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3.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127"/>
  <workbookPr showInkAnnotation="0" codeName="ThisWorkbook" defaultThemeVersion="124226"/>
  <mc:AlternateContent xmlns:mc="http://schemas.openxmlformats.org/markup-compatibility/2006">
    <mc:Choice Requires="x15">
      <x15ac:absPath xmlns:x15ac="http://schemas.microsoft.com/office/spreadsheetml/2010/11/ac" url="C:\Users\tie018206\Documents\00_スキル診断\_03_Ｉ事統括集計_20下期\03_今回対象シート作成\out\"/>
    </mc:Choice>
  </mc:AlternateContent>
  <xr:revisionPtr revIDLastSave="0" documentId="8_{5BD4E2B0-AEE2-4FB1-9700-AE5768E9669F}" xr6:coauthVersionLast="45" xr6:coauthVersionMax="45" xr10:uidLastSave="{00000000-0000-0000-0000-000000000000}"/>
  <bookViews>
    <workbookView xWindow="2295" yWindow="2295" windowWidth="24300" windowHeight="12195" xr2:uid="{00000000-000D-0000-FFFF-FFFF00000000}"/>
  </bookViews>
  <sheets>
    <sheet name="A_実績" sheetId="11" r:id="rId1"/>
    <sheet name="B_知識_実践力" sheetId="2" r:id="rId2"/>
    <sheet name="C_ヒューマンスキル" sheetId="14" r:id="rId3"/>
    <sheet name="自己診断結果" sheetId="36" state="hidden" r:id="rId4"/>
    <sheet name="図表" sheetId="38" state="hidden" r:id="rId5"/>
    <sheet name="アンケート" sheetId="37" state="hidden" r:id="rId6"/>
    <sheet name="変更履歴" sheetId="35" state="hidden" r:id="rId7"/>
    <sheet name="リスト" sheetId="15" state="hidden" r:id="rId8"/>
    <sheet name="人事系リスト" sheetId="19" state="hidden" r:id="rId9"/>
    <sheet name="ポイント配点表" sheetId="34" state="hidden" r:id="rId10"/>
  </sheets>
  <externalReferences>
    <externalReference r:id="rId11"/>
    <externalReference r:id="rId12"/>
  </externalReferences>
  <definedNames>
    <definedName name="_xlnm._FilterDatabase" localSheetId="8" hidden="1">人事系リスト!$A$3:$M$3</definedName>
    <definedName name="_xlnm.Print_Area" localSheetId="0">A_実績!$A$1:$AY$48</definedName>
    <definedName name="_xlnm.Print_Area" localSheetId="1">B_知識_実践力!$A$1:$P$23</definedName>
    <definedName name="_xlnm.Print_Area" localSheetId="2">C_ヒューマンスキル!$A$1:$I$42</definedName>
    <definedName name="_xlnm.Print_Area" localSheetId="5">アンケート!$A$1:$AO$51</definedName>
    <definedName name="_xlnm.Print_Area" localSheetId="9">ポイント配点表!$A$1:$L$62</definedName>
    <definedName name="_xlnm.Print_Area" localSheetId="3">自己診断結果!$A$1:$AH$78</definedName>
    <definedName name="_xlnm.Print_Area" localSheetId="4">図表!$A$1:$W$58</definedName>
    <definedName name="_xlnm.Print_Titles" localSheetId="9">[1]為替明細ﾌｧｲﾙ!$A$1:$IV$4</definedName>
    <definedName name="番号_1から5">[2]リスト!$A$2:$A$6</definedName>
    <definedName name="番号_5から1">[2]リスト!$B$2:$B$6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199" i="19" l="1"/>
  <c r="G188" i="19"/>
  <c r="G189" i="19"/>
  <c r="G190" i="19"/>
  <c r="G191" i="19"/>
  <c r="G192" i="19"/>
  <c r="G193" i="19"/>
  <c r="G194" i="19"/>
  <c r="G195" i="19"/>
  <c r="G196" i="19"/>
  <c r="G197" i="19"/>
  <c r="G198" i="19"/>
  <c r="G5" i="19" l="1"/>
  <c r="G6" i="19"/>
  <c r="G7" i="19"/>
  <c r="G8" i="19"/>
  <c r="G9" i="19"/>
  <c r="G10" i="19"/>
  <c r="G11" i="19"/>
  <c r="G12" i="19"/>
  <c r="G13" i="19"/>
  <c r="G14" i="19"/>
  <c r="G15" i="19"/>
  <c r="G16" i="19"/>
  <c r="G17" i="19"/>
  <c r="G18" i="19"/>
  <c r="G19" i="19"/>
  <c r="G20" i="19"/>
  <c r="G21" i="19"/>
  <c r="G22" i="19"/>
  <c r="G23" i="19"/>
  <c r="G24" i="19"/>
  <c r="G25" i="19"/>
  <c r="G26" i="19"/>
  <c r="G27" i="19"/>
  <c r="G28" i="19"/>
  <c r="G29" i="19"/>
  <c r="G30" i="19"/>
  <c r="G31" i="19"/>
  <c r="G32" i="19"/>
  <c r="G33" i="19"/>
  <c r="G34" i="19"/>
  <c r="G35" i="19"/>
  <c r="G36" i="19"/>
  <c r="G37" i="19"/>
  <c r="G38" i="19"/>
  <c r="G39" i="19"/>
  <c r="G40" i="19"/>
  <c r="G41" i="19"/>
  <c r="G42" i="19"/>
  <c r="G43" i="19"/>
  <c r="G44" i="19"/>
  <c r="G45" i="19"/>
  <c r="G46" i="19"/>
  <c r="G47" i="19"/>
  <c r="G48" i="19"/>
  <c r="G49" i="19"/>
  <c r="G50" i="19"/>
  <c r="G51" i="19"/>
  <c r="G52" i="19"/>
  <c r="G53" i="19"/>
  <c r="G54" i="19"/>
  <c r="G55" i="19"/>
  <c r="G56" i="19"/>
  <c r="G57" i="19"/>
  <c r="G58" i="19"/>
  <c r="G59" i="19"/>
  <c r="G60" i="19"/>
  <c r="G61" i="19"/>
  <c r="G62" i="19"/>
  <c r="G63" i="19"/>
  <c r="G64" i="19"/>
  <c r="G65" i="19"/>
  <c r="G66" i="19"/>
  <c r="G67" i="19"/>
  <c r="G68" i="19"/>
  <c r="G69" i="19"/>
  <c r="G70" i="19"/>
  <c r="G71" i="19"/>
  <c r="G72" i="19"/>
  <c r="G73" i="19"/>
  <c r="G74" i="19"/>
  <c r="G75" i="19"/>
  <c r="G76" i="19"/>
  <c r="G77" i="19"/>
  <c r="G78" i="19"/>
  <c r="G79" i="19"/>
  <c r="G80" i="19"/>
  <c r="G81" i="19"/>
  <c r="G82" i="19"/>
  <c r="G83" i="19"/>
  <c r="G84" i="19"/>
  <c r="G85" i="19"/>
  <c r="G86" i="19"/>
  <c r="G87" i="19"/>
  <c r="G88" i="19"/>
  <c r="G89" i="19"/>
  <c r="G90" i="19"/>
  <c r="G91" i="19"/>
  <c r="G92" i="19"/>
  <c r="G93" i="19"/>
  <c r="G94" i="19"/>
  <c r="G95" i="19"/>
  <c r="G96" i="19"/>
  <c r="G97" i="19"/>
  <c r="G98" i="19"/>
  <c r="G99" i="19"/>
  <c r="G100" i="19"/>
  <c r="G101" i="19"/>
  <c r="G102" i="19"/>
  <c r="G103" i="19"/>
  <c r="G104" i="19"/>
  <c r="G105" i="19"/>
  <c r="G106" i="19"/>
  <c r="G107" i="19"/>
  <c r="G108" i="19"/>
  <c r="G109" i="19"/>
  <c r="G110" i="19"/>
  <c r="G111" i="19"/>
  <c r="G112" i="19"/>
  <c r="G113" i="19"/>
  <c r="G114" i="19"/>
  <c r="G115" i="19"/>
  <c r="G116" i="19"/>
  <c r="G117" i="19"/>
  <c r="G118" i="19"/>
  <c r="G119" i="19"/>
  <c r="G120" i="19"/>
  <c r="G121" i="19"/>
  <c r="G122" i="19"/>
  <c r="G123" i="19"/>
  <c r="G124" i="19"/>
  <c r="G125" i="19"/>
  <c r="G126" i="19"/>
  <c r="G127" i="19"/>
  <c r="G128" i="19"/>
  <c r="G129" i="19"/>
  <c r="G130" i="19"/>
  <c r="G131" i="19"/>
  <c r="G132" i="19"/>
  <c r="G133" i="19"/>
  <c r="G134" i="19"/>
  <c r="G135" i="19"/>
  <c r="G136" i="19"/>
  <c r="G137" i="19"/>
  <c r="G138" i="19"/>
  <c r="G139" i="19"/>
  <c r="G140" i="19"/>
  <c r="G141" i="19"/>
  <c r="G142" i="19"/>
  <c r="G143" i="19"/>
  <c r="G144" i="19"/>
  <c r="G145" i="19"/>
  <c r="G146" i="19"/>
  <c r="G147" i="19"/>
  <c r="G148" i="19"/>
  <c r="G149" i="19"/>
  <c r="G150" i="19"/>
  <c r="G151" i="19"/>
  <c r="G152" i="19"/>
  <c r="G153" i="19"/>
  <c r="G154" i="19"/>
  <c r="G155" i="19"/>
  <c r="G156" i="19"/>
  <c r="G157" i="19"/>
  <c r="G158" i="19"/>
  <c r="G159" i="19"/>
  <c r="G160" i="19"/>
  <c r="G161" i="19"/>
  <c r="G162" i="19"/>
  <c r="G163" i="19"/>
  <c r="G164" i="19"/>
  <c r="G165" i="19"/>
  <c r="G166" i="19"/>
  <c r="G167" i="19"/>
  <c r="G168" i="19"/>
  <c r="G169" i="19"/>
  <c r="G170" i="19"/>
  <c r="G171" i="19"/>
  <c r="G172" i="19"/>
  <c r="G173" i="19"/>
  <c r="G174" i="19"/>
  <c r="G175" i="19"/>
  <c r="G176" i="19"/>
  <c r="G177" i="19"/>
  <c r="G178" i="19"/>
  <c r="G179" i="19"/>
  <c r="G180" i="19"/>
  <c r="G181" i="19"/>
  <c r="G182" i="19"/>
  <c r="G183" i="19"/>
  <c r="G184" i="19"/>
  <c r="G185" i="19"/>
  <c r="G186" i="19"/>
  <c r="G187" i="19"/>
  <c r="A1" i="38" l="1"/>
  <c r="S3" i="37" l="1"/>
  <c r="F3" i="37"/>
  <c r="E6" i="36" l="1"/>
  <c r="C6" i="36"/>
  <c r="G4" i="19" l="1"/>
  <c r="AF20" i="11" l="1"/>
  <c r="P20" i="11"/>
  <c r="AF19" i="11"/>
  <c r="P19" i="11"/>
  <c r="AF18" i="11"/>
  <c r="P18" i="11"/>
  <c r="AF17" i="11"/>
  <c r="P17" i="11"/>
  <c r="AF16" i="11"/>
  <c r="P16" i="11"/>
  <c r="AF15" i="11"/>
  <c r="P15" i="11"/>
  <c r="AF14" i="11"/>
  <c r="P14" i="11"/>
  <c r="AF13" i="11"/>
  <c r="P13" i="11"/>
  <c r="AF12" i="11"/>
  <c r="P12" i="11"/>
  <c r="AF11" i="11"/>
  <c r="P11" i="11"/>
  <c r="BG11" i="11"/>
  <c r="BG12" i="11"/>
  <c r="BG13" i="11"/>
  <c r="BG14" i="11"/>
  <c r="BG15" i="11"/>
  <c r="BG16" i="11"/>
  <c r="BG17" i="11"/>
  <c r="BG18" i="11"/>
  <c r="BG19" i="11"/>
  <c r="BG20" i="11"/>
  <c r="O22" i="2" l="1"/>
  <c r="L19" i="38" s="1"/>
  <c r="N22" i="2"/>
  <c r="K19" i="38" s="1"/>
  <c r="M22" i="2"/>
  <c r="J19" i="38" s="1"/>
  <c r="P22" i="2" l="1"/>
  <c r="M19" i="38" s="1"/>
  <c r="O21" i="2"/>
  <c r="L18" i="38" s="1"/>
  <c r="N21" i="2"/>
  <c r="K18" i="38" s="1"/>
  <c r="M21" i="2"/>
  <c r="J18" i="38" s="1"/>
  <c r="O23" i="2"/>
  <c r="L20" i="38" s="1"/>
  <c r="N23" i="2"/>
  <c r="K20" i="38" s="1"/>
  <c r="M23" i="2"/>
  <c r="J20" i="38" s="1"/>
  <c r="O20" i="2"/>
  <c r="L17" i="38" s="1"/>
  <c r="N20" i="2"/>
  <c r="K17" i="38" s="1"/>
  <c r="M20" i="2"/>
  <c r="J17" i="38" s="1"/>
  <c r="O19" i="2"/>
  <c r="L16" i="38" s="1"/>
  <c r="N19" i="2"/>
  <c r="K16" i="38" s="1"/>
  <c r="M19" i="2"/>
  <c r="J16" i="38" s="1"/>
  <c r="O18" i="2"/>
  <c r="L15" i="38" s="1"/>
  <c r="N18" i="2"/>
  <c r="K15" i="38" s="1"/>
  <c r="M18" i="2"/>
  <c r="J15" i="38" s="1"/>
  <c r="O17" i="2"/>
  <c r="L14" i="38" s="1"/>
  <c r="N17" i="2"/>
  <c r="K14" i="38" s="1"/>
  <c r="M17" i="2"/>
  <c r="J14" i="38" s="1"/>
  <c r="O16" i="2"/>
  <c r="L13" i="38" s="1"/>
  <c r="N16" i="2"/>
  <c r="K13" i="38" s="1"/>
  <c r="M16" i="2"/>
  <c r="J13" i="38" s="1"/>
  <c r="O15" i="2"/>
  <c r="L12" i="38" s="1"/>
  <c r="N15" i="2"/>
  <c r="K12" i="38" s="1"/>
  <c r="M15" i="2"/>
  <c r="J12" i="38" s="1"/>
  <c r="O14" i="2"/>
  <c r="L11" i="38" s="1"/>
  <c r="N14" i="2"/>
  <c r="K11" i="38" s="1"/>
  <c r="M14" i="2"/>
  <c r="J11" i="38" s="1"/>
  <c r="O13" i="2"/>
  <c r="L10" i="38" s="1"/>
  <c r="N13" i="2"/>
  <c r="K10" i="38" s="1"/>
  <c r="M13" i="2"/>
  <c r="J10" i="38" s="1"/>
  <c r="O12" i="2"/>
  <c r="L9" i="38" s="1"/>
  <c r="N12" i="2"/>
  <c r="K9" i="38" s="1"/>
  <c r="M12" i="2"/>
  <c r="J9" i="38" s="1"/>
  <c r="O11" i="2"/>
  <c r="L8" i="38" s="1"/>
  <c r="N11" i="2"/>
  <c r="K8" i="38" s="1"/>
  <c r="M11" i="2"/>
  <c r="J8" i="38" s="1"/>
  <c r="O10" i="2"/>
  <c r="L7" i="38" s="1"/>
  <c r="N10" i="2"/>
  <c r="K7" i="38" s="1"/>
  <c r="M10" i="2"/>
  <c r="J7" i="38" s="1"/>
  <c r="O9" i="2"/>
  <c r="L6" i="38" s="1"/>
  <c r="N9" i="2"/>
  <c r="K6" i="38" s="1"/>
  <c r="M9" i="2"/>
  <c r="J6" i="38" s="1"/>
  <c r="O8" i="2"/>
  <c r="L5" i="38" s="1"/>
  <c r="N8" i="2"/>
  <c r="K5" i="38" s="1"/>
  <c r="M8" i="2"/>
  <c r="J5" i="38" s="1"/>
  <c r="V50" i="36" l="1"/>
  <c r="P21" i="2"/>
  <c r="M18" i="38" s="1"/>
  <c r="P23" i="2"/>
  <c r="M20" i="38" s="1"/>
  <c r="P12" i="2"/>
  <c r="M9" i="38" s="1"/>
  <c r="P8" i="2"/>
  <c r="M5" i="38" s="1"/>
  <c r="P15" i="2"/>
  <c r="M12" i="38" s="1"/>
  <c r="P19" i="2"/>
  <c r="M16" i="38" s="1"/>
  <c r="P11" i="2"/>
  <c r="M8" i="38" s="1"/>
  <c r="P18" i="2"/>
  <c r="M15" i="38" s="1"/>
  <c r="P10" i="2"/>
  <c r="M7" i="38" s="1"/>
  <c r="P17" i="2"/>
  <c r="M14" i="38" s="1"/>
  <c r="P14" i="2"/>
  <c r="M11" i="38" s="1"/>
  <c r="P9" i="2"/>
  <c r="M6" i="38" s="1"/>
  <c r="P13" i="2"/>
  <c r="M10" i="38" s="1"/>
  <c r="P16" i="2"/>
  <c r="M13" i="38" s="1"/>
  <c r="P20" i="2"/>
  <c r="M17" i="38" s="1"/>
  <c r="O50" i="36" l="1"/>
  <c r="O52" i="36"/>
  <c r="V47" i="36"/>
  <c r="O47" i="36"/>
  <c r="O46" i="36"/>
  <c r="V46" i="36"/>
  <c r="O45" i="36"/>
  <c r="O51" i="36"/>
  <c r="O48" i="36"/>
  <c r="O49" i="36"/>
  <c r="V48" i="36"/>
  <c r="O53" i="36"/>
  <c r="V45" i="36"/>
  <c r="V49" i="36"/>
  <c r="V51" i="36"/>
  <c r="G70" i="34"/>
  <c r="E176" i="34"/>
  <c r="E175" i="34"/>
  <c r="E174" i="34"/>
  <c r="E173" i="34"/>
  <c r="E172" i="34"/>
  <c r="E171" i="34"/>
  <c r="E170" i="34"/>
  <c r="E169" i="34"/>
  <c r="E168" i="34"/>
  <c r="E167" i="34"/>
  <c r="E166" i="34"/>
  <c r="E165" i="34"/>
  <c r="E164" i="34"/>
  <c r="E163" i="34"/>
  <c r="E162" i="34"/>
  <c r="E161" i="34"/>
  <c r="E160" i="34"/>
  <c r="E159" i="34"/>
  <c r="E158" i="34"/>
  <c r="E157" i="34"/>
  <c r="E156" i="34"/>
  <c r="E155" i="34"/>
  <c r="E154" i="34"/>
  <c r="E153" i="34"/>
  <c r="E152" i="34"/>
  <c r="E151" i="34"/>
  <c r="E150" i="34"/>
  <c r="E149" i="34"/>
  <c r="E148" i="34"/>
  <c r="E147" i="34"/>
  <c r="E146" i="34"/>
  <c r="E145" i="34"/>
  <c r="E144" i="34"/>
  <c r="E143" i="34"/>
  <c r="E142" i="34"/>
  <c r="E141" i="34"/>
  <c r="E140" i="34"/>
  <c r="E139" i="34"/>
  <c r="E138" i="34"/>
  <c r="E137" i="34"/>
  <c r="E136" i="34"/>
  <c r="E135" i="34"/>
  <c r="E134" i="34"/>
  <c r="E133" i="34"/>
  <c r="E132" i="34"/>
  <c r="E131" i="34"/>
  <c r="E130" i="34"/>
  <c r="E129" i="34"/>
  <c r="E128" i="34"/>
  <c r="E127" i="34"/>
  <c r="E126" i="34"/>
  <c r="E125" i="34"/>
  <c r="E124" i="34"/>
  <c r="E123" i="34"/>
  <c r="E122" i="34"/>
  <c r="E121" i="34"/>
  <c r="E120" i="34"/>
  <c r="E119" i="34"/>
  <c r="E118" i="34"/>
  <c r="E117" i="34"/>
  <c r="E116" i="34"/>
  <c r="E115" i="34"/>
  <c r="E114" i="34"/>
  <c r="E113" i="34"/>
  <c r="E112" i="34"/>
  <c r="E111" i="34"/>
  <c r="E110" i="34"/>
  <c r="E109" i="34"/>
  <c r="E108" i="34"/>
  <c r="E107" i="34"/>
  <c r="E106" i="34"/>
  <c r="E105" i="34"/>
  <c r="E104" i="34"/>
  <c r="E103" i="34"/>
  <c r="E102" i="34"/>
  <c r="E101" i="34"/>
  <c r="E100" i="34"/>
  <c r="E99" i="34"/>
  <c r="E98" i="34"/>
  <c r="E97" i="34"/>
  <c r="E96" i="34"/>
  <c r="E95" i="34"/>
  <c r="E94" i="34"/>
  <c r="E93" i="34"/>
  <c r="E92" i="34"/>
  <c r="E91" i="34"/>
  <c r="E90" i="34"/>
  <c r="E89" i="34"/>
  <c r="E88" i="34"/>
  <c r="E87" i="34"/>
  <c r="E86" i="34"/>
  <c r="E85" i="34"/>
  <c r="E84" i="34"/>
  <c r="E83" i="34"/>
  <c r="E82" i="34"/>
  <c r="E81" i="34"/>
  <c r="E80" i="34"/>
  <c r="E79" i="34"/>
  <c r="E78" i="34"/>
  <c r="E77" i="34"/>
  <c r="E76" i="34"/>
  <c r="E75" i="34"/>
  <c r="E74" i="34"/>
  <c r="E73" i="34"/>
  <c r="E72" i="34"/>
  <c r="E71" i="34"/>
  <c r="E70" i="34"/>
  <c r="E69" i="34"/>
  <c r="E68" i="34"/>
  <c r="E67" i="34"/>
  <c r="E66" i="34"/>
  <c r="E65" i="34"/>
  <c r="J40" i="34"/>
  <c r="I40" i="34"/>
  <c r="H40" i="34"/>
  <c r="F144" i="34" s="1"/>
  <c r="G144" i="34" s="1"/>
  <c r="G40" i="34"/>
  <c r="F40" i="34"/>
  <c r="E40" i="34"/>
  <c r="D40" i="34"/>
  <c r="F80" i="34" s="1"/>
  <c r="G80" i="34" s="1"/>
  <c r="J39" i="34"/>
  <c r="I39" i="34"/>
  <c r="H39" i="34"/>
  <c r="F143" i="34" s="1"/>
  <c r="G143" i="34" s="1"/>
  <c r="G39" i="34"/>
  <c r="F39" i="34"/>
  <c r="E39" i="34"/>
  <c r="D39" i="34"/>
  <c r="F79" i="34" s="1"/>
  <c r="G79" i="34" s="1"/>
  <c r="J38" i="34"/>
  <c r="I38" i="34"/>
  <c r="H38" i="34"/>
  <c r="F142" i="34" s="1"/>
  <c r="G142" i="34" s="1"/>
  <c r="G38" i="34"/>
  <c r="F38" i="34"/>
  <c r="E38" i="34"/>
  <c r="D38" i="34"/>
  <c r="F78" i="34" s="1"/>
  <c r="G78" i="34" s="1"/>
  <c r="J37" i="34"/>
  <c r="I37" i="34"/>
  <c r="H37" i="34"/>
  <c r="F141" i="34" s="1"/>
  <c r="G141" i="34" s="1"/>
  <c r="G37" i="34"/>
  <c r="F37" i="34"/>
  <c r="E37" i="34"/>
  <c r="D37" i="34"/>
  <c r="F77" i="34" s="1"/>
  <c r="G77" i="34" s="1"/>
  <c r="J36" i="34"/>
  <c r="I36" i="34"/>
  <c r="H36" i="34"/>
  <c r="G36" i="34"/>
  <c r="F36" i="34"/>
  <c r="E36" i="34"/>
  <c r="D36" i="34"/>
  <c r="J35" i="34"/>
  <c r="I35" i="34"/>
  <c r="H35" i="34"/>
  <c r="G35" i="34"/>
  <c r="G56" i="34" s="1"/>
  <c r="F35" i="34"/>
  <c r="E35" i="34"/>
  <c r="D35" i="34"/>
  <c r="J34" i="34"/>
  <c r="I34" i="34"/>
  <c r="H34" i="34"/>
  <c r="F138" i="34" s="1"/>
  <c r="G138" i="34" s="1"/>
  <c r="G34" i="34"/>
  <c r="F34" i="34"/>
  <c r="E34" i="34"/>
  <c r="E55" i="34" s="1"/>
  <c r="D34" i="34"/>
  <c r="F74" i="34" s="1"/>
  <c r="G74" i="34" s="1"/>
  <c r="J33" i="34"/>
  <c r="I33" i="34"/>
  <c r="H33" i="34"/>
  <c r="F137" i="34" s="1"/>
  <c r="G137" i="34" s="1"/>
  <c r="G33" i="34"/>
  <c r="G54" i="34" s="1"/>
  <c r="F33" i="34"/>
  <c r="E33" i="34"/>
  <c r="D33" i="34"/>
  <c r="F73" i="34" s="1"/>
  <c r="G73" i="34" s="1"/>
  <c r="J32" i="34"/>
  <c r="I32" i="34"/>
  <c r="H32" i="34"/>
  <c r="F136" i="34" s="1"/>
  <c r="G136" i="34" s="1"/>
  <c r="G32" i="34"/>
  <c r="F32" i="34"/>
  <c r="E32" i="34"/>
  <c r="D32" i="34"/>
  <c r="F72" i="34" s="1"/>
  <c r="G72" i="34" s="1"/>
  <c r="J31" i="34"/>
  <c r="F167" i="34" s="1"/>
  <c r="G167" i="34" s="1"/>
  <c r="I31" i="34"/>
  <c r="H31" i="34"/>
  <c r="F135" i="34" s="1"/>
  <c r="G135" i="34" s="1"/>
  <c r="G31" i="34"/>
  <c r="G52" i="34" s="1"/>
  <c r="F31" i="34"/>
  <c r="F103" i="34" s="1"/>
  <c r="G103" i="34" s="1"/>
  <c r="E31" i="34"/>
  <c r="E52" i="34" s="1"/>
  <c r="D31" i="34"/>
  <c r="F71" i="34" s="1"/>
  <c r="G71" i="34" s="1"/>
  <c r="J30" i="34"/>
  <c r="F166" i="34" s="1"/>
  <c r="G166" i="34" s="1"/>
  <c r="I30" i="34"/>
  <c r="I51" i="34" s="1"/>
  <c r="H30" i="34"/>
  <c r="F134" i="34" s="1"/>
  <c r="G134" i="34" s="1"/>
  <c r="G30" i="34"/>
  <c r="G51" i="34" s="1"/>
  <c r="F30" i="34"/>
  <c r="F102" i="34" s="1"/>
  <c r="G102" i="34" s="1"/>
  <c r="E30" i="34"/>
  <c r="D30" i="34"/>
  <c r="F70" i="34" s="1"/>
  <c r="J29" i="34"/>
  <c r="F165" i="34" s="1"/>
  <c r="G165" i="34" s="1"/>
  <c r="I29" i="34"/>
  <c r="H29" i="34"/>
  <c r="F133" i="34" s="1"/>
  <c r="G133" i="34" s="1"/>
  <c r="G29" i="34"/>
  <c r="G50" i="34" s="1"/>
  <c r="F29" i="34"/>
  <c r="F101" i="34" s="1"/>
  <c r="G101" i="34" s="1"/>
  <c r="E29" i="34"/>
  <c r="E50" i="34" s="1"/>
  <c r="D29" i="34"/>
  <c r="F69" i="34" s="1"/>
  <c r="G69" i="34" s="1"/>
  <c r="J28" i="34"/>
  <c r="F164" i="34" s="1"/>
  <c r="G164" i="34" s="1"/>
  <c r="I28" i="34"/>
  <c r="I49" i="34" s="1"/>
  <c r="H28" i="34"/>
  <c r="F132" i="34" s="1"/>
  <c r="G132" i="34" s="1"/>
  <c r="G28" i="34"/>
  <c r="G49" i="34" s="1"/>
  <c r="F28" i="34"/>
  <c r="F100" i="34" s="1"/>
  <c r="G100" i="34" s="1"/>
  <c r="E28" i="34"/>
  <c r="D28" i="34"/>
  <c r="F68" i="34" s="1"/>
  <c r="G68" i="34" s="1"/>
  <c r="J27" i="34"/>
  <c r="F163" i="34" s="1"/>
  <c r="G163" i="34" s="1"/>
  <c r="I27" i="34"/>
  <c r="H27" i="34"/>
  <c r="F131" i="34" s="1"/>
  <c r="G131" i="34" s="1"/>
  <c r="G27" i="34"/>
  <c r="G48" i="34" s="1"/>
  <c r="F27" i="34"/>
  <c r="F99" i="34" s="1"/>
  <c r="G99" i="34" s="1"/>
  <c r="E27" i="34"/>
  <c r="E48" i="34" s="1"/>
  <c r="D27" i="34"/>
  <c r="F67" i="34" s="1"/>
  <c r="G67" i="34" s="1"/>
  <c r="J26" i="34"/>
  <c r="F162" i="34" s="1"/>
  <c r="G162" i="34" s="1"/>
  <c r="I26" i="34"/>
  <c r="I47" i="34" s="1"/>
  <c r="H26" i="34"/>
  <c r="F130" i="34" s="1"/>
  <c r="G130" i="34" s="1"/>
  <c r="G26" i="34"/>
  <c r="G47" i="34" s="1"/>
  <c r="F26" i="34"/>
  <c r="F98" i="34" s="1"/>
  <c r="G98" i="34" s="1"/>
  <c r="E26" i="34"/>
  <c r="D26" i="34"/>
  <c r="F66" i="34" s="1"/>
  <c r="G66" i="34" s="1"/>
  <c r="J25" i="34"/>
  <c r="F161" i="34" s="1"/>
  <c r="G161" i="34" s="1"/>
  <c r="I25" i="34"/>
  <c r="H25" i="34"/>
  <c r="F129" i="34" s="1"/>
  <c r="G129" i="34" s="1"/>
  <c r="G25" i="34"/>
  <c r="G46" i="34" s="1"/>
  <c r="F25" i="34"/>
  <c r="F97" i="34" s="1"/>
  <c r="G97" i="34" s="1"/>
  <c r="E25" i="34"/>
  <c r="E46" i="34" s="1"/>
  <c r="D25" i="34"/>
  <c r="F65" i="34" s="1"/>
  <c r="G65" i="34" s="1"/>
  <c r="AY14" i="11" l="1"/>
  <c r="AY17" i="11"/>
  <c r="AY19" i="11"/>
  <c r="AY11" i="11"/>
  <c r="AY20" i="11"/>
  <c r="AY16" i="11"/>
  <c r="AY13" i="11"/>
  <c r="AY18" i="11"/>
  <c r="AY15" i="11"/>
  <c r="AY12" i="11"/>
  <c r="H53" i="34"/>
  <c r="D58" i="34"/>
  <c r="D60" i="34"/>
  <c r="H55" i="34"/>
  <c r="D54" i="34"/>
  <c r="H61" i="34"/>
  <c r="H59" i="34"/>
  <c r="F113" i="34"/>
  <c r="G113" i="34" s="1"/>
  <c r="F114" i="34"/>
  <c r="G114" i="34" s="1"/>
  <c r="F115" i="34"/>
  <c r="G115" i="34" s="1"/>
  <c r="F116" i="34"/>
  <c r="G116" i="34" s="1"/>
  <c r="F117" i="34"/>
  <c r="G117" i="34" s="1"/>
  <c r="F118" i="34"/>
  <c r="G118" i="34" s="1"/>
  <c r="F119" i="34"/>
  <c r="G119" i="34" s="1"/>
  <c r="F120" i="34"/>
  <c r="G120" i="34" s="1"/>
  <c r="G53" i="34"/>
  <c r="F121" i="34"/>
  <c r="G121" i="34" s="1"/>
  <c r="F122" i="34"/>
  <c r="G122" i="34" s="1"/>
  <c r="G55" i="34"/>
  <c r="F123" i="34"/>
  <c r="G123" i="34" s="1"/>
  <c r="F124" i="34"/>
  <c r="G124" i="34" s="1"/>
  <c r="F125" i="34"/>
  <c r="G125" i="34" s="1"/>
  <c r="G58" i="34"/>
  <c r="G59" i="34"/>
  <c r="F126" i="34"/>
  <c r="G126" i="34" s="1"/>
  <c r="F95" i="34"/>
  <c r="G95" i="34" s="1"/>
  <c r="E60" i="34"/>
  <c r="F159" i="34"/>
  <c r="G159" i="34" s="1"/>
  <c r="I60" i="34"/>
  <c r="G61" i="34"/>
  <c r="F128" i="34"/>
  <c r="G128" i="34" s="1"/>
  <c r="G57" i="34"/>
  <c r="F81" i="34"/>
  <c r="G81" i="34" s="1"/>
  <c r="F145" i="34"/>
  <c r="G145" i="34" s="1"/>
  <c r="F82" i="34"/>
  <c r="G82" i="34" s="1"/>
  <c r="F146" i="34"/>
  <c r="G146" i="34" s="1"/>
  <c r="F83" i="34"/>
  <c r="G83" i="34" s="1"/>
  <c r="F147" i="34"/>
  <c r="G147" i="34" s="1"/>
  <c r="F84" i="34"/>
  <c r="G84" i="34" s="1"/>
  <c r="F148" i="34"/>
  <c r="G148" i="34" s="1"/>
  <c r="F85" i="34"/>
  <c r="G85" i="34" s="1"/>
  <c r="F149" i="34"/>
  <c r="G149" i="34" s="1"/>
  <c r="F86" i="34"/>
  <c r="G86" i="34" s="1"/>
  <c r="F150" i="34"/>
  <c r="G150" i="34" s="1"/>
  <c r="F87" i="34"/>
  <c r="G87" i="34" s="1"/>
  <c r="F151" i="34"/>
  <c r="G151" i="34" s="1"/>
  <c r="F88" i="34"/>
  <c r="G88" i="34" s="1"/>
  <c r="F152" i="34"/>
  <c r="G152" i="34" s="1"/>
  <c r="I53" i="34"/>
  <c r="F89" i="34"/>
  <c r="G89" i="34" s="1"/>
  <c r="E54" i="34"/>
  <c r="F153" i="34"/>
  <c r="G153" i="34" s="1"/>
  <c r="F90" i="34"/>
  <c r="G90" i="34" s="1"/>
  <c r="F154" i="34"/>
  <c r="G154" i="34" s="1"/>
  <c r="I55" i="34"/>
  <c r="F91" i="34"/>
  <c r="G91" i="34" s="1"/>
  <c r="E56" i="34"/>
  <c r="F155" i="34"/>
  <c r="G155" i="34" s="1"/>
  <c r="I56" i="34"/>
  <c r="F92" i="34"/>
  <c r="G92" i="34" s="1"/>
  <c r="E57" i="34"/>
  <c r="F156" i="34"/>
  <c r="G156" i="34" s="1"/>
  <c r="I57" i="34"/>
  <c r="E58" i="34"/>
  <c r="F93" i="34"/>
  <c r="G93" i="34" s="1"/>
  <c r="I58" i="34"/>
  <c r="F157" i="34"/>
  <c r="G157" i="34" s="1"/>
  <c r="E59" i="34"/>
  <c r="F94" i="34"/>
  <c r="G94" i="34" s="1"/>
  <c r="I59" i="34"/>
  <c r="F158" i="34"/>
  <c r="G158" i="34" s="1"/>
  <c r="F127" i="34"/>
  <c r="G127" i="34" s="1"/>
  <c r="G60" i="34"/>
  <c r="E61" i="34"/>
  <c r="F96" i="34"/>
  <c r="G96" i="34" s="1"/>
  <c r="I61" i="34"/>
  <c r="F160" i="34"/>
  <c r="G160" i="34" s="1"/>
  <c r="I46" i="34"/>
  <c r="E47" i="34"/>
  <c r="I48" i="34"/>
  <c r="E49" i="34"/>
  <c r="I50" i="34"/>
  <c r="E51" i="34"/>
  <c r="I52" i="34"/>
  <c r="E53" i="34"/>
  <c r="I54" i="34"/>
  <c r="F75" i="34"/>
  <c r="G75" i="34" s="1"/>
  <c r="D56" i="34"/>
  <c r="F139" i="34"/>
  <c r="G139" i="34" s="1"/>
  <c r="H56" i="34"/>
  <c r="F76" i="34"/>
  <c r="G76" i="34" s="1"/>
  <c r="D57" i="34"/>
  <c r="F140" i="34"/>
  <c r="G140" i="34" s="1"/>
  <c r="H57" i="34"/>
  <c r="D46" i="34"/>
  <c r="H46" i="34"/>
  <c r="D47" i="34"/>
  <c r="H47" i="34"/>
  <c r="D48" i="34"/>
  <c r="H48" i="34"/>
  <c r="D49" i="34"/>
  <c r="H49" i="34"/>
  <c r="D50" i="34"/>
  <c r="H50" i="34"/>
  <c r="D51" i="34"/>
  <c r="H51" i="34"/>
  <c r="D52" i="34"/>
  <c r="H52" i="34"/>
  <c r="D53" i="34"/>
  <c r="H54" i="34"/>
  <c r="D59" i="34"/>
  <c r="H60" i="34"/>
  <c r="F104" i="34"/>
  <c r="G104" i="34" s="1"/>
  <c r="F53" i="34"/>
  <c r="F168" i="34"/>
  <c r="G168" i="34" s="1"/>
  <c r="J53" i="34"/>
  <c r="F105" i="34"/>
  <c r="G105" i="34" s="1"/>
  <c r="F54" i="34"/>
  <c r="F169" i="34"/>
  <c r="G169" i="34" s="1"/>
  <c r="J54" i="34"/>
  <c r="F106" i="34"/>
  <c r="G106" i="34" s="1"/>
  <c r="F55" i="34"/>
  <c r="F170" i="34"/>
  <c r="G170" i="34" s="1"/>
  <c r="J55" i="34"/>
  <c r="F107" i="34"/>
  <c r="G107" i="34" s="1"/>
  <c r="F56" i="34"/>
  <c r="F171" i="34"/>
  <c r="G171" i="34" s="1"/>
  <c r="J56" i="34"/>
  <c r="F108" i="34"/>
  <c r="G108" i="34" s="1"/>
  <c r="F57" i="34"/>
  <c r="F172" i="34"/>
  <c r="G172" i="34" s="1"/>
  <c r="J57" i="34"/>
  <c r="F109" i="34"/>
  <c r="G109" i="34" s="1"/>
  <c r="F58" i="34"/>
  <c r="F173" i="34"/>
  <c r="G173" i="34" s="1"/>
  <c r="J58" i="34"/>
  <c r="F110" i="34"/>
  <c r="G110" i="34" s="1"/>
  <c r="F59" i="34"/>
  <c r="F174" i="34"/>
  <c r="G174" i="34" s="1"/>
  <c r="J59" i="34"/>
  <c r="F111" i="34"/>
  <c r="G111" i="34" s="1"/>
  <c r="F60" i="34"/>
  <c r="F175" i="34"/>
  <c r="G175" i="34" s="1"/>
  <c r="J60" i="34"/>
  <c r="F112" i="34"/>
  <c r="G112" i="34" s="1"/>
  <c r="F61" i="34"/>
  <c r="F176" i="34"/>
  <c r="G176" i="34" s="1"/>
  <c r="J61" i="34"/>
  <c r="F46" i="34"/>
  <c r="J46" i="34"/>
  <c r="F47" i="34"/>
  <c r="J47" i="34"/>
  <c r="F48" i="34"/>
  <c r="J48" i="34"/>
  <c r="F49" i="34"/>
  <c r="J49" i="34"/>
  <c r="F50" i="34"/>
  <c r="J50" i="34"/>
  <c r="F51" i="34"/>
  <c r="J51" i="34"/>
  <c r="F52" i="34"/>
  <c r="J52" i="34"/>
  <c r="D55" i="34"/>
  <c r="H58" i="34"/>
  <c r="D61" i="34"/>
  <c r="AY6" i="11" l="1"/>
  <c r="F4" i="2"/>
  <c r="E4" i="2"/>
  <c r="C4" i="14"/>
  <c r="B4" i="14"/>
  <c r="D5" i="38" l="1"/>
  <c r="G5" i="38" s="1"/>
  <c r="E45" i="36"/>
  <c r="E27" i="36"/>
  <c r="J4" i="2"/>
  <c r="I4" i="2"/>
  <c r="H4" i="2"/>
  <c r="H7" i="14"/>
  <c r="H6" i="14"/>
  <c r="H5" i="14"/>
  <c r="H4" i="14"/>
  <c r="H3" i="14"/>
  <c r="AD49" i="36" l="1"/>
  <c r="W8" i="38"/>
  <c r="AD47" i="36"/>
  <c r="W9" i="38"/>
  <c r="AD48" i="36"/>
  <c r="W7" i="38"/>
  <c r="AD46" i="36"/>
  <c r="W6" i="38"/>
  <c r="AD45" i="36"/>
  <c r="W5" i="38"/>
  <c r="H8" i="14"/>
  <c r="W10" i="38" s="1"/>
  <c r="D7" i="38" s="1"/>
  <c r="G7" i="38" l="1"/>
  <c r="E29" i="36"/>
  <c r="M4" i="2"/>
  <c r="J21" i="38" s="1"/>
  <c r="N4" i="2"/>
  <c r="K21" i="38" s="1"/>
  <c r="O4" i="2"/>
  <c r="L21" i="38" s="1"/>
  <c r="P4" i="2" l="1"/>
  <c r="E28" i="36" l="1"/>
  <c r="E30" i="36" s="1"/>
  <c r="C22" i="36" s="1"/>
  <c r="M21" i="38"/>
  <c r="D6" i="38" s="1"/>
  <c r="G6" i="38" l="1"/>
  <c r="D8" i="38"/>
  <c r="G8" i="38" l="1"/>
  <c r="D11" i="3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［TIS］利根章</author>
  </authors>
  <commentList>
    <comment ref="C4" authorId="0" shapeId="0" xr:uid="{00000000-0006-0000-0000-000001000000}">
      <text>
        <r>
          <rPr>
            <b/>
            <sz val="9"/>
            <color indexed="81"/>
            <rFont val="ＭＳ Ｐゴシック"/>
            <family val="3"/>
            <charset val="128"/>
          </rPr>
          <t>TISnnnnnnn形式で入力してください。:</t>
        </r>
        <r>
          <rPr>
            <sz val="9"/>
            <color indexed="81"/>
            <rFont val="ＭＳ Ｐゴシック"/>
            <family val="3"/>
            <charset val="128"/>
          </rPr>
          <t xml:space="preserve">
</t>
        </r>
      </text>
    </comment>
  </commentList>
</comments>
</file>

<file path=xl/sharedStrings.xml><?xml version="1.0" encoding="utf-8"?>
<sst xmlns="http://schemas.openxmlformats.org/spreadsheetml/2006/main" count="2141" uniqueCount="1372">
  <si>
    <t>レベル5</t>
    <phoneticPr fontId="3"/>
  </si>
  <si>
    <t>レベル3</t>
    <phoneticPr fontId="3"/>
  </si>
  <si>
    <t>レベル1</t>
    <phoneticPr fontId="3"/>
  </si>
  <si>
    <t>大分類</t>
    <rPh sb="0" eb="2">
      <t>ダイブンルイ</t>
    </rPh>
    <phoneticPr fontId="3"/>
  </si>
  <si>
    <t>収支</t>
    <rPh sb="0" eb="2">
      <t>シュウシ</t>
    </rPh>
    <phoneticPr fontId="2"/>
  </si>
  <si>
    <t>社内外のどのようなところから、どのような情報が得られるのか、あらかじめ見当をつけてコンタクトしておき、必要な時にすぐに情報が得られるようにしておく</t>
    <rPh sb="0" eb="3">
      <t>シャナイガイ</t>
    </rPh>
    <rPh sb="20" eb="22">
      <t>ジョウホウ</t>
    </rPh>
    <rPh sb="23" eb="24">
      <t>エ</t>
    </rPh>
    <rPh sb="35" eb="37">
      <t>ケントウ</t>
    </rPh>
    <rPh sb="51" eb="53">
      <t>ヒツヨウ</t>
    </rPh>
    <rPh sb="54" eb="55">
      <t>トキ</t>
    </rPh>
    <rPh sb="59" eb="61">
      <t>ジョウホウ</t>
    </rPh>
    <rPh sb="62" eb="63">
      <t>エ</t>
    </rPh>
    <phoneticPr fontId="3"/>
  </si>
  <si>
    <t>情報が必要になってから、上司や同僚など、身近にいる関係者から情報を収集する</t>
    <rPh sb="0" eb="2">
      <t>ジョウホウ</t>
    </rPh>
    <rPh sb="3" eb="5">
      <t>ヒツヨウ</t>
    </rPh>
    <rPh sb="12" eb="14">
      <t>ジョウシ</t>
    </rPh>
    <rPh sb="15" eb="17">
      <t>ドウリョウ</t>
    </rPh>
    <rPh sb="20" eb="22">
      <t>ミヂカ</t>
    </rPh>
    <rPh sb="25" eb="28">
      <t>カンケイシャ</t>
    </rPh>
    <rPh sb="30" eb="32">
      <t>ジョウホウ</t>
    </rPh>
    <rPh sb="33" eb="35">
      <t>シュウシュウ</t>
    </rPh>
    <phoneticPr fontId="3"/>
  </si>
  <si>
    <t>顧客組織の意思決定プロセスを理解する</t>
    <rPh sb="0" eb="2">
      <t>コキャク</t>
    </rPh>
    <rPh sb="2" eb="4">
      <t>ソシキ</t>
    </rPh>
    <rPh sb="5" eb="7">
      <t>イシ</t>
    </rPh>
    <rPh sb="7" eb="9">
      <t>ケッテイ</t>
    </rPh>
    <rPh sb="14" eb="16">
      <t>リカイ</t>
    </rPh>
    <phoneticPr fontId="3"/>
  </si>
  <si>
    <t>直面している課題に関しての、意思決定プロセスと意思決定者を知っている</t>
    <rPh sb="0" eb="2">
      <t>チョクメン</t>
    </rPh>
    <rPh sb="6" eb="8">
      <t>カダイ</t>
    </rPh>
    <rPh sb="9" eb="10">
      <t>カン</t>
    </rPh>
    <rPh sb="14" eb="18">
      <t>イシケッテイ</t>
    </rPh>
    <rPh sb="23" eb="25">
      <t>イシ</t>
    </rPh>
    <rPh sb="25" eb="28">
      <t>ケッテイシャ</t>
    </rPh>
    <rPh sb="29" eb="30">
      <t>シ</t>
    </rPh>
    <phoneticPr fontId="3"/>
  </si>
  <si>
    <t>顧客組織の意思決定プロセスを、あまり理解していない</t>
    <rPh sb="0" eb="2">
      <t>コキャク</t>
    </rPh>
    <rPh sb="2" eb="4">
      <t>ソシキ</t>
    </rPh>
    <rPh sb="5" eb="7">
      <t>イシ</t>
    </rPh>
    <rPh sb="7" eb="9">
      <t>ケッテイ</t>
    </rPh>
    <rPh sb="18" eb="20">
      <t>リカイ</t>
    </rPh>
    <phoneticPr fontId="3"/>
  </si>
  <si>
    <t>複数の解決策を比較する</t>
    <rPh sb="0" eb="2">
      <t>フクスウ</t>
    </rPh>
    <rPh sb="3" eb="6">
      <t>カイケツサク</t>
    </rPh>
    <rPh sb="7" eb="9">
      <t>ヒカク</t>
    </rPh>
    <phoneticPr fontId="3"/>
  </si>
  <si>
    <t>リスクや状況の変化に備える</t>
    <rPh sb="4" eb="6">
      <t>ジョウキョウ</t>
    </rPh>
    <rPh sb="7" eb="9">
      <t>ヘンカ</t>
    </rPh>
    <rPh sb="10" eb="11">
      <t>ソナ</t>
    </rPh>
    <phoneticPr fontId="3"/>
  </si>
  <si>
    <t>各ステップにおいて、どのようなリスクや状況の変化があるかを考えているが、具体的な対応策を計画に組みこんでいない</t>
    <rPh sb="0" eb="1">
      <t>カク</t>
    </rPh>
    <rPh sb="19" eb="21">
      <t>ジョウキョウ</t>
    </rPh>
    <rPh sb="22" eb="24">
      <t>ヘンカ</t>
    </rPh>
    <rPh sb="29" eb="30">
      <t>カンガ</t>
    </rPh>
    <rPh sb="36" eb="39">
      <t>グタイテキ</t>
    </rPh>
    <rPh sb="40" eb="42">
      <t>タイオウ</t>
    </rPh>
    <rPh sb="42" eb="43">
      <t>サク</t>
    </rPh>
    <rPh sb="44" eb="46">
      <t>ケイカク</t>
    </rPh>
    <rPh sb="47" eb="48">
      <t>ク</t>
    </rPh>
    <phoneticPr fontId="3"/>
  </si>
  <si>
    <t>各ステップごとの一般的なリスクは知っている</t>
    <rPh sb="0" eb="1">
      <t>カク</t>
    </rPh>
    <rPh sb="8" eb="11">
      <t>イッパンテキ</t>
    </rPh>
    <rPh sb="16" eb="17">
      <t>シ</t>
    </rPh>
    <phoneticPr fontId="3"/>
  </si>
  <si>
    <t>柔軟な推進</t>
  </si>
  <si>
    <t>遂行状況を把握する（一歩先をつねに考える）</t>
    <rPh sb="0" eb="2">
      <t>スイコウ</t>
    </rPh>
    <rPh sb="2" eb="4">
      <t>ジョウキョウ</t>
    </rPh>
    <rPh sb="5" eb="7">
      <t>ハアク</t>
    </rPh>
    <rPh sb="10" eb="12">
      <t>イッポ</t>
    </rPh>
    <rPh sb="12" eb="13">
      <t>サキ</t>
    </rPh>
    <rPh sb="17" eb="18">
      <t>カンガ</t>
    </rPh>
    <phoneticPr fontId="3"/>
  </si>
  <si>
    <t>計画が予定通り順調に進んでいるか、特に問題が起きていないかを、つねにチェックしている</t>
    <rPh sb="0" eb="2">
      <t>ケイカク</t>
    </rPh>
    <rPh sb="3" eb="5">
      <t>ヨテイ</t>
    </rPh>
    <rPh sb="5" eb="6">
      <t>ドオ</t>
    </rPh>
    <rPh sb="7" eb="9">
      <t>ジュンチョウ</t>
    </rPh>
    <rPh sb="10" eb="11">
      <t>スス</t>
    </rPh>
    <rPh sb="17" eb="18">
      <t>トク</t>
    </rPh>
    <rPh sb="19" eb="21">
      <t>モンダイ</t>
    </rPh>
    <rPh sb="22" eb="23">
      <t>オ</t>
    </rPh>
    <phoneticPr fontId="3"/>
  </si>
  <si>
    <t>進捗状況に関して、上司から指摘されて初めて、確認することがしばしばある</t>
    <rPh sb="0" eb="2">
      <t>シンチョク</t>
    </rPh>
    <rPh sb="2" eb="4">
      <t>ジョウキョウ</t>
    </rPh>
    <rPh sb="5" eb="6">
      <t>カン</t>
    </rPh>
    <rPh sb="9" eb="11">
      <t>ジョウシ</t>
    </rPh>
    <rPh sb="13" eb="15">
      <t>シテキ</t>
    </rPh>
    <rPh sb="18" eb="19">
      <t>ハジ</t>
    </rPh>
    <rPh sb="22" eb="24">
      <t>カクニン</t>
    </rPh>
    <phoneticPr fontId="3"/>
  </si>
  <si>
    <t>進捗不振に対処する</t>
    <rPh sb="0" eb="2">
      <t>シンチョク</t>
    </rPh>
    <rPh sb="2" eb="4">
      <t>フシン</t>
    </rPh>
    <rPh sb="5" eb="7">
      <t>タイショ</t>
    </rPh>
    <phoneticPr fontId="3"/>
  </si>
  <si>
    <t>進捗不振に関しては、問題が小さいうちに発見し、素早く行動を起こす</t>
    <rPh sb="0" eb="2">
      <t>シンチョク</t>
    </rPh>
    <rPh sb="2" eb="4">
      <t>フシン</t>
    </rPh>
    <rPh sb="5" eb="6">
      <t>カン</t>
    </rPh>
    <rPh sb="10" eb="12">
      <t>モンダイ</t>
    </rPh>
    <rPh sb="13" eb="14">
      <t>チイ</t>
    </rPh>
    <rPh sb="19" eb="21">
      <t>ハッケン</t>
    </rPh>
    <rPh sb="23" eb="25">
      <t>スバヤ</t>
    </rPh>
    <rPh sb="26" eb="28">
      <t>コウドウ</t>
    </rPh>
    <rPh sb="29" eb="30">
      <t>オ</t>
    </rPh>
    <phoneticPr fontId="3"/>
  </si>
  <si>
    <t>迅速に意思決定をする</t>
    <rPh sb="0" eb="2">
      <t>ジンソク</t>
    </rPh>
    <rPh sb="3" eb="5">
      <t>イシ</t>
    </rPh>
    <rPh sb="5" eb="7">
      <t>ケッテイ</t>
    </rPh>
    <phoneticPr fontId="3"/>
  </si>
  <si>
    <t>柔軟に方策を変更する</t>
    <rPh sb="0" eb="2">
      <t>ジュウナン</t>
    </rPh>
    <rPh sb="3" eb="5">
      <t>ホウサク</t>
    </rPh>
    <rPh sb="6" eb="8">
      <t>ヘンコウ</t>
    </rPh>
    <phoneticPr fontId="3"/>
  </si>
  <si>
    <t>困難や問題に直面した時、とりあえずやりやすい方法で調整や変更を行う</t>
    <rPh sb="0" eb="2">
      <t>コンナン</t>
    </rPh>
    <rPh sb="3" eb="5">
      <t>モンダイ</t>
    </rPh>
    <rPh sb="6" eb="8">
      <t>チョクメン</t>
    </rPh>
    <rPh sb="10" eb="11">
      <t>トキ</t>
    </rPh>
    <rPh sb="22" eb="24">
      <t>ホウホウ</t>
    </rPh>
    <rPh sb="25" eb="27">
      <t>チョウセイ</t>
    </rPh>
    <rPh sb="28" eb="30">
      <t>ヘンコウ</t>
    </rPh>
    <rPh sb="31" eb="32">
      <t>オコナ</t>
    </rPh>
    <phoneticPr fontId="3"/>
  </si>
  <si>
    <t>危機対処</t>
  </si>
  <si>
    <t>トラブルの状況を把握する際は、憶測や感情を入りこませず、事実ベースでおさえる</t>
    <rPh sb="21" eb="23">
      <t>ハイリコ</t>
    </rPh>
    <rPh sb="28" eb="30">
      <t>ジジツ</t>
    </rPh>
    <phoneticPr fontId="3"/>
  </si>
  <si>
    <t>必要な対策を網羅できなかったり、優先順位が適切でないことがある</t>
    <rPh sb="0" eb="2">
      <t>ヒツヨウ</t>
    </rPh>
    <rPh sb="3" eb="5">
      <t>タイオウサク</t>
    </rPh>
    <rPh sb="6" eb="8">
      <t>モウラ</t>
    </rPh>
    <rPh sb="16" eb="20">
      <t>ユウセンジュンイ</t>
    </rPh>
    <rPh sb="21" eb="23">
      <t>テキセツ</t>
    </rPh>
    <phoneticPr fontId="3"/>
  </si>
  <si>
    <t>自分で動ける範囲ではスピーディーに判断し、優先順位に従って迅速に行動する</t>
    <rPh sb="0" eb="2">
      <t>ジブン</t>
    </rPh>
    <rPh sb="3" eb="4">
      <t>ウゴ</t>
    </rPh>
    <rPh sb="6" eb="8">
      <t>ハンイ</t>
    </rPh>
    <rPh sb="17" eb="19">
      <t>ハンダン</t>
    </rPh>
    <rPh sb="21" eb="23">
      <t>ユウセン</t>
    </rPh>
    <rPh sb="23" eb="25">
      <t>ジュンイ</t>
    </rPh>
    <rPh sb="26" eb="27">
      <t>シタガ</t>
    </rPh>
    <rPh sb="29" eb="31">
      <t>ジンソク</t>
    </rPh>
    <rPh sb="32" eb="34">
      <t>コウドウ</t>
    </rPh>
    <phoneticPr fontId="3"/>
  </si>
  <si>
    <t>再発防止策のプランを立て、実行する</t>
    <rPh sb="0" eb="2">
      <t>サイハツ</t>
    </rPh>
    <rPh sb="2" eb="4">
      <t>ボウシ</t>
    </rPh>
    <rPh sb="4" eb="5">
      <t>サク</t>
    </rPh>
    <rPh sb="10" eb="11">
      <t>タ</t>
    </rPh>
    <rPh sb="13" eb="15">
      <t>ジッコウ</t>
    </rPh>
    <phoneticPr fontId="3"/>
  </si>
  <si>
    <t>トラブル防止策の徹底ができず、同様の失敗を繰り返す</t>
    <rPh sb="4" eb="6">
      <t>ボウシ</t>
    </rPh>
    <rPh sb="6" eb="7">
      <t>サク</t>
    </rPh>
    <rPh sb="8" eb="10">
      <t>テッテイ</t>
    </rPh>
    <rPh sb="15" eb="17">
      <t>ドウヨウ</t>
    </rPh>
    <rPh sb="18" eb="20">
      <t>シッパイ</t>
    </rPh>
    <rPh sb="21" eb="24">
      <t>クリカエ</t>
    </rPh>
    <phoneticPr fontId="3"/>
  </si>
  <si>
    <t>リーダーシップ</t>
  </si>
  <si>
    <t>率先して行動する</t>
    <rPh sb="0" eb="2">
      <t>ソッセン</t>
    </rPh>
    <rPh sb="4" eb="6">
      <t>コウドウ</t>
    </rPh>
    <phoneticPr fontId="3"/>
  </si>
  <si>
    <t>メンバーの模範となり、先頭に立って行動する</t>
    <rPh sb="5" eb="7">
      <t>モハン</t>
    </rPh>
    <rPh sb="11" eb="13">
      <t>セントウ</t>
    </rPh>
    <rPh sb="14" eb="15">
      <t>タ</t>
    </rPh>
    <rPh sb="17" eb="19">
      <t>コウドウ</t>
    </rPh>
    <phoneticPr fontId="3"/>
  </si>
  <si>
    <t>行うべきことはメンバーに言うが、自分からすすんで行動することはない</t>
    <rPh sb="0" eb="1">
      <t>オコナ</t>
    </rPh>
    <rPh sb="12" eb="13">
      <t>イ</t>
    </rPh>
    <rPh sb="16" eb="18">
      <t>ジブン</t>
    </rPh>
    <rPh sb="24" eb="26">
      <t>コウドウ</t>
    </rPh>
    <phoneticPr fontId="3"/>
  </si>
  <si>
    <t>メンバーに対する指示が細かすぎたり、目的が伝えられなかったりして、自主性を発揮するチャンスを阻害している</t>
    <rPh sb="0" eb="6">
      <t>メンバーニタイ</t>
    </rPh>
    <rPh sb="8" eb="10">
      <t>シジ</t>
    </rPh>
    <rPh sb="11" eb="12">
      <t>コマ</t>
    </rPh>
    <rPh sb="18" eb="20">
      <t>モクテキ</t>
    </rPh>
    <rPh sb="21" eb="22">
      <t>ツタ</t>
    </rPh>
    <rPh sb="33" eb="36">
      <t>ジシュセイ</t>
    </rPh>
    <rPh sb="37" eb="39">
      <t>ハッキ</t>
    </rPh>
    <rPh sb="46" eb="48">
      <t>ソガイ</t>
    </rPh>
    <phoneticPr fontId="3"/>
  </si>
  <si>
    <t>協働的な風土をつくる</t>
    <rPh sb="0" eb="2">
      <t>キョウドウ</t>
    </rPh>
    <rPh sb="2" eb="3">
      <t>マト</t>
    </rPh>
    <rPh sb="4" eb="6">
      <t>フウド</t>
    </rPh>
    <phoneticPr fontId="3"/>
  </si>
  <si>
    <t>メンバー一人一人をサポートするだけでなく、協力して初めて達成できるような目標を設定するなど、協働を促す</t>
    <rPh sb="4" eb="6">
      <t>ヒトリ</t>
    </rPh>
    <rPh sb="6" eb="8">
      <t>ヒトリ</t>
    </rPh>
    <rPh sb="21" eb="23">
      <t>キョウリョク</t>
    </rPh>
    <rPh sb="25" eb="26">
      <t>ハジ</t>
    </rPh>
    <rPh sb="28" eb="30">
      <t>タッセイ</t>
    </rPh>
    <rPh sb="36" eb="38">
      <t>モクヒョウ</t>
    </rPh>
    <rPh sb="39" eb="41">
      <t>セッテイ</t>
    </rPh>
    <rPh sb="46" eb="48">
      <t>キョウドウ</t>
    </rPh>
    <rPh sb="49" eb="50">
      <t>ウナガ</t>
    </rPh>
    <phoneticPr fontId="3"/>
  </si>
  <si>
    <t>メンバー一人一人の力を把握しサポートするが、協働を促進するための仕掛けや工夫はない</t>
    <rPh sb="4" eb="6">
      <t>ヒトリ</t>
    </rPh>
    <rPh sb="6" eb="8">
      <t>ヒトリ</t>
    </rPh>
    <rPh sb="9" eb="10">
      <t>チカラ</t>
    </rPh>
    <rPh sb="11" eb="13">
      <t>ハアク</t>
    </rPh>
    <rPh sb="22" eb="24">
      <t>キョウドウ</t>
    </rPh>
    <rPh sb="25" eb="27">
      <t>ソクシン</t>
    </rPh>
    <rPh sb="32" eb="34">
      <t>シカ</t>
    </rPh>
    <rPh sb="36" eb="38">
      <t>クフウ</t>
    </rPh>
    <phoneticPr fontId="3"/>
  </si>
  <si>
    <t>メンバーからの変化／変革の提案を、積極的に採用したり支援する</t>
    <rPh sb="7" eb="9">
      <t>ヘンカ</t>
    </rPh>
    <rPh sb="10" eb="12">
      <t>ヘンカク</t>
    </rPh>
    <rPh sb="13" eb="15">
      <t>テイアン</t>
    </rPh>
    <rPh sb="17" eb="20">
      <t>セッキョクテキ</t>
    </rPh>
    <rPh sb="21" eb="23">
      <t>サイヨウ</t>
    </rPh>
    <rPh sb="26" eb="28">
      <t>シエン</t>
    </rPh>
    <phoneticPr fontId="3"/>
  </si>
  <si>
    <t>変化／変革が必要であるということをメンバーに伝えるが、メンバーの変化／変革への提案は受け入れようとしない</t>
    <rPh sb="0" eb="2">
      <t>ヘンカ</t>
    </rPh>
    <rPh sb="3" eb="5">
      <t>ヘンカク</t>
    </rPh>
    <rPh sb="6" eb="8">
      <t>ヒツヨウ</t>
    </rPh>
    <rPh sb="22" eb="23">
      <t>ツタ</t>
    </rPh>
    <rPh sb="39" eb="41">
      <t>テイアン</t>
    </rPh>
    <rPh sb="42" eb="45">
      <t>ウケイ</t>
    </rPh>
    <phoneticPr fontId="3"/>
  </si>
  <si>
    <t>社内外の人材把握に積極的ではない</t>
    <rPh sb="4" eb="6">
      <t>ジンザイ</t>
    </rPh>
    <rPh sb="6" eb="8">
      <t>ハアク</t>
    </rPh>
    <rPh sb="9" eb="12">
      <t>セッキョクテキ</t>
    </rPh>
    <phoneticPr fontId="3"/>
  </si>
  <si>
    <t>個人対個人で交渉すべき問題と、組織対組織で交渉すべき問題を切り分けずに、すべて自分で解決しようとする</t>
    <rPh sb="0" eb="2">
      <t>コジン</t>
    </rPh>
    <rPh sb="2" eb="3">
      <t>タイ</t>
    </rPh>
    <rPh sb="3" eb="5">
      <t>コジン</t>
    </rPh>
    <rPh sb="6" eb="8">
      <t>コウショウ</t>
    </rPh>
    <rPh sb="11" eb="13">
      <t>モンダイ</t>
    </rPh>
    <rPh sb="15" eb="17">
      <t>ソシキ</t>
    </rPh>
    <rPh sb="17" eb="18">
      <t>タイ</t>
    </rPh>
    <rPh sb="18" eb="20">
      <t>ソシキ</t>
    </rPh>
    <rPh sb="21" eb="23">
      <t>コウショウ</t>
    </rPh>
    <rPh sb="26" eb="28">
      <t>モンダイ</t>
    </rPh>
    <rPh sb="29" eb="32">
      <t>キリワ</t>
    </rPh>
    <rPh sb="39" eb="41">
      <t>ジブン</t>
    </rPh>
    <rPh sb="42" eb="44">
      <t>カイケツ</t>
    </rPh>
    <phoneticPr fontId="3"/>
  </si>
  <si>
    <t>礼儀正しく敬意をもって他者に接する</t>
    <rPh sb="0" eb="2">
      <t>レイギ</t>
    </rPh>
    <rPh sb="2" eb="3">
      <t>タダ</t>
    </rPh>
    <rPh sb="5" eb="7">
      <t>ケイイ</t>
    </rPh>
    <rPh sb="11" eb="13">
      <t>タシャ</t>
    </rPh>
    <rPh sb="14" eb="15">
      <t>セッ</t>
    </rPh>
    <phoneticPr fontId="3"/>
  </si>
  <si>
    <t>他者の自尊心にはほとんど関心を払わず、地位や権威をどのくらいもっているかによって、接し方を変えることがある</t>
    <rPh sb="0" eb="2">
      <t>タシャ</t>
    </rPh>
    <rPh sb="3" eb="6">
      <t>ジソンシン</t>
    </rPh>
    <rPh sb="12" eb="14">
      <t>カンシン</t>
    </rPh>
    <rPh sb="15" eb="16">
      <t>ハラ</t>
    </rPh>
    <rPh sb="19" eb="21">
      <t>チイ</t>
    </rPh>
    <rPh sb="22" eb="24">
      <t>ケンイ</t>
    </rPh>
    <rPh sb="41" eb="44">
      <t>セッシカタ</t>
    </rPh>
    <rPh sb="45" eb="46">
      <t>カ</t>
    </rPh>
    <phoneticPr fontId="3"/>
  </si>
  <si>
    <t>相手の立場と認識を理解する</t>
    <rPh sb="0" eb="2">
      <t>アイテ</t>
    </rPh>
    <rPh sb="3" eb="5">
      <t>タチバ</t>
    </rPh>
    <rPh sb="6" eb="8">
      <t>ニンシキ</t>
    </rPh>
    <rPh sb="9" eb="11">
      <t>リカイ</t>
    </rPh>
    <phoneticPr fontId="3"/>
  </si>
  <si>
    <t>事前にシナリオをつくる</t>
    <rPh sb="0" eb="2">
      <t>ジゼン</t>
    </rPh>
    <phoneticPr fontId="3"/>
  </si>
  <si>
    <t>事前に話の展開をシミュレーションし、シナリオを一通りは考えておく</t>
    <rPh sb="0" eb="2">
      <t>ジゼン</t>
    </rPh>
    <rPh sb="3" eb="4">
      <t>ハナシ</t>
    </rPh>
    <rPh sb="5" eb="7">
      <t>テンカイ</t>
    </rPh>
    <rPh sb="23" eb="25">
      <t>ヒトトオ</t>
    </rPh>
    <rPh sb="27" eb="28">
      <t>カンガ</t>
    </rPh>
    <phoneticPr fontId="3"/>
  </si>
  <si>
    <t>自分の条件や、自分が思い描いている合意点に固執する</t>
    <rPh sb="0" eb="2">
      <t>ジブン</t>
    </rPh>
    <rPh sb="3" eb="5">
      <t>ジョウケン</t>
    </rPh>
    <rPh sb="7" eb="9">
      <t>ジブン</t>
    </rPh>
    <rPh sb="10" eb="13">
      <t>オモイエガ</t>
    </rPh>
    <rPh sb="17" eb="20">
      <t>ゴウイテン</t>
    </rPh>
    <rPh sb="21" eb="23">
      <t>コシツ</t>
    </rPh>
    <phoneticPr fontId="3"/>
  </si>
  <si>
    <t>対立に対応する</t>
    <rPh sb="0" eb="2">
      <t>タイリツ</t>
    </rPh>
    <rPh sb="3" eb="5">
      <t>タイオウ</t>
    </rPh>
    <phoneticPr fontId="3"/>
  </si>
  <si>
    <t>感情的にならないように気をつけながら、根拠を論理的に示し、粘り強く説得する</t>
    <rPh sb="0" eb="3">
      <t>カンジョウテキ</t>
    </rPh>
    <rPh sb="11" eb="12">
      <t>キ</t>
    </rPh>
    <rPh sb="19" eb="21">
      <t>コンキョ</t>
    </rPh>
    <rPh sb="22" eb="25">
      <t>ロンリテキ</t>
    </rPh>
    <rPh sb="26" eb="27">
      <t>シメ</t>
    </rPh>
    <rPh sb="29" eb="32">
      <t>ネバリヅヨ</t>
    </rPh>
    <rPh sb="33" eb="35">
      <t>セットク</t>
    </rPh>
    <phoneticPr fontId="3"/>
  </si>
  <si>
    <t>感情的な反応をしてしまったり、相手に押されて一方的に譲歩してしまう</t>
    <rPh sb="0" eb="3">
      <t>カンジョウテキ</t>
    </rPh>
    <rPh sb="4" eb="6">
      <t>ハンノウ</t>
    </rPh>
    <rPh sb="15" eb="17">
      <t>アイテ</t>
    </rPh>
    <rPh sb="18" eb="19">
      <t>オ</t>
    </rPh>
    <rPh sb="22" eb="25">
      <t>イッポウテキ</t>
    </rPh>
    <rPh sb="26" eb="28">
      <t>ジョウホ</t>
    </rPh>
    <phoneticPr fontId="3"/>
  </si>
  <si>
    <t>達成へ向けて行動する</t>
    <rPh sb="0" eb="2">
      <t>タッセイ</t>
    </rPh>
    <rPh sb="3" eb="4">
      <t>ム</t>
    </rPh>
    <rPh sb="6" eb="8">
      <t>コウドウ</t>
    </rPh>
    <phoneticPr fontId="3"/>
  </si>
  <si>
    <t>自分の目標を達成することの重要性を認識し、それを達成するために取り組むが、難しいと感じた時点で、安易に目標を下げたり、あきらめたりする</t>
    <rPh sb="0" eb="2">
      <t>ジブン</t>
    </rPh>
    <rPh sb="3" eb="5">
      <t>モクヒョウ</t>
    </rPh>
    <rPh sb="6" eb="8">
      <t>タッセイ</t>
    </rPh>
    <rPh sb="13" eb="16">
      <t>ジュウヨウセイ</t>
    </rPh>
    <rPh sb="17" eb="19">
      <t>ニンシキ</t>
    </rPh>
    <rPh sb="24" eb="26">
      <t>タッセイ</t>
    </rPh>
    <rPh sb="31" eb="34">
      <t>トリク</t>
    </rPh>
    <rPh sb="37" eb="38">
      <t>ムズカ</t>
    </rPh>
    <rPh sb="41" eb="42">
      <t>カン</t>
    </rPh>
    <rPh sb="44" eb="46">
      <t>ジテン</t>
    </rPh>
    <rPh sb="48" eb="50">
      <t>アンイ</t>
    </rPh>
    <rPh sb="51" eb="53">
      <t>モクヒョウ</t>
    </rPh>
    <rPh sb="54" eb="55">
      <t>サ</t>
    </rPh>
    <phoneticPr fontId="3"/>
  </si>
  <si>
    <t xml:space="preserve">普段から独自の情報源や情報ルートを開拓しており、適切な人に対して、こちらからも積極的に情報を出すなどして、通常では得られないような情報を日頃から引き出している
</t>
    <rPh sb="0" eb="2">
      <t>フダン</t>
    </rPh>
    <rPh sb="4" eb="6">
      <t>ドクジ</t>
    </rPh>
    <rPh sb="7" eb="10">
      <t>ジョウホウゲン</t>
    </rPh>
    <rPh sb="11" eb="13">
      <t>ジョウホウ</t>
    </rPh>
    <rPh sb="17" eb="19">
      <t>カイタク</t>
    </rPh>
    <rPh sb="24" eb="26">
      <t>テキセツ</t>
    </rPh>
    <rPh sb="27" eb="30">
      <t>ヒトニタイ</t>
    </rPh>
    <rPh sb="39" eb="42">
      <t>セッキョクテキ</t>
    </rPh>
    <rPh sb="43" eb="45">
      <t>ジョウホウ</t>
    </rPh>
    <rPh sb="46" eb="47">
      <t>ダ</t>
    </rPh>
    <rPh sb="53" eb="55">
      <t>ツウジョウ</t>
    </rPh>
    <rPh sb="57" eb="58">
      <t>エ</t>
    </rPh>
    <rPh sb="65" eb="67">
      <t>ジョウホウ</t>
    </rPh>
    <rPh sb="68" eb="70">
      <t>ヒゴロ</t>
    </rPh>
    <rPh sb="72" eb="75">
      <t>ヒキダ</t>
    </rPh>
    <phoneticPr fontId="3"/>
  </si>
  <si>
    <t>得られた情報を、そのまま利用している。(誰から得られた情報かを吟味していない)</t>
    <rPh sb="0" eb="1">
      <t>エ</t>
    </rPh>
    <rPh sb="4" eb="6">
      <t>ジョウホウ</t>
    </rPh>
    <rPh sb="12" eb="14">
      <t>リヨウ</t>
    </rPh>
    <rPh sb="20" eb="21">
      <t>ダレ</t>
    </rPh>
    <rPh sb="23" eb="24">
      <t>エ</t>
    </rPh>
    <rPh sb="27" eb="29">
      <t>ジョウホウ</t>
    </rPh>
    <rPh sb="31" eb="33">
      <t>ギンミ</t>
    </rPh>
    <phoneticPr fontId="3"/>
  </si>
  <si>
    <t>顧客の業界・ビジネスを理解する</t>
    <rPh sb="0" eb="2">
      <t>コキャク</t>
    </rPh>
    <rPh sb="3" eb="5">
      <t>ギョウカイ</t>
    </rPh>
    <rPh sb="11" eb="13">
      <t>リカイ</t>
    </rPh>
    <phoneticPr fontId="3"/>
  </si>
  <si>
    <t>顧客の業界・ビジネスの最新動向に関する情報や知識を、一般的な範囲で理解している</t>
    <rPh sb="0" eb="2">
      <t>コキャク</t>
    </rPh>
    <rPh sb="3" eb="5">
      <t>ギョウカイ</t>
    </rPh>
    <rPh sb="11" eb="13">
      <t>サイシン</t>
    </rPh>
    <rPh sb="13" eb="15">
      <t>ドウコウ</t>
    </rPh>
    <rPh sb="16" eb="17">
      <t>カン</t>
    </rPh>
    <rPh sb="26" eb="29">
      <t>イッパンテキ</t>
    </rPh>
    <rPh sb="30" eb="32">
      <t>ハンイ</t>
    </rPh>
    <rPh sb="33" eb="35">
      <t>リカイ</t>
    </rPh>
    <phoneticPr fontId="3"/>
  </si>
  <si>
    <t>顧客の業界・ビジネスについて、自分の仕事で直接的に必要とされる事柄については把握する</t>
    <rPh sb="0" eb="2">
      <t>コキャク</t>
    </rPh>
    <rPh sb="3" eb="5">
      <t>ギョウカイ</t>
    </rPh>
    <rPh sb="15" eb="17">
      <t>ジブン</t>
    </rPh>
    <rPh sb="18" eb="20">
      <t>シゴト</t>
    </rPh>
    <rPh sb="21" eb="24">
      <t>チョクセツテキ</t>
    </rPh>
    <rPh sb="25" eb="27">
      <t>ヒツヨウ</t>
    </rPh>
    <rPh sb="31" eb="33">
      <t>コトガラ</t>
    </rPh>
    <rPh sb="38" eb="40">
      <t>ハアク</t>
    </rPh>
    <phoneticPr fontId="3"/>
  </si>
  <si>
    <t>自分の経験や他者からのアドバイス、過去の事例をもとに、ひとつの解決策を導き出すことができる</t>
    <rPh sb="0" eb="2">
      <t>ジブン</t>
    </rPh>
    <rPh sb="3" eb="5">
      <t>ケイケン</t>
    </rPh>
    <rPh sb="6" eb="8">
      <t>タシャ</t>
    </rPh>
    <rPh sb="17" eb="19">
      <t>カコ</t>
    </rPh>
    <rPh sb="20" eb="22">
      <t>ジレイ</t>
    </rPh>
    <rPh sb="31" eb="34">
      <t>カイケツサク</t>
    </rPh>
    <rPh sb="35" eb="36">
      <t>ミチビ</t>
    </rPh>
    <rPh sb="37" eb="38">
      <t>ダ</t>
    </rPh>
    <phoneticPr fontId="3"/>
  </si>
  <si>
    <t>標準的なやり方や今までのやり方を踏襲してひとつの解決策を導き出すことができる</t>
    <rPh sb="0" eb="3">
      <t>ヒョウジュンテキ</t>
    </rPh>
    <rPh sb="4" eb="7">
      <t>ヤリカタ</t>
    </rPh>
    <rPh sb="8" eb="9">
      <t>イマ</t>
    </rPh>
    <rPh sb="14" eb="15">
      <t>カタ</t>
    </rPh>
    <rPh sb="16" eb="18">
      <t>トウシュウ</t>
    </rPh>
    <rPh sb="24" eb="27">
      <t>カイケツサク</t>
    </rPh>
    <rPh sb="28" eb="29">
      <t>ミチビ</t>
    </rPh>
    <rPh sb="30" eb="31">
      <t>ダ</t>
    </rPh>
    <phoneticPr fontId="3"/>
  </si>
  <si>
    <t>職務上よくあるケースについては、迅速に決断し、明確な指示を出す</t>
    <rPh sb="0" eb="2">
      <t>ショクム</t>
    </rPh>
    <rPh sb="2" eb="3">
      <t>ジョウ</t>
    </rPh>
    <rPh sb="16" eb="18">
      <t>ジンソク</t>
    </rPh>
    <rPh sb="19" eb="21">
      <t>ケツダン</t>
    </rPh>
    <rPh sb="23" eb="25">
      <t>メイカク</t>
    </rPh>
    <rPh sb="26" eb="28">
      <t>シジ</t>
    </rPh>
    <rPh sb="29" eb="30">
      <t>ダ</t>
    </rPh>
    <phoneticPr fontId="3"/>
  </si>
  <si>
    <t>社内外の人と知り合う機会があれば活用し、さまざまな人材を把握するように努め、必要に応じて協力を依頼したり、依頼されたりする</t>
    <rPh sb="10" eb="12">
      <t>キカイ</t>
    </rPh>
    <rPh sb="16" eb="18">
      <t>カツヨウ</t>
    </rPh>
    <rPh sb="25" eb="26">
      <t>ヒト</t>
    </rPh>
    <rPh sb="26" eb="27">
      <t>ザイ</t>
    </rPh>
    <rPh sb="28" eb="30">
      <t>ハアク</t>
    </rPh>
    <rPh sb="35" eb="36">
      <t>ツト</t>
    </rPh>
    <phoneticPr fontId="3"/>
  </si>
  <si>
    <t>リーダーシップ</t>
    <phoneticPr fontId="2"/>
  </si>
  <si>
    <t>危機対処</t>
    <phoneticPr fontId="2"/>
  </si>
  <si>
    <t>再発防止策の定着度を評価し、改善のPDCAサイクルを回すことができている</t>
    <rPh sb="0" eb="2">
      <t>サイハツ</t>
    </rPh>
    <rPh sb="2" eb="4">
      <t>ボウシ</t>
    </rPh>
    <rPh sb="4" eb="5">
      <t>サク</t>
    </rPh>
    <rPh sb="6" eb="8">
      <t>テイチャク</t>
    </rPh>
    <rPh sb="8" eb="9">
      <t>ド</t>
    </rPh>
    <rPh sb="10" eb="12">
      <t>ヒョウカ</t>
    </rPh>
    <rPh sb="14" eb="16">
      <t>カイゼン</t>
    </rPh>
    <rPh sb="26" eb="27">
      <t>マワ</t>
    </rPh>
    <phoneticPr fontId="2"/>
  </si>
  <si>
    <t xml:space="preserve">経験したトラブルの対処法を記録に残すだけでなく、以後のプロジェクトに反映させ、再発防止策を日常業務の中に盛りこみ、定着させる
</t>
    <rPh sb="0" eb="2">
      <t>ケイケン</t>
    </rPh>
    <rPh sb="9" eb="12">
      <t>タイショホウ</t>
    </rPh>
    <rPh sb="13" eb="15">
      <t>キロク</t>
    </rPh>
    <rPh sb="16" eb="17">
      <t>ノコ</t>
    </rPh>
    <rPh sb="24" eb="26">
      <t>イゴ</t>
    </rPh>
    <rPh sb="34" eb="36">
      <t>ハンエイ</t>
    </rPh>
    <rPh sb="39" eb="41">
      <t>サイハツ</t>
    </rPh>
    <rPh sb="41" eb="43">
      <t>ボウシ</t>
    </rPh>
    <rPh sb="43" eb="44">
      <t>サク</t>
    </rPh>
    <rPh sb="45" eb="47">
      <t>ニチジョウ</t>
    </rPh>
    <rPh sb="47" eb="49">
      <t>ギョウム</t>
    </rPh>
    <rPh sb="50" eb="51">
      <t>ナカ</t>
    </rPh>
    <rPh sb="52" eb="53">
      <t>モ</t>
    </rPh>
    <rPh sb="57" eb="59">
      <t>テイチャク</t>
    </rPh>
    <phoneticPr fontId="3"/>
  </si>
  <si>
    <t>目標達成が困難と判断した場合は、目標を軌道修正しながら、達成しようと努力する姿勢を持ち、プロジェクトを牽引していく</t>
    <rPh sb="0" eb="2">
      <t>モクヒョウ</t>
    </rPh>
    <rPh sb="2" eb="4">
      <t>タッセイ</t>
    </rPh>
    <rPh sb="5" eb="7">
      <t>コンナン</t>
    </rPh>
    <rPh sb="8" eb="10">
      <t>ハンダン</t>
    </rPh>
    <rPh sb="12" eb="14">
      <t>バアイ</t>
    </rPh>
    <rPh sb="16" eb="18">
      <t>モクヒョウ</t>
    </rPh>
    <rPh sb="19" eb="21">
      <t>キドウ</t>
    </rPh>
    <rPh sb="21" eb="23">
      <t>シュウセイ</t>
    </rPh>
    <rPh sb="28" eb="30">
      <t>タッセイ</t>
    </rPh>
    <rPh sb="34" eb="36">
      <t>ドリョク</t>
    </rPh>
    <rPh sb="38" eb="40">
      <t>シセイ</t>
    </rPh>
    <rPh sb="41" eb="42">
      <t>モ</t>
    </rPh>
    <rPh sb="51" eb="53">
      <t>ケンイン</t>
    </rPh>
    <phoneticPr fontId="3"/>
  </si>
  <si>
    <t>得られた情報の有効性を、プロジェクトの現場・現物・現実を鑑みたうえで、事実に基づいた正確な情報であると確認している。(誰から得た情報かを確認している)</t>
    <rPh sb="0" eb="1">
      <t>エ</t>
    </rPh>
    <rPh sb="4" eb="6">
      <t>ジョウホウ</t>
    </rPh>
    <rPh sb="7" eb="10">
      <t>ユウコウセイ</t>
    </rPh>
    <rPh sb="28" eb="29">
      <t>カンガ</t>
    </rPh>
    <rPh sb="51" eb="53">
      <t>カクニン</t>
    </rPh>
    <rPh sb="62" eb="63">
      <t>エ</t>
    </rPh>
    <phoneticPr fontId="3"/>
  </si>
  <si>
    <t>組織の公式な構造を理解し、公式なキーマンに働きかけ協力を得るなど、自組織を巻きこんで対処する</t>
    <rPh sb="25" eb="27">
      <t>キョウリョク</t>
    </rPh>
    <rPh sb="28" eb="29">
      <t>エ</t>
    </rPh>
    <rPh sb="33" eb="34">
      <t>ジ</t>
    </rPh>
    <rPh sb="34" eb="36">
      <t>ソシキ</t>
    </rPh>
    <rPh sb="37" eb="39">
      <t>マキコ</t>
    </rPh>
    <rPh sb="42" eb="44">
      <t>タイショ</t>
    </rPh>
    <phoneticPr fontId="3"/>
  </si>
  <si>
    <t>合意形成する</t>
    <rPh sb="0" eb="2">
      <t>ゴウイ</t>
    </rPh>
    <rPh sb="2" eb="4">
      <t>ケイセイ</t>
    </rPh>
    <phoneticPr fontId="3"/>
  </si>
  <si>
    <t>自責/他責の切り分けを冷静に判断し、他責の場合も感情的にならず真摯な態度で接することができる</t>
    <rPh sb="0" eb="2">
      <t>ジセキ</t>
    </rPh>
    <rPh sb="3" eb="5">
      <t>タセキ</t>
    </rPh>
    <rPh sb="6" eb="7">
      <t>キ</t>
    </rPh>
    <rPh sb="8" eb="9">
      <t>ワ</t>
    </rPh>
    <rPh sb="11" eb="13">
      <t>レイセイ</t>
    </rPh>
    <rPh sb="14" eb="16">
      <t>ハンダン</t>
    </rPh>
    <rPh sb="18" eb="20">
      <t>タセキ</t>
    </rPh>
    <rPh sb="21" eb="23">
      <t>バアイ</t>
    </rPh>
    <rPh sb="24" eb="27">
      <t>カンジョウテキ</t>
    </rPh>
    <rPh sb="31" eb="33">
      <t>シンシ</t>
    </rPh>
    <rPh sb="34" eb="36">
      <t>タイド</t>
    </rPh>
    <rPh sb="37" eb="38">
      <t>セッ</t>
    </rPh>
    <phoneticPr fontId="2"/>
  </si>
  <si>
    <t>他責志向で自省の精神に欠けるところがある</t>
    <rPh sb="0" eb="2">
      <t>タセキ</t>
    </rPh>
    <rPh sb="2" eb="4">
      <t>シコウ</t>
    </rPh>
    <rPh sb="5" eb="7">
      <t>ジセイ</t>
    </rPh>
    <rPh sb="8" eb="10">
      <t>セイシン</t>
    </rPh>
    <rPh sb="11" eb="12">
      <t>カ</t>
    </rPh>
    <phoneticPr fontId="2"/>
  </si>
  <si>
    <t>プロジェクトメンバーに期待することとプロジェクトに対する責任を説明し、その重要性を理解させている</t>
    <rPh sb="11" eb="13">
      <t>キタイ</t>
    </rPh>
    <rPh sb="25" eb="26">
      <t>タイ</t>
    </rPh>
    <rPh sb="28" eb="30">
      <t>セキニン</t>
    </rPh>
    <rPh sb="31" eb="33">
      <t>セツメイ</t>
    </rPh>
    <rPh sb="37" eb="40">
      <t>ジュウヨウセイ</t>
    </rPh>
    <rPh sb="41" eb="43">
      <t>リカイ</t>
    </rPh>
    <phoneticPr fontId="2"/>
  </si>
  <si>
    <t xml:space="preserve">プロジェクトの期待や責任に応えられる人材を、社内外から特定し、評価し、選択することができている
</t>
    <rPh sb="7" eb="9">
      <t>キタイ</t>
    </rPh>
    <rPh sb="10" eb="12">
      <t>セキニン</t>
    </rPh>
    <rPh sb="13" eb="14">
      <t>コタ</t>
    </rPh>
    <rPh sb="18" eb="20">
      <t>ジンザイ</t>
    </rPh>
    <rPh sb="22" eb="25">
      <t>シャナイガイ</t>
    </rPh>
    <rPh sb="27" eb="29">
      <t>トクテイ</t>
    </rPh>
    <rPh sb="31" eb="33">
      <t>ヒョウカ</t>
    </rPh>
    <rPh sb="35" eb="37">
      <t>センタク</t>
    </rPh>
    <phoneticPr fontId="2"/>
  </si>
  <si>
    <t>プロジェクトの期待や責任に応えられる人材を選択できていない</t>
    <rPh sb="7" eb="9">
      <t>キタイ</t>
    </rPh>
    <rPh sb="10" eb="12">
      <t>セキニン</t>
    </rPh>
    <rPh sb="13" eb="14">
      <t>コタ</t>
    </rPh>
    <rPh sb="18" eb="20">
      <t>ジンザイ</t>
    </rPh>
    <rPh sb="21" eb="23">
      <t>センタク</t>
    </rPh>
    <phoneticPr fontId="2"/>
  </si>
  <si>
    <t xml:space="preserve">いかなる場合も自責に値することがあると考え、自省の精神で利害関係者に接することができる。自らに非があれば潔く責任を受け入れている
</t>
    <rPh sb="4" eb="6">
      <t>バアイ</t>
    </rPh>
    <rPh sb="7" eb="9">
      <t>ジセキ</t>
    </rPh>
    <rPh sb="10" eb="11">
      <t>アタイ</t>
    </rPh>
    <rPh sb="19" eb="20">
      <t>カンガ</t>
    </rPh>
    <rPh sb="22" eb="24">
      <t>ジセイ</t>
    </rPh>
    <rPh sb="25" eb="27">
      <t>セイシン</t>
    </rPh>
    <rPh sb="28" eb="30">
      <t>リガイ</t>
    </rPh>
    <rPh sb="30" eb="32">
      <t>カンケイ</t>
    </rPh>
    <rPh sb="32" eb="33">
      <t>シャ</t>
    </rPh>
    <rPh sb="34" eb="35">
      <t>セッ</t>
    </rPh>
    <rPh sb="44" eb="45">
      <t>ミズカ</t>
    </rPh>
    <rPh sb="47" eb="48">
      <t>ヒ</t>
    </rPh>
    <rPh sb="52" eb="53">
      <t>イサギヨ</t>
    </rPh>
    <rPh sb="54" eb="56">
      <t>セキニン</t>
    </rPh>
    <rPh sb="57" eb="58">
      <t>ウ</t>
    </rPh>
    <rPh sb="59" eb="60">
      <t>イ</t>
    </rPh>
    <phoneticPr fontId="2"/>
  </si>
  <si>
    <t>過去の成功・失敗から学ぶ</t>
    <rPh sb="0" eb="2">
      <t>カコ</t>
    </rPh>
    <rPh sb="3" eb="5">
      <t>セイコウ</t>
    </rPh>
    <rPh sb="6" eb="8">
      <t>シッパイ</t>
    </rPh>
    <rPh sb="10" eb="11">
      <t>マナ</t>
    </rPh>
    <phoneticPr fontId="2"/>
  </si>
  <si>
    <t>プロジェクトチームを形成する</t>
    <rPh sb="10" eb="12">
      <t>ケイセイ</t>
    </rPh>
    <phoneticPr fontId="2"/>
  </si>
  <si>
    <t>プロジェクトメンバーに期待することとプロジェクトに対する責任を説明している</t>
    <rPh sb="11" eb="13">
      <t>キタイ</t>
    </rPh>
    <rPh sb="25" eb="26">
      <t>タイ</t>
    </rPh>
    <rPh sb="28" eb="30">
      <t>セキニン</t>
    </rPh>
    <rPh sb="31" eb="33">
      <t>セツメイ</t>
    </rPh>
    <phoneticPr fontId="2"/>
  </si>
  <si>
    <t>リソース活用</t>
    <rPh sb="4" eb="6">
      <t>カツヨウ</t>
    </rPh>
    <phoneticPr fontId="2"/>
  </si>
  <si>
    <t>ナレッジリソース：多様な情報源をもつ</t>
    <rPh sb="9" eb="11">
      <t>タヨウ</t>
    </rPh>
    <rPh sb="12" eb="15">
      <t>ジョウホウゲン</t>
    </rPh>
    <phoneticPr fontId="3"/>
  </si>
  <si>
    <t>ナレッジリソース：情報の妥当性を確認する</t>
    <rPh sb="9" eb="11">
      <t>ジョウホウ</t>
    </rPh>
    <rPh sb="12" eb="15">
      <t>ダトウセイ</t>
    </rPh>
    <rPh sb="16" eb="18">
      <t>カクニン</t>
    </rPh>
    <phoneticPr fontId="3"/>
  </si>
  <si>
    <t>ヒューマンリソース：人脈を築く・活用する(個人)</t>
    <rPh sb="10" eb="12">
      <t>ジンミャク</t>
    </rPh>
    <rPh sb="13" eb="14">
      <t>キズ</t>
    </rPh>
    <rPh sb="16" eb="18">
      <t>カツヨウ</t>
    </rPh>
    <rPh sb="21" eb="23">
      <t>コジン</t>
    </rPh>
    <phoneticPr fontId="3"/>
  </si>
  <si>
    <t>ヒューマンリソース：人脈を築く・活用する(組織)</t>
    <rPh sb="10" eb="12">
      <t>ジンミャク</t>
    </rPh>
    <rPh sb="13" eb="14">
      <t>キズ</t>
    </rPh>
    <rPh sb="16" eb="18">
      <t>カツヨウ</t>
    </rPh>
    <rPh sb="21" eb="23">
      <t>ソシキ</t>
    </rPh>
    <phoneticPr fontId="3"/>
  </si>
  <si>
    <t>ヒューマンリソース：リソースを選定する</t>
    <rPh sb="15" eb="17">
      <t>センテイ</t>
    </rPh>
    <phoneticPr fontId="3"/>
  </si>
  <si>
    <t>いかなる場合でも真摯な対応をする</t>
    <rPh sb="4" eb="6">
      <t>バアイ</t>
    </rPh>
    <rPh sb="8" eb="10">
      <t>シンシ</t>
    </rPh>
    <rPh sb="11" eb="13">
      <t>タイオウ</t>
    </rPh>
    <phoneticPr fontId="2"/>
  </si>
  <si>
    <t>お客様名</t>
    <rPh sb="1" eb="3">
      <t>キャクサマ</t>
    </rPh>
    <rPh sb="3" eb="4">
      <t>メイ</t>
    </rPh>
    <phoneticPr fontId="2"/>
  </si>
  <si>
    <t>プロジェクト名</t>
    <rPh sb="6" eb="7">
      <t>メイ</t>
    </rPh>
    <phoneticPr fontId="2"/>
  </si>
  <si>
    <t>プロジェクト規模</t>
    <rPh sb="6" eb="8">
      <t>キボ</t>
    </rPh>
    <phoneticPr fontId="2"/>
  </si>
  <si>
    <t>プロジェクト分類</t>
    <rPh sb="6" eb="8">
      <t>ブンルイ</t>
    </rPh>
    <phoneticPr fontId="2"/>
  </si>
  <si>
    <t>開発形態</t>
    <rPh sb="0" eb="2">
      <t>カイハツ</t>
    </rPh>
    <rPh sb="2" eb="4">
      <t>ケイタイ</t>
    </rPh>
    <phoneticPr fontId="2"/>
  </si>
  <si>
    <t>ERP</t>
    <phoneticPr fontId="2"/>
  </si>
  <si>
    <t>その他</t>
  </si>
  <si>
    <t>サービス</t>
  </si>
  <si>
    <t>運輸</t>
  </si>
  <si>
    <t>海運・空運</t>
  </si>
  <si>
    <t>官公庁</t>
  </si>
  <si>
    <t>教育</t>
  </si>
  <si>
    <t>金融</t>
  </si>
  <si>
    <t>建設</t>
  </si>
  <si>
    <t>公共インフラ</t>
  </si>
  <si>
    <t>紙・パルプ</t>
  </si>
  <si>
    <t>商業</t>
  </si>
  <si>
    <t>情報通信</t>
  </si>
  <si>
    <t>食品</t>
  </si>
  <si>
    <t>信用情報機関</t>
  </si>
  <si>
    <t>精密機器</t>
  </si>
  <si>
    <t>製造業</t>
  </si>
  <si>
    <t>製薬</t>
  </si>
  <si>
    <t>繊維</t>
  </si>
  <si>
    <t>倉庫・運輸関係</t>
  </si>
  <si>
    <t>通信</t>
  </si>
  <si>
    <t>鉄鋼</t>
  </si>
  <si>
    <t>電気機器</t>
  </si>
  <si>
    <t>電力・ガス</t>
  </si>
  <si>
    <t>非鉄金属</t>
  </si>
  <si>
    <t>病院</t>
  </si>
  <si>
    <t>窯業</t>
  </si>
  <si>
    <t>陸運</t>
  </si>
  <si>
    <t>EOS</t>
    <phoneticPr fontId="2"/>
  </si>
  <si>
    <t>5,000万未満</t>
    <rPh sb="5" eb="6">
      <t>マン</t>
    </rPh>
    <rPh sb="6" eb="8">
      <t>ミマン</t>
    </rPh>
    <phoneticPr fontId="4"/>
  </si>
  <si>
    <t>SS：200人月～</t>
    <rPh sb="6" eb="8">
      <t>ニンゲツ</t>
    </rPh>
    <phoneticPr fontId="2"/>
  </si>
  <si>
    <t>S：100人月～</t>
    <rPh sb="5" eb="7">
      <t>ニンゲツ</t>
    </rPh>
    <phoneticPr fontId="2"/>
  </si>
  <si>
    <t>A：50人月～</t>
    <rPh sb="4" eb="6">
      <t>ニンゲツ</t>
    </rPh>
    <phoneticPr fontId="2"/>
  </si>
  <si>
    <t>B：30人月～</t>
    <rPh sb="4" eb="6">
      <t>ニンゲツ</t>
    </rPh>
    <phoneticPr fontId="2"/>
  </si>
  <si>
    <t>C：10人月～</t>
    <rPh sb="4" eb="6">
      <t>ニンゲツ</t>
    </rPh>
    <phoneticPr fontId="2"/>
  </si>
  <si>
    <t>D：～10人月</t>
    <rPh sb="5" eb="6">
      <t>ニン</t>
    </rPh>
    <rPh sb="6" eb="7">
      <t>ゲツ</t>
    </rPh>
    <phoneticPr fontId="2"/>
  </si>
  <si>
    <t>1.営業利益目標達成</t>
    <rPh sb="2" eb="4">
      <t>エイギョウ</t>
    </rPh>
    <rPh sb="4" eb="6">
      <t>リエキ</t>
    </rPh>
    <rPh sb="6" eb="8">
      <t>モクヒョウ</t>
    </rPh>
    <rPh sb="8" eb="10">
      <t>タッセイ</t>
    </rPh>
    <phoneticPr fontId="2"/>
  </si>
  <si>
    <t>2.営業利益目標未達成(黒字)</t>
    <rPh sb="2" eb="4">
      <t>エイギョウ</t>
    </rPh>
    <rPh sb="4" eb="6">
      <t>リエキ</t>
    </rPh>
    <rPh sb="6" eb="8">
      <t>モクヒョウ</t>
    </rPh>
    <rPh sb="8" eb="11">
      <t>ミタッセイ</t>
    </rPh>
    <rPh sb="12" eb="14">
      <t>クロジ</t>
    </rPh>
    <phoneticPr fontId="2"/>
  </si>
  <si>
    <t>3.営業利益目標未達成(赤字)</t>
    <rPh sb="2" eb="4">
      <t>エイギョウ</t>
    </rPh>
    <rPh sb="4" eb="6">
      <t>リエキ</t>
    </rPh>
    <rPh sb="6" eb="8">
      <t>モクヒョウ</t>
    </rPh>
    <rPh sb="8" eb="11">
      <t>ミタッセイ</t>
    </rPh>
    <rPh sb="12" eb="14">
      <t>アカジ</t>
    </rPh>
    <phoneticPr fontId="2"/>
  </si>
  <si>
    <t>1.ウォーターフォール</t>
    <phoneticPr fontId="2"/>
  </si>
  <si>
    <t>2.アジャイル</t>
    <phoneticPr fontId="2"/>
  </si>
  <si>
    <t>3.その他</t>
    <rPh sb="4" eb="5">
      <t>タ</t>
    </rPh>
    <phoneticPr fontId="2"/>
  </si>
  <si>
    <t>1.SAP</t>
    <phoneticPr fontId="2"/>
  </si>
  <si>
    <t>2.EBS</t>
    <phoneticPr fontId="2"/>
  </si>
  <si>
    <t>4.なし</t>
    <phoneticPr fontId="2"/>
  </si>
  <si>
    <t>2.保守開発</t>
    <rPh sb="2" eb="4">
      <t>ホシュ</t>
    </rPh>
    <rPh sb="4" eb="6">
      <t>カイハツ</t>
    </rPh>
    <phoneticPr fontId="2"/>
  </si>
  <si>
    <t>1.新規開発</t>
    <rPh sb="2" eb="4">
      <t>シンキ</t>
    </rPh>
    <rPh sb="4" eb="6">
      <t>カイハツ</t>
    </rPh>
    <phoneticPr fontId="2"/>
  </si>
  <si>
    <t>1.あり</t>
    <phoneticPr fontId="2"/>
  </si>
  <si>
    <t>2.なし</t>
    <phoneticPr fontId="2"/>
  </si>
  <si>
    <t>No</t>
    <phoneticPr fontId="2"/>
  </si>
  <si>
    <t>C11</t>
  </si>
  <si>
    <t>C4</t>
  </si>
  <si>
    <t>C5</t>
  </si>
  <si>
    <t>C6</t>
  </si>
  <si>
    <t>C7</t>
  </si>
  <si>
    <t>C8</t>
  </si>
  <si>
    <t>C9</t>
  </si>
  <si>
    <t>C10</t>
  </si>
  <si>
    <t>C12</t>
  </si>
  <si>
    <t>C13</t>
  </si>
  <si>
    <t>C14</t>
  </si>
  <si>
    <t>C15</t>
  </si>
  <si>
    <t>C16</t>
  </si>
  <si>
    <t>C20</t>
  </si>
  <si>
    <t>C21</t>
  </si>
  <si>
    <t>C22</t>
  </si>
  <si>
    <t>C23</t>
  </si>
  <si>
    <t>C24</t>
  </si>
  <si>
    <t>C26</t>
  </si>
  <si>
    <t>C27</t>
  </si>
  <si>
    <t>C28</t>
  </si>
  <si>
    <t>C29</t>
  </si>
  <si>
    <t>C30</t>
  </si>
  <si>
    <t>C31</t>
  </si>
  <si>
    <t>開発種別</t>
    <rPh sb="0" eb="2">
      <t>カイハツ</t>
    </rPh>
    <rPh sb="2" eb="4">
      <t>シュベツ</t>
    </rPh>
    <phoneticPr fontId="2"/>
  </si>
  <si>
    <t>4.メンバー</t>
  </si>
  <si>
    <t>難易度</t>
    <rPh sb="0" eb="3">
      <t>ナンイド</t>
    </rPh>
    <phoneticPr fontId="2"/>
  </si>
  <si>
    <t>役割</t>
    <rPh sb="0" eb="2">
      <t>ヤクワリ</t>
    </rPh>
    <phoneticPr fontId="2"/>
  </si>
  <si>
    <t>10億以上50億未満</t>
    <rPh sb="2" eb="3">
      <t>オク</t>
    </rPh>
    <rPh sb="3" eb="5">
      <t>イジョウ</t>
    </rPh>
    <rPh sb="7" eb="8">
      <t>オク</t>
    </rPh>
    <rPh sb="8" eb="10">
      <t>ミマン</t>
    </rPh>
    <phoneticPr fontId="4"/>
  </si>
  <si>
    <t>5億以上10億未満</t>
    <rPh sb="1" eb="2">
      <t>オク</t>
    </rPh>
    <rPh sb="2" eb="4">
      <t>イジョウ</t>
    </rPh>
    <rPh sb="6" eb="7">
      <t>オク</t>
    </rPh>
    <rPh sb="7" eb="9">
      <t>ミマン</t>
    </rPh>
    <phoneticPr fontId="4"/>
  </si>
  <si>
    <t>1億以上5億未満</t>
    <rPh sb="1" eb="2">
      <t>オク</t>
    </rPh>
    <rPh sb="2" eb="4">
      <t>イジョウ</t>
    </rPh>
    <rPh sb="5" eb="6">
      <t>オク</t>
    </rPh>
    <rPh sb="6" eb="8">
      <t>ミマン</t>
    </rPh>
    <phoneticPr fontId="4"/>
  </si>
  <si>
    <t>5,000万以上1億未満</t>
    <rPh sb="5" eb="6">
      <t>マン</t>
    </rPh>
    <rPh sb="6" eb="8">
      <t>イジョウ</t>
    </rPh>
    <rPh sb="9" eb="10">
      <t>オク</t>
    </rPh>
    <rPh sb="10" eb="12">
      <t>ミマン</t>
    </rPh>
    <phoneticPr fontId="4"/>
  </si>
  <si>
    <t>リソース活用</t>
  </si>
  <si>
    <t>合計</t>
    <rPh sb="0" eb="2">
      <t>ゴウケイ</t>
    </rPh>
    <phoneticPr fontId="2"/>
  </si>
  <si>
    <t>1.PM</t>
  </si>
  <si>
    <t>ネゴシエーション・コミュニケーション</t>
  </si>
  <si>
    <t>ネゴシエーション・コミュニケーション</t>
    <phoneticPr fontId="2"/>
  </si>
  <si>
    <r>
      <t>得られた情報の有効性を、プロジェクトの現場・現物・現実を鑑みたうえで、事実に基づいた正確な情報であると確認している。</t>
    </r>
    <r>
      <rPr>
        <b/>
        <u/>
        <sz val="8"/>
        <rFont val="Meiryo UI"/>
        <family val="3"/>
        <charset val="128"/>
      </rPr>
      <t xml:space="preserve">また、得られた情報が陳腐化していないことを確認し続けている。(必要に応じて自分で確認している)
</t>
    </r>
    <r>
      <rPr>
        <sz val="8"/>
        <rFont val="Meiryo UI"/>
        <family val="3"/>
        <charset val="128"/>
      </rPr>
      <t xml:space="preserve">
</t>
    </r>
    <rPh sb="89" eb="91">
      <t>ヒツヨウ</t>
    </rPh>
    <rPh sb="92" eb="93">
      <t>オウ</t>
    </rPh>
    <rPh sb="95" eb="97">
      <t>ジブン</t>
    </rPh>
    <rPh sb="98" eb="100">
      <t>カクニン</t>
    </rPh>
    <phoneticPr fontId="3"/>
  </si>
  <si>
    <t>2.PL/GL</t>
  </si>
  <si>
    <t>3.TL</t>
  </si>
  <si>
    <t>PJの目的・目標を、そのままの形でメンバーに示す</t>
    <rPh sb="3" eb="5">
      <t>モクテキ</t>
    </rPh>
    <rPh sb="6" eb="8">
      <t>モクヒョウ</t>
    </rPh>
    <rPh sb="15" eb="16">
      <t>カタチ</t>
    </rPh>
    <rPh sb="22" eb="23">
      <t>シメ</t>
    </rPh>
    <phoneticPr fontId="3"/>
  </si>
  <si>
    <t xml:space="preserve">メンバーの特性に合った役割をもたせ、タイミングよくフィードバックし、それぞれが自主性を発揮する機会をつくる
</t>
    <rPh sb="5" eb="7">
      <t>トクセイ</t>
    </rPh>
    <rPh sb="8" eb="9">
      <t>ア</t>
    </rPh>
    <rPh sb="11" eb="13">
      <t>ヤクワリ</t>
    </rPh>
    <rPh sb="39" eb="42">
      <t>ジシュセイ</t>
    </rPh>
    <rPh sb="43" eb="45">
      <t>ハッキ</t>
    </rPh>
    <rPh sb="47" eb="49">
      <t>キカイ</t>
    </rPh>
    <phoneticPr fontId="3"/>
  </si>
  <si>
    <t>PJの目的・目標を、具体的な目標として提示することによって、メンバーをリードする</t>
    <rPh sb="3" eb="5">
      <t>モクテキ</t>
    </rPh>
    <rPh sb="6" eb="8">
      <t>モクヒョウ</t>
    </rPh>
    <rPh sb="10" eb="13">
      <t>グタイテキ</t>
    </rPh>
    <rPh sb="14" eb="16">
      <t>モクヒョウ</t>
    </rPh>
    <rPh sb="19" eb="21">
      <t>テイジ</t>
    </rPh>
    <phoneticPr fontId="3"/>
  </si>
  <si>
    <r>
      <rPr>
        <b/>
        <u/>
        <sz val="8"/>
        <rFont val="Meiryo UI"/>
        <family val="3"/>
        <charset val="128"/>
      </rPr>
      <t>メンバーに考えさせ、自ら決定して責任をもたせることにより、</t>
    </r>
    <r>
      <rPr>
        <sz val="8"/>
        <rFont val="Meiryo UI"/>
        <family val="3"/>
        <charset val="128"/>
      </rPr>
      <t>メンバーが自主性を発揮する</t>
    </r>
    <r>
      <rPr>
        <b/>
        <u/>
        <sz val="8"/>
        <rFont val="Meiryo UI"/>
        <family val="3"/>
        <charset val="128"/>
      </rPr>
      <t>風土をつくる</t>
    </r>
    <r>
      <rPr>
        <sz val="8"/>
        <rFont val="Meiryo UI"/>
        <family val="3"/>
        <charset val="128"/>
      </rPr>
      <t xml:space="preserve">
</t>
    </r>
    <rPh sb="5" eb="6">
      <t>カンガ</t>
    </rPh>
    <rPh sb="10" eb="11">
      <t>ミズカ</t>
    </rPh>
    <rPh sb="12" eb="14">
      <t>ケッテイ</t>
    </rPh>
    <rPh sb="16" eb="18">
      <t>セキニン</t>
    </rPh>
    <rPh sb="34" eb="37">
      <t>ジシュセイ</t>
    </rPh>
    <rPh sb="38" eb="40">
      <t>ハッキ</t>
    </rPh>
    <rPh sb="42" eb="44">
      <t>フウド</t>
    </rPh>
    <phoneticPr fontId="3"/>
  </si>
  <si>
    <r>
      <rPr>
        <b/>
        <u/>
        <sz val="8"/>
        <rFont val="Meiryo UI"/>
        <family val="3"/>
        <charset val="128"/>
      </rPr>
      <t>変化／変革のもつ意味や、メンバーにとってのメリットを表明し、</t>
    </r>
    <r>
      <rPr>
        <sz val="8"/>
        <rFont val="Meiryo UI"/>
        <family val="3"/>
        <charset val="128"/>
      </rPr>
      <t>各種提案を積極的に</t>
    </r>
    <r>
      <rPr>
        <b/>
        <u/>
        <sz val="8"/>
        <rFont val="Meiryo UI"/>
        <family val="3"/>
        <charset val="128"/>
      </rPr>
      <t>引き出し</t>
    </r>
    <r>
      <rPr>
        <sz val="8"/>
        <rFont val="Meiryo UI"/>
        <family val="3"/>
        <charset val="128"/>
      </rPr>
      <t>活かすことにより、変革の</t>
    </r>
    <r>
      <rPr>
        <b/>
        <u/>
        <sz val="8"/>
        <rFont val="Meiryo UI"/>
        <family val="3"/>
        <charset val="128"/>
      </rPr>
      <t>風土をつくる</t>
    </r>
    <r>
      <rPr>
        <sz val="8"/>
        <rFont val="Meiryo UI"/>
        <family val="3"/>
        <charset val="128"/>
      </rPr>
      <t xml:space="preserve">
</t>
    </r>
    <rPh sb="0" eb="2">
      <t>ヘンカ</t>
    </rPh>
    <rPh sb="3" eb="5">
      <t>ヘンカク</t>
    </rPh>
    <rPh sb="8" eb="10">
      <t>イミ</t>
    </rPh>
    <rPh sb="26" eb="28">
      <t>ヒョウメイ</t>
    </rPh>
    <rPh sb="30" eb="32">
      <t>カクシュ</t>
    </rPh>
    <rPh sb="39" eb="42">
      <t>ヒキダ</t>
    </rPh>
    <rPh sb="43" eb="44">
      <t>イ</t>
    </rPh>
    <rPh sb="52" eb="54">
      <t>ヘンカク</t>
    </rPh>
    <rPh sb="55" eb="57">
      <t>フウド</t>
    </rPh>
    <phoneticPr fontId="3"/>
  </si>
  <si>
    <r>
      <rPr>
        <b/>
        <u/>
        <sz val="8"/>
        <rFont val="Meiryo UI"/>
        <family val="3"/>
        <charset val="128"/>
      </rPr>
      <t>メンバーに協働の意義や効果を理解させ、</t>
    </r>
    <r>
      <rPr>
        <sz val="8"/>
        <rFont val="Meiryo UI"/>
        <family val="3"/>
        <charset val="128"/>
      </rPr>
      <t>メンバーどうしが協力して高い成果を生み出せるような</t>
    </r>
    <r>
      <rPr>
        <b/>
        <u/>
        <sz val="8"/>
        <rFont val="Meiryo UI"/>
        <family val="3"/>
        <charset val="128"/>
      </rPr>
      <t>風土をつくる</t>
    </r>
    <r>
      <rPr>
        <sz val="8"/>
        <rFont val="Meiryo UI"/>
        <family val="3"/>
        <charset val="128"/>
      </rPr>
      <t xml:space="preserve">
</t>
    </r>
    <rPh sb="5" eb="7">
      <t>キョウドウ</t>
    </rPh>
    <rPh sb="8" eb="10">
      <t>イギ</t>
    </rPh>
    <rPh sb="11" eb="13">
      <t>コウカ</t>
    </rPh>
    <rPh sb="14" eb="16">
      <t>リカイ</t>
    </rPh>
    <rPh sb="27" eb="29">
      <t>キョウリョク</t>
    </rPh>
    <rPh sb="31" eb="32">
      <t>タカ</t>
    </rPh>
    <rPh sb="33" eb="35">
      <t>セイカ</t>
    </rPh>
    <rPh sb="36" eb="39">
      <t>ウミダ</t>
    </rPh>
    <rPh sb="44" eb="46">
      <t>フウド</t>
    </rPh>
    <phoneticPr fontId="3"/>
  </si>
  <si>
    <t>自主性を維持・向上させる風土をつくる</t>
    <rPh sb="0" eb="3">
      <t>ジシュセイ</t>
    </rPh>
    <rPh sb="4" eb="6">
      <t>イジ</t>
    </rPh>
    <rPh sb="7" eb="9">
      <t>コウジョウ</t>
    </rPh>
    <rPh sb="12" eb="14">
      <t>フウド</t>
    </rPh>
    <phoneticPr fontId="3"/>
  </si>
  <si>
    <t>変革を推進する風土をつくる</t>
    <rPh sb="0" eb="2">
      <t>ヘンカク</t>
    </rPh>
    <rPh sb="3" eb="5">
      <t>スイシン</t>
    </rPh>
    <rPh sb="7" eb="9">
      <t>フウド</t>
    </rPh>
    <phoneticPr fontId="3"/>
  </si>
  <si>
    <t>他者の地位や経歴、受注/発注の関係にかかわらず礼儀正しく接する</t>
    <rPh sb="0" eb="2">
      <t>タシャ</t>
    </rPh>
    <rPh sb="3" eb="5">
      <t>チイ</t>
    </rPh>
    <rPh sb="6" eb="8">
      <t>ケイレキ</t>
    </rPh>
    <rPh sb="9" eb="11">
      <t>ジュチュウ</t>
    </rPh>
    <rPh sb="12" eb="14">
      <t>ハッチュウ</t>
    </rPh>
    <rPh sb="15" eb="17">
      <t>カンケイ</t>
    </rPh>
    <rPh sb="23" eb="25">
      <t>レイギ</t>
    </rPh>
    <rPh sb="25" eb="26">
      <t>タダ</t>
    </rPh>
    <rPh sb="28" eb="29">
      <t>セッ</t>
    </rPh>
    <phoneticPr fontId="3"/>
  </si>
  <si>
    <r>
      <t>他者の地位や経歴、受注/発注の関係にかかわらず礼儀正しく接し、</t>
    </r>
    <r>
      <rPr>
        <b/>
        <u/>
        <sz val="8"/>
        <rFont val="Meiryo UI"/>
        <family val="3"/>
        <charset val="128"/>
      </rPr>
      <t xml:space="preserve">誰もが価値ある存在として対応されていると感じさせる
</t>
    </r>
    <rPh sb="0" eb="2">
      <t>タシャ</t>
    </rPh>
    <rPh sb="3" eb="5">
      <t>チイ</t>
    </rPh>
    <rPh sb="6" eb="8">
      <t>ケイレキ</t>
    </rPh>
    <rPh sb="9" eb="11">
      <t>ジュチュウ</t>
    </rPh>
    <rPh sb="12" eb="14">
      <t>ハッチュウ</t>
    </rPh>
    <rPh sb="15" eb="17">
      <t>カンケイ</t>
    </rPh>
    <rPh sb="23" eb="25">
      <t>レイギ</t>
    </rPh>
    <rPh sb="25" eb="26">
      <t>タダ</t>
    </rPh>
    <rPh sb="28" eb="29">
      <t>セッ</t>
    </rPh>
    <rPh sb="31" eb="32">
      <t>ダレ</t>
    </rPh>
    <rPh sb="34" eb="36">
      <t>カチ</t>
    </rPh>
    <rPh sb="38" eb="40">
      <t>ソンザイ</t>
    </rPh>
    <rPh sb="43" eb="45">
      <t>タイオウ</t>
    </rPh>
    <rPh sb="51" eb="52">
      <t>カン</t>
    </rPh>
    <phoneticPr fontId="3"/>
  </si>
  <si>
    <r>
      <rPr>
        <b/>
        <u/>
        <sz val="8"/>
        <rFont val="Meiryo UI"/>
        <family val="3"/>
        <charset val="128"/>
      </rPr>
      <t>相手の立場や相手がどうしても守りたいことに共感を示しつつ</t>
    </r>
    <r>
      <rPr>
        <sz val="8"/>
        <rFont val="Meiryo UI"/>
        <family val="3"/>
        <charset val="128"/>
      </rPr>
      <t xml:space="preserve">、こちらの立場・主張を事実に基づいて論理的、客観的に示す
</t>
    </r>
    <rPh sb="0" eb="2">
      <t>アイテ</t>
    </rPh>
    <rPh sb="3" eb="5">
      <t>タチバ</t>
    </rPh>
    <rPh sb="6" eb="8">
      <t>アイテ</t>
    </rPh>
    <rPh sb="14" eb="15">
      <t>マモ</t>
    </rPh>
    <rPh sb="21" eb="23">
      <t>キョウカン</t>
    </rPh>
    <rPh sb="24" eb="25">
      <t>シメ</t>
    </rPh>
    <rPh sb="33" eb="35">
      <t>タチバ</t>
    </rPh>
    <rPh sb="36" eb="38">
      <t>シュチョウ</t>
    </rPh>
    <rPh sb="39" eb="41">
      <t>ジジツ</t>
    </rPh>
    <rPh sb="42" eb="43">
      <t>モト</t>
    </rPh>
    <rPh sb="46" eb="49">
      <t>ロンリテキ</t>
    </rPh>
    <rPh sb="50" eb="53">
      <t>キャッカンテキ</t>
    </rPh>
    <rPh sb="54" eb="55">
      <t>シメ</t>
    </rPh>
    <phoneticPr fontId="3"/>
  </si>
  <si>
    <r>
      <t>顧客組織の正式な意思決定プロセスと意思決定者を知っていて、</t>
    </r>
    <r>
      <rPr>
        <b/>
        <u/>
        <sz val="8"/>
        <rFont val="Meiryo UI"/>
        <family val="3"/>
        <charset val="128"/>
      </rPr>
      <t xml:space="preserve">さらにその意思決定者に影響を与える人が誰なのかが分かる
</t>
    </r>
    <rPh sb="0" eb="2">
      <t>コキャク</t>
    </rPh>
    <rPh sb="2" eb="4">
      <t>ソシキ</t>
    </rPh>
    <rPh sb="5" eb="7">
      <t>セイシキ</t>
    </rPh>
    <rPh sb="8" eb="10">
      <t>イシ</t>
    </rPh>
    <rPh sb="10" eb="12">
      <t>ケッテイ</t>
    </rPh>
    <rPh sb="17" eb="22">
      <t>イシケッテイシャ</t>
    </rPh>
    <rPh sb="23" eb="24">
      <t>シ</t>
    </rPh>
    <rPh sb="34" eb="39">
      <t>イシケッテイシャ</t>
    </rPh>
    <rPh sb="40" eb="42">
      <t>エイキョウ</t>
    </rPh>
    <rPh sb="43" eb="44">
      <t>アタ</t>
    </rPh>
    <rPh sb="46" eb="47">
      <t>ヒト</t>
    </rPh>
    <rPh sb="48" eb="49">
      <t>ダレ</t>
    </rPh>
    <rPh sb="53" eb="54">
      <t>ワ</t>
    </rPh>
    <phoneticPr fontId="3"/>
  </si>
  <si>
    <r>
      <t>顧客の業界・ビジネスの最新動向に関する情報･知識を</t>
    </r>
    <r>
      <rPr>
        <b/>
        <u/>
        <sz val="8"/>
        <rFont val="Meiryo UI"/>
        <family val="3"/>
        <charset val="128"/>
      </rPr>
      <t xml:space="preserve">つねに保有･収集しておき、経営層と対等に話ができる
</t>
    </r>
    <rPh sb="0" eb="2">
      <t>コキャク</t>
    </rPh>
    <rPh sb="3" eb="5">
      <t>ギョウカイ</t>
    </rPh>
    <rPh sb="11" eb="13">
      <t>サイシン</t>
    </rPh>
    <rPh sb="13" eb="15">
      <t>ドウコウ</t>
    </rPh>
    <rPh sb="16" eb="17">
      <t>カン</t>
    </rPh>
    <rPh sb="19" eb="21">
      <t>ジョウホウ</t>
    </rPh>
    <rPh sb="22" eb="24">
      <t>チシキ</t>
    </rPh>
    <rPh sb="28" eb="30">
      <t>ホユウ</t>
    </rPh>
    <rPh sb="31" eb="33">
      <t>シュウシュウ</t>
    </rPh>
    <rPh sb="38" eb="40">
      <t>ケイエイ</t>
    </rPh>
    <rPh sb="40" eb="41">
      <t>ソウ</t>
    </rPh>
    <rPh sb="42" eb="44">
      <t>タイトウ</t>
    </rPh>
    <rPh sb="45" eb="46">
      <t>ハナシ</t>
    </rPh>
    <phoneticPr fontId="3"/>
  </si>
  <si>
    <r>
      <t>困難や障害に直面しても、いろいろな手を打ちながら、</t>
    </r>
    <r>
      <rPr>
        <b/>
        <u/>
        <sz val="8"/>
        <rFont val="Meiryo UI"/>
        <family val="3"/>
        <charset val="128"/>
      </rPr>
      <t>自分の目標に対する情熱／こだわりと、できるという信念のもと当初の目標を全うする姿勢を持ち続け)、</t>
    </r>
    <r>
      <rPr>
        <sz val="8"/>
        <rFont val="Meiryo UI"/>
        <family val="3"/>
        <charset val="128"/>
      </rPr>
      <t xml:space="preserve">プロジェクトを牽引していく
</t>
    </r>
    <rPh sb="0" eb="2">
      <t>コンナン</t>
    </rPh>
    <rPh sb="3" eb="5">
      <t>ショウガイ</t>
    </rPh>
    <rPh sb="6" eb="8">
      <t>チョクメン</t>
    </rPh>
    <rPh sb="17" eb="18">
      <t>テ</t>
    </rPh>
    <rPh sb="19" eb="20">
      <t>ウ</t>
    </rPh>
    <rPh sb="54" eb="56">
      <t>トウショ</t>
    </rPh>
    <rPh sb="57" eb="59">
      <t>モクヒョウ</t>
    </rPh>
    <rPh sb="60" eb="61">
      <t>マット</t>
    </rPh>
    <rPh sb="64" eb="66">
      <t>シセイ</t>
    </rPh>
    <rPh sb="67" eb="68">
      <t>モ</t>
    </rPh>
    <rPh sb="69" eb="70">
      <t>ツヅ</t>
    </rPh>
    <rPh sb="80" eb="82">
      <t>ケンイン</t>
    </rPh>
    <phoneticPr fontId="3"/>
  </si>
  <si>
    <r>
      <t>計画の進捗状況をチェックするだけでなく、</t>
    </r>
    <r>
      <rPr>
        <b/>
        <u/>
        <sz val="8"/>
        <rFont val="Meiryo UI"/>
        <family val="3"/>
        <charset val="128"/>
      </rPr>
      <t>今後予想される状況の変化や阻害要因に、今のやり方のままで対応できるかどうかつねに吟味している</t>
    </r>
    <r>
      <rPr>
        <sz val="8"/>
        <rFont val="Meiryo UI"/>
        <family val="3"/>
        <charset val="128"/>
      </rPr>
      <t xml:space="preserve">
</t>
    </r>
    <rPh sb="0" eb="2">
      <t>ケイカク</t>
    </rPh>
    <rPh sb="3" eb="7">
      <t>シンチョクジョウキョウ</t>
    </rPh>
    <rPh sb="20" eb="22">
      <t>コンゴ</t>
    </rPh>
    <rPh sb="22" eb="24">
      <t>ヨソウ</t>
    </rPh>
    <rPh sb="27" eb="29">
      <t>ジョウキョウ</t>
    </rPh>
    <rPh sb="30" eb="32">
      <t>ヘンカ</t>
    </rPh>
    <rPh sb="33" eb="35">
      <t>ソガイ</t>
    </rPh>
    <rPh sb="35" eb="37">
      <t>ヨウイン</t>
    </rPh>
    <rPh sb="39" eb="40">
      <t>イマ</t>
    </rPh>
    <rPh sb="41" eb="44">
      <t>ヤリカタ</t>
    </rPh>
    <rPh sb="48" eb="50">
      <t>タイオウ</t>
    </rPh>
    <rPh sb="60" eb="62">
      <t>ギンミ</t>
    </rPh>
    <phoneticPr fontId="3"/>
  </si>
  <si>
    <r>
      <t>進捗不振の原因になりそうなことに、一歩先に手を打っており、</t>
    </r>
    <r>
      <rPr>
        <b/>
        <u/>
        <sz val="8"/>
        <rFont val="Meiryo UI"/>
        <family val="3"/>
        <charset val="128"/>
      </rPr>
      <t xml:space="preserve">工程の開始終了に影響するような進捗不振を未然に防止する
</t>
    </r>
    <rPh sb="0" eb="2">
      <t>シンチョク</t>
    </rPh>
    <rPh sb="2" eb="4">
      <t>フシン</t>
    </rPh>
    <rPh sb="5" eb="7">
      <t>ゲンイン</t>
    </rPh>
    <rPh sb="17" eb="19">
      <t>イッポ</t>
    </rPh>
    <rPh sb="19" eb="20">
      <t>サキ</t>
    </rPh>
    <rPh sb="21" eb="22">
      <t>テ</t>
    </rPh>
    <rPh sb="23" eb="24">
      <t>ウ</t>
    </rPh>
    <rPh sb="29" eb="31">
      <t>コウテイ</t>
    </rPh>
    <rPh sb="32" eb="34">
      <t>カイシ</t>
    </rPh>
    <rPh sb="34" eb="36">
      <t>シュウリョウ</t>
    </rPh>
    <rPh sb="37" eb="39">
      <t>エイキョウ</t>
    </rPh>
    <rPh sb="44" eb="46">
      <t>シンチョク</t>
    </rPh>
    <rPh sb="46" eb="48">
      <t>フシン</t>
    </rPh>
    <rPh sb="49" eb="51">
      <t>ミゼン</t>
    </rPh>
    <rPh sb="52" eb="54">
      <t>ボウシ</t>
    </rPh>
    <phoneticPr fontId="3"/>
  </si>
  <si>
    <r>
      <rPr>
        <b/>
        <u/>
        <sz val="8"/>
        <rFont val="Meiryo UI"/>
        <family val="3"/>
        <charset val="128"/>
      </rPr>
      <t>責任が重い場合や経験のないケースであっても、</t>
    </r>
    <r>
      <rPr>
        <sz val="8"/>
        <rFont val="Meiryo UI"/>
        <family val="3"/>
        <charset val="128"/>
      </rPr>
      <t xml:space="preserve">迅速に決断し、明確な指示を出す
</t>
    </r>
    <rPh sb="0" eb="2">
      <t>セキニン</t>
    </rPh>
    <rPh sb="3" eb="4">
      <t>オモ</t>
    </rPh>
    <rPh sb="5" eb="7">
      <t>バアイ</t>
    </rPh>
    <rPh sb="8" eb="10">
      <t>ケイケン</t>
    </rPh>
    <rPh sb="22" eb="24">
      <t>ジンソク</t>
    </rPh>
    <rPh sb="25" eb="27">
      <t>ケツダン</t>
    </rPh>
    <rPh sb="29" eb="31">
      <t>メイカク</t>
    </rPh>
    <rPh sb="32" eb="34">
      <t>シジ</t>
    </rPh>
    <rPh sb="35" eb="36">
      <t>ダ</t>
    </rPh>
    <phoneticPr fontId="3"/>
  </si>
  <si>
    <t>困難や問題に直面した時、本来の目標達成に近づくために自分の責任範囲の中でベストと考えられる業務遂行の変更を行う</t>
    <rPh sb="0" eb="2">
      <t>コンナン</t>
    </rPh>
    <rPh sb="3" eb="5">
      <t>モンダイ</t>
    </rPh>
    <rPh sb="6" eb="8">
      <t>チョクメン</t>
    </rPh>
    <rPh sb="10" eb="11">
      <t>トキ</t>
    </rPh>
    <rPh sb="12" eb="14">
      <t>ホンライ</t>
    </rPh>
    <rPh sb="15" eb="17">
      <t>モクヒョウ</t>
    </rPh>
    <rPh sb="17" eb="19">
      <t>タッセイ</t>
    </rPh>
    <rPh sb="20" eb="21">
      <t>チカ</t>
    </rPh>
    <rPh sb="26" eb="28">
      <t>ジブン</t>
    </rPh>
    <rPh sb="29" eb="31">
      <t>セキニン</t>
    </rPh>
    <rPh sb="31" eb="33">
      <t>ハンイ</t>
    </rPh>
    <rPh sb="34" eb="35">
      <t>ナカ</t>
    </rPh>
    <rPh sb="40" eb="41">
      <t>カンガ</t>
    </rPh>
    <rPh sb="45" eb="47">
      <t>ギョウム</t>
    </rPh>
    <rPh sb="47" eb="49">
      <t>スイコウ</t>
    </rPh>
    <rPh sb="50" eb="52">
      <t>ヘンコウ</t>
    </rPh>
    <rPh sb="53" eb="54">
      <t>オコナ</t>
    </rPh>
    <phoneticPr fontId="3"/>
  </si>
  <si>
    <r>
      <t>困難や問題に直面した時、本来の目標達成に近づくために</t>
    </r>
    <r>
      <rPr>
        <b/>
        <u/>
        <sz val="8"/>
        <rFont val="Meiryo UI"/>
        <family val="3"/>
        <charset val="128"/>
      </rPr>
      <t xml:space="preserve">自分の責任範囲にこだわらず、さまざまな調整や変更を行う(周囲を巻き込んで調整する)
</t>
    </r>
    <rPh sb="0" eb="2">
      <t>コンナン</t>
    </rPh>
    <rPh sb="3" eb="5">
      <t>モンダイ</t>
    </rPh>
    <rPh sb="6" eb="10">
      <t>チョクメンシタトキ</t>
    </rPh>
    <rPh sb="10" eb="11">
      <t>トキ</t>
    </rPh>
    <rPh sb="26" eb="28">
      <t>ジブン</t>
    </rPh>
    <rPh sb="29" eb="31">
      <t>セキニン</t>
    </rPh>
    <rPh sb="31" eb="33">
      <t>ハンイ</t>
    </rPh>
    <rPh sb="45" eb="47">
      <t>チョウセイ</t>
    </rPh>
    <rPh sb="51" eb="52">
      <t>オコナ</t>
    </rPh>
    <rPh sb="54" eb="56">
      <t>シュウイ</t>
    </rPh>
    <rPh sb="57" eb="58">
      <t>マ</t>
    </rPh>
    <rPh sb="59" eb="60">
      <t>コ</t>
    </rPh>
    <rPh sb="62" eb="64">
      <t>チョウセイ</t>
    </rPh>
    <phoneticPr fontId="3"/>
  </si>
  <si>
    <r>
      <t>各ステップにおいて、どのようなリスクや状況の変化があり得るかを明らかにし、</t>
    </r>
    <r>
      <rPr>
        <b/>
        <u/>
        <sz val="8"/>
        <rFont val="Meiryo UI"/>
        <family val="3"/>
        <charset val="128"/>
      </rPr>
      <t xml:space="preserve">それに対するチェックの仕方や対応策を計画に組みこんでおく
</t>
    </r>
    <rPh sb="0" eb="1">
      <t>カク</t>
    </rPh>
    <rPh sb="19" eb="21">
      <t>ジョウキョウ</t>
    </rPh>
    <rPh sb="22" eb="24">
      <t>ヘンカ</t>
    </rPh>
    <rPh sb="25" eb="28">
      <t>アリエ</t>
    </rPh>
    <rPh sb="31" eb="32">
      <t>アキ</t>
    </rPh>
    <rPh sb="37" eb="41">
      <t>ソレニタイ</t>
    </rPh>
    <rPh sb="48" eb="50">
      <t>シカタ</t>
    </rPh>
    <rPh sb="51" eb="53">
      <t>タイオウ</t>
    </rPh>
    <rPh sb="53" eb="54">
      <t>サク</t>
    </rPh>
    <rPh sb="55" eb="57">
      <t>ケイカク</t>
    </rPh>
    <rPh sb="58" eb="59">
      <t>ク</t>
    </rPh>
    <phoneticPr fontId="3"/>
  </si>
  <si>
    <r>
      <rPr>
        <b/>
        <u/>
        <sz val="8"/>
        <rFont val="Meiryo UI"/>
        <family val="3"/>
        <charset val="128"/>
      </rPr>
      <t>限られた時間とリソースの範囲で最大限の効果を上げるために、上司を含む周囲の人間を巻きこんで</t>
    </r>
    <r>
      <rPr>
        <sz val="8"/>
        <rFont val="Meiryo UI"/>
        <family val="3"/>
        <charset val="128"/>
      </rPr>
      <t xml:space="preserve">迅速に行動する
</t>
    </r>
    <rPh sb="0" eb="1">
      <t>カギ</t>
    </rPh>
    <rPh sb="4" eb="6">
      <t>ジカン</t>
    </rPh>
    <rPh sb="12" eb="14">
      <t>ハンイ</t>
    </rPh>
    <rPh sb="15" eb="18">
      <t>サイダイゲン</t>
    </rPh>
    <rPh sb="19" eb="21">
      <t>コウカ</t>
    </rPh>
    <rPh sb="22" eb="23">
      <t>ア</t>
    </rPh>
    <rPh sb="29" eb="31">
      <t>ジョウシ</t>
    </rPh>
    <rPh sb="32" eb="33">
      <t>フク</t>
    </rPh>
    <rPh sb="34" eb="36">
      <t>シュウイ</t>
    </rPh>
    <rPh sb="37" eb="39">
      <t>ニンゲン</t>
    </rPh>
    <rPh sb="40" eb="42">
      <t>マキコ</t>
    </rPh>
    <rPh sb="45" eb="47">
      <t>ジンソク</t>
    </rPh>
    <rPh sb="48" eb="50">
      <t>コウドウ</t>
    </rPh>
    <phoneticPr fontId="3"/>
  </si>
  <si>
    <t>迅速に行動する</t>
    <rPh sb="0" eb="2">
      <t>ジンソク</t>
    </rPh>
    <rPh sb="3" eb="5">
      <t>コウドウ</t>
    </rPh>
    <phoneticPr fontId="3"/>
  </si>
  <si>
    <r>
      <rPr>
        <b/>
        <u/>
        <sz val="8"/>
        <rFont val="Meiryo UI"/>
        <family val="3"/>
        <charset val="128"/>
      </rPr>
      <t>自らさまざまな機会をつくり出して</t>
    </r>
    <r>
      <rPr>
        <sz val="8"/>
        <rFont val="Meiryo UI"/>
        <family val="3"/>
        <charset val="128"/>
      </rPr>
      <t>社内外の多様な人材と知り合い、情報交換やコミュニケーションを図りるなどして信頼関係･協力関係を結んでいる。</t>
    </r>
    <r>
      <rPr>
        <b/>
        <u/>
        <sz val="8"/>
        <rFont val="Meiryo UI"/>
        <family val="3"/>
        <charset val="128"/>
      </rPr>
      <t>（人脈が経営層に及んでいる）</t>
    </r>
    <r>
      <rPr>
        <sz val="8"/>
        <rFont val="Meiryo UI"/>
        <family val="3"/>
        <charset val="128"/>
      </rPr>
      <t xml:space="preserve">
</t>
    </r>
    <rPh sb="0" eb="1">
      <t>ミズカ</t>
    </rPh>
    <rPh sb="7" eb="9">
      <t>キカイ</t>
    </rPh>
    <rPh sb="13" eb="14">
      <t>ダ</t>
    </rPh>
    <rPh sb="28" eb="29">
      <t>ア</t>
    </rPh>
    <rPh sb="70" eb="72">
      <t>ジンミャク</t>
    </rPh>
    <rPh sb="73" eb="75">
      <t>ケイエイ</t>
    </rPh>
    <rPh sb="75" eb="76">
      <t>ソウ</t>
    </rPh>
    <rPh sb="77" eb="78">
      <t>オヨ</t>
    </rPh>
    <phoneticPr fontId="3"/>
  </si>
  <si>
    <r>
      <t>組織の公式・</t>
    </r>
    <r>
      <rPr>
        <b/>
        <u/>
        <sz val="8"/>
        <rFont val="Meiryo UI"/>
        <family val="3"/>
        <charset val="128"/>
      </rPr>
      <t>非公式な</t>
    </r>
    <r>
      <rPr>
        <sz val="8"/>
        <rFont val="Meiryo UI"/>
        <family val="3"/>
        <charset val="128"/>
      </rPr>
      <t>構造を理解し、</t>
    </r>
    <r>
      <rPr>
        <b/>
        <u/>
        <sz val="8"/>
        <rFont val="Meiryo UI"/>
        <family val="3"/>
        <charset val="128"/>
      </rPr>
      <t>適切な</t>
    </r>
    <r>
      <rPr>
        <sz val="8"/>
        <rFont val="Meiryo UI"/>
        <family val="3"/>
        <charset val="128"/>
      </rPr>
      <t>キーマンに働きかけ協力を得るなど、</t>
    </r>
    <r>
      <rPr>
        <b/>
        <u/>
        <sz val="8"/>
        <rFont val="Meiryo UI"/>
        <family val="3"/>
        <charset val="128"/>
      </rPr>
      <t>他組織も</t>
    </r>
    <r>
      <rPr>
        <sz val="8"/>
        <rFont val="Meiryo UI"/>
        <family val="3"/>
        <charset val="128"/>
      </rPr>
      <t xml:space="preserve">巻きこんで対処する
</t>
    </r>
    <rPh sb="37" eb="38">
      <t>タ</t>
    </rPh>
    <rPh sb="38" eb="40">
      <t>ソシキ</t>
    </rPh>
    <rPh sb="41" eb="43">
      <t>マキコ</t>
    </rPh>
    <rPh sb="46" eb="48">
      <t>タイショ</t>
    </rPh>
    <phoneticPr fontId="3"/>
  </si>
  <si>
    <r>
      <t>プロジェクトの期待や責任に応えられる人材を、社内外から特定し、評価し、選択することができている。</t>
    </r>
    <r>
      <rPr>
        <b/>
        <u/>
        <sz val="8"/>
        <rFont val="Meiryo UI"/>
        <family val="3"/>
        <charset val="128"/>
      </rPr>
      <t>その選択が、他者視点においても見誤りがない</t>
    </r>
    <r>
      <rPr>
        <sz val="8"/>
        <rFont val="Meiryo UI"/>
        <family val="3"/>
        <charset val="128"/>
      </rPr>
      <t xml:space="preserve">
</t>
    </r>
    <rPh sb="7" eb="9">
      <t>キタイ</t>
    </rPh>
    <rPh sb="10" eb="12">
      <t>セキニン</t>
    </rPh>
    <rPh sb="13" eb="14">
      <t>コタ</t>
    </rPh>
    <rPh sb="18" eb="20">
      <t>ジンザイ</t>
    </rPh>
    <rPh sb="22" eb="25">
      <t>シャナイガイ</t>
    </rPh>
    <rPh sb="27" eb="29">
      <t>トクテイ</t>
    </rPh>
    <rPh sb="31" eb="33">
      <t>ヒョウカ</t>
    </rPh>
    <rPh sb="35" eb="37">
      <t>センタク</t>
    </rPh>
    <rPh sb="50" eb="52">
      <t>センタク</t>
    </rPh>
    <rPh sb="54" eb="55">
      <t>ホカ</t>
    </rPh>
    <rPh sb="55" eb="56">
      <t>シャ</t>
    </rPh>
    <rPh sb="56" eb="58">
      <t>シテン</t>
    </rPh>
    <rPh sb="63" eb="65">
      <t>ミアヤマ</t>
    </rPh>
    <phoneticPr fontId="2"/>
  </si>
  <si>
    <t>PJの目的・目標を提示する</t>
    <rPh sb="3" eb="5">
      <t>モクテキ</t>
    </rPh>
    <rPh sb="6" eb="8">
      <t>モクヒョウ</t>
    </rPh>
    <rPh sb="9" eb="11">
      <t>テイジ</t>
    </rPh>
    <phoneticPr fontId="3"/>
  </si>
  <si>
    <t>進捗不振の問題が表面化し大きくなったところで、対応策を考える</t>
    <rPh sb="0" eb="2">
      <t>シンチョク</t>
    </rPh>
    <rPh sb="2" eb="4">
      <t>フシン</t>
    </rPh>
    <rPh sb="5" eb="7">
      <t>モンダイ</t>
    </rPh>
    <rPh sb="8" eb="11">
      <t>ヒョウメンカ</t>
    </rPh>
    <rPh sb="12" eb="13">
      <t>オオ</t>
    </rPh>
    <rPh sb="23" eb="25">
      <t>タイオウ</t>
    </rPh>
    <rPh sb="25" eb="26">
      <t>サク</t>
    </rPh>
    <rPh sb="27" eb="28">
      <t>カンガ</t>
    </rPh>
    <phoneticPr fontId="3"/>
  </si>
  <si>
    <t xml:space="preserve">職務上よくあるケースにおいても決断のタイミングを逸したり、決断した結果の伝達が曖昧な時がある
</t>
    <rPh sb="0" eb="2">
      <t>ショクム</t>
    </rPh>
    <rPh sb="2" eb="3">
      <t>ジョウ</t>
    </rPh>
    <rPh sb="15" eb="17">
      <t>ケツダン</t>
    </rPh>
    <rPh sb="24" eb="25">
      <t>イッ</t>
    </rPh>
    <rPh sb="29" eb="31">
      <t>ケツダン</t>
    </rPh>
    <rPh sb="33" eb="35">
      <t>ケッカ</t>
    </rPh>
    <rPh sb="36" eb="38">
      <t>デンタツ</t>
    </rPh>
    <rPh sb="39" eb="43">
      <t>アイマイナトキ</t>
    </rPh>
    <phoneticPr fontId="3"/>
  </si>
  <si>
    <r>
      <t>自分の経験や新たな発想をもとに、多様な視点で</t>
    </r>
    <r>
      <rPr>
        <b/>
        <u/>
        <sz val="8"/>
        <rFont val="Meiryo UI"/>
        <family val="3"/>
        <charset val="128"/>
      </rPr>
      <t xml:space="preserve">論理的な複数の解決策を導き出すことができる
</t>
    </r>
    <rPh sb="0" eb="2">
      <t>ジブン</t>
    </rPh>
    <rPh sb="3" eb="5">
      <t>ケイケン</t>
    </rPh>
    <rPh sb="6" eb="7">
      <t>アラ</t>
    </rPh>
    <rPh sb="9" eb="11">
      <t>ハッソウ</t>
    </rPh>
    <rPh sb="16" eb="18">
      <t>タヨウ</t>
    </rPh>
    <rPh sb="19" eb="21">
      <t>シテン</t>
    </rPh>
    <rPh sb="22" eb="25">
      <t>ロンリテキ</t>
    </rPh>
    <rPh sb="26" eb="28">
      <t>フクスウ</t>
    </rPh>
    <rPh sb="29" eb="32">
      <t>カイケツサク</t>
    </rPh>
    <rPh sb="33" eb="34">
      <t>ミチビ</t>
    </rPh>
    <rPh sb="35" eb="36">
      <t>ダ</t>
    </rPh>
    <phoneticPr fontId="3"/>
  </si>
  <si>
    <t>トラブルの状況を把握する際に、自分の憶測や不確実な情報を事実と混乱させることがある</t>
    <rPh sb="5" eb="7">
      <t>ジョウキョウ</t>
    </rPh>
    <rPh sb="8" eb="10">
      <t>ハアク</t>
    </rPh>
    <rPh sb="12" eb="13">
      <t>サイ</t>
    </rPh>
    <rPh sb="15" eb="17">
      <t>ジブン</t>
    </rPh>
    <rPh sb="18" eb="20">
      <t>オクソク</t>
    </rPh>
    <rPh sb="21" eb="24">
      <t>フカクジツ</t>
    </rPh>
    <rPh sb="25" eb="27">
      <t>ジョウホウ</t>
    </rPh>
    <rPh sb="28" eb="30">
      <t>ジジツ</t>
    </rPh>
    <rPh sb="31" eb="33">
      <t>コンラン</t>
    </rPh>
    <phoneticPr fontId="3"/>
  </si>
  <si>
    <r>
      <t>トラブルの状況を事実ベースでおさえ、</t>
    </r>
    <r>
      <rPr>
        <b/>
        <u/>
        <sz val="8"/>
        <rFont val="Meiryo UI"/>
        <family val="3"/>
        <charset val="128"/>
      </rPr>
      <t>その影響範囲や緊迫度合いなど、危機のレベルを含めて、</t>
    </r>
    <r>
      <rPr>
        <sz val="8"/>
        <rFont val="Meiryo UI"/>
        <family val="3"/>
        <charset val="128"/>
      </rPr>
      <t xml:space="preserve">的確に把握する
</t>
    </r>
    <rPh sb="5" eb="7">
      <t>ジョウキョウ</t>
    </rPh>
    <rPh sb="8" eb="10">
      <t>ジジツ</t>
    </rPh>
    <rPh sb="20" eb="22">
      <t>エイキョウ</t>
    </rPh>
    <rPh sb="22" eb="24">
      <t>ハンイ</t>
    </rPh>
    <rPh sb="25" eb="27">
      <t>キンパク</t>
    </rPh>
    <rPh sb="27" eb="29">
      <t>ドア</t>
    </rPh>
    <rPh sb="33" eb="35">
      <t>キキ</t>
    </rPh>
    <rPh sb="40" eb="41">
      <t>フク</t>
    </rPh>
    <rPh sb="44" eb="46">
      <t>テキカク</t>
    </rPh>
    <rPh sb="47" eb="49">
      <t>ハアク</t>
    </rPh>
    <phoneticPr fontId="3"/>
  </si>
  <si>
    <t>シナリオを用意せず、話の展開に応じてその場で考えて説明する</t>
    <rPh sb="5" eb="7">
      <t>ヨウイ</t>
    </rPh>
    <rPh sb="10" eb="11">
      <t>ハナシ</t>
    </rPh>
    <rPh sb="12" eb="14">
      <t>テンカイ</t>
    </rPh>
    <rPh sb="15" eb="16">
      <t>オウ</t>
    </rPh>
    <rPh sb="18" eb="21">
      <t>ソノバ</t>
    </rPh>
    <rPh sb="22" eb="23">
      <t>カンガ</t>
    </rPh>
    <rPh sb="25" eb="27">
      <t>セツメイ</t>
    </rPh>
    <phoneticPr fontId="3"/>
  </si>
  <si>
    <t>顧客業種分類</t>
    <phoneticPr fontId="2"/>
  </si>
  <si>
    <t>B_実践</t>
    <rPh sb="2" eb="4">
      <t>ジッセン</t>
    </rPh>
    <phoneticPr fontId="2"/>
  </si>
  <si>
    <t>C_ヒューマンスキル</t>
    <phoneticPr fontId="2"/>
  </si>
  <si>
    <t>A_PJ経歴</t>
    <rPh sb="4" eb="6">
      <t>ケイレキ</t>
    </rPh>
    <phoneticPr fontId="2"/>
  </si>
  <si>
    <r>
      <t>プロジェクトメンバーに期待することとプロジェクトに対する責任を説明し、その重要性を理解させている。</t>
    </r>
    <r>
      <rPr>
        <b/>
        <u/>
        <sz val="8"/>
        <rFont val="Meiryo UI"/>
        <family val="3"/>
        <charset val="128"/>
      </rPr>
      <t xml:space="preserve">その状態が継続できるための取り組みができている
</t>
    </r>
    <r>
      <rPr>
        <sz val="8"/>
        <rFont val="Meiryo UI"/>
        <family val="3"/>
        <charset val="128"/>
      </rPr>
      <t xml:space="preserve">
</t>
    </r>
    <rPh sb="51" eb="53">
      <t>ジョウタイ</t>
    </rPh>
    <rPh sb="54" eb="56">
      <t>ケイゾク</t>
    </rPh>
    <rPh sb="62" eb="63">
      <t>ト</t>
    </rPh>
    <rPh sb="64" eb="65">
      <t>ク</t>
    </rPh>
    <phoneticPr fontId="2"/>
  </si>
  <si>
    <t>過去の失敗を繰り返してしまいがちである</t>
    <rPh sb="0" eb="2">
      <t>カコ</t>
    </rPh>
    <rPh sb="3" eb="5">
      <t>シッパイ</t>
    </rPh>
    <rPh sb="6" eb="7">
      <t>ク</t>
    </rPh>
    <rPh sb="8" eb="9">
      <t>カエ</t>
    </rPh>
    <phoneticPr fontId="2"/>
  </si>
  <si>
    <r>
      <rPr>
        <b/>
        <u/>
        <sz val="8"/>
        <rFont val="Meiryo UI"/>
        <family val="3"/>
        <charset val="128"/>
      </rPr>
      <t>自身の担当外を含め広く</t>
    </r>
    <r>
      <rPr>
        <sz val="8"/>
        <rFont val="Meiryo UI"/>
        <family val="3"/>
        <charset val="128"/>
      </rPr>
      <t xml:space="preserve">過去の成功・失敗事例から学んだプロジェクトの教訓をプロジェクト関係者へ浸透させ、具体策に落とせている
</t>
    </r>
    <rPh sb="0" eb="2">
      <t>ジシン</t>
    </rPh>
    <rPh sb="3" eb="5">
      <t>タントウ</t>
    </rPh>
    <rPh sb="5" eb="6">
      <t>ガイ</t>
    </rPh>
    <rPh sb="7" eb="8">
      <t>フク</t>
    </rPh>
    <rPh sb="9" eb="10">
      <t>ヒロ</t>
    </rPh>
    <rPh sb="42" eb="45">
      <t>カンケイシャ</t>
    </rPh>
    <rPh sb="46" eb="48">
      <t>シントウ</t>
    </rPh>
    <rPh sb="51" eb="53">
      <t>グタイ</t>
    </rPh>
    <rPh sb="53" eb="54">
      <t>サク</t>
    </rPh>
    <rPh sb="55" eb="56">
      <t>オ</t>
    </rPh>
    <phoneticPr fontId="2"/>
  </si>
  <si>
    <t xml:space="preserve">自身の成功・失敗体験から学んだプロジェクトの教訓をプロジェクト関係者へ浸透させ、具体策に落とせている
</t>
    <phoneticPr fontId="2"/>
  </si>
  <si>
    <t>自分の考えられる範囲で必要な対策をすべて挙げ、緊急度・影響度を考えて優先順位をつけることができる</t>
    <phoneticPr fontId="3"/>
  </si>
  <si>
    <r>
      <rPr>
        <b/>
        <u/>
        <sz val="8"/>
        <rFont val="Meiryo UI"/>
        <family val="3"/>
        <charset val="128"/>
      </rPr>
      <t>自分の考えられない範囲でも最適な人材を巻き込んで</t>
    </r>
    <r>
      <rPr>
        <sz val="8"/>
        <rFont val="Meiryo UI"/>
        <family val="3"/>
        <charset val="128"/>
      </rPr>
      <t>必要な対策を全てあげ緊急度・影響度を考えて優先順位をつけることができる</t>
    </r>
    <rPh sb="0" eb="2">
      <t>ジブン</t>
    </rPh>
    <rPh sb="3" eb="4">
      <t>カンガ</t>
    </rPh>
    <rPh sb="9" eb="11">
      <t>ハンイ</t>
    </rPh>
    <rPh sb="13" eb="15">
      <t>サイテキ</t>
    </rPh>
    <rPh sb="16" eb="18">
      <t>ジンザイ</t>
    </rPh>
    <rPh sb="19" eb="20">
      <t>マ</t>
    </rPh>
    <rPh sb="21" eb="22">
      <t>コ</t>
    </rPh>
    <rPh sb="24" eb="26">
      <t>ヒツヨウ</t>
    </rPh>
    <rPh sb="27" eb="29">
      <t>タイサク</t>
    </rPh>
    <rPh sb="30" eb="31">
      <t>スベ</t>
    </rPh>
    <rPh sb="34" eb="37">
      <t>キンキュウド</t>
    </rPh>
    <rPh sb="38" eb="41">
      <t>エイキョウド</t>
    </rPh>
    <rPh sb="42" eb="43">
      <t>カンガ</t>
    </rPh>
    <rPh sb="45" eb="47">
      <t>ユウセン</t>
    </rPh>
    <rPh sb="47" eb="49">
      <t>ジュンイ</t>
    </rPh>
    <phoneticPr fontId="3"/>
  </si>
  <si>
    <t>状況把握や判断に時間がかかり、迅速な行動ができない</t>
    <rPh sb="0" eb="2">
      <t>ジョウキョウ</t>
    </rPh>
    <rPh sb="2" eb="4">
      <t>ハアク</t>
    </rPh>
    <rPh sb="5" eb="7">
      <t>ハンダン</t>
    </rPh>
    <rPh sb="8" eb="10">
      <t>ジカン</t>
    </rPh>
    <rPh sb="15" eb="17">
      <t>ジンソク</t>
    </rPh>
    <rPh sb="18" eb="20">
      <t>コウドウ</t>
    </rPh>
    <phoneticPr fontId="3"/>
  </si>
  <si>
    <t>相手の立場を考えず自分の意見を通すことに執着する</t>
    <rPh sb="0" eb="2">
      <t>アイテ</t>
    </rPh>
    <rPh sb="3" eb="5">
      <t>タチバ</t>
    </rPh>
    <rPh sb="6" eb="7">
      <t>カンガ</t>
    </rPh>
    <rPh sb="9" eb="11">
      <t>ジブン</t>
    </rPh>
    <rPh sb="12" eb="14">
      <t>イケン</t>
    </rPh>
    <rPh sb="15" eb="16">
      <t>トオ</t>
    </rPh>
    <rPh sb="20" eb="22">
      <t>シュウチャク</t>
    </rPh>
    <phoneticPr fontId="3"/>
  </si>
  <si>
    <t>C1</t>
    <phoneticPr fontId="2"/>
  </si>
  <si>
    <t>C2</t>
    <phoneticPr fontId="2"/>
  </si>
  <si>
    <t>C3</t>
  </si>
  <si>
    <t>C17</t>
  </si>
  <si>
    <t>C25</t>
  </si>
  <si>
    <t>判定の根拠・補足</t>
    <rPh sb="0" eb="2">
      <t>ハンテイ</t>
    </rPh>
    <rPh sb="3" eb="5">
      <t>コンキョ</t>
    </rPh>
    <rPh sb="6" eb="8">
      <t>ホソク</t>
    </rPh>
    <phoneticPr fontId="2"/>
  </si>
  <si>
    <t>分類</t>
    <rPh sb="0" eb="2">
      <t>ブンルイ</t>
    </rPh>
    <phoneticPr fontId="2"/>
  </si>
  <si>
    <t>要件定義</t>
    <rPh sb="0" eb="2">
      <t>ヨウケン</t>
    </rPh>
    <rPh sb="2" eb="4">
      <t>テイギ</t>
    </rPh>
    <phoneticPr fontId="2"/>
  </si>
  <si>
    <t>外部設計</t>
    <rPh sb="0" eb="2">
      <t>ガイブ</t>
    </rPh>
    <rPh sb="2" eb="4">
      <t>セッケイ</t>
    </rPh>
    <phoneticPr fontId="2"/>
  </si>
  <si>
    <t>着任時</t>
    <rPh sb="0" eb="2">
      <t>チャクニン</t>
    </rPh>
    <rPh sb="2" eb="3">
      <t>ジ</t>
    </rPh>
    <phoneticPr fontId="2"/>
  </si>
  <si>
    <t>内部設計</t>
    <rPh sb="0" eb="2">
      <t>ナイブ</t>
    </rPh>
    <rPh sb="2" eb="4">
      <t>セッケイ</t>
    </rPh>
    <phoneticPr fontId="2"/>
  </si>
  <si>
    <t>PGUT</t>
    <phoneticPr fontId="2"/>
  </si>
  <si>
    <t>移行・展開</t>
    <rPh sb="0" eb="2">
      <t>イコウ</t>
    </rPh>
    <rPh sb="3" eb="5">
      <t>テンカイ</t>
    </rPh>
    <phoneticPr fontId="2"/>
  </si>
  <si>
    <t>個人プロフィール</t>
    <rPh sb="0" eb="2">
      <t>コジン</t>
    </rPh>
    <phoneticPr fontId="2"/>
  </si>
  <si>
    <t>100億以上</t>
    <rPh sb="3" eb="4">
      <t>オク</t>
    </rPh>
    <rPh sb="4" eb="6">
      <t>イジョウ</t>
    </rPh>
    <phoneticPr fontId="2"/>
  </si>
  <si>
    <t>50億以上~100億未満</t>
    <rPh sb="2" eb="3">
      <t>オク</t>
    </rPh>
    <rPh sb="3" eb="5">
      <t>イジョウ</t>
    </rPh>
    <rPh sb="9" eb="10">
      <t>オク</t>
    </rPh>
    <rPh sb="10" eb="12">
      <t>ミマン</t>
    </rPh>
    <phoneticPr fontId="2"/>
  </si>
  <si>
    <t>リスト</t>
    <phoneticPr fontId="2"/>
  </si>
  <si>
    <t>顧客業種分類</t>
  </si>
  <si>
    <t>A</t>
    <phoneticPr fontId="2"/>
  </si>
  <si>
    <t>B</t>
    <phoneticPr fontId="2"/>
  </si>
  <si>
    <t>C</t>
  </si>
  <si>
    <t>D</t>
  </si>
  <si>
    <t>E</t>
    <phoneticPr fontId="2"/>
  </si>
  <si>
    <t>F</t>
    <phoneticPr fontId="2"/>
  </si>
  <si>
    <t>G</t>
    <phoneticPr fontId="2"/>
  </si>
  <si>
    <t>H</t>
    <phoneticPr fontId="2"/>
  </si>
  <si>
    <t>I</t>
    <phoneticPr fontId="2"/>
  </si>
  <si>
    <t>J</t>
    <phoneticPr fontId="2"/>
  </si>
  <si>
    <t>K</t>
    <phoneticPr fontId="2"/>
  </si>
  <si>
    <t>L</t>
    <phoneticPr fontId="2"/>
  </si>
  <si>
    <t>M</t>
    <phoneticPr fontId="2"/>
  </si>
  <si>
    <t>N</t>
    <phoneticPr fontId="2"/>
  </si>
  <si>
    <t>O</t>
    <phoneticPr fontId="2"/>
  </si>
  <si>
    <t>P</t>
    <phoneticPr fontId="2"/>
  </si>
  <si>
    <t>Q</t>
    <phoneticPr fontId="2"/>
  </si>
  <si>
    <t>R</t>
    <phoneticPr fontId="2"/>
  </si>
  <si>
    <t>S</t>
    <phoneticPr fontId="2"/>
  </si>
  <si>
    <t>T</t>
    <phoneticPr fontId="2"/>
  </si>
  <si>
    <t>U</t>
    <phoneticPr fontId="2"/>
  </si>
  <si>
    <t>V</t>
    <phoneticPr fontId="2"/>
  </si>
  <si>
    <t>業務分類</t>
    <rPh sb="0" eb="2">
      <t>ギョウム</t>
    </rPh>
    <rPh sb="2" eb="4">
      <t>ブンルイ</t>
    </rPh>
    <phoneticPr fontId="2"/>
  </si>
  <si>
    <t>プロジェクト分類</t>
    <rPh sb="6" eb="8">
      <t>ブンルイ</t>
    </rPh>
    <phoneticPr fontId="2"/>
  </si>
  <si>
    <t>開発形態</t>
    <rPh sb="0" eb="2">
      <t>カイハツ</t>
    </rPh>
    <rPh sb="2" eb="4">
      <t>ケイタイ</t>
    </rPh>
    <phoneticPr fontId="2"/>
  </si>
  <si>
    <t>ERP</t>
  </si>
  <si>
    <t>有無</t>
    <rPh sb="0" eb="2">
      <t>ウム</t>
    </rPh>
    <phoneticPr fontId="2"/>
  </si>
  <si>
    <t>有無2</t>
    <rPh sb="0" eb="2">
      <t>ウム</t>
    </rPh>
    <phoneticPr fontId="2"/>
  </si>
  <si>
    <t>□</t>
    <phoneticPr fontId="2"/>
  </si>
  <si>
    <t>マイグレ</t>
    <phoneticPr fontId="2"/>
  </si>
  <si>
    <t>ST</t>
    <phoneticPr fontId="2"/>
  </si>
  <si>
    <t>IT</t>
    <phoneticPr fontId="2"/>
  </si>
  <si>
    <t>業務システム分類</t>
    <rPh sb="0" eb="2">
      <t>ギョウム</t>
    </rPh>
    <rPh sb="6" eb="8">
      <t>ブンルイ</t>
    </rPh>
    <phoneticPr fontId="2"/>
  </si>
  <si>
    <t>版</t>
    <rPh sb="0" eb="1">
      <t>ハン</t>
    </rPh>
    <phoneticPr fontId="2"/>
  </si>
  <si>
    <t>施策推進メンバー(坂本・覚井・讃野)試行結果反映</t>
    <rPh sb="0" eb="2">
      <t>シサク</t>
    </rPh>
    <rPh sb="2" eb="4">
      <t>スイシン</t>
    </rPh>
    <rPh sb="9" eb="11">
      <t>サカモト</t>
    </rPh>
    <rPh sb="12" eb="14">
      <t>サメイ</t>
    </rPh>
    <rPh sb="15" eb="17">
      <t>サンノ</t>
    </rPh>
    <rPh sb="18" eb="20">
      <t>シコウ</t>
    </rPh>
    <rPh sb="20" eb="22">
      <t>ケッカ</t>
    </rPh>
    <rPh sb="22" eb="24">
      <t>ハンエイ</t>
    </rPh>
    <phoneticPr fontId="2"/>
  </si>
  <si>
    <t>PMO部　バックエンドチーム　試行結果反映</t>
    <rPh sb="3" eb="4">
      <t>ブ</t>
    </rPh>
    <rPh sb="15" eb="17">
      <t>シコウ</t>
    </rPh>
    <rPh sb="17" eb="19">
      <t>ケッカ</t>
    </rPh>
    <rPh sb="19" eb="21">
      <t>ハンエイ</t>
    </rPh>
    <phoneticPr fontId="2"/>
  </si>
  <si>
    <t>オフショア</t>
    <phoneticPr fontId="2"/>
  </si>
  <si>
    <t>各項目</t>
    <rPh sb="0" eb="1">
      <t>カク</t>
    </rPh>
    <rPh sb="1" eb="3">
      <t>コウモク</t>
    </rPh>
    <phoneticPr fontId="2"/>
  </si>
  <si>
    <t>難易度</t>
    <rPh sb="0" eb="3">
      <t>ナンイド</t>
    </rPh>
    <phoneticPr fontId="2"/>
  </si>
  <si>
    <t>項目難易度を考慮しない平均値</t>
    <rPh sb="0" eb="2">
      <t>コウモク</t>
    </rPh>
    <rPh sb="2" eb="5">
      <t>ナンイド</t>
    </rPh>
    <rPh sb="6" eb="8">
      <t>コウリョ</t>
    </rPh>
    <rPh sb="11" eb="13">
      <t>ヘイキン</t>
    </rPh>
    <rPh sb="13" eb="14">
      <t>アタイ</t>
    </rPh>
    <phoneticPr fontId="2"/>
  </si>
  <si>
    <t>項目難易度を考慮した平均値</t>
    <rPh sb="0" eb="2">
      <t>コウモク</t>
    </rPh>
    <rPh sb="2" eb="5">
      <t>ナンイド</t>
    </rPh>
    <rPh sb="6" eb="8">
      <t>コウリョ</t>
    </rPh>
    <rPh sb="10" eb="12">
      <t>ヘイキン</t>
    </rPh>
    <rPh sb="12" eb="13">
      <t>アタイ</t>
    </rPh>
    <phoneticPr fontId="2"/>
  </si>
  <si>
    <t>A_PJ経歴</t>
    <phoneticPr fontId="2"/>
  </si>
  <si>
    <t>B_実践</t>
    <phoneticPr fontId="2"/>
  </si>
  <si>
    <t>PJ規模②</t>
    <rPh sb="2" eb="4">
      <t>キボ</t>
    </rPh>
    <phoneticPr fontId="2"/>
  </si>
  <si>
    <t>総合ポイント</t>
    <phoneticPr fontId="2"/>
  </si>
  <si>
    <t>◇カテゴリ別平均レベル</t>
    <rPh sb="5" eb="6">
      <t>ベツ</t>
    </rPh>
    <rPh sb="6" eb="8">
      <t>ヘイキン</t>
    </rPh>
    <phoneticPr fontId="2"/>
  </si>
  <si>
    <t>◇PMS総合ポイント算出</t>
    <rPh sb="4" eb="6">
      <t>ソウゴウ</t>
    </rPh>
    <rPh sb="10" eb="12">
      <t>サンシュツ</t>
    </rPh>
    <phoneticPr fontId="2"/>
  </si>
  <si>
    <t>C_ヒューマンスキル</t>
  </si>
  <si>
    <t>詳細</t>
    <rPh sb="0" eb="2">
      <t>ショウサイ</t>
    </rPh>
    <phoneticPr fontId="2"/>
  </si>
  <si>
    <t>日付</t>
    <rPh sb="0" eb="2">
      <t>ヒヅケ</t>
    </rPh>
    <phoneticPr fontId="2"/>
  </si>
  <si>
    <t xml:space="preserve">・「業務分類」を最大5個まで入力できるように修正した
・プルダウンの選択肢リスト、ならびにポイント値の設定をリストシートへ切り出した
・参画期間を考慮に入れたポイント計算ロジックへ修正
　※参画した工程を入力し、参画状況からポイント算出がされるように修正
・「収支」に含まれていた「X.立て直し」の要素を別途項目として切り出した
</t>
    <rPh sb="8" eb="10">
      <t>サイダイ</t>
    </rPh>
    <rPh sb="11" eb="12">
      <t>コ</t>
    </rPh>
    <rPh sb="14" eb="16">
      <t>ニュウリョク</t>
    </rPh>
    <rPh sb="22" eb="24">
      <t>シュウセイ</t>
    </rPh>
    <rPh sb="34" eb="37">
      <t>センタクシ</t>
    </rPh>
    <rPh sb="49" eb="50">
      <t>アタイ</t>
    </rPh>
    <rPh sb="51" eb="53">
      <t>セッテイ</t>
    </rPh>
    <rPh sb="61" eb="62">
      <t>キ</t>
    </rPh>
    <rPh sb="63" eb="64">
      <t>ダ</t>
    </rPh>
    <rPh sb="68" eb="70">
      <t>サンカク</t>
    </rPh>
    <rPh sb="70" eb="72">
      <t>キカン</t>
    </rPh>
    <rPh sb="73" eb="75">
      <t>コウリョ</t>
    </rPh>
    <rPh sb="76" eb="77">
      <t>イ</t>
    </rPh>
    <rPh sb="83" eb="85">
      <t>ケイサン</t>
    </rPh>
    <rPh sb="90" eb="92">
      <t>シュウセイ</t>
    </rPh>
    <rPh sb="95" eb="97">
      <t>サンカク</t>
    </rPh>
    <rPh sb="99" eb="101">
      <t>コウテイ</t>
    </rPh>
    <rPh sb="102" eb="104">
      <t>ニュウリョク</t>
    </rPh>
    <rPh sb="106" eb="108">
      <t>サンカク</t>
    </rPh>
    <rPh sb="108" eb="110">
      <t>ジョウキョウ</t>
    </rPh>
    <rPh sb="116" eb="118">
      <t>サンシュツ</t>
    </rPh>
    <rPh sb="125" eb="127">
      <t>シュウセイ</t>
    </rPh>
    <rPh sb="130" eb="132">
      <t>シュウシ</t>
    </rPh>
    <rPh sb="134" eb="135">
      <t>フク</t>
    </rPh>
    <rPh sb="143" eb="144">
      <t>タ</t>
    </rPh>
    <rPh sb="145" eb="146">
      <t>ナオ</t>
    </rPh>
    <rPh sb="149" eb="151">
      <t>ヨウソ</t>
    </rPh>
    <rPh sb="152" eb="154">
      <t>ベット</t>
    </rPh>
    <rPh sb="154" eb="156">
      <t>コウモク</t>
    </rPh>
    <rPh sb="159" eb="160">
      <t>キ</t>
    </rPh>
    <rPh sb="161" eb="162">
      <t>ダ</t>
    </rPh>
    <phoneticPr fontId="2"/>
  </si>
  <si>
    <t>ポイント算出ロジックの不具合を修正</t>
    <rPh sb="4" eb="6">
      <t>サンシュツ</t>
    </rPh>
    <rPh sb="11" eb="14">
      <t>フグアイ</t>
    </rPh>
    <rPh sb="15" eb="17">
      <t>シュウセイ</t>
    </rPh>
    <phoneticPr fontId="2"/>
  </si>
  <si>
    <t>項目の難易度設定を考慮したポイント計算のロジックになっていなかったのでこれに対応</t>
    <rPh sb="0" eb="2">
      <t>コウモク</t>
    </rPh>
    <rPh sb="3" eb="6">
      <t>ナンイド</t>
    </rPh>
    <rPh sb="6" eb="8">
      <t>セッテイ</t>
    </rPh>
    <rPh sb="9" eb="11">
      <t>コウリョ</t>
    </rPh>
    <rPh sb="17" eb="19">
      <t>ケイサン</t>
    </rPh>
    <rPh sb="38" eb="40">
      <t>タイオウ</t>
    </rPh>
    <phoneticPr fontId="2"/>
  </si>
  <si>
    <t>立て直し</t>
    <rPh sb="0" eb="1">
      <t>タ</t>
    </rPh>
    <rPh sb="2" eb="3">
      <t>ナオ</t>
    </rPh>
    <phoneticPr fontId="2"/>
  </si>
  <si>
    <t>B_実践,C_ヒューマンスキル</t>
    <rPh sb="2" eb="4">
      <t>ジッセン</t>
    </rPh>
    <phoneticPr fontId="2"/>
  </si>
  <si>
    <t>社員番号、氏名の列をグルーピング化</t>
    <rPh sb="0" eb="2">
      <t>シャイン</t>
    </rPh>
    <rPh sb="2" eb="4">
      <t>バンゴウ</t>
    </rPh>
    <rPh sb="5" eb="7">
      <t>シメイ</t>
    </rPh>
    <rPh sb="8" eb="9">
      <t>レツ</t>
    </rPh>
    <rPh sb="16" eb="17">
      <t>カ</t>
    </rPh>
    <phoneticPr fontId="2"/>
  </si>
  <si>
    <t>社員番号、氏名をグルーピング化し、表示・非表示の制御が可能なインタフェースへと変更</t>
    <rPh sb="0" eb="2">
      <t>シャイン</t>
    </rPh>
    <rPh sb="2" eb="4">
      <t>バンゴウ</t>
    </rPh>
    <rPh sb="5" eb="7">
      <t>シメイ</t>
    </rPh>
    <rPh sb="14" eb="15">
      <t>カ</t>
    </rPh>
    <rPh sb="17" eb="19">
      <t>ヒョウジ</t>
    </rPh>
    <rPh sb="20" eb="23">
      <t>ヒヒョウジ</t>
    </rPh>
    <rPh sb="24" eb="26">
      <t>セイギョ</t>
    </rPh>
    <rPh sb="27" eb="29">
      <t>カノウ</t>
    </rPh>
    <rPh sb="39" eb="41">
      <t>ヘンコウ</t>
    </rPh>
    <phoneticPr fontId="2"/>
  </si>
  <si>
    <t>図表</t>
    <rPh sb="0" eb="2">
      <t>ズヒョウ</t>
    </rPh>
    <phoneticPr fontId="2"/>
  </si>
  <si>
    <t>PMSレベルのグラフ軸を追加</t>
    <rPh sb="10" eb="11">
      <t>ジク</t>
    </rPh>
    <rPh sb="12" eb="14">
      <t>ツイカ</t>
    </rPh>
    <phoneticPr fontId="2"/>
  </si>
  <si>
    <t>「総合」のグラフにPMSレベルの要素を追加</t>
    <rPh sb="1" eb="3">
      <t>ソウゴウ</t>
    </rPh>
    <rPh sb="16" eb="18">
      <t>ヨウソ</t>
    </rPh>
    <rPh sb="19" eb="21">
      <t>ツイカ</t>
    </rPh>
    <phoneticPr fontId="2"/>
  </si>
  <si>
    <t>社員番号</t>
    <rPh sb="0" eb="2">
      <t>シャイン</t>
    </rPh>
    <rPh sb="2" eb="4">
      <t>バンゴウ</t>
    </rPh>
    <phoneticPr fontId="2"/>
  </si>
  <si>
    <t>氏名</t>
    <rPh sb="0" eb="2">
      <t>シメイ</t>
    </rPh>
    <phoneticPr fontId="2"/>
  </si>
  <si>
    <t>部門</t>
    <rPh sb="0" eb="2">
      <t>ブモン</t>
    </rPh>
    <phoneticPr fontId="2"/>
  </si>
  <si>
    <t>職種</t>
    <rPh sb="0" eb="2">
      <t>ショクシュ</t>
    </rPh>
    <phoneticPr fontId="2"/>
  </si>
  <si>
    <t>グレード</t>
    <phoneticPr fontId="2"/>
  </si>
  <si>
    <t>追加項目1</t>
    <rPh sb="0" eb="2">
      <t>ツイカ</t>
    </rPh>
    <rPh sb="2" eb="4">
      <t>コウモク</t>
    </rPh>
    <phoneticPr fontId="2"/>
  </si>
  <si>
    <t>追加項目2</t>
    <rPh sb="0" eb="2">
      <t>ツイカ</t>
    </rPh>
    <rPh sb="2" eb="4">
      <t>コウモク</t>
    </rPh>
    <phoneticPr fontId="2"/>
  </si>
  <si>
    <t>追加項目3</t>
    <rPh sb="0" eb="2">
      <t>ツイカ</t>
    </rPh>
    <rPh sb="2" eb="4">
      <t>コウモク</t>
    </rPh>
    <phoneticPr fontId="2"/>
  </si>
  <si>
    <t>追加項目4</t>
    <rPh sb="0" eb="2">
      <t>ツイカ</t>
    </rPh>
    <rPh sb="2" eb="4">
      <t>コウモク</t>
    </rPh>
    <phoneticPr fontId="2"/>
  </si>
  <si>
    <t>追加項目5</t>
    <rPh sb="0" eb="2">
      <t>ツイカ</t>
    </rPh>
    <rPh sb="2" eb="4">
      <t>コウモク</t>
    </rPh>
    <phoneticPr fontId="2"/>
  </si>
  <si>
    <t>追加項目6</t>
    <rPh sb="0" eb="2">
      <t>ツイカ</t>
    </rPh>
    <rPh sb="2" eb="4">
      <t>コウモク</t>
    </rPh>
    <phoneticPr fontId="2"/>
  </si>
  <si>
    <t>ＥＮ１</t>
  </si>
  <si>
    <t>ＥＮ２</t>
  </si>
  <si>
    <t>インキュベーションセンター</t>
  </si>
  <si>
    <t>部門名</t>
    <rPh sb="0" eb="2">
      <t>ブモン</t>
    </rPh>
    <rPh sb="2" eb="3">
      <t>メイ</t>
    </rPh>
    <phoneticPr fontId="2"/>
  </si>
  <si>
    <t>略称</t>
    <rPh sb="0" eb="2">
      <t>リャクショウ</t>
    </rPh>
    <phoneticPr fontId="2"/>
  </si>
  <si>
    <t>組織コード</t>
    <rPh sb="0" eb="2">
      <t>ソシキ</t>
    </rPh>
    <phoneticPr fontId="2"/>
  </si>
  <si>
    <t>0090</t>
  </si>
  <si>
    <t>6300</t>
  </si>
  <si>
    <t>0170</t>
  </si>
  <si>
    <t>0160</t>
  </si>
  <si>
    <t>0180</t>
  </si>
  <si>
    <t>6710</t>
  </si>
  <si>
    <t>6720</t>
  </si>
  <si>
    <t>0120</t>
  </si>
  <si>
    <t>4710</t>
  </si>
  <si>
    <t>0150</t>
  </si>
  <si>
    <t>4720</t>
  </si>
  <si>
    <t>8010</t>
  </si>
  <si>
    <t>4760</t>
  </si>
  <si>
    <t>0080</t>
  </si>
  <si>
    <t>1070</t>
  </si>
  <si>
    <t>4860</t>
  </si>
  <si>
    <t>0210</t>
  </si>
  <si>
    <t>0250</t>
  </si>
  <si>
    <t>0810</t>
  </si>
  <si>
    <t>2830</t>
  </si>
  <si>
    <t>ＰＭＤ</t>
  </si>
  <si>
    <t>ＭＩＳ</t>
  </si>
  <si>
    <t>ＰＦ１</t>
  </si>
  <si>
    <t>ＣＮ１</t>
  </si>
  <si>
    <t>ＰＮＷ</t>
  </si>
  <si>
    <t>ＰＩＳ</t>
  </si>
  <si>
    <t>ＣＳ３</t>
  </si>
  <si>
    <t>リスト値</t>
    <rPh sb="3" eb="4">
      <t>アタイ</t>
    </rPh>
    <phoneticPr fontId="2"/>
  </si>
  <si>
    <t>グレード</t>
    <phoneticPr fontId="2"/>
  </si>
  <si>
    <t>職種</t>
    <rPh sb="0" eb="2">
      <t>ショクシュ</t>
    </rPh>
    <phoneticPr fontId="2"/>
  </si>
  <si>
    <t>G4</t>
  </si>
  <si>
    <t>M2</t>
  </si>
  <si>
    <t>M3</t>
  </si>
  <si>
    <t>J2</t>
  </si>
  <si>
    <t>J3</t>
  </si>
  <si>
    <t>列削除禁止</t>
    <rPh sb="0" eb="1">
      <t>レツ</t>
    </rPh>
    <rPh sb="1" eb="3">
      <t>サクジョ</t>
    </rPh>
    <rPh sb="3" eb="5">
      <t>キンシ</t>
    </rPh>
    <phoneticPr fontId="2"/>
  </si>
  <si>
    <t>A~C各シート</t>
    <rPh sb="3" eb="4">
      <t>カク</t>
    </rPh>
    <phoneticPr fontId="2"/>
  </si>
  <si>
    <t>個人の情報(社員番号等)入力フィールドの見直し</t>
    <rPh sb="0" eb="2">
      <t>コジン</t>
    </rPh>
    <rPh sb="3" eb="5">
      <t>ジョウホウ</t>
    </rPh>
    <rPh sb="6" eb="8">
      <t>シャイン</t>
    </rPh>
    <rPh sb="8" eb="10">
      <t>バンゴウ</t>
    </rPh>
    <rPh sb="10" eb="11">
      <t>トウ</t>
    </rPh>
    <rPh sb="12" eb="14">
      <t>ニュウリョク</t>
    </rPh>
    <rPh sb="20" eb="22">
      <t>ミナオ</t>
    </rPh>
    <phoneticPr fontId="2"/>
  </si>
  <si>
    <t>社員番号、氏名を一覧左側に表示する形式から「A_PJ経歴」の上部へ入力する様式へと変更</t>
    <rPh sb="0" eb="2">
      <t>シャイン</t>
    </rPh>
    <rPh sb="2" eb="4">
      <t>バンゴウ</t>
    </rPh>
    <rPh sb="5" eb="7">
      <t>シメイ</t>
    </rPh>
    <rPh sb="8" eb="10">
      <t>イチラン</t>
    </rPh>
    <rPh sb="10" eb="11">
      <t>ヒダリ</t>
    </rPh>
    <rPh sb="11" eb="12">
      <t>ガワ</t>
    </rPh>
    <rPh sb="13" eb="15">
      <t>ヒョウジ</t>
    </rPh>
    <rPh sb="17" eb="19">
      <t>ケイシキ</t>
    </rPh>
    <rPh sb="26" eb="28">
      <t>ケイレキ</t>
    </rPh>
    <rPh sb="30" eb="32">
      <t>ジョウブ</t>
    </rPh>
    <rPh sb="33" eb="35">
      <t>ニュウリョク</t>
    </rPh>
    <rPh sb="37" eb="39">
      <t>ヨウシキ</t>
    </rPh>
    <rPh sb="41" eb="43">
      <t>ヘンコウ</t>
    </rPh>
    <phoneticPr fontId="2"/>
  </si>
  <si>
    <t>ヒューマンスキル</t>
    <phoneticPr fontId="3"/>
  </si>
  <si>
    <t>開始時期
(YYYY/MM)</t>
    <rPh sb="0" eb="2">
      <t>カイシ</t>
    </rPh>
    <rPh sb="2" eb="4">
      <t>ジキ</t>
    </rPh>
    <phoneticPr fontId="2"/>
  </si>
  <si>
    <t>(黒字)</t>
    <rPh sb="1" eb="3">
      <t>クロジ</t>
    </rPh>
    <phoneticPr fontId="2"/>
  </si>
  <si>
    <t>(赤字)</t>
    <rPh sb="1" eb="3">
      <t>アカジ</t>
    </rPh>
    <phoneticPr fontId="2"/>
  </si>
  <si>
    <t>目標達成</t>
    <rPh sb="0" eb="2">
      <t>モクヒョウ</t>
    </rPh>
    <rPh sb="2" eb="4">
      <t>タッセイ</t>
    </rPh>
    <phoneticPr fontId="2"/>
  </si>
  <si>
    <t>目標未達</t>
    <rPh sb="0" eb="2">
      <t>モクヒョウ</t>
    </rPh>
    <rPh sb="2" eb="4">
      <t>ミタツ</t>
    </rPh>
    <phoneticPr fontId="2"/>
  </si>
  <si>
    <t>※立て直し※</t>
    <rPh sb="1" eb="2">
      <t>タ</t>
    </rPh>
    <rPh sb="3" eb="4">
      <t>ナオ</t>
    </rPh>
    <phoneticPr fontId="2"/>
  </si>
  <si>
    <t>ポイント算出ロジックの修正</t>
    <rPh sb="4" eb="6">
      <t>サンシュツ</t>
    </rPh>
    <rPh sb="11" eb="13">
      <t>シュウセイ</t>
    </rPh>
    <phoneticPr fontId="2"/>
  </si>
  <si>
    <t>収支が「X.立て直し」の場合の加点ポイントを修正</t>
    <rPh sb="15" eb="17">
      <t>カテン</t>
    </rPh>
    <rPh sb="22" eb="24">
      <t>シュウセイ</t>
    </rPh>
    <phoneticPr fontId="2"/>
  </si>
  <si>
    <t>ポイント早見表</t>
    <rPh sb="4" eb="7">
      <t>ハヤミヒョウ</t>
    </rPh>
    <phoneticPr fontId="2"/>
  </si>
  <si>
    <t>ポイント早見表シートの挿入</t>
    <rPh sb="4" eb="7">
      <t>ハヤミヒョウ</t>
    </rPh>
    <rPh sb="11" eb="13">
      <t>ソウニュウ</t>
    </rPh>
    <phoneticPr fontId="2"/>
  </si>
  <si>
    <t>超大型PJ参画の場合の加点ポイントを10→30へ修正</t>
    <rPh sb="0" eb="1">
      <t>チョウ</t>
    </rPh>
    <rPh sb="1" eb="3">
      <t>オオガタ</t>
    </rPh>
    <rPh sb="5" eb="7">
      <t>サンカク</t>
    </rPh>
    <rPh sb="8" eb="10">
      <t>バアイ</t>
    </rPh>
    <rPh sb="11" eb="13">
      <t>カテン</t>
    </rPh>
    <rPh sb="24" eb="26">
      <t>シュウセイ</t>
    </rPh>
    <phoneticPr fontId="2"/>
  </si>
  <si>
    <t>プロジェクトプロフィール</t>
    <phoneticPr fontId="2"/>
  </si>
  <si>
    <t>開発期間
(か月)
※自動計算</t>
    <rPh sb="0" eb="2">
      <t>カイハツ</t>
    </rPh>
    <rPh sb="2" eb="4">
      <t>キカン</t>
    </rPh>
    <rPh sb="7" eb="8">
      <t>ゲツ</t>
    </rPh>
    <rPh sb="11" eb="13">
      <t>ジドウ</t>
    </rPh>
    <rPh sb="13" eb="15">
      <t>ケイサン</t>
    </rPh>
    <phoneticPr fontId="2"/>
  </si>
  <si>
    <t>リスト、A_PJ経歴</t>
    <rPh sb="8" eb="10">
      <t>ケイレキ</t>
    </rPh>
    <phoneticPr fontId="2"/>
  </si>
  <si>
    <t>超大型PJ参画の場合の加点ポイントを役割に応じて加算すよるように変更</t>
    <rPh sb="0" eb="1">
      <t>チョウ</t>
    </rPh>
    <rPh sb="1" eb="3">
      <t>オオガタ</t>
    </rPh>
    <rPh sb="5" eb="7">
      <t>サンカク</t>
    </rPh>
    <rPh sb="8" eb="10">
      <t>バアイ</t>
    </rPh>
    <rPh sb="11" eb="13">
      <t>カテン</t>
    </rPh>
    <rPh sb="18" eb="20">
      <t>ヤクワリ</t>
    </rPh>
    <rPh sb="21" eb="22">
      <t>オウ</t>
    </rPh>
    <rPh sb="24" eb="26">
      <t>カサン</t>
    </rPh>
    <rPh sb="32" eb="34">
      <t>ヘンコウ</t>
    </rPh>
    <phoneticPr fontId="2"/>
  </si>
  <si>
    <t>↓パターン表</t>
    <rPh sb="5" eb="6">
      <t>ヒョウ</t>
    </rPh>
    <phoneticPr fontId="2"/>
  </si>
  <si>
    <t>2.PL/GL</t>
    <phoneticPr fontId="2"/>
  </si>
  <si>
    <t>PM(赤字)</t>
    <rPh sb="3" eb="5">
      <t>アカジ</t>
    </rPh>
    <phoneticPr fontId="2"/>
  </si>
  <si>
    <t>PL/GL(赤字)</t>
    <rPh sb="6" eb="8">
      <t>アカジ</t>
    </rPh>
    <phoneticPr fontId="2"/>
  </si>
  <si>
    <t>50億以上100億未満</t>
    <rPh sb="2" eb="3">
      <t>オク</t>
    </rPh>
    <rPh sb="3" eb="5">
      <t>イジョウ</t>
    </rPh>
    <rPh sb="8" eb="9">
      <t>オク</t>
    </rPh>
    <rPh sb="9" eb="11">
      <t>ミマン</t>
    </rPh>
    <phoneticPr fontId="2"/>
  </si>
  <si>
    <t>立て直し</t>
    <rPh sb="0" eb="1">
      <t>タ</t>
    </rPh>
    <rPh sb="2" eb="3">
      <t>ナオ</t>
    </rPh>
    <phoneticPr fontId="4"/>
  </si>
  <si>
    <t>VLOOKUP用</t>
    <rPh sb="7" eb="8">
      <t>ヨウ</t>
    </rPh>
    <phoneticPr fontId="2"/>
  </si>
  <si>
    <t>◇規模×役割　基本配点テーブル　※赤字PJのPM、PLだけは別配点</t>
    <rPh sb="1" eb="3">
      <t>キボ</t>
    </rPh>
    <rPh sb="4" eb="6">
      <t>ヤクワリ</t>
    </rPh>
    <rPh sb="7" eb="9">
      <t>キホン</t>
    </rPh>
    <rPh sb="9" eb="11">
      <t>ハイテン</t>
    </rPh>
    <rPh sb="17" eb="19">
      <t>アカジ</t>
    </rPh>
    <rPh sb="30" eb="31">
      <t>ベツ</t>
    </rPh>
    <rPh sb="31" eb="33">
      <t>ハイテン</t>
    </rPh>
    <phoneticPr fontId="2"/>
  </si>
  <si>
    <t>◇赤字プロジェクトPM,PL　基本配点テーブル</t>
    <rPh sb="1" eb="3">
      <t>アカジ</t>
    </rPh>
    <rPh sb="15" eb="17">
      <t>キホン</t>
    </rPh>
    <rPh sb="17" eb="19">
      <t>ハイテン</t>
    </rPh>
    <phoneticPr fontId="2"/>
  </si>
  <si>
    <t>◇補正テーブル</t>
    <rPh sb="1" eb="3">
      <t>ホセイ</t>
    </rPh>
    <phoneticPr fontId="2"/>
  </si>
  <si>
    <t>基礎ポイント</t>
    <rPh sb="0" eb="2">
      <t>キソ</t>
    </rPh>
    <phoneticPr fontId="2"/>
  </si>
  <si>
    <t>計数目標達成</t>
    <rPh sb="0" eb="2">
      <t>ケイスウ</t>
    </rPh>
    <rPh sb="2" eb="4">
      <t>モクヒョウ</t>
    </rPh>
    <rPh sb="4" eb="6">
      <t>タッセイ</t>
    </rPh>
    <phoneticPr fontId="2"/>
  </si>
  <si>
    <t>計数目標未達(黒字)</t>
    <rPh sb="0" eb="2">
      <t>ケイスウ</t>
    </rPh>
    <rPh sb="2" eb="4">
      <t>モクヒョウ</t>
    </rPh>
    <rPh sb="4" eb="6">
      <t>ミタツ</t>
    </rPh>
    <rPh sb="7" eb="9">
      <t>クロジ</t>
    </rPh>
    <phoneticPr fontId="2"/>
  </si>
  <si>
    <t>計数目標未達(赤字)</t>
    <rPh sb="0" eb="2">
      <t>ケイスウ</t>
    </rPh>
    <rPh sb="2" eb="4">
      <t>モクヒョウ</t>
    </rPh>
    <rPh sb="4" eb="6">
      <t>ミタツ</t>
    </rPh>
    <rPh sb="7" eb="9">
      <t>アカジ</t>
    </rPh>
    <phoneticPr fontId="2"/>
  </si>
  <si>
    <t>立て直し目的での着任</t>
    <rPh sb="0" eb="1">
      <t>タ</t>
    </rPh>
    <rPh sb="2" eb="3">
      <t>ナオ</t>
    </rPh>
    <rPh sb="4" eb="6">
      <t>モクテキ</t>
    </rPh>
    <rPh sb="8" eb="10">
      <t>チャクニン</t>
    </rPh>
    <phoneticPr fontId="2"/>
  </si>
  <si>
    <t>着任期間
(か月)
※自動計算</t>
    <rPh sb="0" eb="2">
      <t>チャクニン</t>
    </rPh>
    <rPh sb="2" eb="4">
      <t>キカン</t>
    </rPh>
    <rPh sb="7" eb="8">
      <t>ゲツ</t>
    </rPh>
    <rPh sb="11" eb="13">
      <t>ジドウ</t>
    </rPh>
    <rPh sb="13" eb="15">
      <t>ケイサン</t>
    </rPh>
    <phoneticPr fontId="2"/>
  </si>
  <si>
    <t>ポイント</t>
    <phoneticPr fontId="2"/>
  </si>
  <si>
    <t>参画工程</t>
    <rPh sb="0" eb="2">
      <t>サンカク</t>
    </rPh>
    <rPh sb="2" eb="4">
      <t>コウテイ</t>
    </rPh>
    <phoneticPr fontId="2"/>
  </si>
  <si>
    <t>開発期間</t>
    <rPh sb="0" eb="2">
      <t>カイハツ</t>
    </rPh>
    <rPh sb="2" eb="4">
      <t>キカン</t>
    </rPh>
    <phoneticPr fontId="2"/>
  </si>
  <si>
    <t>パターン表</t>
    <rPh sb="4" eb="5">
      <t>ヒョウ</t>
    </rPh>
    <phoneticPr fontId="2"/>
  </si>
  <si>
    <t>↓満点を5ptとした場合の数値(公開用)</t>
    <rPh sb="1" eb="3">
      <t>マンテン</t>
    </rPh>
    <rPh sb="10" eb="12">
      <t>バアイ</t>
    </rPh>
    <rPh sb="13" eb="15">
      <t>スウチ</t>
    </rPh>
    <rPh sb="16" eb="19">
      <t>コウカイヨウ</t>
    </rPh>
    <phoneticPr fontId="2"/>
  </si>
  <si>
    <t>※立て直し目的で</t>
    <rPh sb="5" eb="7">
      <t>モクテキ</t>
    </rPh>
    <phoneticPr fontId="2"/>
  </si>
  <si>
    <t>途中から参画した場合※</t>
    <phoneticPr fontId="2"/>
  </si>
  <si>
    <t>リスト、A_PJ経歴、ポイント配点表</t>
    <rPh sb="8" eb="10">
      <t>ケイレキ</t>
    </rPh>
    <rPh sb="15" eb="17">
      <t>ハイテン</t>
    </rPh>
    <rPh sb="17" eb="18">
      <t>ヒョウ</t>
    </rPh>
    <phoneticPr fontId="2"/>
  </si>
  <si>
    <t>ポイント配点表</t>
    <rPh sb="4" eb="6">
      <t>ハイテン</t>
    </rPh>
    <rPh sb="6" eb="7">
      <t>ヒョウ</t>
    </rPh>
    <phoneticPr fontId="2"/>
  </si>
  <si>
    <t>判定の根拠・補足
※内部売買の請負範囲、社長賞受賞歴など</t>
    <rPh sb="10" eb="12">
      <t>ナイブ</t>
    </rPh>
    <rPh sb="12" eb="14">
      <t>バイバイ</t>
    </rPh>
    <rPh sb="15" eb="17">
      <t>ウケオイ</t>
    </rPh>
    <rPh sb="17" eb="19">
      <t>ハンイ</t>
    </rPh>
    <rPh sb="20" eb="22">
      <t>シャチョウ</t>
    </rPh>
    <rPh sb="22" eb="23">
      <t>ショウ</t>
    </rPh>
    <rPh sb="23" eb="25">
      <t>ジュショウ</t>
    </rPh>
    <rPh sb="25" eb="26">
      <t>レキ</t>
    </rPh>
    <phoneticPr fontId="2"/>
  </si>
  <si>
    <t>・顧客側PMOとして"顧客側"の立場で参画している場合は、「PM」ではなく、「PL/GL」「TL」として入力してください。</t>
    <rPh sb="1" eb="3">
      <t>コキャク</t>
    </rPh>
    <rPh sb="3" eb="4">
      <t>ガワ</t>
    </rPh>
    <rPh sb="11" eb="13">
      <t>コキャク</t>
    </rPh>
    <rPh sb="13" eb="14">
      <t>ガワ</t>
    </rPh>
    <rPh sb="16" eb="18">
      <t>タチバ</t>
    </rPh>
    <rPh sb="19" eb="21">
      <t>サンカク</t>
    </rPh>
    <rPh sb="25" eb="27">
      <t>バアイ</t>
    </rPh>
    <phoneticPr fontId="2"/>
  </si>
  <si>
    <t>・未完了のプロジェクト、参画途上のプロジェクトの情報も記載対象です。</t>
    <rPh sb="1" eb="4">
      <t>ミカンリョウ</t>
    </rPh>
    <rPh sb="12" eb="14">
      <t>サンカク</t>
    </rPh>
    <rPh sb="14" eb="16">
      <t>トジョウ</t>
    </rPh>
    <rPh sb="24" eb="26">
      <t>ジョウホウ</t>
    </rPh>
    <rPh sb="27" eb="29">
      <t>キサイ</t>
    </rPh>
    <rPh sb="29" eb="31">
      <t>タイショウ</t>
    </rPh>
    <phoneticPr fontId="2"/>
  </si>
  <si>
    <t>　プロジェクト完了前の場合、いずれの項目も予定値を入力してください。また、参画途上の場合におけるご自身の参画「終了時期」は入力時点の日付を入力してください。</t>
    <rPh sb="18" eb="20">
      <t>コウモク</t>
    </rPh>
    <rPh sb="23" eb="24">
      <t>アタイ</t>
    </rPh>
    <phoneticPr fontId="2"/>
  </si>
  <si>
    <t>□</t>
  </si>
  <si>
    <t>PMD試行結果の平均値への反映、PMSポイント⇒PMSレベル換算の定義を見直し</t>
    <rPh sb="30" eb="32">
      <t>カンサン</t>
    </rPh>
    <rPh sb="33" eb="35">
      <t>テイギ</t>
    </rPh>
    <rPh sb="36" eb="38">
      <t>ミナオ</t>
    </rPh>
    <phoneticPr fontId="2"/>
  </si>
  <si>
    <t>算出ロジックの汎化レベルの向上、「B_実践」における規模による分配比率を見直し</t>
    <rPh sb="0" eb="2">
      <t>サンシュツ</t>
    </rPh>
    <rPh sb="7" eb="9">
      <t>ハンカ</t>
    </rPh>
    <rPh sb="13" eb="15">
      <t>コウジョウ</t>
    </rPh>
    <rPh sb="19" eb="21">
      <t>ジッセン</t>
    </rPh>
    <rPh sb="26" eb="28">
      <t>キボ</t>
    </rPh>
    <rPh sb="31" eb="33">
      <t>ブンパイ</t>
    </rPh>
    <rPh sb="33" eb="35">
      <t>ヒリツ</t>
    </rPh>
    <rPh sb="36" eb="38">
      <t>ミナオ</t>
    </rPh>
    <phoneticPr fontId="2"/>
  </si>
  <si>
    <t>リスト、B_実践</t>
    <rPh sb="6" eb="8">
      <t>ジッセン</t>
    </rPh>
    <phoneticPr fontId="2"/>
  </si>
  <si>
    <t>C19</t>
    <phoneticPr fontId="2"/>
  </si>
  <si>
    <t>報告とフォローを行う</t>
    <rPh sb="0" eb="2">
      <t>ホウコク</t>
    </rPh>
    <rPh sb="8" eb="9">
      <t>オコナ</t>
    </rPh>
    <phoneticPr fontId="3"/>
  </si>
  <si>
    <t>C18</t>
    <phoneticPr fontId="2"/>
  </si>
  <si>
    <t>対策の結果を的確に報告できなかったり、関係者のフォローが足りないことがある</t>
    <rPh sb="0" eb="2">
      <t>タイサク</t>
    </rPh>
    <rPh sb="3" eb="5">
      <t>ケッカ</t>
    </rPh>
    <rPh sb="6" eb="8">
      <t>テキカク</t>
    </rPh>
    <rPh sb="9" eb="11">
      <t>ホウコク</t>
    </rPh>
    <rPh sb="19" eb="22">
      <t>カンケイシャ</t>
    </rPh>
    <rPh sb="28" eb="29">
      <t>タ</t>
    </rPh>
    <phoneticPr fontId="2"/>
  </si>
  <si>
    <t>PJ内においては、結果の報告およびフォローを行っている。</t>
    <rPh sb="2" eb="3">
      <t>ナイ</t>
    </rPh>
    <rPh sb="9" eb="11">
      <t>ケッカ</t>
    </rPh>
    <rPh sb="12" eb="14">
      <t>ホウコク</t>
    </rPh>
    <rPh sb="22" eb="23">
      <t>オコナ</t>
    </rPh>
    <phoneticPr fontId="2"/>
  </si>
  <si>
    <t>C32</t>
    <phoneticPr fontId="2"/>
  </si>
  <si>
    <t>統合マネジメント</t>
    <rPh sb="0" eb="2">
      <t>トウゴウ</t>
    </rPh>
    <phoneticPr fontId="1"/>
  </si>
  <si>
    <t>品質マネジメント</t>
    <rPh sb="0" eb="2">
      <t>ヒンシツ</t>
    </rPh>
    <phoneticPr fontId="1"/>
  </si>
  <si>
    <t>課題マネジメント</t>
    <rPh sb="0" eb="2">
      <t>カダイ</t>
    </rPh>
    <phoneticPr fontId="1"/>
  </si>
  <si>
    <t>調達マネジメント</t>
    <rPh sb="0" eb="2">
      <t>チョウタツ</t>
    </rPh>
    <phoneticPr fontId="1"/>
  </si>
  <si>
    <t>プロジェクトの要件を正しく理解し、達成条件（クライテリア）を正確かつ簡潔に定義することができる。関係者に達成条件を正しく説明し、達成を阻害する要因を早期に検知し是正指導をすることができる。</t>
    <rPh sb="7" eb="9">
      <t>ヨウケン</t>
    </rPh>
    <rPh sb="10" eb="11">
      <t>タダ</t>
    </rPh>
    <rPh sb="13" eb="15">
      <t>リカイ</t>
    </rPh>
    <rPh sb="17" eb="21">
      <t>タッセイジョウケン</t>
    </rPh>
    <rPh sb="30" eb="32">
      <t>セイカク</t>
    </rPh>
    <rPh sb="34" eb="36">
      <t>カンケツ</t>
    </rPh>
    <rPh sb="37" eb="39">
      <t>テイギ</t>
    </rPh>
    <rPh sb="48" eb="51">
      <t>カンケイシャ</t>
    </rPh>
    <rPh sb="52" eb="56">
      <t>タッセイジョウケン</t>
    </rPh>
    <rPh sb="57" eb="58">
      <t>タダ</t>
    </rPh>
    <rPh sb="60" eb="62">
      <t>セツメイ</t>
    </rPh>
    <rPh sb="64" eb="66">
      <t>タッセイ</t>
    </rPh>
    <rPh sb="67" eb="69">
      <t>ソガイ</t>
    </rPh>
    <rPh sb="71" eb="73">
      <t>ヨウイン</t>
    </rPh>
    <rPh sb="74" eb="76">
      <t>ソウキ</t>
    </rPh>
    <rPh sb="77" eb="79">
      <t>ケンチ</t>
    </rPh>
    <rPh sb="80" eb="82">
      <t>ゼセイ</t>
    </rPh>
    <rPh sb="82" eb="84">
      <t>シドウ</t>
    </rPh>
    <phoneticPr fontId="1"/>
  </si>
  <si>
    <t>構成の特定、構成の制御、構成状況の記録と報告、および構成の監査を行い、成果物の一貫性を維持することができる。</t>
    <rPh sb="0" eb="2">
      <t>コウセイ</t>
    </rPh>
    <rPh sb="3" eb="5">
      <t>トクテイ</t>
    </rPh>
    <rPh sb="6" eb="8">
      <t>コウセイ</t>
    </rPh>
    <rPh sb="9" eb="11">
      <t>セイギョ</t>
    </rPh>
    <rPh sb="12" eb="14">
      <t>コウセイ</t>
    </rPh>
    <rPh sb="14" eb="16">
      <t>ジョウキョウ</t>
    </rPh>
    <rPh sb="17" eb="19">
      <t>キロク</t>
    </rPh>
    <rPh sb="20" eb="22">
      <t>ホウコク</t>
    </rPh>
    <rPh sb="26" eb="28">
      <t>コウセイ</t>
    </rPh>
    <rPh sb="29" eb="31">
      <t>カンサ</t>
    </rPh>
    <rPh sb="32" eb="33">
      <t>オコナ</t>
    </rPh>
    <rPh sb="35" eb="38">
      <t>セイカブツ</t>
    </rPh>
    <rPh sb="39" eb="42">
      <t>イッカンセイ</t>
    </rPh>
    <rPh sb="43" eb="45">
      <t>イジ</t>
    </rPh>
    <phoneticPr fontId="1"/>
  </si>
  <si>
    <t>プロジェクトのスケジュールを計画・策定し、最適なスケジューリング手法を用いて実行・コントロールすることができる。</t>
    <rPh sb="14" eb="16">
      <t>ケイカク</t>
    </rPh>
    <rPh sb="17" eb="19">
      <t>サクテイ</t>
    </rPh>
    <rPh sb="38" eb="40">
      <t>ジッコウ</t>
    </rPh>
    <phoneticPr fontId="1"/>
  </si>
  <si>
    <t>プロジェクトおよび成果物の品質要求事項を定義し、それを達成するための計画を定めることができる。品質の状況を測定/監視し、評価のうえ、対策を講じることができる。</t>
    <rPh sb="9" eb="12">
      <t>セイカブツ</t>
    </rPh>
    <rPh sb="13" eb="15">
      <t>ヒンシツ</t>
    </rPh>
    <rPh sb="15" eb="17">
      <t>ヨウキュウ</t>
    </rPh>
    <rPh sb="17" eb="19">
      <t>ジコウ</t>
    </rPh>
    <rPh sb="20" eb="22">
      <t>テイギ</t>
    </rPh>
    <rPh sb="27" eb="29">
      <t>タッセイ</t>
    </rPh>
    <rPh sb="34" eb="36">
      <t>ケイカク</t>
    </rPh>
    <rPh sb="37" eb="38">
      <t>サダ</t>
    </rPh>
    <rPh sb="47" eb="49">
      <t>ヒンシツ</t>
    </rPh>
    <rPh sb="50" eb="52">
      <t>ジョウキョウ</t>
    </rPh>
    <rPh sb="53" eb="55">
      <t>ソクテイ</t>
    </rPh>
    <rPh sb="56" eb="58">
      <t>カンシ</t>
    </rPh>
    <rPh sb="60" eb="62">
      <t>ヒョウカ</t>
    </rPh>
    <rPh sb="66" eb="68">
      <t>タイサク</t>
    </rPh>
    <rPh sb="69" eb="70">
      <t>コウ</t>
    </rPh>
    <phoneticPr fontId="1"/>
  </si>
  <si>
    <t>プロジェクトの品質要件を理解した上で、品質確保に必要となるレビューを計画することができる。レビュー計画の遂行のために、必要なスキルを持った要員と資源を割り当て、状況を監視し、必要に応じて是正指導ができる。</t>
    <rPh sb="7" eb="9">
      <t>ヒンシツ</t>
    </rPh>
    <rPh sb="9" eb="11">
      <t>ヨウケン</t>
    </rPh>
    <rPh sb="12" eb="14">
      <t>リカイ</t>
    </rPh>
    <rPh sb="16" eb="17">
      <t>ウエ</t>
    </rPh>
    <rPh sb="19" eb="23">
      <t>ヒンシツカクホ</t>
    </rPh>
    <rPh sb="24" eb="26">
      <t>ヒツヨウ</t>
    </rPh>
    <rPh sb="34" eb="36">
      <t>ケイカク</t>
    </rPh>
    <rPh sb="49" eb="51">
      <t>ケイカク</t>
    </rPh>
    <rPh sb="52" eb="54">
      <t>スイコウ</t>
    </rPh>
    <rPh sb="59" eb="61">
      <t>ヒツヨウ</t>
    </rPh>
    <rPh sb="66" eb="67">
      <t>モ</t>
    </rPh>
    <rPh sb="69" eb="71">
      <t>ヨウイン</t>
    </rPh>
    <rPh sb="72" eb="74">
      <t>シゲン</t>
    </rPh>
    <rPh sb="75" eb="76">
      <t>ワ</t>
    </rPh>
    <rPh sb="77" eb="78">
      <t>ア</t>
    </rPh>
    <rPh sb="80" eb="82">
      <t>ジョウキョウ</t>
    </rPh>
    <rPh sb="83" eb="85">
      <t>カンシ</t>
    </rPh>
    <rPh sb="87" eb="89">
      <t>ヒツヨウ</t>
    </rPh>
    <rPh sb="90" eb="91">
      <t>オウ</t>
    </rPh>
    <rPh sb="93" eb="95">
      <t>ゼセイ</t>
    </rPh>
    <rPh sb="95" eb="97">
      <t>シドウ</t>
    </rPh>
    <phoneticPr fontId="1"/>
  </si>
  <si>
    <t>プロジェクトの品質要件を理解した上で、品質確保に必要となるテストを計画することができる。テスト計画の遂行のために、必要なスキルを持った要員と資源を割り当て、状況を監視し、必要に応じて是正指導ができる。</t>
    <rPh sb="7" eb="9">
      <t>ヒンシツ</t>
    </rPh>
    <rPh sb="9" eb="11">
      <t>ヨウケン</t>
    </rPh>
    <rPh sb="12" eb="14">
      <t>リカイ</t>
    </rPh>
    <rPh sb="16" eb="17">
      <t>ウエ</t>
    </rPh>
    <rPh sb="19" eb="23">
      <t>ヒンシツカクホ</t>
    </rPh>
    <rPh sb="24" eb="26">
      <t>ヒツヨウ</t>
    </rPh>
    <rPh sb="33" eb="35">
      <t>ケイカク</t>
    </rPh>
    <rPh sb="47" eb="49">
      <t>ケイカク</t>
    </rPh>
    <rPh sb="50" eb="52">
      <t>スイコウ</t>
    </rPh>
    <rPh sb="57" eb="59">
      <t>ヒツヨウ</t>
    </rPh>
    <rPh sb="64" eb="65">
      <t>モ</t>
    </rPh>
    <rPh sb="67" eb="69">
      <t>ヨウイン</t>
    </rPh>
    <rPh sb="70" eb="72">
      <t>シゲン</t>
    </rPh>
    <rPh sb="73" eb="74">
      <t>ワ</t>
    </rPh>
    <rPh sb="75" eb="76">
      <t>ア</t>
    </rPh>
    <rPh sb="78" eb="80">
      <t>ジョウキョウ</t>
    </rPh>
    <rPh sb="81" eb="83">
      <t>カンシ</t>
    </rPh>
    <rPh sb="85" eb="87">
      <t>ヒツヨウ</t>
    </rPh>
    <rPh sb="88" eb="89">
      <t>オウ</t>
    </rPh>
    <rPh sb="91" eb="93">
      <t>ゼセイ</t>
    </rPh>
    <rPh sb="93" eb="95">
      <t>シドウ</t>
    </rPh>
    <phoneticPr fontId="1"/>
  </si>
  <si>
    <t>ステークホルダー間で効果的かつ適正なコミュニケーションがはかれるよう、情報共有の計画を立て実行することができる。
この際、異なる組織的背景、風土、考え方について配慮することができる。</t>
    <rPh sb="8" eb="9">
      <t>カン</t>
    </rPh>
    <rPh sb="10" eb="13">
      <t>コウカテキ</t>
    </rPh>
    <rPh sb="15" eb="17">
      <t>テキセイ</t>
    </rPh>
    <rPh sb="35" eb="37">
      <t>ジョウホウ</t>
    </rPh>
    <rPh sb="37" eb="39">
      <t>キョウユウ</t>
    </rPh>
    <rPh sb="40" eb="42">
      <t>ケイカク</t>
    </rPh>
    <rPh sb="43" eb="44">
      <t>タ</t>
    </rPh>
    <rPh sb="45" eb="47">
      <t>ジッコウ</t>
    </rPh>
    <rPh sb="59" eb="60">
      <t>サイ</t>
    </rPh>
    <rPh sb="70" eb="72">
      <t>フウド</t>
    </rPh>
    <rPh sb="73" eb="74">
      <t>カンガ</t>
    </rPh>
    <rPh sb="75" eb="76">
      <t>カタ</t>
    </rPh>
    <rPh sb="80" eb="82">
      <t>ハイリョ</t>
    </rPh>
    <phoneticPr fontId="1"/>
  </si>
  <si>
    <t>プロジェクトの問題課題を抽出し定義することができる。解決に必要なステークホルダーの特定と資源の割り当てを行い、解決までの状況を監視し、優先度に応じて対策を講じることができる。</t>
    <rPh sb="7" eb="9">
      <t>モンダイ</t>
    </rPh>
    <rPh sb="9" eb="11">
      <t>カダイ</t>
    </rPh>
    <rPh sb="12" eb="14">
      <t>チュウシュツ</t>
    </rPh>
    <rPh sb="15" eb="17">
      <t>テイギ</t>
    </rPh>
    <rPh sb="26" eb="28">
      <t>カイケツ</t>
    </rPh>
    <rPh sb="29" eb="31">
      <t>ヒツヨウ</t>
    </rPh>
    <rPh sb="41" eb="43">
      <t>トクテイ</t>
    </rPh>
    <rPh sb="44" eb="46">
      <t>シゲン</t>
    </rPh>
    <rPh sb="47" eb="48">
      <t>ワ</t>
    </rPh>
    <rPh sb="49" eb="50">
      <t>ア</t>
    </rPh>
    <rPh sb="52" eb="53">
      <t>オコナ</t>
    </rPh>
    <rPh sb="55" eb="57">
      <t>カイケツ</t>
    </rPh>
    <rPh sb="60" eb="62">
      <t>ジョウキョウ</t>
    </rPh>
    <rPh sb="63" eb="65">
      <t>カンシ</t>
    </rPh>
    <rPh sb="67" eb="70">
      <t>ユウセンド</t>
    </rPh>
    <rPh sb="71" eb="72">
      <t>オウ</t>
    </rPh>
    <rPh sb="74" eb="76">
      <t>タイサク</t>
    </rPh>
    <rPh sb="77" eb="78">
      <t>コウ</t>
    </rPh>
    <phoneticPr fontId="1"/>
  </si>
  <si>
    <t>承認済みの予算内でプロジェクトを完了するための計画、見積り、コストの予算化、資金調達、財源確保、コントロールができる。</t>
    <rPh sb="0" eb="2">
      <t>ショウニン</t>
    </rPh>
    <rPh sb="2" eb="3">
      <t>ズ</t>
    </rPh>
    <rPh sb="5" eb="7">
      <t>ヨサン</t>
    </rPh>
    <rPh sb="7" eb="8">
      <t>ナイ</t>
    </rPh>
    <rPh sb="16" eb="18">
      <t>カンリョウ</t>
    </rPh>
    <rPh sb="23" eb="25">
      <t>ケイカク</t>
    </rPh>
    <rPh sb="26" eb="28">
      <t>ミツ</t>
    </rPh>
    <rPh sb="34" eb="37">
      <t>ヨサンカ</t>
    </rPh>
    <rPh sb="38" eb="40">
      <t>シキン</t>
    </rPh>
    <rPh sb="40" eb="42">
      <t>チョウタツ</t>
    </rPh>
    <rPh sb="43" eb="45">
      <t>ザイゲン</t>
    </rPh>
    <rPh sb="45" eb="47">
      <t>カクホ</t>
    </rPh>
    <phoneticPr fontId="1"/>
  </si>
  <si>
    <t>プロジェクトに影響のあるステークホルダーを特定し、それらのニーズや利害、影響力を踏まえた上で効果的な関与を促し、ステークホルダー間の継続的な合意形成を築くことができる。</t>
    <rPh sb="7" eb="9">
      <t>エイキョウ</t>
    </rPh>
    <rPh sb="21" eb="23">
      <t>トクテイ</t>
    </rPh>
    <rPh sb="33" eb="35">
      <t>リガイ</t>
    </rPh>
    <rPh sb="36" eb="39">
      <t>エイキョウリョク</t>
    </rPh>
    <rPh sb="40" eb="41">
      <t>フ</t>
    </rPh>
    <rPh sb="44" eb="45">
      <t>ウエ</t>
    </rPh>
    <rPh sb="46" eb="49">
      <t>コウカテキ</t>
    </rPh>
    <rPh sb="50" eb="52">
      <t>カンヨ</t>
    </rPh>
    <rPh sb="53" eb="54">
      <t>ウナガ</t>
    </rPh>
    <rPh sb="64" eb="65">
      <t>カン</t>
    </rPh>
    <rPh sb="66" eb="68">
      <t>ケイゾク</t>
    </rPh>
    <rPh sb="68" eb="69">
      <t>テキ</t>
    </rPh>
    <rPh sb="70" eb="72">
      <t>ゴウイ</t>
    </rPh>
    <rPh sb="72" eb="74">
      <t>ケイセイ</t>
    </rPh>
    <rPh sb="75" eb="76">
      <t>キズ</t>
    </rPh>
    <phoneticPr fontId="1"/>
  </si>
  <si>
    <t>能力定義</t>
    <rPh sb="0" eb="2">
      <t>ノウリョク</t>
    </rPh>
    <rPh sb="2" eb="4">
      <t>テイギ</t>
    </rPh>
    <phoneticPr fontId="3"/>
  </si>
  <si>
    <t>B-1</t>
    <phoneticPr fontId="2"/>
  </si>
  <si>
    <t>B-2</t>
    <phoneticPr fontId="2"/>
  </si>
  <si>
    <t>B-3</t>
    <phoneticPr fontId="2"/>
  </si>
  <si>
    <t>B-4</t>
    <phoneticPr fontId="2"/>
  </si>
  <si>
    <t>B-5</t>
    <phoneticPr fontId="2"/>
  </si>
  <si>
    <t>B-6</t>
    <phoneticPr fontId="2"/>
  </si>
  <si>
    <t>クライテリアマネジメント</t>
    <phoneticPr fontId="2"/>
  </si>
  <si>
    <t>スコープマネジメント</t>
    <phoneticPr fontId="2"/>
  </si>
  <si>
    <t>構成管理</t>
  </si>
  <si>
    <t>レビューマネジメント</t>
    <phoneticPr fontId="1"/>
  </si>
  <si>
    <t>テストマネジメント</t>
    <phoneticPr fontId="1"/>
  </si>
  <si>
    <t>コミュニケーションマネジメント</t>
    <phoneticPr fontId="2"/>
  </si>
  <si>
    <t>リスクマネジメント</t>
    <phoneticPr fontId="1"/>
  </si>
  <si>
    <t>コストマネジメント</t>
    <phoneticPr fontId="1"/>
  </si>
  <si>
    <t>ステークホルダーマネジメント</t>
    <phoneticPr fontId="2"/>
  </si>
  <si>
    <t>クライテリアマネジメント</t>
  </si>
  <si>
    <t>スコープマネジメント</t>
  </si>
  <si>
    <t>レビューマネジメント</t>
  </si>
  <si>
    <t>テストマネジメント</t>
  </si>
  <si>
    <t>コミュニケーションマネジメント</t>
  </si>
  <si>
    <t>リスクマネジメント</t>
  </si>
  <si>
    <t>コストマネジメント</t>
  </si>
  <si>
    <t>ステークホルダーマネジメント</t>
  </si>
  <si>
    <t>5千万未満</t>
    <rPh sb="1" eb="3">
      <t>センマン</t>
    </rPh>
    <rPh sb="3" eb="5">
      <t>ミマン</t>
    </rPh>
    <phoneticPr fontId="2"/>
  </si>
  <si>
    <t>5千万以上
2億未満</t>
    <rPh sb="1" eb="3">
      <t>センマン</t>
    </rPh>
    <rPh sb="3" eb="5">
      <t>イジョウ</t>
    </rPh>
    <rPh sb="7" eb="8">
      <t>オク</t>
    </rPh>
    <rPh sb="8" eb="10">
      <t>ミマン</t>
    </rPh>
    <phoneticPr fontId="2"/>
  </si>
  <si>
    <t>2億以上</t>
    <rPh sb="1" eb="2">
      <t>オク</t>
    </rPh>
    <rPh sb="2" eb="4">
      <t>イジョウ</t>
    </rPh>
    <phoneticPr fontId="2"/>
  </si>
  <si>
    <t>プロジェクトの規模別に、経験したことを0～5の6段階で入力してください。</t>
    <rPh sb="7" eb="9">
      <t>キボ</t>
    </rPh>
    <rPh sb="9" eb="10">
      <t>ベツ</t>
    </rPh>
    <rPh sb="12" eb="14">
      <t>ケイケン</t>
    </rPh>
    <rPh sb="24" eb="26">
      <t>ダンカイ</t>
    </rPh>
    <rPh sb="27" eb="29">
      <t>ニュウリョク</t>
    </rPh>
    <phoneticPr fontId="2"/>
  </si>
  <si>
    <t>※0：経験していない
   1：上位者の明確な指示のもと、一部を実施した経験がある
   2：上位者の明確な指示のもと、全体を実施した経験があり、一部は独力で実施した
   3：全体を独力で実施した経験があるが、メンバーを指導したことはない
   4：全体を独力で実施した経験があり、一部はメンバーを指導した
   5：全体を独力で実施し、メンバーを指導した経験がある</t>
    <rPh sb="16" eb="19">
      <t>ジョウイシャ</t>
    </rPh>
    <rPh sb="20" eb="22">
      <t>メイカク</t>
    </rPh>
    <rPh sb="23" eb="25">
      <t>シジ</t>
    </rPh>
    <rPh sb="29" eb="31">
      <t>イチブ</t>
    </rPh>
    <rPh sb="32" eb="34">
      <t>ジッシ</t>
    </rPh>
    <rPh sb="36" eb="38">
      <t>ケイケン</t>
    </rPh>
    <rPh sb="60" eb="62">
      <t>ゼンタイ</t>
    </rPh>
    <rPh sb="73" eb="75">
      <t>イチブ</t>
    </rPh>
    <rPh sb="76" eb="78">
      <t>ドクリョク</t>
    </rPh>
    <rPh sb="79" eb="81">
      <t>ジッシ</t>
    </rPh>
    <rPh sb="89" eb="91">
      <t>ゼンタイ</t>
    </rPh>
    <rPh sb="92" eb="94">
      <t>ドクリョク</t>
    </rPh>
    <rPh sb="95" eb="97">
      <t>ジッシ</t>
    </rPh>
    <rPh sb="99" eb="101">
      <t>ケイケン</t>
    </rPh>
    <rPh sb="111" eb="113">
      <t>シドウ</t>
    </rPh>
    <rPh sb="126" eb="128">
      <t>ゼンタイ</t>
    </rPh>
    <rPh sb="129" eb="131">
      <t>ドクリョク</t>
    </rPh>
    <rPh sb="132" eb="134">
      <t>ジッシ</t>
    </rPh>
    <rPh sb="136" eb="138">
      <t>ケイケン</t>
    </rPh>
    <rPh sb="142" eb="144">
      <t>イチブ</t>
    </rPh>
    <rPh sb="150" eb="152">
      <t>シドウ</t>
    </rPh>
    <rPh sb="160" eb="162">
      <t>ゼンタイ</t>
    </rPh>
    <rPh sb="163" eb="165">
      <t>ドクリョク</t>
    </rPh>
    <rPh sb="166" eb="168">
      <t>ジッシ</t>
    </rPh>
    <rPh sb="175" eb="177">
      <t>シドウ</t>
    </rPh>
    <rPh sb="179" eb="181">
      <t>ケイケン</t>
    </rPh>
    <phoneticPr fontId="2"/>
  </si>
  <si>
    <t>補足説明、関連する要素</t>
    <rPh sb="0" eb="2">
      <t>ホソク</t>
    </rPh>
    <rPh sb="2" eb="4">
      <t>セツメイ</t>
    </rPh>
    <rPh sb="5" eb="7">
      <t>カンレン</t>
    </rPh>
    <rPh sb="9" eb="11">
      <t>ヨウソ</t>
    </rPh>
    <phoneticPr fontId="2"/>
  </si>
  <si>
    <t>クライテリア項目の設定、途上管理</t>
  </si>
  <si>
    <t>リスク管理方針策定、リスク評価</t>
  </si>
  <si>
    <t>B-7</t>
    <phoneticPr fontId="2"/>
  </si>
  <si>
    <t>B-8</t>
    <phoneticPr fontId="2"/>
  </si>
  <si>
    <t>B-9</t>
    <phoneticPr fontId="2"/>
  </si>
  <si>
    <t>B-10</t>
    <phoneticPr fontId="2"/>
  </si>
  <si>
    <t>B-11</t>
    <phoneticPr fontId="2"/>
  </si>
  <si>
    <t>B-12</t>
    <phoneticPr fontId="2"/>
  </si>
  <si>
    <t>B-13</t>
    <phoneticPr fontId="2"/>
  </si>
  <si>
    <t>B-14</t>
    <phoneticPr fontId="2"/>
  </si>
  <si>
    <t>B-15</t>
    <phoneticPr fontId="2"/>
  </si>
  <si>
    <t>B-16</t>
    <phoneticPr fontId="2"/>
  </si>
  <si>
    <t>高</t>
    <rPh sb="0" eb="1">
      <t>コウ</t>
    </rPh>
    <phoneticPr fontId="2"/>
  </si>
  <si>
    <t>中</t>
    <rPh sb="0" eb="1">
      <t>チュウ</t>
    </rPh>
    <phoneticPr fontId="2"/>
  </si>
  <si>
    <t>高</t>
    <rPh sb="0" eb="1">
      <t>コウ</t>
    </rPh>
    <phoneticPr fontId="4"/>
  </si>
  <si>
    <t>中</t>
    <rPh sb="0" eb="1">
      <t>チュウ</t>
    </rPh>
    <phoneticPr fontId="4"/>
  </si>
  <si>
    <t>能力体系の見直し</t>
    <rPh sb="0" eb="2">
      <t>ノウリョク</t>
    </rPh>
    <rPh sb="2" eb="4">
      <t>タイケイ</t>
    </rPh>
    <rPh sb="5" eb="7">
      <t>ミナオ</t>
    </rPh>
    <phoneticPr fontId="2"/>
  </si>
  <si>
    <t>難易度の見直し</t>
    <rPh sb="0" eb="3">
      <t>ナンイド</t>
    </rPh>
    <rPh sb="4" eb="6">
      <t>ミナオ</t>
    </rPh>
    <phoneticPr fontId="2"/>
  </si>
  <si>
    <t>PMスキルに難易度「低」はあり得ないので、「中・高」のみとした。ただし配点比率は「5・4」と同じ。</t>
    <rPh sb="6" eb="9">
      <t>ナンイド</t>
    </rPh>
    <rPh sb="10" eb="11">
      <t>テイ</t>
    </rPh>
    <rPh sb="15" eb="16">
      <t>エ</t>
    </rPh>
    <rPh sb="22" eb="23">
      <t>チュウ</t>
    </rPh>
    <rPh sb="24" eb="25">
      <t>コウ</t>
    </rPh>
    <rPh sb="35" eb="37">
      <t>ハイテン</t>
    </rPh>
    <rPh sb="37" eb="39">
      <t>ヒリツ</t>
    </rPh>
    <rPh sb="46" eb="47">
      <t>オナ</t>
    </rPh>
    <phoneticPr fontId="2"/>
  </si>
  <si>
    <t>PJ規模の見直し</t>
    <rPh sb="2" eb="4">
      <t>キボ</t>
    </rPh>
    <rPh sb="5" eb="7">
      <t>ミナオ</t>
    </rPh>
    <phoneticPr fontId="2"/>
  </si>
  <si>
    <t>PJ規模の境界を社内のPJの数にあわせて5千万円と2億円に変更</t>
    <rPh sb="2" eb="4">
      <t>キボ</t>
    </rPh>
    <rPh sb="5" eb="7">
      <t>キョウカイ</t>
    </rPh>
    <rPh sb="8" eb="10">
      <t>シャナイ</t>
    </rPh>
    <rPh sb="14" eb="15">
      <t>カズ</t>
    </rPh>
    <rPh sb="21" eb="23">
      <t>センマン</t>
    </rPh>
    <rPh sb="23" eb="24">
      <t>エン</t>
    </rPh>
    <rPh sb="26" eb="28">
      <t>オクエン</t>
    </rPh>
    <rPh sb="29" eb="31">
      <t>ヘンコウ</t>
    </rPh>
    <phoneticPr fontId="2"/>
  </si>
  <si>
    <t>評価基準の見直し</t>
    <rPh sb="0" eb="2">
      <t>ヒョウカ</t>
    </rPh>
    <rPh sb="2" eb="4">
      <t>キジュン</t>
    </rPh>
    <rPh sb="5" eb="7">
      <t>ミナオ</t>
    </rPh>
    <phoneticPr fontId="2"/>
  </si>
  <si>
    <t>「～できる」（予想）ではなく「経験がある」（事実）に基づいて採点するよう、評価基準を変更</t>
    <rPh sb="7" eb="9">
      <t>ヨソウ</t>
    </rPh>
    <rPh sb="15" eb="17">
      <t>ケイケン</t>
    </rPh>
    <rPh sb="22" eb="24">
      <t>ジジツ</t>
    </rPh>
    <rPh sb="26" eb="27">
      <t>モト</t>
    </rPh>
    <rPh sb="30" eb="32">
      <t>サイテン</t>
    </rPh>
    <rPh sb="37" eb="39">
      <t>ヒョウカ</t>
    </rPh>
    <rPh sb="39" eb="41">
      <t>キジュン</t>
    </rPh>
    <rPh sb="42" eb="44">
      <t>ヘンコウ</t>
    </rPh>
    <phoneticPr fontId="2"/>
  </si>
  <si>
    <t>評価項目の追加</t>
    <rPh sb="0" eb="2">
      <t>ヒョウカ</t>
    </rPh>
    <rPh sb="2" eb="4">
      <t>コウモク</t>
    </rPh>
    <rPh sb="5" eb="7">
      <t>ツイカ</t>
    </rPh>
    <phoneticPr fontId="2"/>
  </si>
  <si>
    <t>「危機対処」に「報告とフォローを行う」を追加</t>
    <rPh sb="1" eb="3">
      <t>キキ</t>
    </rPh>
    <rPh sb="3" eb="5">
      <t>タイショ</t>
    </rPh>
    <rPh sb="8" eb="10">
      <t>ホウコク</t>
    </rPh>
    <rPh sb="16" eb="17">
      <t>オコナ</t>
    </rPh>
    <rPh sb="20" eb="22">
      <t>ツイカ</t>
    </rPh>
    <phoneticPr fontId="2"/>
  </si>
  <si>
    <t>部門平均との比較を廃止</t>
    <rPh sb="0" eb="2">
      <t>ブモン</t>
    </rPh>
    <rPh sb="2" eb="4">
      <t>ヘイキン</t>
    </rPh>
    <rPh sb="6" eb="8">
      <t>ヒカク</t>
    </rPh>
    <rPh sb="9" eb="11">
      <t>ハイシ</t>
    </rPh>
    <phoneticPr fontId="2"/>
  </si>
  <si>
    <t>能力定義を新しい能力体系（PMBOKベース）にあわせて変更
ただしTISとして重視したいものはそのまま残した
補足・関連要素をあわせて見直し</t>
    <rPh sb="0" eb="2">
      <t>ノウリョク</t>
    </rPh>
    <rPh sb="2" eb="4">
      <t>テイギ</t>
    </rPh>
    <rPh sb="5" eb="6">
      <t>アタラ</t>
    </rPh>
    <rPh sb="8" eb="10">
      <t>ノウリョク</t>
    </rPh>
    <rPh sb="10" eb="12">
      <t>タイケイ</t>
    </rPh>
    <rPh sb="27" eb="29">
      <t>ヘンコウ</t>
    </rPh>
    <rPh sb="39" eb="41">
      <t>ジュウシ</t>
    </rPh>
    <rPh sb="51" eb="52">
      <t>ノコ</t>
    </rPh>
    <rPh sb="67" eb="69">
      <t>ミナオ</t>
    </rPh>
    <phoneticPr fontId="2"/>
  </si>
  <si>
    <t>B_実践,図表</t>
    <rPh sb="2" eb="4">
      <t>ジッセン</t>
    </rPh>
    <rPh sb="5" eb="7">
      <t>ズヒョウ</t>
    </rPh>
    <phoneticPr fontId="2"/>
  </si>
  <si>
    <t>見積もり手法選定、FP計測、Ksloc計測、機能山積み、WBS山積み、見積もり評価、工程比率、工期の妥当性評価、制約（前後関係等）</t>
    <phoneticPr fontId="2"/>
  </si>
  <si>
    <t xml:space="preserve">構成の特定、構成管理方針、ツール選定、構成管理手順、フォルダ管理、アクセス権管理、成果物管理、構成監査、納品管理・検収管理
</t>
    <phoneticPr fontId="2"/>
  </si>
  <si>
    <t>進捗率定義、WBS定義、リカバリー計画、リスケジューリング、進捗報告</t>
    <rPh sb="32" eb="34">
      <t>ホウコク</t>
    </rPh>
    <phoneticPr fontId="6"/>
  </si>
  <si>
    <t>品質目標設定、品質管理の導入、品質管理プロセスの改善、品質差評価報告、品質評価・監視</t>
    <rPh sb="29" eb="30">
      <t>サ</t>
    </rPh>
    <phoneticPr fontId="2"/>
  </si>
  <si>
    <t>成果物レビュー計画(承認プロセス定義、レビュー視点)、レビュー管理実施、レビュー不具合管理</t>
    <rPh sb="31" eb="33">
      <t>カンリ</t>
    </rPh>
    <phoneticPr fontId="2"/>
  </si>
  <si>
    <t>テスト計画（テスト環境、テスト視点・テスト仕様作成方針、テストスケジュール、不具合管理方針、不具合管理手順）、テスト管理実施、不具合管理実施</t>
    <rPh sb="9" eb="11">
      <t>カンキョウ</t>
    </rPh>
    <rPh sb="15" eb="17">
      <t>シテン</t>
    </rPh>
    <rPh sb="21" eb="23">
      <t>シヨウ</t>
    </rPh>
    <rPh sb="23" eb="25">
      <t>サクセイ</t>
    </rPh>
    <rPh sb="25" eb="27">
      <t>ホウシン</t>
    </rPh>
    <rPh sb="58" eb="60">
      <t>カンリ</t>
    </rPh>
    <rPh sb="60" eb="62">
      <t>ジッシ</t>
    </rPh>
    <phoneticPr fontId="6"/>
  </si>
  <si>
    <t>コミュニケーションパス、会議体、窓口管理、エスカレーションルール、メーリングリスト管理、コミュニケーションツール(Wiki 等)の利用方針、記録</t>
    <rPh sb="12" eb="14">
      <t>カイギ</t>
    </rPh>
    <rPh sb="14" eb="15">
      <t>タイ</t>
    </rPh>
    <rPh sb="16" eb="18">
      <t>マドグチ</t>
    </rPh>
    <rPh sb="18" eb="20">
      <t>カンリ</t>
    </rPh>
    <rPh sb="41" eb="43">
      <t>カンリ</t>
    </rPh>
    <rPh sb="67" eb="69">
      <t>ホウシン</t>
    </rPh>
    <rPh sb="70" eb="72">
      <t>キロク</t>
    </rPh>
    <phoneticPr fontId="30"/>
  </si>
  <si>
    <t>プロジェクト運営課題、設計課題、技術課題、</t>
    <rPh sb="16" eb="18">
      <t>ギジュツ</t>
    </rPh>
    <rPh sb="18" eb="20">
      <t>カダイ</t>
    </rPh>
    <phoneticPr fontId="2"/>
  </si>
  <si>
    <t>PJ見積もり管理、要員山積み</t>
    <rPh sb="11" eb="13">
      <t>ヤマヅ</t>
    </rPh>
    <phoneticPr fontId="2"/>
  </si>
  <si>
    <t>必要スキル定義、関連法規、調達計画（内部売買・オフショア／ニアショアを含む）、パートナー選定、契約、</t>
    <rPh sb="18" eb="20">
      <t>ナイブ</t>
    </rPh>
    <rPh sb="20" eb="22">
      <t>バイバイ</t>
    </rPh>
    <rPh sb="35" eb="36">
      <t>フク</t>
    </rPh>
    <phoneticPr fontId="6"/>
  </si>
  <si>
    <t>要員管理、調達計画、労務管理、スキルアップ計画</t>
    <rPh sb="21" eb="23">
      <t>ケイカク</t>
    </rPh>
    <phoneticPr fontId="6"/>
  </si>
  <si>
    <t>PJオーナーによる意思決定プロセス（ステアリングコミッティ、工程審査など）の定義と実施、関係者間の調整、エグゼクティブサマリ、報告資料作成・報告、ファシリテーション</t>
    <rPh sb="9" eb="11">
      <t>イシ</t>
    </rPh>
    <rPh sb="11" eb="13">
      <t>ケッテイ</t>
    </rPh>
    <rPh sb="30" eb="32">
      <t>コウテイ</t>
    </rPh>
    <rPh sb="32" eb="34">
      <t>シンサ</t>
    </rPh>
    <rPh sb="38" eb="40">
      <t>テイギ</t>
    </rPh>
    <rPh sb="41" eb="43">
      <t>ジッシ</t>
    </rPh>
    <rPh sb="44" eb="47">
      <t>カンケイシャ</t>
    </rPh>
    <rPh sb="47" eb="48">
      <t>カン</t>
    </rPh>
    <rPh sb="49" eb="51">
      <t>チョウセイ</t>
    </rPh>
    <rPh sb="70" eb="72">
      <t>ホウコク</t>
    </rPh>
    <phoneticPr fontId="2"/>
  </si>
  <si>
    <t>プロジェクト開始から終結まで、ステークホルダーの要求を適切にマネジメントし、プロジェクトの実行に必要なプロセスを特定し、全体を俯瞰した上で調整することができる。必要な事項を体系的に文書化して計画・推進することができる。</t>
    <rPh sb="6" eb="8">
      <t>カイシ</t>
    </rPh>
    <rPh sb="10" eb="12">
      <t>シュウケツ</t>
    </rPh>
    <rPh sb="45" eb="47">
      <t>ジッコウ</t>
    </rPh>
    <rPh sb="48" eb="50">
      <t>ヒツヨウ</t>
    </rPh>
    <rPh sb="56" eb="58">
      <t>トクテイ</t>
    </rPh>
    <rPh sb="60" eb="62">
      <t>ゼンタイ</t>
    </rPh>
    <rPh sb="63" eb="65">
      <t>フカン</t>
    </rPh>
    <rPh sb="67" eb="68">
      <t>ウエ</t>
    </rPh>
    <rPh sb="69" eb="71">
      <t>チョウセイ</t>
    </rPh>
    <rPh sb="83" eb="85">
      <t>ジコウ</t>
    </rPh>
    <rPh sb="86" eb="89">
      <t>タイケイテキ</t>
    </rPh>
    <rPh sb="90" eb="93">
      <t>ブンショカ</t>
    </rPh>
    <rPh sb="95" eb="97">
      <t>ケイカク</t>
    </rPh>
    <rPh sb="98" eb="100">
      <t>スイシン</t>
    </rPh>
    <phoneticPr fontId="1"/>
  </si>
  <si>
    <t>プロジェクトのスコープ（作業対象・作業範囲）を定義し、必要に応じて変更のコントロールができる。</t>
    <rPh sb="12" eb="14">
      <t>サギョウ</t>
    </rPh>
    <rPh sb="14" eb="16">
      <t>タイショウ</t>
    </rPh>
    <rPh sb="17" eb="19">
      <t>サギョウ</t>
    </rPh>
    <rPh sb="19" eb="21">
      <t>ハンイ</t>
    </rPh>
    <rPh sb="23" eb="25">
      <t>テイギ</t>
    </rPh>
    <rPh sb="27" eb="29">
      <t>ヒツヨウ</t>
    </rPh>
    <rPh sb="30" eb="31">
      <t>オウ</t>
    </rPh>
    <rPh sb="33" eb="35">
      <t>ヘンコウ</t>
    </rPh>
    <phoneticPr fontId="1"/>
  </si>
  <si>
    <t>プロジェクト、システムの特性をふまえて、複数の技法から適切な見積もり方法を選択し、規模見積の実施および妥当性の精査ができる。規模見積をもとに、期間、コストを見積もることができる。プロジェクトの開始から終了まで見積情報を正しく管理し、一貫性のある状態を保つことができる。</t>
    <rPh sb="12" eb="14">
      <t>トクセイ</t>
    </rPh>
    <rPh sb="20" eb="22">
      <t>フクスウ</t>
    </rPh>
    <rPh sb="23" eb="25">
      <t>ギホウ</t>
    </rPh>
    <rPh sb="27" eb="29">
      <t>テキセツ</t>
    </rPh>
    <rPh sb="30" eb="32">
      <t>ミツ</t>
    </rPh>
    <rPh sb="34" eb="36">
      <t>ホウホウ</t>
    </rPh>
    <rPh sb="37" eb="39">
      <t>センタク</t>
    </rPh>
    <rPh sb="41" eb="43">
      <t>キボ</t>
    </rPh>
    <rPh sb="43" eb="45">
      <t>ミツモリ</t>
    </rPh>
    <rPh sb="46" eb="48">
      <t>ジッシ</t>
    </rPh>
    <rPh sb="51" eb="54">
      <t>ダトウセイ</t>
    </rPh>
    <rPh sb="55" eb="57">
      <t>セイサ</t>
    </rPh>
    <rPh sb="96" eb="98">
      <t>カイシ</t>
    </rPh>
    <rPh sb="100" eb="102">
      <t>シュウリョウ</t>
    </rPh>
    <rPh sb="104" eb="108">
      <t>ミツモリジョウホウ</t>
    </rPh>
    <rPh sb="109" eb="110">
      <t>タダ</t>
    </rPh>
    <rPh sb="112" eb="114">
      <t>カンリ</t>
    </rPh>
    <rPh sb="116" eb="119">
      <t>イッカンセイ</t>
    </rPh>
    <rPh sb="122" eb="124">
      <t>ジョウタイ</t>
    </rPh>
    <rPh sb="125" eb="126">
      <t>タモ</t>
    </rPh>
    <phoneticPr fontId="1"/>
  </si>
  <si>
    <t>リスク管理計画の定義、リスクの特定・分析、優先度づけができる。また、必要に応じてリスク対策計画の策定と履行ができる。</t>
    <rPh sb="3" eb="5">
      <t>カンリ</t>
    </rPh>
    <rPh sb="5" eb="7">
      <t>ケイカク</t>
    </rPh>
    <rPh sb="8" eb="10">
      <t>テイギ</t>
    </rPh>
    <rPh sb="15" eb="17">
      <t>トクテイ</t>
    </rPh>
    <rPh sb="18" eb="20">
      <t>ブンセキ</t>
    </rPh>
    <rPh sb="21" eb="24">
      <t>ユウセンド</t>
    </rPh>
    <rPh sb="34" eb="36">
      <t>ヒツヨウ</t>
    </rPh>
    <rPh sb="37" eb="38">
      <t>オウ</t>
    </rPh>
    <rPh sb="45" eb="47">
      <t>ケイカク</t>
    </rPh>
    <rPh sb="48" eb="50">
      <t>サクテイ</t>
    </rPh>
    <rPh sb="51" eb="53">
      <t>リコウ</t>
    </rPh>
    <phoneticPr fontId="1"/>
  </si>
  <si>
    <t>プロジェクトの要件、関連法規を理解し、社内要員や委託先、ならびにS/W、H/Wを、適切に評価し調達・コントロール・検収することができる。</t>
    <rPh sb="7" eb="9">
      <t>ヨウケン</t>
    </rPh>
    <rPh sb="10" eb="14">
      <t>カンレンホウキ</t>
    </rPh>
    <rPh sb="15" eb="17">
      <t>リカイ</t>
    </rPh>
    <rPh sb="47" eb="49">
      <t>チョウタツ</t>
    </rPh>
    <phoneticPr fontId="1"/>
  </si>
  <si>
    <t>プロジェクトにおけるすべてのステークホルダーの役割、責任、必要スキルを定義し、体制及び要員計画を定めることができる。またプロジェクトのパフォーマンスを高めるために、人材の育成やメンバー間の交流などを促進することができる。</t>
    <rPh sb="23" eb="25">
      <t>ヤクワリ</t>
    </rPh>
    <rPh sb="26" eb="28">
      <t>セキニン</t>
    </rPh>
    <rPh sb="29" eb="31">
      <t>ヒツヨウ</t>
    </rPh>
    <rPh sb="35" eb="37">
      <t>テイギ</t>
    </rPh>
    <rPh sb="39" eb="42">
      <t>タイセイオヨ</t>
    </rPh>
    <rPh sb="43" eb="45">
      <t>ヨウイン</t>
    </rPh>
    <rPh sb="45" eb="47">
      <t>ケイカク</t>
    </rPh>
    <rPh sb="48" eb="49">
      <t>サダ</t>
    </rPh>
    <rPh sb="75" eb="76">
      <t>タカ</t>
    </rPh>
    <rPh sb="82" eb="84">
      <t>ジンザイ</t>
    </rPh>
    <rPh sb="85" eb="87">
      <t>イクセイ</t>
    </rPh>
    <rPh sb="92" eb="93">
      <t>カン</t>
    </rPh>
    <rPh sb="94" eb="96">
      <t>コウリュウ</t>
    </rPh>
    <rPh sb="99" eb="101">
      <t>ソクシン</t>
    </rPh>
    <phoneticPr fontId="1"/>
  </si>
  <si>
    <t>ヒューマンスキルに対して記載レベルを参考1～5の6段階で入力してください。</t>
    <rPh sb="9" eb="10">
      <t>タイ</t>
    </rPh>
    <rPh sb="12" eb="14">
      <t>キサイ</t>
    </rPh>
    <rPh sb="18" eb="20">
      <t>サンコウ</t>
    </rPh>
    <rPh sb="25" eb="27">
      <t>ダンカイ</t>
    </rPh>
    <rPh sb="28" eb="30">
      <t>ニュウリョク</t>
    </rPh>
    <phoneticPr fontId="2"/>
  </si>
  <si>
    <r>
      <t>PJの目的・目標を具体的な目標として提示し、かつ</t>
    </r>
    <r>
      <rPr>
        <b/>
        <u/>
        <sz val="8"/>
        <rFont val="Meiryo UI"/>
        <family val="3"/>
        <charset val="128"/>
      </rPr>
      <t>一貫した価値観とビジョンをもって（ブレない）、ステークホルダーに信頼感を与え</t>
    </r>
    <r>
      <rPr>
        <sz val="8"/>
        <rFont val="Meiryo UI"/>
        <family val="3"/>
        <charset val="128"/>
      </rPr>
      <t xml:space="preserve">、メンバーをリードする 
</t>
    </r>
    <rPh sb="3" eb="5">
      <t>モクテキ</t>
    </rPh>
    <rPh sb="6" eb="8">
      <t>モクヒョウ</t>
    </rPh>
    <rPh sb="24" eb="26">
      <t>イッカン</t>
    </rPh>
    <rPh sb="28" eb="31">
      <t>カチカン</t>
    </rPh>
    <rPh sb="56" eb="59">
      <t>シンライカン</t>
    </rPh>
    <rPh sb="60" eb="61">
      <t>アタ</t>
    </rPh>
    <phoneticPr fontId="3"/>
  </si>
  <si>
    <r>
      <rPr>
        <b/>
        <u/>
        <sz val="8"/>
        <rFont val="Meiryo UI"/>
        <family val="3"/>
        <charset val="128"/>
      </rPr>
      <t>有言実行を貫き、対外的にも</t>
    </r>
    <r>
      <rPr>
        <sz val="8"/>
        <rFont val="Meiryo UI"/>
        <family val="3"/>
        <charset val="128"/>
      </rPr>
      <t>先頭に立って行動し、メンバーのみならず、</t>
    </r>
    <r>
      <rPr>
        <b/>
        <u/>
        <sz val="8"/>
        <rFont val="Meiryo UI"/>
        <family val="3"/>
        <charset val="128"/>
      </rPr>
      <t>他のステークホルダーに対しても影響力をもち、</t>
    </r>
    <r>
      <rPr>
        <sz val="8"/>
        <rFont val="Meiryo UI"/>
        <family val="3"/>
        <charset val="128"/>
      </rPr>
      <t xml:space="preserve">動かす
</t>
    </r>
    <rPh sb="0" eb="2">
      <t>ユウゲン</t>
    </rPh>
    <rPh sb="2" eb="4">
      <t>ジッコウ</t>
    </rPh>
    <rPh sb="5" eb="6">
      <t>ツラヌ</t>
    </rPh>
    <rPh sb="8" eb="10">
      <t>タイガイ</t>
    </rPh>
    <rPh sb="10" eb="11">
      <t>テキ</t>
    </rPh>
    <rPh sb="13" eb="15">
      <t>セントウ</t>
    </rPh>
    <rPh sb="16" eb="17">
      <t>タ</t>
    </rPh>
    <rPh sb="19" eb="21">
      <t>コウドウ</t>
    </rPh>
    <rPh sb="33" eb="34">
      <t>ホカ</t>
    </rPh>
    <rPh sb="44" eb="45">
      <t>タイ</t>
    </rPh>
    <rPh sb="48" eb="51">
      <t>エイキョウリョク</t>
    </rPh>
    <rPh sb="55" eb="56">
      <t>ウゴ</t>
    </rPh>
    <phoneticPr fontId="3"/>
  </si>
  <si>
    <t>状況を客観的かつ的確に把握する（事実・問題点をおさえる）</t>
    <rPh sb="0" eb="2">
      <t>ジョウキョウ</t>
    </rPh>
    <rPh sb="11" eb="13">
      <t>ハアク</t>
    </rPh>
    <rPh sb="16" eb="18">
      <t>ジジツ</t>
    </rPh>
    <rPh sb="19" eb="22">
      <t>モンダイテン</t>
    </rPh>
    <phoneticPr fontId="3"/>
  </si>
  <si>
    <t>最良の解決策をスピーディに作成する</t>
    <rPh sb="0" eb="2">
      <t>サイリョウ</t>
    </rPh>
    <rPh sb="3" eb="6">
      <t>カイケツサク</t>
    </rPh>
    <rPh sb="13" eb="15">
      <t>サクセイ</t>
    </rPh>
    <phoneticPr fontId="3"/>
  </si>
  <si>
    <r>
      <t>対策を講じた後も、</t>
    </r>
    <r>
      <rPr>
        <b/>
        <u/>
        <sz val="8"/>
        <rFont val="Meiryo UI"/>
        <family val="3"/>
        <charset val="128"/>
      </rPr>
      <t>結果の監視・分析・報告</t>
    </r>
    <r>
      <rPr>
        <sz val="8"/>
        <rFont val="Meiryo UI"/>
        <family val="3"/>
        <charset val="128"/>
      </rPr>
      <t>を行うと共に、</t>
    </r>
    <r>
      <rPr>
        <b/>
        <u/>
        <sz val="8"/>
        <rFont val="Meiryo UI"/>
        <family val="3"/>
        <charset val="128"/>
      </rPr>
      <t>顧客経営層および顧客の取引先まで含めた関係者へのフォロー</t>
    </r>
    <r>
      <rPr>
        <sz val="8"/>
        <rFont val="Meiryo UI"/>
        <family val="3"/>
        <charset val="128"/>
      </rPr>
      <t xml:space="preserve">を怠らない。
</t>
    </r>
    <rPh sb="0" eb="2">
      <t>タイサク</t>
    </rPh>
    <rPh sb="3" eb="4">
      <t>コウ</t>
    </rPh>
    <rPh sb="6" eb="7">
      <t>アト</t>
    </rPh>
    <rPh sb="9" eb="11">
      <t>ケッカ</t>
    </rPh>
    <rPh sb="12" eb="14">
      <t>カンシ</t>
    </rPh>
    <rPh sb="15" eb="17">
      <t>ブンセキ</t>
    </rPh>
    <rPh sb="18" eb="20">
      <t>ホウコク</t>
    </rPh>
    <rPh sb="21" eb="22">
      <t>オコナ</t>
    </rPh>
    <rPh sb="24" eb="25">
      <t>トモ</t>
    </rPh>
    <rPh sb="27" eb="29">
      <t>コキャク</t>
    </rPh>
    <rPh sb="29" eb="31">
      <t>ケイエイ</t>
    </rPh>
    <rPh sb="31" eb="32">
      <t>ソウ</t>
    </rPh>
    <rPh sb="35" eb="37">
      <t>コキャク</t>
    </rPh>
    <rPh sb="38" eb="40">
      <t>トリヒキ</t>
    </rPh>
    <rPh sb="40" eb="41">
      <t>サキ</t>
    </rPh>
    <rPh sb="43" eb="44">
      <t>フク</t>
    </rPh>
    <rPh sb="46" eb="49">
      <t>カンケイシャ</t>
    </rPh>
    <rPh sb="56" eb="57">
      <t>オコタ</t>
    </rPh>
    <phoneticPr fontId="3"/>
  </si>
  <si>
    <r>
      <t>相手の話を積極的に傾聴し、相手の立場と認識、感情を理解し交渉を進め、効果的にこちらの意図を伝達（自己主張）し、</t>
    </r>
    <r>
      <rPr>
        <b/>
        <u/>
        <sz val="8"/>
        <rFont val="Meiryo UI"/>
        <family val="3"/>
        <charset val="128"/>
      </rPr>
      <t xml:space="preserve">あらゆる関係者の満足感が得られている
</t>
    </r>
    <rPh sb="13" eb="15">
      <t>アイテ</t>
    </rPh>
    <rPh sb="16" eb="18">
      <t>タチバ</t>
    </rPh>
    <rPh sb="19" eb="21">
      <t>ニンシキ</t>
    </rPh>
    <rPh sb="22" eb="24">
      <t>カンジョウ</t>
    </rPh>
    <rPh sb="25" eb="27">
      <t>リカイ</t>
    </rPh>
    <rPh sb="28" eb="30">
      <t>コウショウ</t>
    </rPh>
    <rPh sb="31" eb="32">
      <t>スス</t>
    </rPh>
    <rPh sb="59" eb="62">
      <t>カンケイシャ</t>
    </rPh>
    <rPh sb="63" eb="66">
      <t>マンゾクカン</t>
    </rPh>
    <rPh sb="67" eb="68">
      <t>エ</t>
    </rPh>
    <phoneticPr fontId="3"/>
  </si>
  <si>
    <t>相手の話を積極的に傾聴し、相手の立場と認識、感情を理解し交渉を進める</t>
    <rPh sb="0" eb="2">
      <t>アイテ</t>
    </rPh>
    <rPh sb="13" eb="15">
      <t>アイテ</t>
    </rPh>
    <rPh sb="16" eb="18">
      <t>タチバ</t>
    </rPh>
    <rPh sb="19" eb="21">
      <t>ニンシキ</t>
    </rPh>
    <rPh sb="25" eb="27">
      <t>リカイ</t>
    </rPh>
    <rPh sb="28" eb="30">
      <t>コウショウ</t>
    </rPh>
    <rPh sb="31" eb="32">
      <t>スス</t>
    </rPh>
    <phoneticPr fontId="3"/>
  </si>
  <si>
    <r>
      <t>あらかじめ利害対立の場面などを想定することにより、相手が疑問に思うことや不安に感じる部分を察知し、</t>
    </r>
    <r>
      <rPr>
        <b/>
        <u/>
        <sz val="8"/>
        <rFont val="Meiryo UI"/>
        <family val="3"/>
        <charset val="128"/>
      </rPr>
      <t xml:space="preserve">交渉目的、交渉すべき相手、優先順位、譲歩条件等を明確にして、複数のシナリオを事前に準備する
</t>
    </r>
    <rPh sb="5" eb="7">
      <t>リガイ</t>
    </rPh>
    <rPh sb="7" eb="9">
      <t>タイリツ</t>
    </rPh>
    <rPh sb="10" eb="12">
      <t>バメン</t>
    </rPh>
    <rPh sb="15" eb="17">
      <t>ソウテイ</t>
    </rPh>
    <rPh sb="25" eb="27">
      <t>アイテ</t>
    </rPh>
    <rPh sb="28" eb="30">
      <t>ギモン</t>
    </rPh>
    <rPh sb="31" eb="32">
      <t>オモ</t>
    </rPh>
    <rPh sb="36" eb="38">
      <t>フアン</t>
    </rPh>
    <rPh sb="39" eb="40">
      <t>カン</t>
    </rPh>
    <rPh sb="42" eb="44">
      <t>ブブン</t>
    </rPh>
    <rPh sb="45" eb="47">
      <t>サッチ</t>
    </rPh>
    <rPh sb="71" eb="72">
      <t>ナド</t>
    </rPh>
    <rPh sb="73" eb="75">
      <t>メイカク</t>
    </rPh>
    <rPh sb="79" eb="81">
      <t>フクスウ</t>
    </rPh>
    <rPh sb="87" eb="89">
      <t>ジゼン</t>
    </rPh>
    <rPh sb="90" eb="92">
      <t>ジュンビ</t>
    </rPh>
    <phoneticPr fontId="3"/>
  </si>
  <si>
    <r>
      <t>妥協案で解決しない場合も、</t>
    </r>
    <r>
      <rPr>
        <b/>
        <u/>
        <sz val="8"/>
        <rFont val="Meiryo UI"/>
        <family val="3"/>
        <charset val="128"/>
      </rPr>
      <t>大局的・中長期的視点で双方のメリット・デメリットを明確にし、お互いにとってのメリットを最大限にするための創造的・画期的・現実的な解決策につなげる</t>
    </r>
    <r>
      <rPr>
        <sz val="8"/>
        <rFont val="Meiryo UI"/>
        <family val="3"/>
        <charset val="128"/>
      </rPr>
      <t xml:space="preserve">
</t>
    </r>
    <rPh sb="0" eb="2">
      <t>ダキョウ</t>
    </rPh>
    <rPh sb="2" eb="3">
      <t>アン</t>
    </rPh>
    <rPh sb="4" eb="6">
      <t>カイケツ</t>
    </rPh>
    <rPh sb="9" eb="11">
      <t>バアイ</t>
    </rPh>
    <rPh sb="13" eb="16">
      <t>タイキョクテキ</t>
    </rPh>
    <rPh sb="17" eb="21">
      <t>チュウチョウキテキ</t>
    </rPh>
    <rPh sb="21" eb="23">
      <t>シテン</t>
    </rPh>
    <rPh sb="24" eb="26">
      <t>ソウホウ</t>
    </rPh>
    <rPh sb="38" eb="40">
      <t>メイカク</t>
    </rPh>
    <rPh sb="44" eb="45">
      <t>タガ</t>
    </rPh>
    <rPh sb="56" eb="59">
      <t>サイダイゲン</t>
    </rPh>
    <rPh sb="65" eb="68">
      <t>ソウゾウテキ</t>
    </rPh>
    <rPh sb="69" eb="72">
      <t>カッキテキ</t>
    </rPh>
    <rPh sb="73" eb="76">
      <t>ゲンジツテキ</t>
    </rPh>
    <rPh sb="77" eb="80">
      <t>カイケツサク</t>
    </rPh>
    <phoneticPr fontId="3"/>
  </si>
  <si>
    <t>新規顧客</t>
    <rPh sb="0" eb="2">
      <t>シンキ</t>
    </rPh>
    <rPh sb="2" eb="4">
      <t>コキャク</t>
    </rPh>
    <phoneticPr fontId="2"/>
  </si>
  <si>
    <t>新技術</t>
    <rPh sb="0" eb="1">
      <t>シン</t>
    </rPh>
    <rPh sb="1" eb="3">
      <t>ギジュツ</t>
    </rPh>
    <phoneticPr fontId="2"/>
  </si>
  <si>
    <t>複数顧客PGM</t>
    <rPh sb="0" eb="2">
      <t>フクスウ</t>
    </rPh>
    <rPh sb="2" eb="4">
      <t>コキャク</t>
    </rPh>
    <phoneticPr fontId="2"/>
  </si>
  <si>
    <t>同一顧客PGM</t>
    <rPh sb="0" eb="2">
      <t>ドウイツ</t>
    </rPh>
    <rPh sb="2" eb="4">
      <t>コキャク</t>
    </rPh>
    <phoneticPr fontId="2"/>
  </si>
  <si>
    <t>超上流</t>
    <rPh sb="0" eb="1">
      <t>チョウ</t>
    </rPh>
    <rPh sb="1" eb="3">
      <t>ジョウリュウ</t>
    </rPh>
    <phoneticPr fontId="2"/>
  </si>
  <si>
    <t>見積（規模、期間、コスト）</t>
    <rPh sb="0" eb="2">
      <t>ミツモリ</t>
    </rPh>
    <rPh sb="3" eb="5">
      <t>キボ</t>
    </rPh>
    <rPh sb="6" eb="8">
      <t>キカン</t>
    </rPh>
    <phoneticPr fontId="2"/>
  </si>
  <si>
    <t>(規模&amp;難易度考慮)</t>
    <rPh sb="1" eb="3">
      <t>キボ</t>
    </rPh>
    <rPh sb="4" eb="7">
      <t>ナンイド</t>
    </rPh>
    <rPh sb="7" eb="9">
      <t>コウリョ</t>
    </rPh>
    <phoneticPr fontId="2"/>
  </si>
  <si>
    <t>シート名を人材育成ガイドに合わせて見直し</t>
    <rPh sb="3" eb="4">
      <t>メイ</t>
    </rPh>
    <rPh sb="5" eb="9">
      <t>ジンザイイクセイ</t>
    </rPh>
    <rPh sb="13" eb="14">
      <t>ア</t>
    </rPh>
    <rPh sb="17" eb="19">
      <t>ミナオ</t>
    </rPh>
    <phoneticPr fontId="2"/>
  </si>
  <si>
    <t>実績、知識・実践力、ヒューマンスキルの３シートとする。</t>
    <rPh sb="0" eb="2">
      <t>ジッセキ</t>
    </rPh>
    <rPh sb="3" eb="5">
      <t>チシキ</t>
    </rPh>
    <rPh sb="6" eb="9">
      <t>ジッセンリョク</t>
    </rPh>
    <phoneticPr fontId="2"/>
  </si>
  <si>
    <t>全体</t>
    <rPh sb="0" eb="2">
      <t>ゼンタイ</t>
    </rPh>
    <phoneticPr fontId="2"/>
  </si>
  <si>
    <t>サンプルデータを除去</t>
    <rPh sb="8" eb="10">
      <t>ジョキョ</t>
    </rPh>
    <phoneticPr fontId="2"/>
  </si>
  <si>
    <t>判定条件に新規顧客,新技術,複数顧客PGM,同一顧客PGM,超上流,オフショア　を追加</t>
    <rPh sb="0" eb="4">
      <t>ハンテイジョウケン</t>
    </rPh>
    <rPh sb="41" eb="43">
      <t>ツイカ</t>
    </rPh>
    <phoneticPr fontId="2"/>
  </si>
  <si>
    <t>A_実績</t>
    <rPh sb="2" eb="4">
      <t>ジッセキ</t>
    </rPh>
    <phoneticPr fontId="2"/>
  </si>
  <si>
    <t>項目の追加</t>
    <rPh sb="0" eb="2">
      <t>コウモク</t>
    </rPh>
    <rPh sb="3" eb="5">
      <t>ツイカ</t>
    </rPh>
    <phoneticPr fontId="2"/>
  </si>
  <si>
    <t>実績</t>
    <rPh sb="0" eb="2">
      <t>ジッセキ</t>
    </rPh>
    <phoneticPr fontId="2"/>
  </si>
  <si>
    <t>知識・実践力</t>
    <rPh sb="0" eb="2">
      <t>チシキ</t>
    </rPh>
    <rPh sb="3" eb="6">
      <t>ジッセンリョク</t>
    </rPh>
    <phoneticPr fontId="2"/>
  </si>
  <si>
    <t>戦略技術センター</t>
  </si>
  <si>
    <t>人事部</t>
  </si>
  <si>
    <t>コーポレートコミュニケーション部</t>
  </si>
  <si>
    <t>オフィススタッフセンター</t>
  </si>
  <si>
    <t>ビジネスパートナー推進部</t>
  </si>
  <si>
    <t>セキュアワンセンター</t>
  </si>
  <si>
    <t>エネルギービジネス企画営業部</t>
  </si>
  <si>
    <t>企画</t>
  </si>
  <si>
    <t>ホーチミン</t>
  </si>
  <si>
    <t>人事</t>
  </si>
  <si>
    <t>ＳＯ</t>
  </si>
  <si>
    <t>ＳＴＣ</t>
  </si>
  <si>
    <t>ＪＫＴ</t>
  </si>
  <si>
    <t>ＣＣ</t>
  </si>
  <si>
    <t>ＯＳＣ</t>
  </si>
  <si>
    <t>ＰＪＲ</t>
  </si>
  <si>
    <t>ＰＦ２</t>
  </si>
  <si>
    <t>ＥＮ３</t>
  </si>
  <si>
    <t>ＥＮ４</t>
  </si>
  <si>
    <t>1030</t>
  </si>
  <si>
    <t>1040</t>
  </si>
  <si>
    <t>0700</t>
  </si>
  <si>
    <t>0290</t>
  </si>
  <si>
    <t>5410</t>
  </si>
  <si>
    <t>4020</t>
  </si>
  <si>
    <t>4560</t>
  </si>
  <si>
    <t>2120</t>
  </si>
  <si>
    <t>2170</t>
  </si>
  <si>
    <t>3920</t>
  </si>
  <si>
    <t>5920</t>
  </si>
  <si>
    <t>7320</t>
  </si>
  <si>
    <t>7340</t>
  </si>
  <si>
    <t>7350</t>
  </si>
  <si>
    <t>7700</t>
  </si>
  <si>
    <t>1240</t>
  </si>
  <si>
    <t>5840</t>
  </si>
  <si>
    <t>5400</t>
  </si>
  <si>
    <t>1720</t>
  </si>
  <si>
    <t>1760</t>
  </si>
  <si>
    <t>4060</t>
  </si>
  <si>
    <t>6740</t>
  </si>
  <si>
    <t>4750</t>
  </si>
  <si>
    <t>0240</t>
  </si>
  <si>
    <t>0260</t>
  </si>
  <si>
    <t>0280</t>
  </si>
  <si>
    <t>4130</t>
  </si>
  <si>
    <t>2840</t>
  </si>
  <si>
    <t>4440</t>
  </si>
  <si>
    <t>3480</t>
  </si>
  <si>
    <t>5710</t>
  </si>
  <si>
    <t>7300</t>
  </si>
  <si>
    <t>7310</t>
  </si>
  <si>
    <t>1170</t>
  </si>
  <si>
    <t>6970</t>
  </si>
  <si>
    <t>7270</t>
  </si>
  <si>
    <t>6660</t>
  </si>
  <si>
    <t>6670</t>
  </si>
  <si>
    <t>5290</t>
  </si>
  <si>
    <t>人事リストを入れ替え</t>
    <rPh sb="0" eb="2">
      <t>ジンジ</t>
    </rPh>
    <rPh sb="6" eb="7">
      <t>イ</t>
    </rPh>
    <rPh sb="8" eb="9">
      <t>カ</t>
    </rPh>
    <phoneticPr fontId="2"/>
  </si>
  <si>
    <t>人事リスト</t>
    <rPh sb="0" eb="2">
      <t>ジンジ</t>
    </rPh>
    <phoneticPr fontId="2"/>
  </si>
  <si>
    <t>実績の記入順序の指定解除</t>
    <rPh sb="0" eb="2">
      <t>ジッセキ</t>
    </rPh>
    <rPh sb="3" eb="7">
      <t>キニュウジュンジョ</t>
    </rPh>
    <rPh sb="8" eb="10">
      <t>シテイ</t>
    </rPh>
    <rPh sb="10" eb="12">
      <t>カイジョ</t>
    </rPh>
    <phoneticPr fontId="2"/>
  </si>
  <si>
    <t>実績欄について新しい順に並べるよう記載があったが、順不同でも可の記載とした。
文字列の変更だけのため、バージョンは上げない。</t>
    <rPh sb="0" eb="2">
      <t>ジッセキ</t>
    </rPh>
    <rPh sb="2" eb="3">
      <t>ラン</t>
    </rPh>
    <rPh sb="7" eb="8">
      <t>アタラ</t>
    </rPh>
    <rPh sb="10" eb="11">
      <t>ジュン</t>
    </rPh>
    <rPh sb="12" eb="13">
      <t>ナラ</t>
    </rPh>
    <rPh sb="17" eb="19">
      <t>キサイ</t>
    </rPh>
    <rPh sb="25" eb="28">
      <t>ジュンフドウ</t>
    </rPh>
    <rPh sb="30" eb="31">
      <t>カ</t>
    </rPh>
    <rPh sb="32" eb="34">
      <t>キサイ</t>
    </rPh>
    <rPh sb="39" eb="42">
      <t>モジレツ</t>
    </rPh>
    <rPh sb="43" eb="45">
      <t>ヘンコウ</t>
    </rPh>
    <rPh sb="57" eb="58">
      <t>ア</t>
    </rPh>
    <phoneticPr fontId="2"/>
  </si>
  <si>
    <t>B_実績の表の参照間違い</t>
    <rPh sb="2" eb="4">
      <t>ジッセキ</t>
    </rPh>
    <rPh sb="5" eb="6">
      <t>ヒョウ</t>
    </rPh>
    <rPh sb="7" eb="11">
      <t>サンショウマチガ</t>
    </rPh>
    <phoneticPr fontId="2"/>
  </si>
  <si>
    <t>その他</t>
    <rPh sb="2" eb="3">
      <t>タ</t>
    </rPh>
    <phoneticPr fontId="2"/>
  </si>
  <si>
    <t>バージョンをA.B,C形式に　過去に遡及して見直し。</t>
    <rPh sb="11" eb="13">
      <t>ケイシキ</t>
    </rPh>
    <rPh sb="15" eb="17">
      <t>カコ</t>
    </rPh>
    <rPh sb="18" eb="20">
      <t>ソキュウ</t>
    </rPh>
    <rPh sb="22" eb="24">
      <t>ミナオ</t>
    </rPh>
    <phoneticPr fontId="2"/>
  </si>
  <si>
    <t>グラフ不具合</t>
    <rPh sb="3" eb="6">
      <t>フグアイ</t>
    </rPh>
    <phoneticPr fontId="2"/>
  </si>
  <si>
    <t>基準値見直し</t>
    <rPh sb="0" eb="5">
      <t>キジュンチミナオ</t>
    </rPh>
    <phoneticPr fontId="2"/>
  </si>
  <si>
    <t>POINTが高くつく傾向にあり、PMSレベル判定の妥当性が下がったっため、PMDでの試行結果を踏まえて、Point-レベル換算表を見直し</t>
    <rPh sb="0" eb="12">
      <t>ポイントガタカクツクケイコウ</t>
    </rPh>
    <rPh sb="22" eb="24">
      <t>ハンテイ</t>
    </rPh>
    <rPh sb="25" eb="28">
      <t>ダトウセイ</t>
    </rPh>
    <rPh sb="29" eb="30">
      <t>サ</t>
    </rPh>
    <rPh sb="42" eb="44">
      <t>シコウ</t>
    </rPh>
    <rPh sb="44" eb="46">
      <t>ケッカ</t>
    </rPh>
    <rPh sb="47" eb="48">
      <t>フ</t>
    </rPh>
    <rPh sb="61" eb="64">
      <t>カンサンヒョウ</t>
    </rPh>
    <rPh sb="65" eb="67">
      <t>ミナオ</t>
    </rPh>
    <phoneticPr fontId="2"/>
  </si>
  <si>
    <t>A_実績</t>
    <phoneticPr fontId="2"/>
  </si>
  <si>
    <t>B_知識_実践力</t>
    <phoneticPr fontId="2"/>
  </si>
  <si>
    <t>バージョン　A.B.C</t>
    <phoneticPr fontId="2"/>
  </si>
  <si>
    <t>　A：メジャーバージョン　項目の追加レベルの変更</t>
    <phoneticPr fontId="2"/>
  </si>
  <si>
    <t>　B：マイナーバージョン　項目の選択肢、判定式の見直しレベルの変更</t>
    <phoneticPr fontId="2"/>
  </si>
  <si>
    <t>　C：リビジョン　バグ対応。</t>
    <phoneticPr fontId="2"/>
  </si>
  <si>
    <t>タイトル</t>
    <phoneticPr fontId="2"/>
  </si>
  <si>
    <t>シート</t>
    <phoneticPr fontId="2"/>
  </si>
  <si>
    <t>-</t>
    <phoneticPr fontId="2"/>
  </si>
  <si>
    <t>0.9.1</t>
    <phoneticPr fontId="2"/>
  </si>
  <si>
    <t>リスト</t>
    <phoneticPr fontId="2"/>
  </si>
  <si>
    <t>0.9.2</t>
    <phoneticPr fontId="2"/>
  </si>
  <si>
    <t>0.9.3</t>
    <phoneticPr fontId="2"/>
  </si>
  <si>
    <t>0.9.4</t>
    <phoneticPr fontId="2"/>
  </si>
  <si>
    <t>1.0.0</t>
    <phoneticPr fontId="2"/>
  </si>
  <si>
    <t>1.0.1</t>
    <phoneticPr fontId="2"/>
  </si>
  <si>
    <t>1.0.2</t>
    <phoneticPr fontId="2"/>
  </si>
  <si>
    <t>1.0.3</t>
    <phoneticPr fontId="2"/>
  </si>
  <si>
    <t>実績のポイント（平均）修正</t>
    <rPh sb="0" eb="2">
      <t>ジッセキ</t>
    </rPh>
    <rPh sb="8" eb="10">
      <t>ヘイキン</t>
    </rPh>
    <rPh sb="11" eb="13">
      <t>シュウセイ</t>
    </rPh>
    <phoneticPr fontId="2"/>
  </si>
  <si>
    <t>ポイント(平均）&lt;AY6、AZ6セル&gt;について、レコードが4件以下の場合数値が算出されない不具合を修正。
5件以上の場合は、上位5件の平均、4件以下の場合は全件の平均を算出するようにした。</t>
    <rPh sb="5" eb="7">
      <t>ヘイキン</t>
    </rPh>
    <rPh sb="30" eb="31">
      <t>ケン</t>
    </rPh>
    <rPh sb="31" eb="33">
      <t>イカ</t>
    </rPh>
    <rPh sb="34" eb="36">
      <t>バアイ</t>
    </rPh>
    <rPh sb="36" eb="38">
      <t>スウチ</t>
    </rPh>
    <rPh sb="39" eb="41">
      <t>サンシュツ</t>
    </rPh>
    <rPh sb="45" eb="48">
      <t>フグアイ</t>
    </rPh>
    <rPh sb="49" eb="51">
      <t>シュウセイ</t>
    </rPh>
    <rPh sb="54" eb="55">
      <t>ケン</t>
    </rPh>
    <rPh sb="55" eb="57">
      <t>イジョウ</t>
    </rPh>
    <rPh sb="58" eb="60">
      <t>バアイ</t>
    </rPh>
    <rPh sb="62" eb="64">
      <t>ジョウイ</t>
    </rPh>
    <rPh sb="65" eb="66">
      <t>ケン</t>
    </rPh>
    <rPh sb="67" eb="69">
      <t>ヘイキン</t>
    </rPh>
    <rPh sb="71" eb="72">
      <t>ケン</t>
    </rPh>
    <rPh sb="72" eb="74">
      <t>イカ</t>
    </rPh>
    <rPh sb="75" eb="77">
      <t>バアイ</t>
    </rPh>
    <rPh sb="78" eb="80">
      <t>ゼンケン</t>
    </rPh>
    <rPh sb="81" eb="83">
      <t>ヘイキン</t>
    </rPh>
    <rPh sb="84" eb="86">
      <t>サンシュツ</t>
    </rPh>
    <phoneticPr fontId="2"/>
  </si>
  <si>
    <t>B5,B6、B21,B22の文字列が旧カテゴリ名だった物を、訂正。</t>
    <rPh sb="14" eb="17">
      <t>モジレツ</t>
    </rPh>
    <rPh sb="18" eb="19">
      <t>キュウ</t>
    </rPh>
    <rPh sb="23" eb="24">
      <t>メイ</t>
    </rPh>
    <rPh sb="27" eb="28">
      <t>モノ</t>
    </rPh>
    <rPh sb="30" eb="32">
      <t>テイセイ</t>
    </rPh>
    <phoneticPr fontId="2"/>
  </si>
  <si>
    <t>コミュニケーション～ステークホルダーマネジメントのレーダーチャートのデータ範囲を訂正。</t>
    <rPh sb="37" eb="39">
      <t>ハンイ</t>
    </rPh>
    <rPh sb="40" eb="42">
      <t>テイセイ</t>
    </rPh>
    <phoneticPr fontId="2"/>
  </si>
  <si>
    <r>
      <t>プロジェクト計画、マスタスケジュール、体制、役割定義、必要スキル定義、成果物定義、各管理計画、PJ完了報告、情報セキュリティ（個人情報保護計画</t>
    </r>
    <r>
      <rPr>
        <strike/>
        <sz val="11"/>
        <rFont val="Meiryo UI"/>
        <family val="3"/>
        <charset val="128"/>
      </rPr>
      <t>書</t>
    </r>
    <r>
      <rPr>
        <sz val="11"/>
        <rFont val="Meiryo UI"/>
        <family val="3"/>
        <charset val="128"/>
      </rPr>
      <t xml:space="preserve">、PC持ち出し管理、預託物貸与物管理）
</t>
    </r>
    <rPh sb="38" eb="40">
      <t>テイギ</t>
    </rPh>
    <rPh sb="54" eb="56">
      <t>ジョウホウ</t>
    </rPh>
    <phoneticPr fontId="6"/>
  </si>
  <si>
    <r>
      <t>プロジェクト変更管理、マスタスケジュール変更、仕様変更管理</t>
    </r>
    <r>
      <rPr>
        <strike/>
        <sz val="11"/>
        <rFont val="Meiryo UI"/>
        <family val="3"/>
        <charset val="128"/>
      </rPr>
      <t>台帳</t>
    </r>
    <r>
      <rPr>
        <sz val="11"/>
        <rFont val="Meiryo UI"/>
        <family val="3"/>
        <charset val="128"/>
      </rPr>
      <t>、WBS、見積もり（規模、予算、期間）、対応切り分け</t>
    </r>
    <rPh sb="29" eb="31">
      <t>ダイチョウ</t>
    </rPh>
    <rPh sb="41" eb="43">
      <t>キボ</t>
    </rPh>
    <rPh sb="44" eb="46">
      <t>ヨサン</t>
    </rPh>
    <rPh sb="47" eb="49">
      <t>キカン</t>
    </rPh>
    <phoneticPr fontId="6"/>
  </si>
  <si>
    <t>記入日</t>
    <rPh sb="0" eb="2">
      <t>キニュウ</t>
    </rPh>
    <rPh sb="2" eb="3">
      <t>ビ</t>
    </rPh>
    <phoneticPr fontId="2"/>
  </si>
  <si>
    <t>離任時</t>
    <rPh sb="0" eb="2">
      <t>リニン</t>
    </rPh>
    <rPh sb="2" eb="3">
      <t>ジ</t>
    </rPh>
    <phoneticPr fontId="2"/>
  </si>
  <si>
    <t>着任期間</t>
    <rPh sb="0" eb="2">
      <t>チャクニン</t>
    </rPh>
    <rPh sb="2" eb="4">
      <t>キカン</t>
    </rPh>
    <phoneticPr fontId="2"/>
  </si>
  <si>
    <t>全体工数
(人月)
※任意</t>
    <rPh sb="0" eb="2">
      <t>ゼンタイ</t>
    </rPh>
    <rPh sb="2" eb="4">
      <t>コウスウ</t>
    </rPh>
    <rPh sb="6" eb="8">
      <t>ニンゲツ</t>
    </rPh>
    <rPh sb="11" eb="13">
      <t>ニンイ</t>
    </rPh>
    <phoneticPr fontId="2"/>
  </si>
  <si>
    <t>売上高
(百万円)
※任意</t>
    <rPh sb="0" eb="2">
      <t>ウリアゲ</t>
    </rPh>
    <rPh sb="2" eb="3">
      <t>ダカ</t>
    </rPh>
    <rPh sb="5" eb="6">
      <t>ヒャク</t>
    </rPh>
    <rPh sb="6" eb="8">
      <t>マンエン</t>
    </rPh>
    <rPh sb="11" eb="13">
      <t>ニンイ</t>
    </rPh>
    <phoneticPr fontId="2"/>
  </si>
  <si>
    <t>営業利益率(％)
※任意</t>
    <rPh sb="0" eb="2">
      <t>エイギョウ</t>
    </rPh>
    <rPh sb="2" eb="4">
      <t>リエキ</t>
    </rPh>
    <rPh sb="4" eb="5">
      <t>リツ</t>
    </rPh>
    <rPh sb="10" eb="12">
      <t>ニンイ</t>
    </rPh>
    <phoneticPr fontId="2"/>
  </si>
  <si>
    <t>ポイント</t>
    <phoneticPr fontId="2"/>
  </si>
  <si>
    <t>(平均)</t>
    <phoneticPr fontId="2"/>
  </si>
  <si>
    <t>2.0</t>
    <phoneticPr fontId="2"/>
  </si>
  <si>
    <t>使用していない項目の削除</t>
    <rPh sb="0" eb="2">
      <t>シヨウ</t>
    </rPh>
    <rPh sb="7" eb="9">
      <t>コウモク</t>
    </rPh>
    <rPh sb="10" eb="12">
      <t>サクジョ</t>
    </rPh>
    <phoneticPr fontId="2"/>
  </si>
  <si>
    <t>社員番号の書式を明記</t>
    <rPh sb="0" eb="2">
      <t>シャイン</t>
    </rPh>
    <rPh sb="2" eb="4">
      <t>バンゴウ</t>
    </rPh>
    <rPh sb="5" eb="7">
      <t>ショシキ</t>
    </rPh>
    <rPh sb="8" eb="10">
      <t>メイキ</t>
    </rPh>
    <phoneticPr fontId="2"/>
  </si>
  <si>
    <t>記入日を必須入力</t>
    <rPh sb="0" eb="2">
      <t>キニュウ</t>
    </rPh>
    <rPh sb="2" eb="3">
      <t>ビ</t>
    </rPh>
    <rPh sb="4" eb="6">
      <t>ヒッス</t>
    </rPh>
    <rPh sb="6" eb="8">
      <t>ニュウリョク</t>
    </rPh>
    <phoneticPr fontId="2"/>
  </si>
  <si>
    <t>"全体工数""売上高""営業利益率"　の欄はポイント判定に使用していないため、”任意”であることをはっきりさせる。（もともと、”必須では無い項目”扱い)</t>
    <rPh sb="20" eb="21">
      <t>ラン</t>
    </rPh>
    <rPh sb="26" eb="28">
      <t>ハンテイ</t>
    </rPh>
    <rPh sb="29" eb="31">
      <t>シヨウ</t>
    </rPh>
    <rPh sb="40" eb="42">
      <t>ニンイ</t>
    </rPh>
    <rPh sb="64" eb="66">
      <t>ヒッス</t>
    </rPh>
    <rPh sb="68" eb="69">
      <t>ナ</t>
    </rPh>
    <rPh sb="70" eb="72">
      <t>コウモク</t>
    </rPh>
    <rPh sb="73" eb="74">
      <t>アツカ</t>
    </rPh>
    <phoneticPr fontId="2"/>
  </si>
  <si>
    <t>”★レベル判定に必要な項目”は記入者には関係ないため、コメント、★印を削除</t>
    <rPh sb="5" eb="7">
      <t>ハンテイ</t>
    </rPh>
    <rPh sb="8" eb="10">
      <t>ヒツヨウ</t>
    </rPh>
    <rPh sb="11" eb="13">
      <t>コウモク</t>
    </rPh>
    <rPh sb="15" eb="18">
      <t>キニュウシャ</t>
    </rPh>
    <rPh sb="20" eb="22">
      <t>カンケイ</t>
    </rPh>
    <rPh sb="33" eb="34">
      <t>ジルシ</t>
    </rPh>
    <rPh sb="35" eb="37">
      <t>サクジョ</t>
    </rPh>
    <phoneticPr fontId="2"/>
  </si>
  <si>
    <t>注意書きの文字書式が緑色であり読みづらいため、黒に変更。</t>
    <rPh sb="0" eb="3">
      <t>チュウイガ</t>
    </rPh>
    <rPh sb="5" eb="7">
      <t>モジ</t>
    </rPh>
    <rPh sb="7" eb="9">
      <t>ショシキ</t>
    </rPh>
    <rPh sb="10" eb="12">
      <t>ミドリイロ</t>
    </rPh>
    <rPh sb="15" eb="16">
      <t>ヨ</t>
    </rPh>
    <rPh sb="23" eb="24">
      <t>クロ</t>
    </rPh>
    <rPh sb="25" eb="27">
      <t>ヘンコウ</t>
    </rPh>
    <phoneticPr fontId="2"/>
  </si>
  <si>
    <t>PJ規模</t>
    <rPh sb="2" eb="4">
      <t>キボ</t>
    </rPh>
    <phoneticPr fontId="2"/>
  </si>
  <si>
    <t>B_知識_実践力</t>
    <rPh sb="2" eb="4">
      <t>チシキ</t>
    </rPh>
    <rPh sb="5" eb="8">
      <t>ジッセンリョク</t>
    </rPh>
    <phoneticPr fontId="2"/>
  </si>
  <si>
    <t>BH列以降に埋め込まれていた、簡易集計用の関数を削除。（集計ツールでは使用しなくなったため）</t>
    <rPh sb="2" eb="3">
      <t>レツ</t>
    </rPh>
    <rPh sb="3" eb="5">
      <t>イコウ</t>
    </rPh>
    <rPh sb="6" eb="7">
      <t>ウ</t>
    </rPh>
    <rPh sb="8" eb="9">
      <t>コ</t>
    </rPh>
    <rPh sb="15" eb="17">
      <t>カンイ</t>
    </rPh>
    <rPh sb="17" eb="19">
      <t>シュウケイ</t>
    </rPh>
    <rPh sb="19" eb="20">
      <t>ヨウ</t>
    </rPh>
    <rPh sb="21" eb="23">
      <t>カンスウ</t>
    </rPh>
    <rPh sb="24" eb="26">
      <t>サクジョ</t>
    </rPh>
    <rPh sb="28" eb="30">
      <t>シュウケイ</t>
    </rPh>
    <rPh sb="35" eb="37">
      <t>シヨウ</t>
    </rPh>
    <phoneticPr fontId="2"/>
  </si>
  <si>
    <t>難易度考慮</t>
    <rPh sb="0" eb="3">
      <t>ナンイド</t>
    </rPh>
    <rPh sb="3" eb="5">
      <t>コウリョ</t>
    </rPh>
    <phoneticPr fontId="2"/>
  </si>
  <si>
    <t>規模考慮のみの得点は算出に関係していないため、Q列を削除。</t>
    <rPh sb="0" eb="2">
      <t>キボ</t>
    </rPh>
    <rPh sb="2" eb="4">
      <t>コウリョ</t>
    </rPh>
    <rPh sb="7" eb="9">
      <t>トクテン</t>
    </rPh>
    <rPh sb="10" eb="12">
      <t>サンシュツ</t>
    </rPh>
    <rPh sb="13" eb="15">
      <t>カンケイ</t>
    </rPh>
    <rPh sb="24" eb="25">
      <t>レツ</t>
    </rPh>
    <rPh sb="26" eb="28">
      <t>サクジョ</t>
    </rPh>
    <phoneticPr fontId="2"/>
  </si>
  <si>
    <t>用途の不明な列のグルーピングを解除</t>
    <rPh sb="0" eb="2">
      <t>ヨウト</t>
    </rPh>
    <rPh sb="3" eb="5">
      <t>フメイ</t>
    </rPh>
    <rPh sb="6" eb="7">
      <t>レツ</t>
    </rPh>
    <rPh sb="15" eb="17">
      <t>カイジョ</t>
    </rPh>
    <phoneticPr fontId="2"/>
  </si>
  <si>
    <t>BD列以降に埋め込まれていた、簡易集計用の関数を削除。（集計ツールでは使用しなくなったため）</t>
    <rPh sb="2" eb="3">
      <t>レツ</t>
    </rPh>
    <rPh sb="3" eb="5">
      <t>イコウ</t>
    </rPh>
    <rPh sb="6" eb="7">
      <t>ウ</t>
    </rPh>
    <rPh sb="8" eb="9">
      <t>コ</t>
    </rPh>
    <rPh sb="15" eb="17">
      <t>カンイ</t>
    </rPh>
    <rPh sb="17" eb="19">
      <t>シュウケイ</t>
    </rPh>
    <rPh sb="19" eb="20">
      <t>ヨウ</t>
    </rPh>
    <rPh sb="21" eb="23">
      <t>カンスウ</t>
    </rPh>
    <rPh sb="24" eb="26">
      <t>サクジョ</t>
    </rPh>
    <rPh sb="28" eb="30">
      <t>シュウケイ</t>
    </rPh>
    <rPh sb="35" eb="37">
      <t>シヨウ</t>
    </rPh>
    <phoneticPr fontId="2"/>
  </si>
  <si>
    <t>C_ヒューマンスキル</t>
    <phoneticPr fontId="2"/>
  </si>
  <si>
    <t>”ポイント（自己判定）”の記載を”ポイント”に簡略化。（他のシートではわざわざ自己判定であることを明記していないので）</t>
    <rPh sb="6" eb="8">
      <t>ジコ</t>
    </rPh>
    <rPh sb="8" eb="10">
      <t>ハンテイ</t>
    </rPh>
    <rPh sb="13" eb="15">
      <t>キサイ</t>
    </rPh>
    <rPh sb="23" eb="26">
      <t>カンリャクカ</t>
    </rPh>
    <rPh sb="28" eb="29">
      <t>ホカ</t>
    </rPh>
    <rPh sb="39" eb="41">
      <t>ジコ</t>
    </rPh>
    <rPh sb="41" eb="43">
      <t>ハンテイ</t>
    </rPh>
    <rPh sb="49" eb="51">
      <t>メイキ</t>
    </rPh>
    <phoneticPr fontId="2"/>
  </si>
  <si>
    <t>・キャリア採用の方は、前社実績の記載も行ってください。お客様名やプロジェクト名については、具体的な記載は不要です。例：お客様名：”流通業”　　プロジェクト名：”システム更改PJ”　etc。</t>
    <rPh sb="5" eb="7">
      <t>サイヨウ</t>
    </rPh>
    <rPh sb="8" eb="9">
      <t>カタ</t>
    </rPh>
    <rPh sb="11" eb="12">
      <t>ゼン</t>
    </rPh>
    <rPh sb="12" eb="13">
      <t>シャ</t>
    </rPh>
    <rPh sb="13" eb="15">
      <t>ジッセキ</t>
    </rPh>
    <rPh sb="16" eb="18">
      <t>キサイ</t>
    </rPh>
    <rPh sb="19" eb="20">
      <t>オコナ</t>
    </rPh>
    <rPh sb="28" eb="30">
      <t>キャクサマ</t>
    </rPh>
    <rPh sb="30" eb="31">
      <t>メイ</t>
    </rPh>
    <rPh sb="38" eb="39">
      <t>メイ</t>
    </rPh>
    <rPh sb="45" eb="48">
      <t>グタイテキ</t>
    </rPh>
    <rPh sb="49" eb="51">
      <t>キサイ</t>
    </rPh>
    <rPh sb="52" eb="54">
      <t>フヨウ</t>
    </rPh>
    <rPh sb="57" eb="58">
      <t>レイ</t>
    </rPh>
    <rPh sb="60" eb="62">
      <t>キャクサマ</t>
    </rPh>
    <rPh sb="62" eb="63">
      <t>メイ</t>
    </rPh>
    <rPh sb="65" eb="68">
      <t>リュウツウギョウ</t>
    </rPh>
    <rPh sb="77" eb="78">
      <t>メイ</t>
    </rPh>
    <rPh sb="84" eb="86">
      <t>コウカイ</t>
    </rPh>
    <phoneticPr fontId="2"/>
  </si>
  <si>
    <t>　（プロジェクト全体の情報が不明な場合は、内部売買として請け負った範囲の工数/収支/役割の記載で結構です。）</t>
    <rPh sb="8" eb="10">
      <t>ゼンタイ</t>
    </rPh>
    <rPh sb="11" eb="13">
      <t>ジョウホウ</t>
    </rPh>
    <rPh sb="14" eb="16">
      <t>フメイ</t>
    </rPh>
    <rPh sb="17" eb="19">
      <t>バアイ</t>
    </rPh>
    <rPh sb="21" eb="23">
      <t>ナイブ</t>
    </rPh>
    <rPh sb="23" eb="25">
      <t>バイバイ</t>
    </rPh>
    <rPh sb="28" eb="29">
      <t>ウ</t>
    </rPh>
    <rPh sb="30" eb="31">
      <t>オ</t>
    </rPh>
    <rPh sb="33" eb="35">
      <t>ハンイ</t>
    </rPh>
    <rPh sb="36" eb="38">
      <t>コウスウ</t>
    </rPh>
    <rPh sb="39" eb="41">
      <t>シュウシ</t>
    </rPh>
    <rPh sb="42" eb="44">
      <t>ヤクワリ</t>
    </rPh>
    <rPh sb="45" eb="47">
      <t>キサイ</t>
    </rPh>
    <rPh sb="48" eb="50">
      <t>ケッコウ</t>
    </rPh>
    <phoneticPr fontId="2"/>
  </si>
  <si>
    <t>・内部売買としてプロジェクト全体の一部を請け負っている場合は、極力プロジェクト全体の情報を入力してください。役割は、プロジェクト全体の中での位置づけを記載します。たとえば、内部売買の一部請負の範囲では「PM」であっても、PJ全体の中での位置づけ（PL/GL/TL　etc）を入力してください。</t>
    <rPh sb="1" eb="3">
      <t>ナイブ</t>
    </rPh>
    <rPh sb="3" eb="5">
      <t>バイバイ</t>
    </rPh>
    <rPh sb="14" eb="16">
      <t>ゼンタイ</t>
    </rPh>
    <rPh sb="17" eb="19">
      <t>イチブ</t>
    </rPh>
    <rPh sb="20" eb="21">
      <t>ウ</t>
    </rPh>
    <rPh sb="22" eb="23">
      <t>オ</t>
    </rPh>
    <rPh sb="27" eb="29">
      <t>バアイ</t>
    </rPh>
    <rPh sb="31" eb="33">
      <t>キョクリョク</t>
    </rPh>
    <rPh sb="39" eb="41">
      <t>ゼンタイ</t>
    </rPh>
    <rPh sb="42" eb="44">
      <t>ジョウホウ</t>
    </rPh>
    <rPh sb="45" eb="47">
      <t>ニュウリョク</t>
    </rPh>
    <rPh sb="54" eb="56">
      <t>ヤクワリ</t>
    </rPh>
    <rPh sb="64" eb="66">
      <t>ゼンタイ</t>
    </rPh>
    <rPh sb="67" eb="68">
      <t>ナカ</t>
    </rPh>
    <rPh sb="70" eb="72">
      <t>イチ</t>
    </rPh>
    <rPh sb="75" eb="77">
      <t>キサイ</t>
    </rPh>
    <rPh sb="86" eb="88">
      <t>ナイブ</t>
    </rPh>
    <rPh sb="88" eb="90">
      <t>バイバイ</t>
    </rPh>
    <rPh sb="91" eb="93">
      <t>イチブ</t>
    </rPh>
    <rPh sb="93" eb="95">
      <t>ウケオイ</t>
    </rPh>
    <rPh sb="96" eb="98">
      <t>ハンイ</t>
    </rPh>
    <rPh sb="112" eb="114">
      <t>ゼンタイ</t>
    </rPh>
    <rPh sb="115" eb="116">
      <t>ナカ</t>
    </rPh>
    <rPh sb="118" eb="120">
      <t>イチ</t>
    </rPh>
    <rPh sb="137" eb="139">
      <t>ニュウリョク</t>
    </rPh>
    <phoneticPr fontId="2"/>
  </si>
  <si>
    <t>・本社系の方で過去に一度も明確な”プロジェクト”には参画していな場合は記入不要です。ただ、ご自身の経験した業務について”プロジェクト”（有期性/固有性がある)とみなせるならば、そのように読み替えの上記載しても構いません。</t>
    <rPh sb="1" eb="3">
      <t>ホンシャ</t>
    </rPh>
    <rPh sb="3" eb="4">
      <t>ケイ</t>
    </rPh>
    <rPh sb="5" eb="6">
      <t>カタ</t>
    </rPh>
    <rPh sb="7" eb="9">
      <t>カコ</t>
    </rPh>
    <rPh sb="10" eb="12">
      <t>イチド</t>
    </rPh>
    <rPh sb="13" eb="15">
      <t>メイカク</t>
    </rPh>
    <rPh sb="26" eb="28">
      <t>サンカク</t>
    </rPh>
    <rPh sb="32" eb="34">
      <t>バアイ</t>
    </rPh>
    <rPh sb="35" eb="37">
      <t>キニュウ</t>
    </rPh>
    <rPh sb="37" eb="39">
      <t>フヨウ</t>
    </rPh>
    <rPh sb="46" eb="48">
      <t>ジシン</t>
    </rPh>
    <rPh sb="49" eb="51">
      <t>ケイケン</t>
    </rPh>
    <rPh sb="53" eb="55">
      <t>ギョウム</t>
    </rPh>
    <rPh sb="68" eb="70">
      <t>ユウキ</t>
    </rPh>
    <rPh sb="70" eb="71">
      <t>セイ</t>
    </rPh>
    <rPh sb="72" eb="75">
      <t>コユウセイ</t>
    </rPh>
    <phoneticPr fontId="2"/>
  </si>
  <si>
    <t>終了時期
(YYYY/MM)
※継続中の場合は、終了予定。予定不明の場合は現在日付。</t>
    <rPh sb="0" eb="2">
      <t>シュウリョウ</t>
    </rPh>
    <rPh sb="2" eb="4">
      <t>ジキ</t>
    </rPh>
    <rPh sb="16" eb="19">
      <t>ケイゾクチュウ</t>
    </rPh>
    <rPh sb="20" eb="22">
      <t>バアイ</t>
    </rPh>
    <rPh sb="24" eb="26">
      <t>シュウリョウ</t>
    </rPh>
    <rPh sb="26" eb="28">
      <t>ヨテイ</t>
    </rPh>
    <rPh sb="29" eb="31">
      <t>ヨテイ</t>
    </rPh>
    <rPh sb="31" eb="33">
      <t>フメイ</t>
    </rPh>
    <rPh sb="34" eb="36">
      <t>バアイ</t>
    </rPh>
    <rPh sb="37" eb="39">
      <t>ゲンザイ</t>
    </rPh>
    <rPh sb="39" eb="41">
      <t>ヒヅケ</t>
    </rPh>
    <phoneticPr fontId="2"/>
  </si>
  <si>
    <t>終了時期
(YYYY/MM)
※継続中の場合は、終了予定。予定不明の場合は現在日付。</t>
    <rPh sb="0" eb="2">
      <t>シュウリョウ</t>
    </rPh>
    <rPh sb="2" eb="4">
      <t>ジキ</t>
    </rPh>
    <phoneticPr fontId="2"/>
  </si>
  <si>
    <t>2.1</t>
    <phoneticPr fontId="2"/>
  </si>
  <si>
    <t>図表</t>
    <rPh sb="0" eb="2">
      <t>ズヒョウ</t>
    </rPh>
    <phoneticPr fontId="2"/>
  </si>
  <si>
    <t>PMSポイント/レベル換算の見直し</t>
    <rPh sb="11" eb="13">
      <t>カンサン</t>
    </rPh>
    <rPh sb="14" eb="16">
      <t>ミナオ</t>
    </rPh>
    <phoneticPr fontId="2"/>
  </si>
  <si>
    <t>PM研修参加者の評価結果を踏まえて、換算表を見直し。</t>
    <rPh sb="2" eb="4">
      <t>ケンシュウ</t>
    </rPh>
    <rPh sb="4" eb="7">
      <t>サンカシャ</t>
    </rPh>
    <rPh sb="8" eb="10">
      <t>ヒョウカ</t>
    </rPh>
    <rPh sb="10" eb="12">
      <t>ケッカ</t>
    </rPh>
    <rPh sb="13" eb="14">
      <t>フ</t>
    </rPh>
    <rPh sb="18" eb="20">
      <t>カンサン</t>
    </rPh>
    <rPh sb="20" eb="21">
      <t>ヒョウ</t>
    </rPh>
    <rPh sb="22" eb="24">
      <t>ミナオ</t>
    </rPh>
    <phoneticPr fontId="2"/>
  </si>
  <si>
    <t>不要なスタイルを削除</t>
    <rPh sb="0" eb="2">
      <t>フヨウ</t>
    </rPh>
    <rPh sb="8" eb="10">
      <t>サクジョ</t>
    </rPh>
    <phoneticPr fontId="2"/>
  </si>
  <si>
    <t>ブック</t>
    <phoneticPr fontId="2"/>
  </si>
  <si>
    <t>2.1.1</t>
    <phoneticPr fontId="2"/>
  </si>
  <si>
    <r>
      <t>双方のメリット・デメリットを挙げながら、</t>
    </r>
    <r>
      <rPr>
        <sz val="8"/>
        <rFont val="Meiryo UI"/>
        <family val="3"/>
        <charset val="128"/>
      </rPr>
      <t>双方が適正なメリットを得られるような妥協案を出す</t>
    </r>
    <rPh sb="0" eb="2">
      <t>ソウホウ</t>
    </rPh>
    <rPh sb="14" eb="15">
      <t>ア</t>
    </rPh>
    <rPh sb="38" eb="40">
      <t>ダキョウ</t>
    </rPh>
    <rPh sb="40" eb="41">
      <t>アン</t>
    </rPh>
    <rPh sb="42" eb="43">
      <t>ダ</t>
    </rPh>
    <phoneticPr fontId="3"/>
  </si>
  <si>
    <t>2.2</t>
    <phoneticPr fontId="2"/>
  </si>
  <si>
    <t>文言不備を定性</t>
    <rPh sb="0" eb="2">
      <t>モンゴン</t>
    </rPh>
    <rPh sb="2" eb="4">
      <t>フビ</t>
    </rPh>
    <rPh sb="5" eb="7">
      <t>テイセイ</t>
    </rPh>
    <phoneticPr fontId="2"/>
  </si>
  <si>
    <t>F39に打ち消し文字があったものを削除。</t>
    <rPh sb="4" eb="5">
      <t>ウ</t>
    </rPh>
    <rPh sb="6" eb="7">
      <t>ケ</t>
    </rPh>
    <rPh sb="8" eb="10">
      <t>モジ</t>
    </rPh>
    <rPh sb="17" eb="19">
      <t>サクジョ</t>
    </rPh>
    <phoneticPr fontId="2"/>
  </si>
  <si>
    <t>0330</t>
  </si>
  <si>
    <t>0340</t>
  </si>
  <si>
    <t>0860</t>
  </si>
  <si>
    <t>8200</t>
  </si>
  <si>
    <t>8210</t>
  </si>
  <si>
    <t>8300</t>
  </si>
  <si>
    <t>8310</t>
  </si>
  <si>
    <t>6190</t>
  </si>
  <si>
    <t>8400</t>
  </si>
  <si>
    <t>8410</t>
  </si>
  <si>
    <t>8500</t>
  </si>
  <si>
    <t>8510</t>
  </si>
  <si>
    <t>経管</t>
  </si>
  <si>
    <t>ＡＴＳ</t>
  </si>
  <si>
    <t>ＢＩ事</t>
  </si>
  <si>
    <t>ＩＮＣ</t>
  </si>
  <si>
    <t>2.3</t>
    <phoneticPr fontId="2"/>
  </si>
  <si>
    <t>組織一覧を2017年4月の一覧に更新</t>
    <rPh sb="0" eb="2">
      <t>ソシキ</t>
    </rPh>
    <rPh sb="2" eb="4">
      <t>イチラン</t>
    </rPh>
    <rPh sb="9" eb="10">
      <t>ネン</t>
    </rPh>
    <rPh sb="11" eb="12">
      <t>ガツ</t>
    </rPh>
    <rPh sb="13" eb="15">
      <t>イチラン</t>
    </rPh>
    <rPh sb="16" eb="18">
      <t>コウシン</t>
    </rPh>
    <phoneticPr fontId="2"/>
  </si>
  <si>
    <t>人事リスト</t>
    <rPh sb="0" eb="2">
      <t>ジンジ</t>
    </rPh>
    <phoneticPr fontId="2"/>
  </si>
  <si>
    <t>人事企画部</t>
  </si>
  <si>
    <t>働き方改革推進室</t>
  </si>
  <si>
    <t>人材開発部</t>
  </si>
  <si>
    <t>品質革新本部</t>
  </si>
  <si>
    <t>エンハンスメント革新部</t>
  </si>
  <si>
    <t>品質マネジメント革新部</t>
  </si>
  <si>
    <t>プロジェクトリスク監理室</t>
  </si>
  <si>
    <t>クレジットプラットフォーム営業部</t>
  </si>
  <si>
    <t>クレジットプラットフォーム第１部</t>
  </si>
  <si>
    <t>クレジットプラットフォーム第２部</t>
  </si>
  <si>
    <t>カードネットワーク第１部</t>
  </si>
  <si>
    <t>クレジットネットワーク部</t>
  </si>
  <si>
    <t>クレジット基盤ソリューション部</t>
  </si>
  <si>
    <t>カードシステム第１営業部</t>
  </si>
  <si>
    <t>カードシステム第１部</t>
  </si>
  <si>
    <t>カードシステム第２部</t>
  </si>
  <si>
    <t>オーソリネットワーク部</t>
  </si>
  <si>
    <t>カード基盤ソリューション部</t>
  </si>
  <si>
    <t>カードシステム第２営業部</t>
  </si>
  <si>
    <t>カードシステム第３部</t>
  </si>
  <si>
    <t>エネルギービジネス第１部</t>
  </si>
  <si>
    <t>エネルギービジネス第２部</t>
  </si>
  <si>
    <t>エネルギービジネス第３部</t>
  </si>
  <si>
    <t>エネルギービジネス第４部</t>
  </si>
  <si>
    <t>九州支社</t>
  </si>
  <si>
    <t>公共ＩＴサービス第２部</t>
  </si>
  <si>
    <t>公共ＩＴサービス第３部</t>
  </si>
  <si>
    <t>モダナイゼーションビジネス開発部</t>
  </si>
  <si>
    <t>ＩＴ基盤技術推進部</t>
  </si>
  <si>
    <t>ＤＣプロジェクト推進室</t>
  </si>
  <si>
    <t>ＩＴ基盤エンジニアリング第１部</t>
  </si>
  <si>
    <t>ペイメントサービス第１部</t>
  </si>
  <si>
    <t>ペイメントサービス第２部</t>
  </si>
  <si>
    <t>プロジェクトマネジメント部</t>
  </si>
  <si>
    <t>エン革</t>
  </si>
  <si>
    <t>品質</t>
  </si>
  <si>
    <t>Ｐ推</t>
  </si>
  <si>
    <t>金融本</t>
  </si>
  <si>
    <t>金融推</t>
  </si>
  <si>
    <t>ＰＦ事</t>
  </si>
  <si>
    <t>ＰＦ営</t>
  </si>
  <si>
    <t>Ｃ事１</t>
  </si>
  <si>
    <t>Ｍ営１</t>
  </si>
  <si>
    <t>ＭＳ１</t>
  </si>
  <si>
    <t>ＭＳ２</t>
  </si>
  <si>
    <t>ＭＮＷ</t>
  </si>
  <si>
    <t>Ｃ事２</t>
  </si>
  <si>
    <t>Ｃ営２</t>
  </si>
  <si>
    <t>Ｆ事</t>
  </si>
  <si>
    <t>ＥＮ事</t>
  </si>
  <si>
    <t>ＥＮ企</t>
  </si>
  <si>
    <t>公共事</t>
  </si>
  <si>
    <t>公共営</t>
  </si>
  <si>
    <t>公Ｓ１</t>
  </si>
  <si>
    <t>公Ｓ２</t>
  </si>
  <si>
    <t>公Ｓ３</t>
  </si>
  <si>
    <t>ＩＴ推</t>
  </si>
  <si>
    <t>ＩＥ１</t>
  </si>
  <si>
    <t>ＰＢ１</t>
  </si>
  <si>
    <t>ＰＢ２</t>
  </si>
  <si>
    <t>ＰＢＰ</t>
  </si>
  <si>
    <t>6320</t>
  </si>
  <si>
    <t>0300</t>
  </si>
  <si>
    <t>0350</t>
  </si>
  <si>
    <t>0360</t>
  </si>
  <si>
    <t>0370</t>
  </si>
  <si>
    <t>0900</t>
  </si>
  <si>
    <t>1310</t>
  </si>
  <si>
    <t>7600</t>
  </si>
  <si>
    <t>7610</t>
  </si>
  <si>
    <t>2800</t>
  </si>
  <si>
    <t>6730</t>
  </si>
  <si>
    <t>4500</t>
  </si>
  <si>
    <t>4540</t>
  </si>
  <si>
    <t>4530</t>
  </si>
  <si>
    <t>4090</t>
  </si>
  <si>
    <t>3900</t>
  </si>
  <si>
    <t>3910</t>
  </si>
  <si>
    <t>3940</t>
  </si>
  <si>
    <t>3700</t>
  </si>
  <si>
    <t>3710</t>
  </si>
  <si>
    <t>3720</t>
  </si>
  <si>
    <t>5700</t>
  </si>
  <si>
    <t>7200</t>
  </si>
  <si>
    <t>7210</t>
  </si>
  <si>
    <t>7220</t>
  </si>
  <si>
    <t>2760</t>
  </si>
  <si>
    <t>7590</t>
  </si>
  <si>
    <t>5940</t>
  </si>
  <si>
    <t>0870</t>
  </si>
  <si>
    <t>8600</t>
  </si>
  <si>
    <t>8620</t>
  </si>
  <si>
    <t>8700</t>
  </si>
  <si>
    <t>8710</t>
  </si>
  <si>
    <t>8740</t>
  </si>
  <si>
    <t>8750</t>
  </si>
  <si>
    <t>8770</t>
  </si>
  <si>
    <t>5420</t>
  </si>
  <si>
    <t>6900</t>
  </si>
  <si>
    <t>6920</t>
  </si>
  <si>
    <t>1660</t>
  </si>
  <si>
    <t>6000</t>
  </si>
  <si>
    <t>6030</t>
  </si>
  <si>
    <t>6110</t>
  </si>
  <si>
    <t>6020</t>
  </si>
  <si>
    <t>3530</t>
  </si>
  <si>
    <t>7730</t>
  </si>
  <si>
    <t>8540</t>
  </si>
  <si>
    <t>2.4</t>
    <phoneticPr fontId="2"/>
  </si>
  <si>
    <t>組織一覧を2018年6月の一覧に更新</t>
    <rPh sb="0" eb="2">
      <t>ソシキ</t>
    </rPh>
    <rPh sb="2" eb="4">
      <t>イチラン</t>
    </rPh>
    <rPh sb="9" eb="10">
      <t>ネン</t>
    </rPh>
    <rPh sb="11" eb="12">
      <t>ガツ</t>
    </rPh>
    <rPh sb="13" eb="15">
      <t>イチラン</t>
    </rPh>
    <rPh sb="16" eb="18">
      <t>コウシン</t>
    </rPh>
    <phoneticPr fontId="2"/>
  </si>
  <si>
    <t>スケジュールマネジメント</t>
    <phoneticPr fontId="2"/>
  </si>
  <si>
    <t>資源マネジメント</t>
    <rPh sb="0" eb="2">
      <t>シゲン</t>
    </rPh>
    <phoneticPr fontId="1"/>
  </si>
  <si>
    <t>6330</t>
  </si>
  <si>
    <t>7620</t>
  </si>
  <si>
    <t>6790</t>
  </si>
  <si>
    <t>8220</t>
  </si>
  <si>
    <t>8230</t>
  </si>
  <si>
    <t>8240</t>
  </si>
  <si>
    <t>8900</t>
  </si>
  <si>
    <t>9000</t>
  </si>
  <si>
    <t>9020</t>
  </si>
  <si>
    <t>9080</t>
  </si>
  <si>
    <t>9090</t>
  </si>
  <si>
    <t>8930</t>
  </si>
  <si>
    <t>8940</t>
  </si>
  <si>
    <t>9050</t>
  </si>
  <si>
    <t>0400</t>
  </si>
  <si>
    <t>0410</t>
  </si>
  <si>
    <t>0420</t>
  </si>
  <si>
    <t>0460</t>
  </si>
  <si>
    <t>0430</t>
  </si>
  <si>
    <t>0440</t>
  </si>
  <si>
    <t>0450</t>
  </si>
  <si>
    <t>8780</t>
  </si>
  <si>
    <t>9100</t>
  </si>
  <si>
    <t>9110</t>
  </si>
  <si>
    <t>9120</t>
  </si>
  <si>
    <t>9130</t>
  </si>
  <si>
    <t>9140</t>
  </si>
  <si>
    <t>8360</t>
  </si>
  <si>
    <t>9600</t>
  </si>
  <si>
    <t>9610</t>
  </si>
  <si>
    <t>9620</t>
  </si>
  <si>
    <t>1440</t>
  </si>
  <si>
    <t>0880</t>
  </si>
  <si>
    <t>0890</t>
  </si>
  <si>
    <t>1420</t>
  </si>
  <si>
    <t>Ｔ＆Ｉ</t>
  </si>
  <si>
    <t>ＴＩＰ</t>
  </si>
  <si>
    <t>ＴＩＷ</t>
  </si>
  <si>
    <t>ＡＰＤ</t>
  </si>
  <si>
    <t>ＴＥＣ</t>
  </si>
  <si>
    <t>ＦＢ営</t>
  </si>
  <si>
    <t>ＦＢ１</t>
  </si>
  <si>
    <t>ＦＢ２</t>
  </si>
  <si>
    <t>ＦＢ３</t>
  </si>
  <si>
    <t>ＦＢ４</t>
  </si>
  <si>
    <t>Ｆ基盤</t>
  </si>
  <si>
    <t>産公推</t>
  </si>
  <si>
    <t>九州Ｓ</t>
  </si>
  <si>
    <t>ＤＸＢＵ</t>
  </si>
  <si>
    <t>ＤＳＰ</t>
  </si>
  <si>
    <t>ＰＢＵ</t>
  </si>
  <si>
    <t>ＰＦＳ</t>
  </si>
  <si>
    <t>ＣＣＵ</t>
  </si>
  <si>
    <t>Ｃ企画</t>
  </si>
  <si>
    <t>ＣＣＢ</t>
  </si>
  <si>
    <t>Ｃ基盤</t>
  </si>
  <si>
    <t>ＣＣ１</t>
  </si>
  <si>
    <t>ＤＭＵ</t>
  </si>
  <si>
    <t>ＤＭ１</t>
  </si>
  <si>
    <t>ＤＭ２</t>
  </si>
  <si>
    <t>ＤＭ３</t>
  </si>
  <si>
    <t>ＡＲＵ</t>
  </si>
  <si>
    <t>ＡＲＳ</t>
  </si>
  <si>
    <t>ＰＳＵ</t>
  </si>
  <si>
    <t>ＥＰＢＵ</t>
  </si>
  <si>
    <t>ＥＳＰ</t>
  </si>
  <si>
    <t>ＥＣＵ</t>
  </si>
  <si>
    <t>ＥＣ１</t>
  </si>
  <si>
    <t>ＥＣ２</t>
  </si>
  <si>
    <t>ＥＣ３</t>
  </si>
  <si>
    <t>ＩＥ２</t>
  </si>
  <si>
    <t>ＩＥ３</t>
  </si>
  <si>
    <t>ＩＥ４</t>
  </si>
  <si>
    <t>ＥＲＰコンサルティングユニット</t>
  </si>
  <si>
    <t>アプリケーションテクノロジー部</t>
  </si>
  <si>
    <t>ＩＴ基盤エンジニアリング第２部</t>
  </si>
  <si>
    <t>2.5</t>
    <phoneticPr fontId="2"/>
  </si>
  <si>
    <t>組織一覧を2019年4月の一覧に更新</t>
    <rPh sb="0" eb="2">
      <t>ソシキ</t>
    </rPh>
    <rPh sb="2" eb="4">
      <t>イチラン</t>
    </rPh>
    <rPh sb="9" eb="10">
      <t>ネン</t>
    </rPh>
    <rPh sb="11" eb="12">
      <t>ガツ</t>
    </rPh>
    <rPh sb="13" eb="15">
      <t>イチラン</t>
    </rPh>
    <rPh sb="16" eb="18">
      <t>コウシン</t>
    </rPh>
    <phoneticPr fontId="2"/>
  </si>
  <si>
    <t>グレード、職種を2/19/4/1の人事労務規定にあわせて更新</t>
    <rPh sb="5" eb="7">
      <t>ショクシュ</t>
    </rPh>
    <rPh sb="17" eb="19">
      <t>ジンジ</t>
    </rPh>
    <rPh sb="19" eb="21">
      <t>ロウム</t>
    </rPh>
    <rPh sb="21" eb="23">
      <t>キテイ</t>
    </rPh>
    <rPh sb="28" eb="30">
      <t>コウシン</t>
    </rPh>
    <phoneticPr fontId="2"/>
  </si>
  <si>
    <t>人事リスト、A_実績</t>
    <rPh sb="0" eb="2">
      <t>ジンジ</t>
    </rPh>
    <phoneticPr fontId="2"/>
  </si>
  <si>
    <t>PMSレベル</t>
    <phoneticPr fontId="2"/>
  </si>
  <si>
    <t>診断結果</t>
    <rPh sb="0" eb="2">
      <t>シンダン</t>
    </rPh>
    <rPh sb="2" eb="4">
      <t>ケッカ</t>
    </rPh>
    <phoneticPr fontId="2"/>
  </si>
  <si>
    <t>◇PMSポイントのレベル換算表</t>
    <rPh sb="12" eb="14">
      <t>カンサン</t>
    </rPh>
    <rPh sb="14" eb="15">
      <t>ヒョウ</t>
    </rPh>
    <phoneticPr fontId="2"/>
  </si>
  <si>
    <t>カテゴリ</t>
    <phoneticPr fontId="2"/>
  </si>
  <si>
    <t>PMSポイント</t>
    <phoneticPr fontId="2"/>
  </si>
  <si>
    <t>目標値</t>
    <rPh sb="0" eb="2">
      <t>モクヒョウ</t>
    </rPh>
    <rPh sb="2" eb="3">
      <t>アタイ</t>
    </rPh>
    <phoneticPr fontId="2"/>
  </si>
  <si>
    <t>レベル</t>
    <phoneticPr fontId="2"/>
  </si>
  <si>
    <t>人材像</t>
    <rPh sb="0" eb="2">
      <t>ジンザイ</t>
    </rPh>
    <rPh sb="2" eb="3">
      <t>ゾウ</t>
    </rPh>
    <phoneticPr fontId="2"/>
  </si>
  <si>
    <t>A_プロジェクト実績</t>
    <phoneticPr fontId="2"/>
  </si>
  <si>
    <t>高度人材</t>
    <rPh sb="0" eb="2">
      <t>コウド</t>
    </rPh>
    <rPh sb="2" eb="4">
      <t>ジンザイ</t>
    </rPh>
    <phoneticPr fontId="2"/>
  </si>
  <si>
    <t>B_知識_実践力</t>
    <phoneticPr fontId="2"/>
  </si>
  <si>
    <t>中核人材</t>
    <rPh sb="0" eb="2">
      <t>チュウカク</t>
    </rPh>
    <rPh sb="2" eb="4">
      <t>ジンザイ</t>
    </rPh>
    <phoneticPr fontId="2"/>
  </si>
  <si>
    <t>C_ヒューマンスキル</t>
    <phoneticPr fontId="2"/>
  </si>
  <si>
    <t>即戦力人材</t>
    <rPh sb="0" eb="3">
      <t>ソクセンリョク</t>
    </rPh>
    <rPh sb="3" eb="5">
      <t>ジンザイ</t>
    </rPh>
    <phoneticPr fontId="2"/>
  </si>
  <si>
    <t>準戦力人材</t>
    <rPh sb="0" eb="1">
      <t>ジュン</t>
    </rPh>
    <rPh sb="1" eb="3">
      <t>センリョク</t>
    </rPh>
    <rPh sb="3" eb="5">
      <t>ジンザイ</t>
    </rPh>
    <phoneticPr fontId="2"/>
  </si>
  <si>
    <t>素養人材</t>
    <rPh sb="0" eb="2">
      <t>ソヨウ</t>
    </rPh>
    <rPh sb="2" eb="4">
      <t>ジンザイ</t>
    </rPh>
    <phoneticPr fontId="2"/>
  </si>
  <si>
    <t>A_プロジェクト実績</t>
    <rPh sb="8" eb="10">
      <t>ジッセキ</t>
    </rPh>
    <phoneticPr fontId="2"/>
  </si>
  <si>
    <t>B_知識／実践力</t>
    <rPh sb="2" eb="4">
      <t>チシキ</t>
    </rPh>
    <rPh sb="5" eb="7">
      <t>ジッセン</t>
    </rPh>
    <rPh sb="7" eb="8">
      <t>チカラ</t>
    </rPh>
    <phoneticPr fontId="2"/>
  </si>
  <si>
    <t>個人診断結果のフォーマットを、現場展開用のものに統一</t>
    <rPh sb="0" eb="2">
      <t>コジン</t>
    </rPh>
    <rPh sb="2" eb="4">
      <t>シンダン</t>
    </rPh>
    <rPh sb="4" eb="6">
      <t>ケッカ</t>
    </rPh>
    <rPh sb="15" eb="17">
      <t>ゲンバ</t>
    </rPh>
    <rPh sb="17" eb="19">
      <t>テンカイ</t>
    </rPh>
    <rPh sb="19" eb="20">
      <t>ヨウ</t>
    </rPh>
    <rPh sb="24" eb="26">
      <t>トウイツ</t>
    </rPh>
    <phoneticPr fontId="2"/>
  </si>
  <si>
    <t>「自己診断結果」のシートを追加し、「図表」を非表示に変更</t>
    <rPh sb="13" eb="15">
      <t>ツイカ</t>
    </rPh>
    <rPh sb="18" eb="20">
      <t>ズヒョウ</t>
    </rPh>
    <rPh sb="22" eb="25">
      <t>ヒヒョウジ</t>
    </rPh>
    <rPh sb="26" eb="28">
      <t>ヘンコウ</t>
    </rPh>
    <phoneticPr fontId="2"/>
  </si>
  <si>
    <t>自己診断結果、図表</t>
    <phoneticPr fontId="2"/>
  </si>
  <si>
    <t>・社員情報は「C_ヒューマンスキル」にあわせて修正</t>
    <rPh sb="1" eb="3">
      <t>シャイン</t>
    </rPh>
    <rPh sb="3" eb="5">
      <t>ジョウホウ</t>
    </rPh>
    <rPh sb="23" eb="25">
      <t>シュウセイ</t>
    </rPh>
    <phoneticPr fontId="2"/>
  </si>
  <si>
    <t>ただし、「自己診断結果」は以下を変更</t>
    <rPh sb="13" eb="15">
      <t>イカ</t>
    </rPh>
    <rPh sb="16" eb="18">
      <t>ヘンコウ</t>
    </rPh>
    <phoneticPr fontId="2"/>
  </si>
  <si>
    <t>・「◇PMSポイントのレベル換算表」のレイアウト変更（計算式にあわせて）</t>
    <rPh sb="24" eb="26">
      <t>ヘンコウ</t>
    </rPh>
    <rPh sb="27" eb="29">
      <t>ケイサン</t>
    </rPh>
    <rPh sb="29" eb="30">
      <t>シキ</t>
    </rPh>
    <phoneticPr fontId="2"/>
  </si>
  <si>
    <t>・「◇PMS総合ポイント算出」表を追加</t>
    <rPh sb="15" eb="16">
      <t>ヒョウ</t>
    </rPh>
    <rPh sb="17" eb="19">
      <t>ツイカ</t>
    </rPh>
    <phoneticPr fontId="2"/>
  </si>
  <si>
    <t>スケジュールマネジメント</t>
    <phoneticPr fontId="2"/>
  </si>
  <si>
    <t>・各ポイントをシート「A_実績」「B_知識_実践力」「C_ヒューマンスキル」とリンク（目標値は空白）</t>
    <rPh sb="1" eb="2">
      <t>カク</t>
    </rPh>
    <rPh sb="43" eb="46">
      <t>モクヒョウチ</t>
    </rPh>
    <rPh sb="47" eb="49">
      <t>クウハク</t>
    </rPh>
    <phoneticPr fontId="2"/>
  </si>
  <si>
    <t>・「A_実績」シートの入力時のポイント</t>
    <rPh sb="11" eb="13">
      <t>ニュウリョク</t>
    </rPh>
    <rPh sb="13" eb="14">
      <t>トキ</t>
    </rPh>
    <phoneticPr fontId="2"/>
  </si>
  <si>
    <t>　→「全体工数」、「売上高」、「営業利益率」は任意項目です。過去PJの完了報告書を遡って無理に入力いただく必要はありません。</t>
    <phoneticPr fontId="2"/>
  </si>
  <si>
    <t>　→「開発期間」、「着任期間」について、時期を入力してください。(不確かな場合はだいたいでいいので必ず入力してください)。厳密な入力を求めているわけではありませんので、記憶の範囲内での入力でかまいません。</t>
    <phoneticPr fontId="2"/>
  </si>
  <si>
    <t>・プロジェクトの規模が大きく、担当した役割がより高い案件を優先し、最大10件記載可能です。（順不同）。診断精度向上のため、５件以上のPJ経験がある場合、極力５件以上入力してください。</t>
    <phoneticPr fontId="2"/>
  </si>
  <si>
    <t>PJ参画経験</t>
    <rPh sb="2" eb="4">
      <t>サンカク</t>
    </rPh>
    <rPh sb="4" eb="6">
      <t>ケイケン</t>
    </rPh>
    <phoneticPr fontId="2"/>
  </si>
  <si>
    <t>　　PJ参画経験「なし」を選択された場合、調査完了です。「あり」の方は各シートの入力をお願いします。</t>
    <rPh sb="4" eb="6">
      <t>サンカク</t>
    </rPh>
    <rPh sb="6" eb="8">
      <t>ケイケン</t>
    </rPh>
    <rPh sb="13" eb="15">
      <t>センタク</t>
    </rPh>
    <rPh sb="18" eb="20">
      <t>バアイ</t>
    </rPh>
    <rPh sb="21" eb="23">
      <t>チョウサ</t>
    </rPh>
    <rPh sb="23" eb="25">
      <t>カンリョウ</t>
    </rPh>
    <rPh sb="33" eb="34">
      <t>カタ</t>
    </rPh>
    <rPh sb="35" eb="36">
      <t>カク</t>
    </rPh>
    <rPh sb="40" eb="42">
      <t>ニュウリョク</t>
    </rPh>
    <rPh sb="44" eb="45">
      <t>ネガ</t>
    </rPh>
    <phoneticPr fontId="2"/>
  </si>
  <si>
    <t>G1</t>
  </si>
  <si>
    <t>H1</t>
  </si>
  <si>
    <t>H2</t>
  </si>
  <si>
    <t>H3</t>
  </si>
  <si>
    <t>J1</t>
  </si>
  <si>
    <t>M1</t>
  </si>
  <si>
    <t>M3（小）</t>
  </si>
  <si>
    <t>S2</t>
  </si>
  <si>
    <t>S3</t>
  </si>
  <si>
    <t>T2</t>
  </si>
  <si>
    <t>T3</t>
  </si>
  <si>
    <t>T4</t>
  </si>
  <si>
    <t>エグゼクティブフェロ</t>
  </si>
  <si>
    <t>監査役</t>
  </si>
  <si>
    <t>顧問</t>
  </si>
  <si>
    <t>執行役員</t>
  </si>
  <si>
    <t>取締役</t>
  </si>
  <si>
    <t>取締役会長</t>
  </si>
  <si>
    <t>取締役副社長執行役員</t>
  </si>
  <si>
    <t>常務執行役員</t>
  </si>
  <si>
    <t>専務執行役員</t>
  </si>
  <si>
    <t>コンサル職</t>
  </si>
  <si>
    <t>シニア職</t>
  </si>
  <si>
    <t>マネジメント職</t>
  </si>
  <si>
    <t>営業職</t>
  </si>
  <si>
    <t>企画職</t>
  </si>
  <si>
    <t>事務職</t>
  </si>
  <si>
    <t>特殊専門職</t>
  </si>
  <si>
    <t>役員</t>
  </si>
  <si>
    <t>A_実績</t>
    <phoneticPr fontId="2"/>
  </si>
  <si>
    <t>項目追加：PJ参画経験</t>
    <rPh sb="0" eb="2">
      <t>コウモク</t>
    </rPh>
    <rPh sb="2" eb="4">
      <t>ツイカ</t>
    </rPh>
    <phoneticPr fontId="2"/>
  </si>
  <si>
    <t>4.0</t>
    <phoneticPr fontId="2"/>
  </si>
  <si>
    <t>3.0</t>
    <phoneticPr fontId="2"/>
  </si>
  <si>
    <t>赤字：必須入力</t>
    <phoneticPr fontId="2"/>
  </si>
  <si>
    <t>アンケート</t>
    <phoneticPr fontId="2"/>
  </si>
  <si>
    <t>・I事推内で人財育成・強化を図るために、アンケートにご協力お願いいたします。</t>
  </si>
  <si>
    <t>・本アンケートを含めた今回調査は人事評価に一切、影響しません。</t>
  </si>
  <si>
    <t>１．PM志向の確認</t>
    <phoneticPr fontId="2"/>
  </si>
  <si>
    <t>・あなたは自らのキャリアプランとして、「PM」を志向していますか？：＜□に１～6の数字をひとつ記入して下さい＞</t>
  </si>
  <si>
    <t>１．PMを目指している/現在PMをしており今後も続けたい</t>
  </si>
  <si>
    <t>２．キャリアの一環として経験したい/現在PMだが強いこだわりはない</t>
  </si>
  <si>
    <t>３．どちらともいえない、まだわからない</t>
  </si>
  <si>
    <t>４．どちらかと言えばやりたくない/交代したい</t>
  </si>
  <si>
    <t>５．希望しない</t>
  </si>
  <si>
    <t>６．その他</t>
  </si>
  <si>
    <t>（選択理由等、コメントを自由に記載ください）</t>
  </si>
  <si>
    <t>２．育成・強化策</t>
    <phoneticPr fontId="2"/>
  </si>
  <si>
    <t>・No.1で１～３と回答した方への質問です。（４～６を選択された方も回答可能です。）</t>
  </si>
  <si>
    <t>PMとしてのキャリアアップを目指すにあたって、どのような育成策・強化策が有効か、</t>
    <rPh sb="36" eb="38">
      <t>ユウコウ</t>
    </rPh>
    <phoneticPr fontId="2"/>
  </si>
  <si>
    <t>有効と思われる順に優先順位（１~３）をつけてください。※最大3つまで回答してください。</t>
    <rPh sb="0" eb="2">
      <t>ユウコウ</t>
    </rPh>
    <rPh sb="3" eb="4">
      <t>オモ</t>
    </rPh>
    <rPh sb="7" eb="8">
      <t>ジュン</t>
    </rPh>
    <phoneticPr fontId="2"/>
  </si>
  <si>
    <t>PM認定の社内制度化</t>
    <rPh sb="5" eb="7">
      <t>シャナイ</t>
    </rPh>
    <rPh sb="9" eb="10">
      <t>カ</t>
    </rPh>
    <phoneticPr fontId="2"/>
  </si>
  <si>
    <t>PM関連資格取得への奨励、報奨金</t>
    <rPh sb="2" eb="4">
      <t>カンレン</t>
    </rPh>
    <phoneticPr fontId="2"/>
  </si>
  <si>
    <t>社外コミュニティ／勉強会への参加</t>
    <rPh sb="0" eb="2">
      <t>シャガイ</t>
    </rPh>
    <rPh sb="9" eb="12">
      <t>ベンキョウカイ</t>
    </rPh>
    <phoneticPr fontId="2"/>
  </si>
  <si>
    <t>社内コミュニティ／勉強会の企画、参加</t>
    <rPh sb="13" eb="15">
      <t>キカク</t>
    </rPh>
    <phoneticPr fontId="2"/>
  </si>
  <si>
    <t>ＯＪＴによる教育</t>
    <rPh sb="6" eb="8">
      <t>キョウイク</t>
    </rPh>
    <phoneticPr fontId="2"/>
  </si>
  <si>
    <t>計画的なローテーション</t>
    <phoneticPr fontId="2"/>
  </si>
  <si>
    <t>社内研修の受講（既設のPM研修等）</t>
    <rPh sb="5" eb="7">
      <t>ジュコウ</t>
    </rPh>
    <phoneticPr fontId="2"/>
  </si>
  <si>
    <t>社外研修の受講</t>
    <rPh sb="5" eb="7">
      <t>ジュコウ</t>
    </rPh>
    <phoneticPr fontId="2"/>
  </si>
  <si>
    <t>その他（詳細を以下の記入欄に記入ください）</t>
    <rPh sb="4" eb="6">
      <t>ショウサイ</t>
    </rPh>
    <rPh sb="7" eb="9">
      <t>イカ</t>
    </rPh>
    <rPh sb="10" eb="13">
      <t>キニュウラン</t>
    </rPh>
    <rPh sb="14" eb="16">
      <t>キニュウ</t>
    </rPh>
    <phoneticPr fontId="2"/>
  </si>
  <si>
    <t>（具体的な施策案、受講したい研修、伸ばすべきスキル等、自由に記載ください）</t>
    <phoneticPr fontId="2"/>
  </si>
  <si>
    <t>ご協力ありがとうございました。</t>
    <rPh sb="1" eb="3">
      <t>キョウリョク</t>
    </rPh>
    <phoneticPr fontId="2"/>
  </si>
  <si>
    <t>２．育成・強化策</t>
    <phoneticPr fontId="2"/>
  </si>
  <si>
    <t>[アンケート]シートの追加</t>
    <rPh sb="11" eb="13">
      <t>ツイカ</t>
    </rPh>
    <phoneticPr fontId="2"/>
  </si>
  <si>
    <t>アンケート</t>
    <phoneticPr fontId="2"/>
  </si>
  <si>
    <t>組織一覧を2019年5月の一覧に更新</t>
    <rPh sb="0" eb="2">
      <t>ソシキ</t>
    </rPh>
    <rPh sb="2" eb="4">
      <t>イチラン</t>
    </rPh>
    <rPh sb="9" eb="10">
      <t>ネン</t>
    </rPh>
    <rPh sb="11" eb="12">
      <t>ガツ</t>
    </rPh>
    <rPh sb="13" eb="15">
      <t>イチラン</t>
    </rPh>
    <rPh sb="16" eb="18">
      <t>コウシン</t>
    </rPh>
    <phoneticPr fontId="2"/>
  </si>
  <si>
    <t>I事統向けに項目追加：PJ参画経験</t>
    <rPh sb="1" eb="2">
      <t>コト</t>
    </rPh>
    <rPh sb="2" eb="3">
      <t>トウ</t>
    </rPh>
    <rPh sb="3" eb="4">
      <t>ム</t>
    </rPh>
    <rPh sb="6" eb="8">
      <t>コウモク</t>
    </rPh>
    <rPh sb="8" eb="10">
      <t>ツイカ</t>
    </rPh>
    <phoneticPr fontId="2"/>
  </si>
  <si>
    <t>I事統向け。PJ参画経験「なし」を選択された場合、調査対象外するフラグ。</t>
    <rPh sb="1" eb="2">
      <t>ゴト</t>
    </rPh>
    <rPh sb="2" eb="3">
      <t>トウ</t>
    </rPh>
    <rPh sb="3" eb="4">
      <t>ム</t>
    </rPh>
    <rPh sb="27" eb="29">
      <t>タイショウ</t>
    </rPh>
    <rPh sb="29" eb="30">
      <t>ソト</t>
    </rPh>
    <phoneticPr fontId="2"/>
  </si>
  <si>
    <r>
      <t>（</t>
    </r>
    <r>
      <rPr>
        <sz val="10"/>
        <rFont val="Meiryo UI"/>
        <family val="3"/>
        <charset val="128"/>
      </rPr>
      <t>入力に対する注意事項）</t>
    </r>
    <phoneticPr fontId="2"/>
  </si>
  <si>
    <t>・保守開発は契約やPJ計画書の単位ではなく原則として”保守開発PJ”（案件など）の単位で記載してください。</t>
    <phoneticPr fontId="2"/>
  </si>
  <si>
    <t>総合</t>
    <rPh sb="0" eb="2">
      <t>ソウゴウ</t>
    </rPh>
    <phoneticPr fontId="2"/>
  </si>
  <si>
    <t>本人</t>
    <rPh sb="0" eb="2">
      <t>ホンニン</t>
    </rPh>
    <phoneticPr fontId="2"/>
  </si>
  <si>
    <t>平均値</t>
    <rPh sb="0" eb="2">
      <t>ヘイキン</t>
    </rPh>
    <rPh sb="2" eb="3">
      <t>アタイ</t>
    </rPh>
    <phoneticPr fontId="2"/>
  </si>
  <si>
    <t>C_ヒューマンスキル</t>
    <phoneticPr fontId="2"/>
  </si>
  <si>
    <t>5千万以上</t>
    <rPh sb="1" eb="3">
      <t>センマン</t>
    </rPh>
    <rPh sb="3" eb="5">
      <t>イジョウ</t>
    </rPh>
    <phoneticPr fontId="2"/>
  </si>
  <si>
    <t>1億未満</t>
    <rPh sb="1" eb="2">
      <t>オク</t>
    </rPh>
    <rPh sb="2" eb="4">
      <t>ミマン</t>
    </rPh>
    <phoneticPr fontId="2"/>
  </si>
  <si>
    <t>1億以上</t>
    <rPh sb="1" eb="2">
      <t>オク</t>
    </rPh>
    <rPh sb="2" eb="4">
      <t>イジョウ</t>
    </rPh>
    <phoneticPr fontId="2"/>
  </si>
  <si>
    <t>10億以上</t>
    <rPh sb="2" eb="3">
      <t>オク</t>
    </rPh>
    <rPh sb="3" eb="5">
      <t>イジョウ</t>
    </rPh>
    <phoneticPr fontId="2"/>
  </si>
  <si>
    <t>標準偏差</t>
    <rPh sb="0" eb="2">
      <t>ヒョウジュン</t>
    </rPh>
    <rPh sb="2" eb="4">
      <t>ヘンサ</t>
    </rPh>
    <phoneticPr fontId="2"/>
  </si>
  <si>
    <t>偏差値</t>
    <rPh sb="0" eb="3">
      <t>ヘンサチ</t>
    </rPh>
    <phoneticPr fontId="2"/>
  </si>
  <si>
    <t>カテゴリ</t>
    <phoneticPr fontId="2"/>
  </si>
  <si>
    <t>2億未満</t>
    <phoneticPr fontId="2"/>
  </si>
  <si>
    <t>10億未満</t>
    <phoneticPr fontId="2"/>
  </si>
  <si>
    <t>A_実績</t>
    <phoneticPr fontId="2"/>
  </si>
  <si>
    <t>PMSレベル</t>
    <phoneticPr fontId="2"/>
  </si>
  <si>
    <t>◇PMSポイント→レベル換算表</t>
    <rPh sb="12" eb="14">
      <t>カンサン</t>
    </rPh>
    <rPh sb="14" eb="15">
      <t>ヒョウ</t>
    </rPh>
    <phoneticPr fontId="2"/>
  </si>
  <si>
    <t>A_実績</t>
    <phoneticPr fontId="2"/>
  </si>
  <si>
    <t>項目難易度を考慮した平均値</t>
  </si>
  <si>
    <t>・赤字箇所は必須入力です。ご記入漏れの無いようにお願いします。（各セルにカーソルを移動させると入力ガイダンスのコメントが表示されます。ガイダンスに沿って入力ください。）</t>
    <rPh sb="8" eb="10">
      <t>ニュウリョク</t>
    </rPh>
    <phoneticPr fontId="2"/>
  </si>
  <si>
    <t>組織一覧を2019年6月の一覧に更新</t>
    <rPh sb="0" eb="2">
      <t>ソシキ</t>
    </rPh>
    <rPh sb="2" eb="4">
      <t>イチラン</t>
    </rPh>
    <rPh sb="9" eb="10">
      <t>ネン</t>
    </rPh>
    <rPh sb="11" eb="12">
      <t>ガツ</t>
    </rPh>
    <rPh sb="13" eb="15">
      <t>イチラン</t>
    </rPh>
    <rPh sb="16" eb="18">
      <t>コウシン</t>
    </rPh>
    <phoneticPr fontId="2"/>
  </si>
  <si>
    <t>但し、CN2とCN推は組織コードが未定のため追加せず。</t>
    <rPh sb="0" eb="1">
      <t>タダ</t>
    </rPh>
    <rPh sb="9" eb="10">
      <t>スイ</t>
    </rPh>
    <rPh sb="11" eb="13">
      <t>ソシキ</t>
    </rPh>
    <rPh sb="17" eb="19">
      <t>ミテイ</t>
    </rPh>
    <rPh sb="22" eb="24">
      <t>ツイカ</t>
    </rPh>
    <phoneticPr fontId="2"/>
  </si>
  <si>
    <t>[アンケート]シートの非表示化</t>
    <rPh sb="11" eb="14">
      <t>ヒヒョウジ</t>
    </rPh>
    <rPh sb="14" eb="15">
      <t>カ</t>
    </rPh>
    <phoneticPr fontId="2"/>
  </si>
  <si>
    <t>I事統向けのアンケートシートを非表示</t>
    <rPh sb="1" eb="2">
      <t>ゴト</t>
    </rPh>
    <rPh sb="2" eb="3">
      <t>トウ</t>
    </rPh>
    <rPh sb="3" eb="4">
      <t>ム</t>
    </rPh>
    <rPh sb="15" eb="18">
      <t>ヒヒョウジ</t>
    </rPh>
    <phoneticPr fontId="2"/>
  </si>
  <si>
    <t>4.1.1</t>
    <phoneticPr fontId="2"/>
  </si>
  <si>
    <t>（入力に対する注意事項）の見直し</t>
    <rPh sb="1" eb="3">
      <t>ニュウリョク</t>
    </rPh>
    <rPh sb="4" eb="5">
      <t>タイ</t>
    </rPh>
    <rPh sb="7" eb="9">
      <t>チュウイ</t>
    </rPh>
    <rPh sb="9" eb="11">
      <t>ジコウ</t>
    </rPh>
    <rPh sb="13" eb="15">
      <t>ミナオ</t>
    </rPh>
    <phoneticPr fontId="2"/>
  </si>
  <si>
    <t>自己診断結果</t>
    <phoneticPr fontId="2"/>
  </si>
  <si>
    <t>PMSレベルのVLOOKUP関数不具合対応</t>
    <rPh sb="14" eb="16">
      <t>カンスウ</t>
    </rPh>
    <rPh sb="16" eb="19">
      <t>フグアイ</t>
    </rPh>
    <rPh sb="19" eb="21">
      <t>タイオウ</t>
    </rPh>
    <phoneticPr fontId="2"/>
  </si>
  <si>
    <t>2020/1/1時点組織図から</t>
    <rPh sb="8" eb="10">
      <t>ジテン</t>
    </rPh>
    <rPh sb="10" eb="12">
      <t>ソシキ</t>
    </rPh>
    <rPh sb="12" eb="13">
      <t>ズ</t>
    </rPh>
    <phoneticPr fontId="2"/>
  </si>
  <si>
    <t>6340</t>
  </si>
  <si>
    <t>2380</t>
  </si>
  <si>
    <t>2390</t>
  </si>
  <si>
    <t>8950</t>
  </si>
  <si>
    <t>8960</t>
  </si>
  <si>
    <t>8970</t>
  </si>
  <si>
    <t>8630</t>
  </si>
  <si>
    <t>9640</t>
  </si>
  <si>
    <t>7760</t>
  </si>
  <si>
    <t>7770</t>
  </si>
  <si>
    <t>1450</t>
  </si>
  <si>
    <t>8550</t>
  </si>
  <si>
    <t>ＣＮ２</t>
  </si>
  <si>
    <t>ＭＤ１</t>
  </si>
  <si>
    <t>ＭＤ２</t>
  </si>
  <si>
    <t>ＥＰ企</t>
  </si>
  <si>
    <t>ＥＣＴ</t>
  </si>
  <si>
    <t>ＥＣ４</t>
  </si>
  <si>
    <t>ＩＥＶ</t>
  </si>
  <si>
    <t>法務・知的財産部</t>
  </si>
  <si>
    <t>テクノロジー＆エンジニアリングセンター</t>
  </si>
  <si>
    <t>Ｂｌｏｃｋｃｈａｉｎ推進室</t>
  </si>
  <si>
    <t>金融戦略事業企画部</t>
  </si>
  <si>
    <t>カードネットワーク第２部</t>
  </si>
  <si>
    <t>カードネットワーク推進部</t>
  </si>
  <si>
    <t>フィナンシャルビジネス営業部</t>
  </si>
  <si>
    <t>フィナンシャルビジネス第１部</t>
  </si>
  <si>
    <t>フィナンシャルビジネス第２部</t>
  </si>
  <si>
    <t>フィナンシャルビジネス第３部</t>
  </si>
  <si>
    <t>フィナンシャルビジネス第４部</t>
  </si>
  <si>
    <t>フィナンシャル基盤ソリューション部</t>
  </si>
  <si>
    <t>メディアビジネス企画営業部</t>
  </si>
  <si>
    <t>公共ＩＴサービス営業部</t>
  </si>
  <si>
    <t>公共ＩＴサービス第１部</t>
  </si>
  <si>
    <t>ペイメントサービスユニット</t>
  </si>
  <si>
    <t>ペイメントプラットフォームサービス部</t>
  </si>
  <si>
    <t>デジタルマーケティングサービスユニット</t>
  </si>
  <si>
    <t>ＡＩ＆ロボティクスビジネスユニット</t>
  </si>
  <si>
    <t>プラットフォームビジネスユニット</t>
  </si>
  <si>
    <t>プラットフォームサービス営業部</t>
  </si>
  <si>
    <t>エンタープライズビジネス企画部</t>
  </si>
  <si>
    <t>エンタープライズコンサルティング営業部</t>
  </si>
  <si>
    <t>エンタープライズサービス営業部</t>
  </si>
  <si>
    <t>ＩＴ基盤エンジニアリング第３部</t>
  </si>
  <si>
    <t>ＩＴ基盤エンジニアリング第４部</t>
  </si>
  <si>
    <t>ＩＴ基盤エンジニアリング第５部</t>
  </si>
  <si>
    <t>品監</t>
  </si>
  <si>
    <t>品質監査室</t>
  </si>
  <si>
    <t>4.2.1</t>
    <phoneticPr fontId="2"/>
  </si>
  <si>
    <t>「社員番号から記入日」のHDR部分に条件付き書式を設定</t>
    <rPh sb="1" eb="3">
      <t>シャイン</t>
    </rPh>
    <rPh sb="3" eb="5">
      <t>バンゴウ</t>
    </rPh>
    <rPh sb="7" eb="9">
      <t>キニュウ</t>
    </rPh>
    <rPh sb="9" eb="10">
      <t>ビ</t>
    </rPh>
    <rPh sb="15" eb="17">
      <t>ブブン</t>
    </rPh>
    <rPh sb="18" eb="20">
      <t>ジョウケン</t>
    </rPh>
    <rPh sb="20" eb="21">
      <t>ツ</t>
    </rPh>
    <rPh sb="22" eb="24">
      <t>ショシキ</t>
    </rPh>
    <rPh sb="25" eb="27">
      <t>セッテイ</t>
    </rPh>
    <phoneticPr fontId="2"/>
  </si>
  <si>
    <t>HDR部分の未入力ケースが減らないため、未入力時は、セルをピンク表示に設定</t>
    <rPh sb="3" eb="5">
      <t>ブブン</t>
    </rPh>
    <rPh sb="6" eb="9">
      <t>ミニュウリョク</t>
    </rPh>
    <rPh sb="13" eb="14">
      <t>ヘ</t>
    </rPh>
    <rPh sb="20" eb="23">
      <t>ミニュウリョク</t>
    </rPh>
    <rPh sb="23" eb="24">
      <t>トキ</t>
    </rPh>
    <rPh sb="32" eb="34">
      <t>ヒョウジ</t>
    </rPh>
    <rPh sb="35" eb="37">
      <t>セッテイ</t>
    </rPh>
    <phoneticPr fontId="2"/>
  </si>
  <si>
    <t>4.3</t>
    <phoneticPr fontId="2"/>
  </si>
  <si>
    <t>組織一覧を2020年5月の一覧に更新</t>
    <rPh sb="0" eb="2">
      <t>ソシキ</t>
    </rPh>
    <rPh sb="2" eb="4">
      <t>イチラン</t>
    </rPh>
    <rPh sb="9" eb="10">
      <t>ネン</t>
    </rPh>
    <rPh sb="11" eb="12">
      <t>ガツ</t>
    </rPh>
    <rPh sb="13" eb="15">
      <t>イチラン</t>
    </rPh>
    <rPh sb="16" eb="18">
      <t>コウシン</t>
    </rPh>
    <phoneticPr fontId="2"/>
  </si>
  <si>
    <t>0002</t>
  </si>
  <si>
    <t>0004</t>
  </si>
  <si>
    <t>0005</t>
  </si>
  <si>
    <t>ＳＳＣ</t>
  </si>
  <si>
    <t>シェアードサービスセンター</t>
  </si>
  <si>
    <t>0006</t>
  </si>
  <si>
    <t>グローバル事業企画部</t>
  </si>
  <si>
    <t>0007</t>
  </si>
  <si>
    <t>0008</t>
  </si>
  <si>
    <t>カードネットワーク事業部</t>
  </si>
  <si>
    <t>0009</t>
  </si>
  <si>
    <t>ＣＮ営</t>
  </si>
  <si>
    <t>カードネットワーク営業部</t>
  </si>
  <si>
    <t>0011</t>
  </si>
  <si>
    <t>0012</t>
  </si>
  <si>
    <t>リース・ローン事業部</t>
  </si>
  <si>
    <t>0013</t>
  </si>
  <si>
    <t>リース・ローンビジネス営業部</t>
  </si>
  <si>
    <t>ＬＢ１</t>
  </si>
  <si>
    <t>リース・ローンビジネス第１部</t>
  </si>
  <si>
    <t>Ｌ公共</t>
  </si>
  <si>
    <t>公共ローンビジネス部</t>
  </si>
  <si>
    <t>0014</t>
  </si>
  <si>
    <t>0015</t>
  </si>
  <si>
    <t>ＣＯ１</t>
  </si>
  <si>
    <t>0016</t>
  </si>
  <si>
    <t>ＣＯ２</t>
  </si>
  <si>
    <t>0017</t>
  </si>
  <si>
    <t>0018</t>
  </si>
  <si>
    <t>0019</t>
  </si>
  <si>
    <t>0021</t>
  </si>
  <si>
    <t>デジタル社会サービス企画部</t>
  </si>
  <si>
    <t>0022</t>
  </si>
  <si>
    <t>0023</t>
  </si>
  <si>
    <t>ＤＸＭ</t>
  </si>
  <si>
    <t>デジタルトランスフォーメーションマーケティング部</t>
  </si>
  <si>
    <t>0024</t>
  </si>
  <si>
    <t>ＤＸＲ</t>
  </si>
  <si>
    <t>0025</t>
  </si>
  <si>
    <t>ＰＭＳ</t>
  </si>
  <si>
    <t>0027</t>
  </si>
  <si>
    <t>ＣＢＵ</t>
  </si>
  <si>
    <t>クレジットサービスユニット</t>
  </si>
  <si>
    <t>0028</t>
  </si>
  <si>
    <t>ＣＢ１</t>
  </si>
  <si>
    <t>0029</t>
  </si>
  <si>
    <t>ＣＢ２</t>
  </si>
  <si>
    <t>クレジットプロセッシングサービスユニット</t>
  </si>
  <si>
    <t>クレジットプロセッシング基盤サービス部</t>
  </si>
  <si>
    <t>クレジットプロセッシングサービス第１部</t>
  </si>
  <si>
    <t>0031</t>
  </si>
  <si>
    <t>ＰＳＳ</t>
  </si>
  <si>
    <t>ＰＵ営</t>
  </si>
  <si>
    <t>ＰＵＣ</t>
  </si>
  <si>
    <t>ＰＵ１</t>
  </si>
  <si>
    <t>ＰＵ２</t>
  </si>
  <si>
    <t>ＰＵＴ</t>
  </si>
  <si>
    <t>ＨＢＵ</t>
  </si>
  <si>
    <t>ヘルスケアビジネスユニット</t>
  </si>
  <si>
    <t>ＨＳ企</t>
  </si>
  <si>
    <t>ＨＳＤ</t>
  </si>
  <si>
    <t>ＩＳＤ</t>
  </si>
  <si>
    <t>インシュアランスサービス部</t>
  </si>
  <si>
    <t>0032</t>
  </si>
  <si>
    <t>ＳＳ推</t>
  </si>
  <si>
    <t>ＢＳＵ</t>
  </si>
  <si>
    <t>ＢＳ１</t>
  </si>
  <si>
    <t>ＢＳ２</t>
  </si>
  <si>
    <t>0033</t>
  </si>
  <si>
    <t>ＢＳ３</t>
  </si>
  <si>
    <t>経営管理サービス第３部</t>
  </si>
  <si>
    <t>0034</t>
  </si>
  <si>
    <t>ＢＩ１</t>
  </si>
  <si>
    <t>ＢＩ２</t>
  </si>
  <si>
    <t>H3(参与)</t>
  </si>
  <si>
    <t>データサイエンティスト職</t>
  </si>
  <si>
    <t>ITプロ(APS)職</t>
    <phoneticPr fontId="5"/>
  </si>
  <si>
    <t>ITプロ(ITA)職</t>
    <phoneticPr fontId="5"/>
  </si>
  <si>
    <t>ITプロ(ITS)職</t>
    <phoneticPr fontId="5"/>
  </si>
  <si>
    <t>ITプロ(PM)職</t>
    <phoneticPr fontId="5"/>
  </si>
  <si>
    <t>ITプロ職</t>
    <phoneticPr fontId="5"/>
  </si>
  <si>
    <t>ITコンサル職</t>
    <phoneticPr fontId="5"/>
  </si>
  <si>
    <t>HEプロ職(APS)</t>
    <phoneticPr fontId="5"/>
  </si>
  <si>
    <t>HEプロ職(ITA)</t>
    <phoneticPr fontId="5"/>
  </si>
  <si>
    <t>HEプロ職(ITS)</t>
    <phoneticPr fontId="5"/>
  </si>
  <si>
    <t>HEプロ職(ITコンサル)</t>
    <phoneticPr fontId="5"/>
  </si>
  <si>
    <t>HEプロ職(PM)</t>
    <phoneticPr fontId="5"/>
  </si>
  <si>
    <t>HEプロ職(コンサル)</t>
    <phoneticPr fontId="5"/>
  </si>
  <si>
    <t>HEプロ職(営業)</t>
    <phoneticPr fontId="5"/>
  </si>
  <si>
    <t>HEプロ職(経営企画)</t>
    <phoneticPr fontId="5"/>
  </si>
  <si>
    <t>HEプロ職(事業企画)</t>
    <phoneticPr fontId="5"/>
  </si>
  <si>
    <t>4.4</t>
    <phoneticPr fontId="2"/>
  </si>
  <si>
    <t>グレード、職種等を2020年7月の一覧に更新</t>
    <rPh sb="5" eb="7">
      <t>ショクシュ</t>
    </rPh>
    <rPh sb="7" eb="8">
      <t>トウ</t>
    </rPh>
    <rPh sb="13" eb="14">
      <t>ネン</t>
    </rPh>
    <rPh sb="15" eb="16">
      <t>ガツ</t>
    </rPh>
    <rPh sb="17" eb="19">
      <t>イチラン</t>
    </rPh>
    <rPh sb="20" eb="22">
      <t>コウシン</t>
    </rPh>
    <phoneticPr fontId="2"/>
  </si>
  <si>
    <t>G2a</t>
  </si>
  <si>
    <t>G2b</t>
  </si>
  <si>
    <t>G3a</t>
  </si>
  <si>
    <t>G3b</t>
  </si>
  <si>
    <t>0155</t>
  </si>
  <si>
    <t>0156</t>
  </si>
  <si>
    <t>0157</t>
  </si>
  <si>
    <t>監査</t>
    <rPh sb="0" eb="2">
      <t>カンサ</t>
    </rPh>
    <phoneticPr fontId="16"/>
  </si>
  <si>
    <t>企画本</t>
    <rPh sb="0" eb="2">
      <t>キカク</t>
    </rPh>
    <rPh sb="2" eb="3">
      <t>ホン</t>
    </rPh>
    <phoneticPr fontId="16"/>
  </si>
  <si>
    <t>ＯＰ推</t>
    <rPh sb="2" eb="3">
      <t>スイ</t>
    </rPh>
    <phoneticPr fontId="13"/>
  </si>
  <si>
    <t>ＣＳ室</t>
    <rPh sb="2" eb="3">
      <t>シツ</t>
    </rPh>
    <phoneticPr fontId="6"/>
  </si>
  <si>
    <t>シス企</t>
    <rPh sb="2" eb="3">
      <t>キ</t>
    </rPh>
    <phoneticPr fontId="2"/>
  </si>
  <si>
    <t>経理</t>
    <rPh sb="0" eb="2">
      <t>ケイリ</t>
    </rPh>
    <phoneticPr fontId="16"/>
  </si>
  <si>
    <t>秘書</t>
    <rPh sb="0" eb="2">
      <t>ヒショ</t>
    </rPh>
    <phoneticPr fontId="17"/>
  </si>
  <si>
    <t>人事本</t>
    <rPh sb="0" eb="2">
      <t>ジンジ</t>
    </rPh>
    <rPh sb="2" eb="3">
      <t>ホン</t>
    </rPh>
    <phoneticPr fontId="17"/>
  </si>
  <si>
    <t>人事企</t>
    <rPh sb="0" eb="2">
      <t>ジンジ</t>
    </rPh>
    <rPh sb="2" eb="3">
      <t>キ</t>
    </rPh>
    <phoneticPr fontId="22"/>
  </si>
  <si>
    <t>Ｗ推</t>
    <rPh sb="1" eb="2">
      <t>スイ</t>
    </rPh>
    <phoneticPr fontId="22"/>
  </si>
  <si>
    <t>人事付</t>
    <rPh sb="0" eb="2">
      <t>ジンジ</t>
    </rPh>
    <rPh sb="2" eb="3">
      <t>ツ</t>
    </rPh>
    <phoneticPr fontId="13"/>
  </si>
  <si>
    <t>人材開</t>
    <rPh sb="0" eb="2">
      <t>ジンザイ</t>
    </rPh>
    <rPh sb="2" eb="3">
      <t>カイ</t>
    </rPh>
    <phoneticPr fontId="22"/>
  </si>
  <si>
    <t>管理本</t>
    <rPh sb="0" eb="2">
      <t>カンリ</t>
    </rPh>
    <rPh sb="2" eb="3">
      <t>ボン</t>
    </rPh>
    <phoneticPr fontId="20"/>
  </si>
  <si>
    <t>総務</t>
    <rPh sb="0" eb="2">
      <t>ソウム</t>
    </rPh>
    <phoneticPr fontId="16"/>
  </si>
  <si>
    <t>法務</t>
    <rPh sb="0" eb="2">
      <t>ホウム</t>
    </rPh>
    <phoneticPr fontId="16"/>
  </si>
  <si>
    <t>Ｃ統括</t>
    <rPh sb="1" eb="3">
      <t>トウカツ</t>
    </rPh>
    <phoneticPr fontId="16"/>
  </si>
  <si>
    <t>情シ</t>
    <rPh sb="0" eb="1">
      <t>ジョウ</t>
    </rPh>
    <phoneticPr fontId="16"/>
  </si>
  <si>
    <t>基盤Ｃ</t>
    <rPh sb="0" eb="2">
      <t>キバン</t>
    </rPh>
    <phoneticPr fontId="16"/>
  </si>
  <si>
    <t>業務本</t>
    <rPh sb="0" eb="2">
      <t>ギョウム</t>
    </rPh>
    <rPh sb="2" eb="3">
      <t>ホン</t>
    </rPh>
    <phoneticPr fontId="25"/>
  </si>
  <si>
    <t>ＢＰ統</t>
    <rPh sb="2" eb="3">
      <t>トウ</t>
    </rPh>
    <phoneticPr fontId="26"/>
  </si>
  <si>
    <t>調達</t>
    <rPh sb="0" eb="2">
      <t>チョウタツ</t>
    </rPh>
    <phoneticPr fontId="26"/>
  </si>
  <si>
    <t>Ｇ本</t>
    <rPh sb="1" eb="2">
      <t>ホン</t>
    </rPh>
    <phoneticPr fontId="16"/>
  </si>
  <si>
    <t>Ｇ企</t>
    <rPh sb="1" eb="2">
      <t>キ</t>
    </rPh>
    <phoneticPr fontId="27"/>
  </si>
  <si>
    <t>北京</t>
    <rPh sb="0" eb="2">
      <t>ペキン</t>
    </rPh>
    <phoneticPr fontId="10"/>
  </si>
  <si>
    <t>品質本</t>
    <rPh sb="0" eb="2">
      <t>ヒンシツ</t>
    </rPh>
    <phoneticPr fontId="22"/>
  </si>
  <si>
    <t>Ｉ事統</t>
    <rPh sb="1" eb="2">
      <t>ジ</t>
    </rPh>
    <rPh sb="2" eb="3">
      <t>オサム</t>
    </rPh>
    <phoneticPr fontId="22"/>
  </si>
  <si>
    <t>Ｉ事推</t>
    <rPh sb="1" eb="2">
      <t>ジ</t>
    </rPh>
    <rPh sb="2" eb="3">
      <t>スイ</t>
    </rPh>
    <phoneticPr fontId="22"/>
  </si>
  <si>
    <t>ＢＣ推</t>
    <rPh sb="2" eb="3">
      <t>スイ</t>
    </rPh>
    <phoneticPr fontId="17"/>
  </si>
  <si>
    <t>金Ｂ企</t>
    <rPh sb="2" eb="3">
      <t>キ</t>
    </rPh>
    <phoneticPr fontId="22"/>
  </si>
  <si>
    <t>ＣＮ事</t>
    <rPh sb="2" eb="3">
      <t>コト</t>
    </rPh>
    <phoneticPr fontId="13"/>
  </si>
  <si>
    <t>ＣＮ推</t>
    <rPh sb="2" eb="3">
      <t>スイ</t>
    </rPh>
    <phoneticPr fontId="6"/>
  </si>
  <si>
    <t>ＭＳ推</t>
    <rPh sb="2" eb="3">
      <t>スイ</t>
    </rPh>
    <phoneticPr fontId="13"/>
  </si>
  <si>
    <t>ＦＢ企</t>
  </si>
  <si>
    <t>Ｆ公金</t>
    <rPh sb="1" eb="3">
      <t>コウキン</t>
    </rPh>
    <phoneticPr fontId="13"/>
  </si>
  <si>
    <t>Ｌ事</t>
    <rPh sb="1" eb="2">
      <t>コト</t>
    </rPh>
    <phoneticPr fontId="13"/>
  </si>
  <si>
    <t>ＬＢ営</t>
    <rPh sb="2" eb="3">
      <t>エイ</t>
    </rPh>
    <phoneticPr fontId="13"/>
  </si>
  <si>
    <t>産公本</t>
    <rPh sb="1" eb="2">
      <t>コウ</t>
    </rPh>
    <rPh sb="2" eb="3">
      <t>ボン</t>
    </rPh>
    <phoneticPr fontId="22"/>
  </si>
  <si>
    <t>ＣＯ事</t>
    <rPh sb="2" eb="3">
      <t>ジ</t>
    </rPh>
    <phoneticPr fontId="13"/>
  </si>
  <si>
    <t>産事１</t>
    <rPh sb="0" eb="1">
      <t>サン</t>
    </rPh>
    <rPh sb="1" eb="2">
      <t>ジ</t>
    </rPh>
    <phoneticPr fontId="22"/>
  </si>
  <si>
    <t>ＭＤ企</t>
    <rPh sb="2" eb="3">
      <t>キ</t>
    </rPh>
    <phoneticPr fontId="6"/>
  </si>
  <si>
    <t>産事２</t>
    <rPh sb="0" eb="1">
      <t>サン</t>
    </rPh>
    <rPh sb="1" eb="2">
      <t>ジ</t>
    </rPh>
    <phoneticPr fontId="22"/>
  </si>
  <si>
    <t>産企２</t>
    <rPh sb="0" eb="1">
      <t>サン</t>
    </rPh>
    <rPh sb="1" eb="2">
      <t>キ</t>
    </rPh>
    <phoneticPr fontId="22"/>
  </si>
  <si>
    <t>産ビ２</t>
    <rPh sb="0" eb="1">
      <t>サン</t>
    </rPh>
    <phoneticPr fontId="22"/>
  </si>
  <si>
    <t>産ビ３</t>
    <rPh sb="0" eb="1">
      <t>サン</t>
    </rPh>
    <phoneticPr fontId="22"/>
  </si>
  <si>
    <t>産ビ４</t>
    <rPh sb="0" eb="1">
      <t>サン</t>
    </rPh>
    <phoneticPr fontId="22"/>
  </si>
  <si>
    <t>産事３</t>
    <rPh sb="0" eb="1">
      <t>サン</t>
    </rPh>
    <rPh sb="1" eb="2">
      <t>ジ</t>
    </rPh>
    <phoneticPr fontId="22"/>
  </si>
  <si>
    <t>産企３</t>
    <rPh sb="0" eb="1">
      <t>サン</t>
    </rPh>
    <rPh sb="1" eb="2">
      <t>キ</t>
    </rPh>
    <phoneticPr fontId="22"/>
  </si>
  <si>
    <t>産ビ５</t>
    <rPh sb="0" eb="1">
      <t>サン</t>
    </rPh>
    <phoneticPr fontId="22"/>
  </si>
  <si>
    <t>産ビ６</t>
    <rPh sb="0" eb="1">
      <t>サン</t>
    </rPh>
    <phoneticPr fontId="22"/>
  </si>
  <si>
    <t>ＭＢ開</t>
    <rPh sb="2" eb="3">
      <t>カイ</t>
    </rPh>
    <phoneticPr fontId="22"/>
  </si>
  <si>
    <t>Ｓ事統</t>
    <rPh sb="1" eb="2">
      <t>コト</t>
    </rPh>
    <rPh sb="2" eb="3">
      <t>オサム</t>
    </rPh>
    <phoneticPr fontId="22"/>
  </si>
  <si>
    <t>ＳＢ企</t>
    <rPh sb="2" eb="3">
      <t>キ</t>
    </rPh>
    <phoneticPr fontId="22"/>
  </si>
  <si>
    <t>Ｄ社企</t>
    <rPh sb="1" eb="2">
      <t>シャ</t>
    </rPh>
    <phoneticPr fontId="13"/>
  </si>
  <si>
    <t>会津Ｃ</t>
    <rPh sb="0" eb="2">
      <t>アイヅ</t>
    </rPh>
    <phoneticPr fontId="6"/>
  </si>
  <si>
    <t>２５推</t>
    <rPh sb="2" eb="3">
      <t>スイ</t>
    </rPh>
    <phoneticPr fontId="13"/>
  </si>
  <si>
    <t>ＤＸ推</t>
    <rPh sb="2" eb="3">
      <t>スイ</t>
    </rPh>
    <phoneticPr fontId="22"/>
  </si>
  <si>
    <t>ＤＸ企</t>
    <rPh sb="2" eb="3">
      <t>キ</t>
    </rPh>
    <phoneticPr fontId="22"/>
  </si>
  <si>
    <t>ＤＭ室</t>
    <rPh sb="2" eb="3">
      <t>シツ</t>
    </rPh>
    <phoneticPr fontId="13"/>
  </si>
  <si>
    <t>ＧＰ企</t>
    <rPh sb="2" eb="3">
      <t>キ</t>
    </rPh>
    <phoneticPr fontId="22"/>
  </si>
  <si>
    <t>Ｄ営１</t>
    <rPh sb="1" eb="2">
      <t>エイ</t>
    </rPh>
    <phoneticPr fontId="22"/>
  </si>
  <si>
    <t>Ｄ営２</t>
    <rPh sb="1" eb="2">
      <t>エイ</t>
    </rPh>
    <phoneticPr fontId="22"/>
  </si>
  <si>
    <t>ＰＵ企</t>
    <rPh sb="2" eb="3">
      <t>キ</t>
    </rPh>
    <phoneticPr fontId="13"/>
  </si>
  <si>
    <t>ＥＣ営</t>
    <rPh sb="2" eb="3">
      <t>エイ</t>
    </rPh>
    <phoneticPr fontId="22"/>
  </si>
  <si>
    <t>ＥＳ営</t>
    <rPh sb="2" eb="3">
      <t>エイ</t>
    </rPh>
    <phoneticPr fontId="22"/>
  </si>
  <si>
    <t>ＩＴ事</t>
    <rPh sb="2" eb="3">
      <t>ジ</t>
    </rPh>
    <phoneticPr fontId="13"/>
  </si>
  <si>
    <t>ＩＥ企</t>
    <rPh sb="2" eb="3">
      <t>キ</t>
    </rPh>
    <phoneticPr fontId="22"/>
  </si>
  <si>
    <t>ＤＣ推</t>
    <rPh sb="2" eb="3">
      <t>スイ</t>
    </rPh>
    <phoneticPr fontId="22"/>
  </si>
  <si>
    <t>ＩＴＳ</t>
  </si>
  <si>
    <t>Ｐビ推</t>
    <rPh sb="2" eb="3">
      <t>スイ</t>
    </rPh>
    <phoneticPr fontId="6"/>
  </si>
  <si>
    <t>監査部</t>
    <rPh sb="0" eb="2">
      <t>カンサ</t>
    </rPh>
    <rPh sb="2" eb="3">
      <t>ブ</t>
    </rPh>
    <phoneticPr fontId="10"/>
  </si>
  <si>
    <t>企画本部</t>
    <rPh sb="0" eb="2">
      <t>キカク</t>
    </rPh>
    <rPh sb="2" eb="4">
      <t>ホンブ</t>
    </rPh>
    <phoneticPr fontId="10"/>
  </si>
  <si>
    <t>企画部</t>
    <rPh sb="0" eb="2">
      <t>キカク</t>
    </rPh>
    <rPh sb="2" eb="3">
      <t>ブ</t>
    </rPh>
    <phoneticPr fontId="10"/>
  </si>
  <si>
    <t>ＯＵＲ　ＰＨＩＬＯＳＯＰＨＹ推進室</t>
    <rPh sb="14" eb="17">
      <t>スイシンシツ</t>
    </rPh>
    <phoneticPr fontId="18"/>
  </si>
  <si>
    <t>コーポレートサステナビリティ推進室</t>
    <rPh sb="14" eb="16">
      <t>スイシン</t>
    </rPh>
    <rPh sb="16" eb="17">
      <t>シツ</t>
    </rPh>
    <phoneticPr fontId="6"/>
  </si>
  <si>
    <t>経営管理部</t>
    <rPh sb="0" eb="2">
      <t>ケイエイ</t>
    </rPh>
    <rPh sb="2" eb="4">
      <t>カンリ</t>
    </rPh>
    <rPh sb="4" eb="5">
      <t>ブ</t>
    </rPh>
    <phoneticPr fontId="19"/>
  </si>
  <si>
    <t>システム企画部</t>
    <rPh sb="4" eb="6">
      <t>キカク</t>
    </rPh>
    <rPh sb="6" eb="7">
      <t>ブ</t>
    </rPh>
    <phoneticPr fontId="2"/>
  </si>
  <si>
    <t>財務経理部</t>
    <rPh sb="0" eb="2">
      <t>ザイム</t>
    </rPh>
    <rPh sb="2" eb="4">
      <t>ケイリ</t>
    </rPh>
    <rPh sb="4" eb="5">
      <t>ブ</t>
    </rPh>
    <phoneticPr fontId="20"/>
  </si>
  <si>
    <t>秘書室</t>
    <rPh sb="0" eb="3">
      <t>ヒショシツ</t>
    </rPh>
    <phoneticPr fontId="17"/>
  </si>
  <si>
    <t>人事本部</t>
    <rPh sb="0" eb="2">
      <t>ジンジ</t>
    </rPh>
    <phoneticPr fontId="17"/>
  </si>
  <si>
    <t>人事部付</t>
    <rPh sb="0" eb="2">
      <t>ジンジ</t>
    </rPh>
    <rPh sb="2" eb="3">
      <t>ブ</t>
    </rPh>
    <rPh sb="3" eb="4">
      <t>ツ</t>
    </rPh>
    <phoneticPr fontId="13"/>
  </si>
  <si>
    <t>管理本部</t>
    <rPh sb="0" eb="2">
      <t>カンリ</t>
    </rPh>
    <rPh sb="2" eb="4">
      <t>ホンブ</t>
    </rPh>
    <phoneticPr fontId="17"/>
  </si>
  <si>
    <t>総務部</t>
    <rPh sb="0" eb="2">
      <t>ソウム</t>
    </rPh>
    <rPh sb="2" eb="3">
      <t>ブ</t>
    </rPh>
    <phoneticPr fontId="16"/>
  </si>
  <si>
    <t>コンプライアンス統括部</t>
    <rPh sb="8" eb="10">
      <t>トウカツ</t>
    </rPh>
    <rPh sb="10" eb="11">
      <t>ブ</t>
    </rPh>
    <phoneticPr fontId="16"/>
  </si>
  <si>
    <t>情報システム部</t>
    <rPh sb="0" eb="2">
      <t>ジョウホウ</t>
    </rPh>
    <rPh sb="6" eb="7">
      <t>ブ</t>
    </rPh>
    <phoneticPr fontId="20"/>
  </si>
  <si>
    <t>基盤センター</t>
    <rPh sb="0" eb="2">
      <t>キバン</t>
    </rPh>
    <phoneticPr fontId="24"/>
  </si>
  <si>
    <t>業務本部</t>
    <rPh sb="0" eb="2">
      <t>ギョウム</t>
    </rPh>
    <rPh sb="2" eb="4">
      <t>ホンブ</t>
    </rPh>
    <phoneticPr fontId="25"/>
  </si>
  <si>
    <t>ビジネスプロセス統括部</t>
    <rPh sb="8" eb="10">
      <t>トウカツ</t>
    </rPh>
    <rPh sb="10" eb="11">
      <t>ブ</t>
    </rPh>
    <phoneticPr fontId="13"/>
  </si>
  <si>
    <t>調達部</t>
    <rPh sb="0" eb="2">
      <t>チョウタツ</t>
    </rPh>
    <rPh sb="2" eb="3">
      <t>ブ</t>
    </rPh>
    <phoneticPr fontId="13"/>
  </si>
  <si>
    <t>グローバル本部</t>
    <rPh sb="5" eb="7">
      <t>ホンブ</t>
    </rPh>
    <phoneticPr fontId="10"/>
  </si>
  <si>
    <t>北京駐在員事務所</t>
    <rPh sb="0" eb="2">
      <t>ペキン</t>
    </rPh>
    <rPh sb="2" eb="5">
      <t>チュウザイイン</t>
    </rPh>
    <rPh sb="5" eb="7">
      <t>ジム</t>
    </rPh>
    <rPh sb="7" eb="8">
      <t>ショ</t>
    </rPh>
    <phoneticPr fontId="10"/>
  </si>
  <si>
    <t>ホーチミン駐在員事務所</t>
    <rPh sb="5" eb="8">
      <t>チュウザイイン</t>
    </rPh>
    <rPh sb="8" eb="10">
      <t>ジム</t>
    </rPh>
    <rPh sb="10" eb="11">
      <t>ショ</t>
    </rPh>
    <phoneticPr fontId="10"/>
  </si>
  <si>
    <t>ジャカルタ駐在員事務所</t>
    <rPh sb="5" eb="8">
      <t>チュウザイイン</t>
    </rPh>
    <rPh sb="8" eb="10">
      <t>ジム</t>
    </rPh>
    <rPh sb="10" eb="11">
      <t>ショ</t>
    </rPh>
    <phoneticPr fontId="10"/>
  </si>
  <si>
    <t>テクノロジー＆イノベーション本部</t>
    <rPh sb="14" eb="16">
      <t>ホンブ</t>
    </rPh>
    <phoneticPr fontId="22"/>
  </si>
  <si>
    <t>テクノロジー＆イノベーション推進室</t>
    <rPh sb="14" eb="16">
      <t>スイシン</t>
    </rPh>
    <rPh sb="16" eb="17">
      <t>シツ</t>
    </rPh>
    <phoneticPr fontId="22"/>
  </si>
  <si>
    <t>西日本テクノロジー＆イノベーション室</t>
    <rPh sb="0" eb="1">
      <t>ニシ</t>
    </rPh>
    <rPh sb="1" eb="3">
      <t>ニホン</t>
    </rPh>
    <rPh sb="17" eb="18">
      <t>シツ</t>
    </rPh>
    <phoneticPr fontId="22"/>
  </si>
  <si>
    <t>アプリケーション開発部</t>
    <rPh sb="8" eb="10">
      <t>カイハツ</t>
    </rPh>
    <rPh sb="10" eb="11">
      <t>ブ</t>
    </rPh>
    <phoneticPr fontId="22"/>
  </si>
  <si>
    <t>インダストリー事業統括本部</t>
    <rPh sb="7" eb="9">
      <t>ジギョウ</t>
    </rPh>
    <rPh sb="9" eb="11">
      <t>トウカツ</t>
    </rPh>
    <rPh sb="11" eb="13">
      <t>ホンブ</t>
    </rPh>
    <phoneticPr fontId="17"/>
  </si>
  <si>
    <t>インダストリー事業推進部</t>
    <rPh sb="9" eb="12">
      <t>スイシンブ</t>
    </rPh>
    <phoneticPr fontId="17"/>
  </si>
  <si>
    <t>金融事業推進部</t>
    <rPh sb="0" eb="2">
      <t>キンユウ</t>
    </rPh>
    <rPh sb="2" eb="4">
      <t>ジギョウ</t>
    </rPh>
    <rPh sb="4" eb="7">
      <t>スイシンブ</t>
    </rPh>
    <phoneticPr fontId="17"/>
  </si>
  <si>
    <t>クレジットプラットフォーム事業部</t>
    <rPh sb="13" eb="15">
      <t>ジギョウ</t>
    </rPh>
    <rPh sb="15" eb="16">
      <t>ブ</t>
    </rPh>
    <phoneticPr fontId="17"/>
  </si>
  <si>
    <t>カード第１事業部</t>
    <rPh sb="3" eb="4">
      <t>ダイ</t>
    </rPh>
    <rPh sb="5" eb="7">
      <t>ジギョウ</t>
    </rPh>
    <rPh sb="7" eb="8">
      <t>ブ</t>
    </rPh>
    <phoneticPr fontId="17"/>
  </si>
  <si>
    <t>統合プロジェクト企画推進部</t>
  </si>
  <si>
    <t>カード第２事業部</t>
    <rPh sb="3" eb="4">
      <t>ダイ</t>
    </rPh>
    <rPh sb="5" eb="7">
      <t>ジギョウ</t>
    </rPh>
    <rPh sb="7" eb="8">
      <t>ブ</t>
    </rPh>
    <phoneticPr fontId="17"/>
  </si>
  <si>
    <t>フィナンシャル事業部</t>
    <rPh sb="7" eb="9">
      <t>ジギョウ</t>
    </rPh>
    <rPh sb="9" eb="10">
      <t>ブ</t>
    </rPh>
    <phoneticPr fontId="17"/>
  </si>
  <si>
    <t>フィナンシャルビジネス営業企画室</t>
  </si>
  <si>
    <t>フィナンシャル公金ビジネス部</t>
    <rPh sb="7" eb="9">
      <t>コウキン</t>
    </rPh>
    <rPh sb="13" eb="14">
      <t>ブ</t>
    </rPh>
    <phoneticPr fontId="13"/>
  </si>
  <si>
    <t>産業公共事業本部</t>
    <rPh sb="0" eb="2">
      <t>サンギョウ</t>
    </rPh>
    <rPh sb="2" eb="4">
      <t>コウキョウ</t>
    </rPh>
    <rPh sb="4" eb="6">
      <t>ジギョウ</t>
    </rPh>
    <rPh sb="6" eb="8">
      <t>ホンブ</t>
    </rPh>
    <phoneticPr fontId="17"/>
  </si>
  <si>
    <t>産業公共事業推進部</t>
    <rPh sb="0" eb="2">
      <t>サンギョウ</t>
    </rPh>
    <rPh sb="2" eb="4">
      <t>コウキョウ</t>
    </rPh>
    <rPh sb="4" eb="6">
      <t>ジギョウ</t>
    </rPh>
    <rPh sb="6" eb="9">
      <t>スイシンブ</t>
    </rPh>
    <phoneticPr fontId="17"/>
  </si>
  <si>
    <t>ＣＯＲＥプロジェクト推進事業部</t>
    <rPh sb="10" eb="12">
      <t>スイシン</t>
    </rPh>
    <rPh sb="12" eb="14">
      <t>ジギョウ</t>
    </rPh>
    <rPh sb="14" eb="15">
      <t>ブ</t>
    </rPh>
    <phoneticPr fontId="17"/>
  </si>
  <si>
    <t>ＣＯＲＥプロジェクト推進第１部</t>
    <rPh sb="10" eb="12">
      <t>スイシン</t>
    </rPh>
    <rPh sb="12" eb="13">
      <t>ダイ</t>
    </rPh>
    <rPh sb="14" eb="15">
      <t>ブ</t>
    </rPh>
    <phoneticPr fontId="17"/>
  </si>
  <si>
    <t>ＣＯＲＥプロジェクト推進第２部</t>
    <rPh sb="10" eb="12">
      <t>スイシン</t>
    </rPh>
    <rPh sb="12" eb="13">
      <t>ダイ</t>
    </rPh>
    <rPh sb="14" eb="15">
      <t>ブ</t>
    </rPh>
    <phoneticPr fontId="17"/>
  </si>
  <si>
    <t>エネルギービジネス事業部</t>
    <rPh sb="9" eb="11">
      <t>ジギョウ</t>
    </rPh>
    <rPh sb="11" eb="12">
      <t>ブ</t>
    </rPh>
    <phoneticPr fontId="17"/>
  </si>
  <si>
    <t>産業ビジネス第１事業部</t>
    <rPh sb="0" eb="2">
      <t>サンギョウ</t>
    </rPh>
    <rPh sb="6" eb="7">
      <t>ダイ</t>
    </rPh>
    <rPh sb="8" eb="10">
      <t>ジギョウ</t>
    </rPh>
    <rPh sb="10" eb="11">
      <t>ブ</t>
    </rPh>
    <phoneticPr fontId="22"/>
  </si>
  <si>
    <t>メディアビジネス第１部</t>
    <rPh sb="8" eb="9">
      <t>ダイ</t>
    </rPh>
    <rPh sb="10" eb="11">
      <t>ブ</t>
    </rPh>
    <phoneticPr fontId="6"/>
  </si>
  <si>
    <t>メディアビジネス第２部</t>
    <rPh sb="8" eb="9">
      <t>ダイ</t>
    </rPh>
    <rPh sb="10" eb="11">
      <t>ブ</t>
    </rPh>
    <phoneticPr fontId="6"/>
  </si>
  <si>
    <t>産業ビジネス第２事業部</t>
    <rPh sb="0" eb="2">
      <t>サンギョウ</t>
    </rPh>
    <rPh sb="6" eb="7">
      <t>ダイ</t>
    </rPh>
    <rPh sb="8" eb="10">
      <t>ジギョウ</t>
    </rPh>
    <rPh sb="10" eb="11">
      <t>ブ</t>
    </rPh>
    <phoneticPr fontId="22"/>
  </si>
  <si>
    <t>産業ビジネス第２企画営業部</t>
    <rPh sb="0" eb="2">
      <t>サンギョウ</t>
    </rPh>
    <rPh sb="6" eb="7">
      <t>ダイ</t>
    </rPh>
    <rPh sb="8" eb="10">
      <t>キカク</t>
    </rPh>
    <rPh sb="10" eb="12">
      <t>エイギョウ</t>
    </rPh>
    <rPh sb="12" eb="13">
      <t>ブ</t>
    </rPh>
    <phoneticPr fontId="22"/>
  </si>
  <si>
    <t>産業ビジネス第２部</t>
    <rPh sb="0" eb="2">
      <t>サンギョウ</t>
    </rPh>
    <rPh sb="6" eb="7">
      <t>ダイ</t>
    </rPh>
    <rPh sb="8" eb="9">
      <t>ブ</t>
    </rPh>
    <phoneticPr fontId="22"/>
  </si>
  <si>
    <t>産業ビジネス第３部</t>
    <rPh sb="0" eb="2">
      <t>サンギョウ</t>
    </rPh>
    <rPh sb="6" eb="7">
      <t>ダイ</t>
    </rPh>
    <rPh sb="8" eb="9">
      <t>ブ</t>
    </rPh>
    <phoneticPr fontId="22"/>
  </si>
  <si>
    <t>産業ビジネス第４部</t>
    <rPh sb="0" eb="2">
      <t>サンギョウ</t>
    </rPh>
    <rPh sb="6" eb="7">
      <t>ダイ</t>
    </rPh>
    <rPh sb="8" eb="9">
      <t>ブ</t>
    </rPh>
    <phoneticPr fontId="22"/>
  </si>
  <si>
    <t>産業ビジネス第３事業部</t>
    <rPh sb="0" eb="2">
      <t>サンギョウ</t>
    </rPh>
    <rPh sb="6" eb="7">
      <t>ダイ</t>
    </rPh>
    <rPh sb="8" eb="10">
      <t>ジギョウ</t>
    </rPh>
    <rPh sb="10" eb="11">
      <t>ブ</t>
    </rPh>
    <phoneticPr fontId="22"/>
  </si>
  <si>
    <t>産業ビジネス第３企画営業部</t>
    <rPh sb="0" eb="2">
      <t>サンギョウ</t>
    </rPh>
    <rPh sb="6" eb="7">
      <t>ダイ</t>
    </rPh>
    <rPh sb="8" eb="10">
      <t>キカク</t>
    </rPh>
    <rPh sb="10" eb="12">
      <t>エイギョウ</t>
    </rPh>
    <rPh sb="12" eb="13">
      <t>ブ</t>
    </rPh>
    <phoneticPr fontId="22"/>
  </si>
  <si>
    <t>産業ビジネス第５部</t>
    <rPh sb="0" eb="2">
      <t>サンギョウ</t>
    </rPh>
    <rPh sb="6" eb="7">
      <t>ダイ</t>
    </rPh>
    <rPh sb="8" eb="9">
      <t>ブ</t>
    </rPh>
    <phoneticPr fontId="22"/>
  </si>
  <si>
    <t>産業ビジネス第６部</t>
    <rPh sb="0" eb="2">
      <t>サンギョウ</t>
    </rPh>
    <rPh sb="6" eb="7">
      <t>ダイ</t>
    </rPh>
    <rPh sb="8" eb="9">
      <t>ブ</t>
    </rPh>
    <phoneticPr fontId="22"/>
  </si>
  <si>
    <t>公共事業部</t>
    <rPh sb="0" eb="2">
      <t>コウキョウ</t>
    </rPh>
    <rPh sb="2" eb="4">
      <t>ジギョウ</t>
    </rPh>
    <rPh sb="4" eb="5">
      <t>ブ</t>
    </rPh>
    <phoneticPr fontId="17"/>
  </si>
  <si>
    <t>サービス事業統括本部</t>
    <rPh sb="4" eb="6">
      <t>ジギョウ</t>
    </rPh>
    <rPh sb="6" eb="8">
      <t>トウカツ</t>
    </rPh>
    <rPh sb="8" eb="10">
      <t>ホンブ</t>
    </rPh>
    <phoneticPr fontId="17"/>
  </si>
  <si>
    <t>サービス企画部</t>
    <rPh sb="4" eb="6">
      <t>キカク</t>
    </rPh>
    <rPh sb="6" eb="7">
      <t>ブ</t>
    </rPh>
    <phoneticPr fontId="17"/>
  </si>
  <si>
    <t>会津サービスクリエーションセンター</t>
    <rPh sb="0" eb="2">
      <t>アイヅ</t>
    </rPh>
    <phoneticPr fontId="6"/>
  </si>
  <si>
    <t>ＥＸＰＯ２０２５推進室</t>
    <rPh sb="8" eb="11">
      <t>スイシンシツ</t>
    </rPh>
    <phoneticPr fontId="6"/>
  </si>
  <si>
    <t>デジタルトランスフォーメーションビジネスユニット（仮想）</t>
    <rPh sb="25" eb="27">
      <t>カソウ</t>
    </rPh>
    <phoneticPr fontId="13"/>
  </si>
  <si>
    <t>デジタルトランスフォーメーションサービス推進部</t>
    <rPh sb="20" eb="23">
      <t>スイシンブ</t>
    </rPh>
    <phoneticPr fontId="22"/>
  </si>
  <si>
    <t>デジタルトランスフォーメーション営業企画ユニット</t>
    <rPh sb="16" eb="18">
      <t>エイギョウ</t>
    </rPh>
    <rPh sb="18" eb="20">
      <t>キカク</t>
    </rPh>
    <phoneticPr fontId="22"/>
  </si>
  <si>
    <t>デジタルトランスフォーメーションＲ＆Ｄ部</t>
    <rPh sb="19" eb="20">
      <t>ブ</t>
    </rPh>
    <phoneticPr fontId="13"/>
  </si>
  <si>
    <t>デジタルトランスフォーメーション企画部</t>
    <rPh sb="16" eb="18">
      <t>キカク</t>
    </rPh>
    <rPh sb="18" eb="19">
      <t>ブ</t>
    </rPh>
    <phoneticPr fontId="22"/>
  </si>
  <si>
    <t>デジタルマーケティングサービス推進室</t>
    <rPh sb="15" eb="17">
      <t>スイシン</t>
    </rPh>
    <rPh sb="17" eb="18">
      <t>シツ</t>
    </rPh>
    <phoneticPr fontId="22"/>
  </si>
  <si>
    <t>グローバルペイメントサービス企画部</t>
    <rPh sb="14" eb="16">
      <t>キカク</t>
    </rPh>
    <rPh sb="16" eb="17">
      <t>ブ</t>
    </rPh>
    <phoneticPr fontId="22"/>
  </si>
  <si>
    <t>デジタルトランスフォーメーション第１営業部</t>
    <rPh sb="16" eb="17">
      <t>ダイ</t>
    </rPh>
    <rPh sb="18" eb="20">
      <t>エイギョウ</t>
    </rPh>
    <rPh sb="20" eb="21">
      <t>ブ</t>
    </rPh>
    <phoneticPr fontId="22"/>
  </si>
  <si>
    <t>デジタルトランスフォーメーション第２営業部</t>
    <rPh sb="16" eb="17">
      <t>ダイ</t>
    </rPh>
    <rPh sb="18" eb="20">
      <t>エイギョウ</t>
    </rPh>
    <rPh sb="20" eb="21">
      <t>ブ</t>
    </rPh>
    <phoneticPr fontId="22"/>
  </si>
  <si>
    <t>モビリティサービス部</t>
    <rPh sb="9" eb="10">
      <t>ブ</t>
    </rPh>
    <phoneticPr fontId="13"/>
  </si>
  <si>
    <t>フィナンシャルサービス部</t>
    <rPh sb="11" eb="12">
      <t>ブ</t>
    </rPh>
    <phoneticPr fontId="22"/>
  </si>
  <si>
    <t>クレジットサービス第１部</t>
    <rPh sb="9" eb="10">
      <t>ダイ</t>
    </rPh>
    <rPh sb="11" eb="12">
      <t>ブ</t>
    </rPh>
    <phoneticPr fontId="13"/>
  </si>
  <si>
    <t>クレジットサービス第２部</t>
    <rPh sb="9" eb="10">
      <t>ダイ</t>
    </rPh>
    <rPh sb="11" eb="12">
      <t>ブ</t>
    </rPh>
    <phoneticPr fontId="13"/>
  </si>
  <si>
    <t>クレジットプロセッシングサービス企画部</t>
    <rPh sb="16" eb="18">
      <t>キカク</t>
    </rPh>
    <rPh sb="18" eb="19">
      <t>ブ</t>
    </rPh>
    <phoneticPr fontId="13"/>
  </si>
  <si>
    <t>クレジットＢＰＯ企画室</t>
    <rPh sb="8" eb="11">
      <t>キカクシツ</t>
    </rPh>
    <phoneticPr fontId="13"/>
  </si>
  <si>
    <t>デジタルマーケティングサービス第１部</t>
    <rPh sb="15" eb="16">
      <t>ダイ</t>
    </rPh>
    <rPh sb="17" eb="18">
      <t>ブ</t>
    </rPh>
    <phoneticPr fontId="22"/>
  </si>
  <si>
    <t>デジタルマーケティングサービス第２部</t>
    <rPh sb="15" eb="16">
      <t>ダイ</t>
    </rPh>
    <rPh sb="17" eb="18">
      <t>ブ</t>
    </rPh>
    <phoneticPr fontId="22"/>
  </si>
  <si>
    <t>デジタルマーケティングサービス第３部</t>
    <rPh sb="15" eb="16">
      <t>ダイ</t>
    </rPh>
    <rPh sb="17" eb="18">
      <t>ブ</t>
    </rPh>
    <phoneticPr fontId="22"/>
  </si>
  <si>
    <t>ＡＩ＆ロボティクスサービス部</t>
    <rPh sb="13" eb="14">
      <t>ブ</t>
    </rPh>
    <phoneticPr fontId="22"/>
  </si>
  <si>
    <t>プラットフォームサービス事業戦略部</t>
    <rPh sb="12" eb="14">
      <t>ジギョウ</t>
    </rPh>
    <rPh sb="14" eb="16">
      <t>センリャク</t>
    </rPh>
    <rPh sb="16" eb="17">
      <t>ブ</t>
    </rPh>
    <phoneticPr fontId="22"/>
  </si>
  <si>
    <t>プラットフォームサービス企画部</t>
    <rPh sb="12" eb="14">
      <t>キカク</t>
    </rPh>
    <rPh sb="14" eb="15">
      <t>ブ</t>
    </rPh>
    <phoneticPr fontId="13"/>
  </si>
  <si>
    <t>クラウド＆セキュリティコンサルティング部</t>
    <rPh sb="19" eb="20">
      <t>ブ</t>
    </rPh>
    <phoneticPr fontId="22"/>
  </si>
  <si>
    <t>クラウド＆セキュリティ第１部</t>
    <rPh sb="11" eb="12">
      <t>ダイ</t>
    </rPh>
    <rPh sb="13" eb="14">
      <t>ブ</t>
    </rPh>
    <phoneticPr fontId="22"/>
  </si>
  <si>
    <t>クラウド＆セキュリティ第２部</t>
    <rPh sb="11" eb="12">
      <t>ダイ</t>
    </rPh>
    <rPh sb="13" eb="14">
      <t>ブ</t>
    </rPh>
    <phoneticPr fontId="22"/>
  </si>
  <si>
    <t>クラウド＆セキュリティテクノロジー部</t>
    <rPh sb="17" eb="18">
      <t>ブ</t>
    </rPh>
    <phoneticPr fontId="22"/>
  </si>
  <si>
    <t>ヘルスケアサービス企画営業部</t>
    <rPh sb="11" eb="13">
      <t>エイギョウ</t>
    </rPh>
    <phoneticPr fontId="13"/>
  </si>
  <si>
    <t>ヘルスケアサービス部</t>
    <rPh sb="9" eb="10">
      <t>ブ</t>
    </rPh>
    <phoneticPr fontId="13"/>
  </si>
  <si>
    <t>エンタープライズビジネスユニット（仮想）</t>
    <rPh sb="17" eb="19">
      <t>カソウ</t>
    </rPh>
    <phoneticPr fontId="13"/>
  </si>
  <si>
    <t>エンタープライズ営業企画ユニット</t>
    <rPh sb="8" eb="10">
      <t>エイギョウ</t>
    </rPh>
    <rPh sb="10" eb="12">
      <t>キカク</t>
    </rPh>
    <phoneticPr fontId="22"/>
  </si>
  <si>
    <t>Ｓｐｅｎｄｉａ事業推進室</t>
    <rPh sb="7" eb="9">
      <t>ジギョウ</t>
    </rPh>
    <rPh sb="9" eb="12">
      <t>スイシンシツ</t>
    </rPh>
    <phoneticPr fontId="13"/>
  </si>
  <si>
    <t>ＥＲＰサービステクノロジー室</t>
    <rPh sb="13" eb="14">
      <t>シツ</t>
    </rPh>
    <phoneticPr fontId="6"/>
  </si>
  <si>
    <t>ＥＲＰコンサルティング第１部</t>
    <rPh sb="11" eb="12">
      <t>ダイ</t>
    </rPh>
    <rPh sb="13" eb="14">
      <t>ブ</t>
    </rPh>
    <phoneticPr fontId="22"/>
  </si>
  <si>
    <t>ＥＲＰコンサルティング第２部</t>
    <rPh sb="11" eb="12">
      <t>ダイ</t>
    </rPh>
    <rPh sb="13" eb="14">
      <t>ブ</t>
    </rPh>
    <phoneticPr fontId="22"/>
  </si>
  <si>
    <t>ＥＲＰコンサルティング第３部</t>
    <rPh sb="11" eb="12">
      <t>ダイ</t>
    </rPh>
    <rPh sb="13" eb="14">
      <t>ブ</t>
    </rPh>
    <phoneticPr fontId="22"/>
  </si>
  <si>
    <t>ＥＲＰコンサルティング第４部</t>
    <rPh sb="11" eb="12">
      <t>ダイ</t>
    </rPh>
    <rPh sb="13" eb="14">
      <t>ブ</t>
    </rPh>
    <phoneticPr fontId="22"/>
  </si>
  <si>
    <t>経営管理サービスユニット</t>
    <rPh sb="0" eb="2">
      <t>ケイエイ</t>
    </rPh>
    <rPh sb="2" eb="4">
      <t>カンリ</t>
    </rPh>
    <phoneticPr fontId="22"/>
  </si>
  <si>
    <t>経営管理サービス第１部</t>
    <rPh sb="0" eb="2">
      <t>ケイエイ</t>
    </rPh>
    <rPh sb="2" eb="4">
      <t>カンリ</t>
    </rPh>
    <rPh sb="8" eb="9">
      <t>ダイ</t>
    </rPh>
    <rPh sb="10" eb="11">
      <t>ブ</t>
    </rPh>
    <phoneticPr fontId="22"/>
  </si>
  <si>
    <t>経営管理サービス第２部</t>
    <rPh sb="0" eb="2">
      <t>ケイエイ</t>
    </rPh>
    <rPh sb="2" eb="4">
      <t>カンリ</t>
    </rPh>
    <rPh sb="8" eb="9">
      <t>ダイ</t>
    </rPh>
    <rPh sb="10" eb="11">
      <t>ブ</t>
    </rPh>
    <phoneticPr fontId="22"/>
  </si>
  <si>
    <t>ＩＴ基盤技術事業部</t>
    <rPh sb="2" eb="4">
      <t>キバン</t>
    </rPh>
    <rPh sb="4" eb="6">
      <t>ギジュツ</t>
    </rPh>
    <rPh sb="6" eb="8">
      <t>ジギョウ</t>
    </rPh>
    <rPh sb="8" eb="9">
      <t>ブ</t>
    </rPh>
    <phoneticPr fontId="17"/>
  </si>
  <si>
    <t>ＩＴ基盤エンジニアリング企画室</t>
    <rPh sb="2" eb="4">
      <t>キバン</t>
    </rPh>
    <rPh sb="12" eb="15">
      <t>キカクシツ</t>
    </rPh>
    <phoneticPr fontId="22"/>
  </si>
  <si>
    <t>ＩＴ基盤ビジネス推進室</t>
  </si>
  <si>
    <t>ビジネスイノベーション事業部</t>
    <rPh sb="11" eb="13">
      <t>ジギョウ</t>
    </rPh>
    <rPh sb="13" eb="14">
      <t>ブ</t>
    </rPh>
    <phoneticPr fontId="17"/>
  </si>
  <si>
    <r>
      <t>ビジネスイノベーション第１</t>
    </r>
    <r>
      <rPr>
        <sz val="9"/>
        <color theme="1"/>
        <rFont val="Meiryo UI"/>
        <family val="3"/>
        <charset val="128"/>
      </rPr>
      <t>部</t>
    </r>
    <rPh sb="11" eb="12">
      <t>ダイ</t>
    </rPh>
    <rPh sb="13" eb="14">
      <t>ブ</t>
    </rPh>
    <phoneticPr fontId="13"/>
  </si>
  <si>
    <t>ビジネスイノベーション第２部</t>
    <rPh sb="11" eb="12">
      <t>ダイ</t>
    </rPh>
    <rPh sb="13" eb="14">
      <t>ブ</t>
    </rPh>
    <phoneticPr fontId="13"/>
  </si>
  <si>
    <t>ＰＭＯビジネス推進部</t>
    <rPh sb="7" eb="9">
      <t>スイシン</t>
    </rPh>
    <rPh sb="9" eb="10">
      <t>ブ</t>
    </rPh>
    <phoneticPr fontId="6"/>
  </si>
  <si>
    <t>4.5</t>
    <phoneticPr fontId="2"/>
  </si>
  <si>
    <t>グレード、職種等を2020年10月の一覧に更新</t>
    <rPh sb="5" eb="7">
      <t>ショクシュ</t>
    </rPh>
    <rPh sb="7" eb="8">
      <t>トウ</t>
    </rPh>
    <rPh sb="13" eb="14">
      <t>ネン</t>
    </rPh>
    <rPh sb="16" eb="17">
      <t>ガツ</t>
    </rPh>
    <rPh sb="18" eb="20">
      <t>イチラン</t>
    </rPh>
    <rPh sb="21" eb="23">
      <t>コウシン</t>
    </rPh>
    <phoneticPr fontId="2"/>
  </si>
  <si>
    <t>TIS307210</t>
    <phoneticPr fontId="2"/>
  </si>
  <si>
    <t>張　金文</t>
    <phoneticPr fontId="2"/>
  </si>
  <si>
    <t>三井住友銀行株式会社</t>
  </si>
  <si>
    <t>生命保険システム</t>
  </si>
  <si>
    <t>H</t>
  </si>
  <si>
    <t>J</t>
  </si>
  <si>
    <t>1億以上5億未満</t>
  </si>
  <si>
    <t>S：100人月～</t>
  </si>
  <si>
    <t>1.営業利益目標達成</t>
  </si>
  <si>
    <t>ハマゴムエイコム株式会社</t>
  </si>
  <si>
    <t>タイヤマネージメントシステム</t>
  </si>
  <si>
    <t>I</t>
  </si>
  <si>
    <t>5,000万未満</t>
  </si>
  <si>
    <t>C：10人月～</t>
  </si>
  <si>
    <t>海外MRLシステム</t>
  </si>
  <si>
    <t>V</t>
  </si>
  <si>
    <t>5,000万以上1億未満</t>
  </si>
  <si>
    <t>B：30人月～</t>
  </si>
  <si>
    <t>データ連携システム</t>
  </si>
  <si>
    <t>D：～10人月</t>
  </si>
  <si>
    <t>グローバルコンパスシステム</t>
  </si>
  <si>
    <t>M</t>
  </si>
  <si>
    <t>A：50人月～</t>
  </si>
  <si>
    <t>3.営業利益目標未達成(赤字)</t>
  </si>
  <si>
    <t>販促管理</t>
  </si>
  <si>
    <t>A</t>
  </si>
  <si>
    <t>N</t>
  </si>
  <si>
    <t>2.営業利益目標未達成(黒字)</t>
  </si>
  <si>
    <t>経費管理システム</t>
  </si>
  <si>
    <t>B</t>
  </si>
  <si>
    <t>G</t>
  </si>
  <si>
    <t>JSF基盤システム</t>
  </si>
  <si>
    <t>E</t>
  </si>
  <si>
    <t>全社投資管理システム</t>
  </si>
  <si>
    <t>1.ウォーターフォール</t>
  </si>
  <si>
    <t>1.新規開発</t>
  </si>
  <si>
    <t>4.なし</t>
  </si>
  <si>
    <t>2.保守開発</t>
  </si>
  <si>
    <t>2.アジャイル</t>
  </si>
  <si>
    <t>1.あり</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</si>
</sst>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176" formatCode="#,##0.0_ "/>
    <numFmt numFmtId="177" formatCode="#,##0_ "/>
    <numFmt numFmtId="178" formatCode="0\ &quot;か&quot;&quot;月&quot;"/>
    <numFmt numFmtId="179" formatCode="#,##0_ &quot;M&quot;"/>
    <numFmt numFmtId="180" formatCode="#,##0;&quot;▲ &quot;#,##0"/>
    <numFmt numFmtId="181" formatCode="#,##0.0_);[Red]\(#,##0.0\)"/>
    <numFmt numFmtId="182" formatCode="&quot;レ&quot;&quot;ベ&quot;&quot;ル&quot;General"/>
    <numFmt numFmtId="183" formatCode="0.00_ "/>
    <numFmt numFmtId="184" formatCode="#,##0.000_);[Red]\(#,##0.000\)"/>
    <numFmt numFmtId="185" formatCode="yyyy&quot;年&quot;m&quot;月&quot;;@"/>
    <numFmt numFmtId="186" formatCode="#,##0.00_ "/>
    <numFmt numFmtId="187" formatCode="#,##0.00;&quot;▲ &quot;#,##0.00"/>
    <numFmt numFmtId="188" formatCode="#,##0_ &quot;人&quot;&quot;月&quot;"/>
    <numFmt numFmtId="189" formatCode="#,##0.00_ &quot;～&quot;"/>
  </numFmts>
  <fonts count="50">
    <font>
      <sz val="11"/>
      <color theme="1"/>
      <name val="ＭＳ Ｐゴシック"/>
      <family val="2"/>
      <charset val="128"/>
      <scheme val="minor"/>
    </font>
    <font>
      <sz val="11"/>
      <color theme="1"/>
      <name val="ＭＳ Ｐゴシック"/>
      <family val="2"/>
      <charset val="128"/>
      <scheme val="minor"/>
    </font>
    <font>
      <sz val="6"/>
      <name val="ＭＳ Ｐゴシック"/>
      <family val="2"/>
      <charset val="128"/>
      <scheme val="minor"/>
    </font>
    <font>
      <sz val="6"/>
      <name val="ＭＳ Ｐゴシック"/>
      <family val="3"/>
      <charset val="128"/>
    </font>
    <font>
      <sz val="10"/>
      <name val="ＭＳ Ｐゴシック"/>
      <family val="3"/>
      <charset val="128"/>
    </font>
    <font>
      <sz val="10"/>
      <name val="ＭＳ 明朝"/>
      <family val="1"/>
      <charset val="128"/>
    </font>
    <font>
      <sz val="11"/>
      <color theme="1"/>
      <name val="ＭＳ Ｐゴシック"/>
      <family val="3"/>
      <charset val="128"/>
      <scheme val="minor"/>
    </font>
    <font>
      <b/>
      <sz val="9"/>
      <name val="Meiryo UI"/>
      <family val="3"/>
      <charset val="128"/>
    </font>
    <font>
      <sz val="9"/>
      <name val="Meiryo UI"/>
      <family val="3"/>
      <charset val="128"/>
    </font>
    <font>
      <b/>
      <sz val="10"/>
      <name val="Meiryo UI"/>
      <family val="3"/>
      <charset val="128"/>
    </font>
    <font>
      <sz val="8"/>
      <name val="Meiryo UI"/>
      <family val="3"/>
      <charset val="128"/>
    </font>
    <font>
      <b/>
      <sz val="8"/>
      <name val="Meiryo UI"/>
      <family val="3"/>
      <charset val="128"/>
    </font>
    <font>
      <b/>
      <sz val="12"/>
      <name val="Meiryo UI"/>
      <family val="3"/>
      <charset val="128"/>
    </font>
    <font>
      <b/>
      <sz val="16"/>
      <name val="Meiryo UI"/>
      <family val="3"/>
      <charset val="128"/>
    </font>
    <font>
      <sz val="9"/>
      <color theme="0"/>
      <name val="Meiryo UI"/>
      <family val="3"/>
      <charset val="128"/>
    </font>
    <font>
      <b/>
      <u/>
      <sz val="8"/>
      <name val="Meiryo UI"/>
      <family val="3"/>
      <charset val="128"/>
    </font>
    <font>
      <sz val="8"/>
      <color theme="0"/>
      <name val="Meiryo UI"/>
      <family val="3"/>
      <charset val="128"/>
    </font>
    <font>
      <b/>
      <sz val="9"/>
      <color theme="0"/>
      <name val="Meiryo UI"/>
      <family val="3"/>
      <charset val="128"/>
    </font>
    <font>
      <b/>
      <sz val="9"/>
      <color rgb="FFFF0000"/>
      <name val="Meiryo UI"/>
      <family val="3"/>
      <charset val="128"/>
    </font>
    <font>
      <sz val="9"/>
      <color rgb="FF00B0F0"/>
      <name val="Meiryo UI"/>
      <family val="3"/>
      <charset val="128"/>
    </font>
    <font>
      <sz val="9"/>
      <color rgb="FFFF0000"/>
      <name val="Meiryo UI"/>
      <family val="3"/>
      <charset val="128"/>
    </font>
    <font>
      <sz val="12"/>
      <name val="Meiryo UI"/>
      <family val="3"/>
      <charset val="128"/>
    </font>
    <font>
      <sz val="9"/>
      <color theme="5"/>
      <name val="Meiryo UI"/>
      <family val="3"/>
      <charset val="128"/>
    </font>
    <font>
      <b/>
      <sz val="12"/>
      <color theme="0" tint="-0.34998626667073579"/>
      <name val="Meiryo UI"/>
      <family val="3"/>
      <charset val="128"/>
    </font>
    <font>
      <b/>
      <sz val="12"/>
      <color theme="0"/>
      <name val="Meiryo UI"/>
      <family val="3"/>
      <charset val="128"/>
    </font>
    <font>
      <b/>
      <sz val="14"/>
      <color theme="0"/>
      <name val="Meiryo UI"/>
      <family val="3"/>
      <charset val="128"/>
    </font>
    <font>
      <sz val="14"/>
      <color theme="0"/>
      <name val="Meiryo UI"/>
      <family val="3"/>
      <charset val="128"/>
    </font>
    <font>
      <sz val="14"/>
      <name val="Meiryo UI"/>
      <family val="3"/>
      <charset val="128"/>
    </font>
    <font>
      <b/>
      <sz val="12"/>
      <color rgb="FFFF0000"/>
      <name val="Meiryo UI"/>
      <family val="3"/>
      <charset val="128"/>
    </font>
    <font>
      <sz val="8"/>
      <color rgb="FFFF0000"/>
      <name val="Meiryo UI"/>
      <family val="3"/>
      <charset val="128"/>
    </font>
    <font>
      <strike/>
      <sz val="11"/>
      <name val="ＭＳ Ｐゴシック"/>
      <family val="3"/>
      <charset val="128"/>
      <scheme val="minor"/>
    </font>
    <font>
      <i/>
      <sz val="9"/>
      <name val="Meiryo UI"/>
      <family val="3"/>
      <charset val="128"/>
    </font>
    <font>
      <sz val="9"/>
      <color rgb="FF002060"/>
      <name val="Meiryo UI"/>
      <family val="3"/>
      <charset val="128"/>
    </font>
    <font>
      <sz val="9"/>
      <color theme="3"/>
      <name val="Meiryo UI"/>
      <family val="3"/>
      <charset val="128"/>
    </font>
    <font>
      <sz val="9"/>
      <color rgb="FFFFC000"/>
      <name val="Meiryo UI"/>
      <family val="3"/>
      <charset val="128"/>
    </font>
    <font>
      <sz val="11"/>
      <color theme="1"/>
      <name val="Meiryo UI"/>
      <family val="3"/>
      <charset val="128"/>
    </font>
    <font>
      <sz val="11"/>
      <name val="Meiryo UI"/>
      <family val="3"/>
      <charset val="128"/>
    </font>
    <font>
      <strike/>
      <sz val="11"/>
      <name val="Meiryo UI"/>
      <family val="3"/>
      <charset val="128"/>
    </font>
    <font>
      <sz val="11"/>
      <color rgb="FFFF0000"/>
      <name val="Meiryo UI"/>
      <family val="3"/>
      <charset val="128"/>
    </font>
    <font>
      <sz val="9"/>
      <color indexed="81"/>
      <name val="ＭＳ Ｐゴシック"/>
      <family val="3"/>
      <charset val="128"/>
    </font>
    <font>
      <b/>
      <sz val="9"/>
      <color indexed="81"/>
      <name val="ＭＳ Ｐゴシック"/>
      <family val="3"/>
      <charset val="128"/>
    </font>
    <font>
      <sz val="10"/>
      <name val="Meiryo UI"/>
      <family val="3"/>
      <charset val="128"/>
    </font>
    <font>
      <sz val="11"/>
      <name val="ＭＳ Ｐゴシック"/>
      <family val="3"/>
      <charset val="128"/>
    </font>
    <font>
      <b/>
      <sz val="11"/>
      <color theme="1"/>
      <name val="Meiryo UI"/>
      <family val="3"/>
      <charset val="128"/>
    </font>
    <font>
      <sz val="10"/>
      <color theme="1"/>
      <name val="ＭＳ Ｐゴシック"/>
      <family val="2"/>
      <charset val="128"/>
      <scheme val="minor"/>
    </font>
    <font>
      <b/>
      <sz val="9"/>
      <color theme="1"/>
      <name val="Meiryo UI"/>
      <family val="3"/>
      <charset val="128"/>
    </font>
    <font>
      <b/>
      <sz val="10"/>
      <color theme="1"/>
      <name val="Meiryo UI"/>
      <family val="3"/>
      <charset val="128"/>
    </font>
    <font>
      <b/>
      <sz val="10"/>
      <color theme="0"/>
      <name val="Meiryo UI"/>
      <family val="3"/>
      <charset val="128"/>
    </font>
    <font>
      <sz val="10"/>
      <color theme="1"/>
      <name val="Meiryo UI"/>
      <family val="3"/>
      <charset val="128"/>
    </font>
    <font>
      <sz val="9"/>
      <color theme="1"/>
      <name val="Meiryo UI"/>
      <family val="3"/>
      <charset val="128"/>
    </font>
  </fonts>
  <fills count="20">
    <fill>
      <patternFill patternType="none"/>
    </fill>
    <fill>
      <patternFill patternType="gray125"/>
    </fill>
    <fill>
      <patternFill patternType="solid">
        <fgColor indexed="9"/>
        <bgColor indexed="64"/>
      </patternFill>
    </fill>
    <fill>
      <patternFill patternType="solid">
        <fgColor theme="2" tint="-9.9978637043366805E-2"/>
        <bgColor indexed="64"/>
      </patternFill>
    </fill>
    <fill>
      <patternFill patternType="solid">
        <fgColor theme="8" tint="0.79998168889431442"/>
        <bgColor indexed="64"/>
      </patternFill>
    </fill>
    <fill>
      <patternFill patternType="solid">
        <fgColor theme="3"/>
        <bgColor indexed="64"/>
      </patternFill>
    </fill>
    <fill>
      <patternFill patternType="solid">
        <fgColor theme="3" tint="0.79998168889431442"/>
        <bgColor indexed="64"/>
      </patternFill>
    </fill>
    <fill>
      <patternFill patternType="solid">
        <fgColor theme="0" tint="-0.14999847407452621"/>
        <bgColor indexed="64"/>
      </patternFill>
    </fill>
    <fill>
      <patternFill patternType="solid">
        <fgColor theme="8"/>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0"/>
        <bgColor indexed="64"/>
      </patternFill>
    </fill>
    <fill>
      <patternFill patternType="solid">
        <fgColor theme="2" tint="-9.9948118533890809E-2"/>
        <bgColor indexed="64"/>
      </patternFill>
    </fill>
    <fill>
      <patternFill patternType="solid">
        <fgColor theme="2"/>
        <bgColor indexed="64"/>
      </patternFill>
    </fill>
    <fill>
      <patternFill patternType="solid">
        <fgColor theme="0" tint="-0.14996795556505021"/>
        <bgColor indexed="64"/>
      </patternFill>
    </fill>
    <fill>
      <patternFill patternType="solid">
        <fgColor rgb="FF000099"/>
        <bgColor indexed="64"/>
      </patternFill>
    </fill>
    <fill>
      <patternFill patternType="solid">
        <fgColor rgb="FFFFC000"/>
        <bgColor indexed="64"/>
      </patternFill>
    </fill>
    <fill>
      <patternFill patternType="solid">
        <fgColor rgb="FFCCFFFF"/>
        <bgColor indexed="64"/>
      </patternFill>
    </fill>
    <fill>
      <patternFill patternType="solid">
        <fgColor rgb="FFFFFFCC"/>
        <bgColor indexed="64"/>
      </patternFill>
    </fill>
  </fills>
  <borders count="113">
    <border>
      <left/>
      <right/>
      <top/>
      <bottom/>
      <diagonal/>
    </border>
    <border>
      <left/>
      <right/>
      <top style="thin">
        <color indexed="64"/>
      </top>
      <bottom style="thin">
        <color indexed="64"/>
      </bottom>
      <diagonal/>
    </border>
    <border>
      <left/>
      <right style="thin">
        <color indexed="64"/>
      </right>
      <top style="hair">
        <color indexed="64"/>
      </top>
      <bottom style="hair">
        <color indexed="64"/>
      </bottom>
      <diagonal/>
    </border>
    <border>
      <left/>
      <right style="hair">
        <color auto="1"/>
      </right>
      <top style="hair">
        <color auto="1"/>
      </top>
      <bottom style="hair">
        <color auto="1"/>
      </bottom>
      <diagonal/>
    </border>
    <border>
      <left style="hair">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right/>
      <top/>
      <bottom style="hair">
        <color indexed="64"/>
      </bottom>
      <diagonal/>
    </border>
    <border>
      <left style="hair">
        <color indexed="64"/>
      </left>
      <right style="hair">
        <color indexed="64"/>
      </right>
      <top style="hair">
        <color indexed="64"/>
      </top>
      <bottom/>
      <diagonal/>
    </border>
    <border>
      <left style="hair">
        <color indexed="64"/>
      </left>
      <right style="hair">
        <color indexed="64"/>
      </right>
      <top/>
      <bottom style="hair">
        <color indexed="64"/>
      </bottom>
      <diagonal/>
    </border>
    <border>
      <left style="hair">
        <color indexed="64"/>
      </left>
      <right style="thin">
        <color indexed="64"/>
      </right>
      <top/>
      <bottom style="hair">
        <color indexed="64"/>
      </bottom>
      <diagonal/>
    </border>
    <border>
      <left style="hair">
        <color indexed="64"/>
      </left>
      <right style="hair">
        <color indexed="64"/>
      </right>
      <top style="thin">
        <color indexed="64"/>
      </top>
      <bottom style="hair">
        <color indexed="64"/>
      </bottom>
      <diagonal/>
    </border>
    <border>
      <left style="thin">
        <color indexed="64"/>
      </left>
      <right style="hair">
        <color indexed="64"/>
      </right>
      <top style="hair">
        <color indexed="64"/>
      </top>
      <bottom style="hair">
        <color indexed="64"/>
      </bottom>
      <diagonal/>
    </border>
    <border>
      <left/>
      <right/>
      <top/>
      <bottom style="thin">
        <color auto="1"/>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hair">
        <color indexed="64"/>
      </left>
      <right/>
      <top style="hair">
        <color indexed="64"/>
      </top>
      <bottom style="hair">
        <color indexed="64"/>
      </bottom>
      <diagonal/>
    </border>
    <border>
      <left/>
      <right style="thin">
        <color indexed="64"/>
      </right>
      <top style="thin">
        <color indexed="64"/>
      </top>
      <bottom/>
      <diagonal/>
    </border>
    <border>
      <left style="hair">
        <color indexed="64"/>
      </left>
      <right/>
      <top style="thin">
        <color indexed="64"/>
      </top>
      <bottom style="hair">
        <color indexed="64"/>
      </bottom>
      <diagonal/>
    </border>
    <border>
      <left style="thin">
        <color indexed="64"/>
      </left>
      <right style="hair">
        <color indexed="64"/>
      </right>
      <top/>
      <bottom style="hair">
        <color indexed="64"/>
      </bottom>
      <diagonal/>
    </border>
    <border>
      <left style="hair">
        <color indexed="64"/>
      </left>
      <right style="hair">
        <color indexed="64"/>
      </right>
      <top style="hair">
        <color indexed="64"/>
      </top>
      <bottom style="thin">
        <color indexed="64"/>
      </bottom>
      <diagonal/>
    </border>
    <border>
      <left style="thin">
        <color auto="1"/>
      </left>
      <right/>
      <top style="thin">
        <color auto="1"/>
      </top>
      <bottom/>
      <diagonal/>
    </border>
    <border>
      <left/>
      <right style="thin">
        <color indexed="64"/>
      </right>
      <top style="thin">
        <color auto="1"/>
      </top>
      <bottom style="thin">
        <color indexed="64"/>
      </bottom>
      <diagonal/>
    </border>
    <border>
      <left style="thin">
        <color auto="1"/>
      </left>
      <right/>
      <top/>
      <bottom/>
      <diagonal/>
    </border>
    <border>
      <left style="thin">
        <color auto="1"/>
      </left>
      <right/>
      <top/>
      <bottom style="thin">
        <color auto="1"/>
      </bottom>
      <diagonal/>
    </border>
    <border>
      <left/>
      <right style="thin">
        <color indexed="64"/>
      </right>
      <top style="hair">
        <color indexed="64"/>
      </top>
      <bottom style="thin">
        <color auto="1"/>
      </bottom>
      <diagonal/>
    </border>
    <border>
      <left style="thin">
        <color indexed="64"/>
      </left>
      <right style="hair">
        <color indexed="64"/>
      </right>
      <top/>
      <bottom style="thin">
        <color auto="1"/>
      </bottom>
      <diagonal/>
    </border>
    <border>
      <left style="hair">
        <color indexed="64"/>
      </left>
      <right style="hair">
        <color indexed="64"/>
      </right>
      <top/>
      <bottom style="thin">
        <color auto="1"/>
      </bottom>
      <diagonal/>
    </border>
    <border>
      <left/>
      <right/>
      <top style="thin">
        <color auto="1"/>
      </top>
      <bottom/>
      <diagonal/>
    </border>
    <border>
      <left/>
      <right/>
      <top style="hair">
        <color indexed="64"/>
      </top>
      <bottom/>
      <diagonal/>
    </border>
    <border>
      <left style="thin">
        <color indexed="64"/>
      </left>
      <right style="hair">
        <color indexed="64"/>
      </right>
      <top style="thin">
        <color indexed="64"/>
      </top>
      <bottom style="hair">
        <color indexed="64"/>
      </bottom>
      <diagonal/>
    </border>
    <border>
      <left/>
      <right style="thin">
        <color indexed="64"/>
      </right>
      <top style="thin">
        <color indexed="64"/>
      </top>
      <bottom style="hair">
        <color indexed="64"/>
      </bottom>
      <diagonal/>
    </border>
    <border>
      <left/>
      <right style="thin">
        <color indexed="64"/>
      </right>
      <top style="hair">
        <color indexed="64"/>
      </top>
      <bottom/>
      <diagonal/>
    </border>
    <border>
      <left style="thin">
        <color indexed="64"/>
      </left>
      <right style="hair">
        <color indexed="64"/>
      </right>
      <top style="hair">
        <color indexed="64"/>
      </top>
      <bottom style="thin">
        <color auto="1"/>
      </bottom>
      <diagonal/>
    </border>
    <border>
      <left style="hair">
        <color indexed="64"/>
      </left>
      <right style="thin">
        <color indexed="64"/>
      </right>
      <top style="hair">
        <color indexed="64"/>
      </top>
      <bottom style="thin">
        <color auto="1"/>
      </bottom>
      <diagonal/>
    </border>
    <border>
      <left style="thin">
        <color auto="1"/>
      </left>
      <right style="thin">
        <color indexed="64"/>
      </right>
      <top style="hair">
        <color indexed="64"/>
      </top>
      <bottom style="hair">
        <color indexed="64"/>
      </bottom>
      <diagonal/>
    </border>
    <border>
      <left style="thin">
        <color auto="1"/>
      </left>
      <right style="thin">
        <color indexed="64"/>
      </right>
      <top style="hair">
        <color indexed="64"/>
      </top>
      <bottom style="thin">
        <color auto="1"/>
      </bottom>
      <diagonal/>
    </border>
    <border>
      <left style="thin">
        <color indexed="64"/>
      </left>
      <right/>
      <top style="thin">
        <color indexed="64"/>
      </top>
      <bottom style="thin">
        <color indexed="64"/>
      </bottom>
      <diagonal/>
    </border>
    <border>
      <left style="thin">
        <color auto="1"/>
      </left>
      <right style="hair">
        <color auto="1"/>
      </right>
      <top style="thin">
        <color auto="1"/>
      </top>
      <bottom style="thin">
        <color auto="1"/>
      </bottom>
      <diagonal/>
    </border>
    <border>
      <left style="hair">
        <color auto="1"/>
      </left>
      <right style="thin">
        <color auto="1"/>
      </right>
      <top style="thin">
        <color auto="1"/>
      </top>
      <bottom style="thin">
        <color auto="1"/>
      </bottom>
      <diagonal/>
    </border>
    <border>
      <left style="thin">
        <color auto="1"/>
      </left>
      <right style="thin">
        <color indexed="64"/>
      </right>
      <top style="thin">
        <color auto="1"/>
      </top>
      <bottom style="thin">
        <color indexed="64"/>
      </bottom>
      <diagonal/>
    </border>
    <border>
      <left style="hair">
        <color indexed="64"/>
      </left>
      <right style="hair">
        <color indexed="64"/>
      </right>
      <top style="thin">
        <color auto="1"/>
      </top>
      <bottom style="thin">
        <color indexed="64"/>
      </bottom>
      <diagonal/>
    </border>
    <border>
      <left style="thin">
        <color auto="1"/>
      </left>
      <right style="thin">
        <color indexed="64"/>
      </right>
      <top style="thin">
        <color indexed="64"/>
      </top>
      <bottom style="hair">
        <color indexed="64"/>
      </bottom>
      <diagonal/>
    </border>
    <border>
      <left/>
      <right style="hair">
        <color indexed="64"/>
      </right>
      <top/>
      <bottom style="hair">
        <color indexed="64"/>
      </bottom>
      <diagonal/>
    </border>
    <border>
      <left style="hair">
        <color indexed="64"/>
      </left>
      <right style="thin">
        <color indexed="64"/>
      </right>
      <top/>
      <bottom style="thin">
        <color auto="1"/>
      </bottom>
      <diagonal/>
    </border>
    <border>
      <left/>
      <right style="hair">
        <color indexed="64"/>
      </right>
      <top/>
      <bottom style="thin">
        <color indexed="64"/>
      </bottom>
      <diagonal/>
    </border>
    <border>
      <left style="hair">
        <color indexed="64"/>
      </left>
      <right/>
      <top/>
      <bottom style="thin">
        <color auto="1"/>
      </bottom>
      <diagonal/>
    </border>
    <border>
      <left style="hair">
        <color indexed="64"/>
      </left>
      <right/>
      <top/>
      <bottom style="hair">
        <color indexed="64"/>
      </bottom>
      <diagonal/>
    </border>
    <border>
      <left/>
      <right style="thin">
        <color auto="1"/>
      </right>
      <top/>
      <bottom style="thin">
        <color auto="1"/>
      </bottom>
      <diagonal/>
    </border>
    <border>
      <left style="thin">
        <color auto="1"/>
      </left>
      <right/>
      <top style="thin">
        <color indexed="64"/>
      </top>
      <bottom style="hair">
        <color indexed="64"/>
      </bottom>
      <diagonal/>
    </border>
    <border>
      <left style="thin">
        <color auto="1"/>
      </left>
      <right/>
      <top style="hair">
        <color indexed="64"/>
      </top>
      <bottom style="hair">
        <color indexed="64"/>
      </bottom>
      <diagonal/>
    </border>
    <border>
      <left style="thin">
        <color auto="1"/>
      </left>
      <right/>
      <top style="hair">
        <color indexed="64"/>
      </top>
      <bottom style="thin">
        <color auto="1"/>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diagonal/>
    </border>
    <border>
      <left/>
      <right style="hair">
        <color auto="1"/>
      </right>
      <top style="hair">
        <color auto="1"/>
      </top>
      <bottom/>
      <diagonal/>
    </border>
    <border>
      <left style="hair">
        <color auto="1"/>
      </left>
      <right/>
      <top style="hair">
        <color auto="1"/>
      </top>
      <bottom/>
      <diagonal/>
    </border>
    <border>
      <left style="hair">
        <color indexed="64"/>
      </left>
      <right/>
      <top style="hair">
        <color indexed="64"/>
      </top>
      <bottom style="thin">
        <color indexed="64"/>
      </bottom>
      <diagonal/>
    </border>
    <border>
      <left style="thin">
        <color indexed="64"/>
      </left>
      <right style="thin">
        <color indexed="64"/>
      </right>
      <top style="thin">
        <color indexed="64"/>
      </top>
      <bottom/>
      <diagonal/>
    </border>
    <border>
      <left/>
      <right style="thin">
        <color auto="1"/>
      </right>
      <top/>
      <bottom/>
      <diagonal/>
    </border>
    <border>
      <left/>
      <right/>
      <top style="hair">
        <color auto="1"/>
      </top>
      <bottom style="hair">
        <color auto="1"/>
      </bottom>
      <diagonal/>
    </border>
    <border>
      <left style="hair">
        <color indexed="64"/>
      </left>
      <right style="hair">
        <color indexed="64"/>
      </right>
      <top/>
      <bottom/>
      <diagonal/>
    </border>
    <border>
      <left/>
      <right/>
      <top style="thin">
        <color auto="1"/>
      </top>
      <bottom style="hair">
        <color auto="1"/>
      </bottom>
      <diagonal/>
    </border>
    <border>
      <left/>
      <right/>
      <top style="hair">
        <color auto="1"/>
      </top>
      <bottom style="thin">
        <color auto="1"/>
      </bottom>
      <diagonal/>
    </border>
    <border>
      <left/>
      <right style="hair">
        <color indexed="64"/>
      </right>
      <top style="thin">
        <color indexed="64"/>
      </top>
      <bottom/>
      <diagonal/>
    </border>
    <border>
      <left style="hair">
        <color indexed="64"/>
      </left>
      <right/>
      <top style="thin">
        <color indexed="64"/>
      </top>
      <bottom/>
      <diagonal/>
    </border>
    <border>
      <left style="thin">
        <color auto="1"/>
      </left>
      <right/>
      <top/>
      <bottom style="hair">
        <color indexed="64"/>
      </bottom>
      <diagonal/>
    </border>
    <border>
      <left style="thin">
        <color indexed="64"/>
      </left>
      <right/>
      <top style="hair">
        <color indexed="64"/>
      </top>
      <bottom/>
      <diagonal/>
    </border>
    <border>
      <left style="medium">
        <color rgb="FFFF0000"/>
      </left>
      <right style="hair">
        <color auto="1"/>
      </right>
      <top/>
      <bottom style="medium">
        <color rgb="FFFF0000"/>
      </bottom>
      <diagonal/>
    </border>
    <border>
      <left style="hair">
        <color auto="1"/>
      </left>
      <right style="hair">
        <color auto="1"/>
      </right>
      <top/>
      <bottom style="medium">
        <color rgb="FFFF0000"/>
      </bottom>
      <diagonal/>
    </border>
    <border>
      <left style="hair">
        <color auto="1"/>
      </left>
      <right/>
      <top/>
      <bottom style="medium">
        <color rgb="FFFF0000"/>
      </bottom>
      <diagonal/>
    </border>
    <border>
      <left style="thin">
        <color auto="1"/>
      </left>
      <right style="medium">
        <color rgb="FFFF0000"/>
      </right>
      <top/>
      <bottom style="medium">
        <color rgb="FFFF0000"/>
      </bottom>
      <diagonal/>
    </border>
    <border>
      <left/>
      <right style="hair">
        <color indexed="64"/>
      </right>
      <top/>
      <bottom style="medium">
        <color indexed="64"/>
      </bottom>
      <diagonal/>
    </border>
    <border>
      <left style="hair">
        <color indexed="64"/>
      </left>
      <right style="hair">
        <color indexed="64"/>
      </right>
      <top/>
      <bottom style="medium">
        <color indexed="64"/>
      </bottom>
      <diagonal/>
    </border>
    <border>
      <left style="hair">
        <color indexed="64"/>
      </left>
      <right/>
      <top/>
      <bottom style="medium">
        <color indexed="64"/>
      </bottom>
      <diagonal/>
    </border>
    <border>
      <left style="hair">
        <color indexed="64"/>
      </left>
      <right/>
      <top style="thin">
        <color indexed="64"/>
      </top>
      <bottom style="thin">
        <color indexed="64"/>
      </bottom>
      <diagonal/>
    </border>
    <border>
      <left/>
      <right style="hair">
        <color indexed="64"/>
      </right>
      <top style="thin">
        <color indexed="64"/>
      </top>
      <bottom style="thin">
        <color indexed="64"/>
      </bottom>
      <diagonal/>
    </border>
    <border>
      <left/>
      <right style="hair">
        <color auto="1"/>
      </right>
      <top/>
      <bottom/>
      <diagonal/>
    </border>
    <border>
      <left style="medium">
        <color rgb="FFFF0000"/>
      </left>
      <right/>
      <top style="medium">
        <color rgb="FFFF0000"/>
      </top>
      <bottom style="thin">
        <color auto="1"/>
      </bottom>
      <diagonal/>
    </border>
    <border>
      <left/>
      <right/>
      <top style="medium">
        <color rgb="FFFF0000"/>
      </top>
      <bottom style="thin">
        <color auto="1"/>
      </bottom>
      <diagonal/>
    </border>
    <border>
      <left/>
      <right style="medium">
        <color rgb="FFFF0000"/>
      </right>
      <top style="medium">
        <color rgb="FFFF0000"/>
      </top>
      <bottom style="thin">
        <color auto="1"/>
      </bottom>
      <diagonal/>
    </border>
    <border>
      <left style="thick">
        <color theme="6"/>
      </left>
      <right/>
      <top style="thick">
        <color theme="6"/>
      </top>
      <bottom/>
      <diagonal/>
    </border>
    <border>
      <left/>
      <right style="hair">
        <color indexed="64"/>
      </right>
      <top style="thick">
        <color theme="6"/>
      </top>
      <bottom style="hair">
        <color indexed="64"/>
      </bottom>
      <diagonal/>
    </border>
    <border>
      <left style="hair">
        <color indexed="64"/>
      </left>
      <right style="hair">
        <color indexed="64"/>
      </right>
      <top style="thick">
        <color theme="6"/>
      </top>
      <bottom style="hair">
        <color indexed="64"/>
      </bottom>
      <diagonal/>
    </border>
    <border>
      <left style="hair">
        <color indexed="64"/>
      </left>
      <right style="thick">
        <color theme="6"/>
      </right>
      <top style="thick">
        <color theme="6"/>
      </top>
      <bottom style="hair">
        <color indexed="64"/>
      </bottom>
      <diagonal/>
    </border>
    <border>
      <left style="thick">
        <color theme="6"/>
      </left>
      <right/>
      <top style="thin">
        <color auto="1"/>
      </top>
      <bottom/>
      <diagonal/>
    </border>
    <border>
      <left style="hair">
        <color indexed="64"/>
      </left>
      <right style="thick">
        <color theme="6"/>
      </right>
      <top style="thin">
        <color indexed="64"/>
      </top>
      <bottom style="hair">
        <color indexed="64"/>
      </bottom>
      <diagonal/>
    </border>
    <border>
      <left style="thick">
        <color theme="6"/>
      </left>
      <right/>
      <top/>
      <bottom/>
      <diagonal/>
    </border>
    <border>
      <left style="hair">
        <color indexed="64"/>
      </left>
      <right style="thick">
        <color theme="6"/>
      </right>
      <top style="hair">
        <color indexed="64"/>
      </top>
      <bottom style="hair">
        <color indexed="64"/>
      </bottom>
      <diagonal/>
    </border>
    <border>
      <left style="thick">
        <color theme="6"/>
      </left>
      <right/>
      <top/>
      <bottom style="thin">
        <color auto="1"/>
      </bottom>
      <diagonal/>
    </border>
    <border>
      <left style="hair">
        <color indexed="64"/>
      </left>
      <right style="thick">
        <color theme="6"/>
      </right>
      <top style="hair">
        <color indexed="64"/>
      </top>
      <bottom style="thin">
        <color indexed="64"/>
      </bottom>
      <diagonal/>
    </border>
    <border>
      <left style="hair">
        <color indexed="64"/>
      </left>
      <right style="thick">
        <color theme="6"/>
      </right>
      <top/>
      <bottom style="hair">
        <color indexed="64"/>
      </bottom>
      <diagonal/>
    </border>
    <border>
      <left style="thick">
        <color theme="6"/>
      </left>
      <right/>
      <top/>
      <bottom style="thick">
        <color theme="6"/>
      </bottom>
      <diagonal/>
    </border>
    <border>
      <left style="thin">
        <color auto="1"/>
      </left>
      <right/>
      <top style="hair">
        <color indexed="64"/>
      </top>
      <bottom style="thick">
        <color theme="6"/>
      </bottom>
      <diagonal/>
    </border>
    <border>
      <left style="thin">
        <color indexed="64"/>
      </left>
      <right style="hair">
        <color indexed="64"/>
      </right>
      <top style="hair">
        <color indexed="64"/>
      </top>
      <bottom style="thick">
        <color theme="6"/>
      </bottom>
      <diagonal/>
    </border>
    <border>
      <left style="hair">
        <color indexed="64"/>
      </left>
      <right style="hair">
        <color indexed="64"/>
      </right>
      <top style="hair">
        <color indexed="64"/>
      </top>
      <bottom style="thick">
        <color theme="6"/>
      </bottom>
      <diagonal/>
    </border>
    <border>
      <left style="hair">
        <color indexed="64"/>
      </left>
      <right style="thick">
        <color theme="6"/>
      </right>
      <top style="hair">
        <color indexed="64"/>
      </top>
      <bottom style="thick">
        <color theme="6"/>
      </bottom>
      <diagonal/>
    </border>
    <border>
      <left style="medium">
        <color rgb="FF000099"/>
      </left>
      <right/>
      <top/>
      <bottom style="medium">
        <color rgb="FF000099"/>
      </bottom>
      <diagonal/>
    </border>
    <border>
      <left style="thin">
        <color indexed="64"/>
      </left>
      <right/>
      <top/>
      <bottom style="medium">
        <color theme="0" tint="-0.499984740745262"/>
      </bottom>
      <diagonal/>
    </border>
    <border>
      <left style="medium">
        <color theme="0" tint="-0.499984740745262"/>
      </left>
      <right/>
      <top style="medium">
        <color theme="0" tint="-0.499984740745262"/>
      </top>
      <bottom/>
      <diagonal/>
    </border>
    <border>
      <left/>
      <right/>
      <top style="medium">
        <color theme="0" tint="-0.499984740745262"/>
      </top>
      <bottom/>
      <diagonal/>
    </border>
    <border>
      <left/>
      <right style="medium">
        <color theme="0" tint="-0.499984740745262"/>
      </right>
      <top style="medium">
        <color theme="0" tint="-0.499984740745262"/>
      </top>
      <bottom/>
      <diagonal/>
    </border>
    <border>
      <left style="medium">
        <color theme="0" tint="-0.499984740745262"/>
      </left>
      <right/>
      <top/>
      <bottom/>
      <diagonal/>
    </border>
    <border>
      <left/>
      <right style="medium">
        <color theme="0" tint="-0.499984740745262"/>
      </right>
      <top/>
      <bottom/>
      <diagonal/>
    </border>
    <border>
      <left style="medium">
        <color theme="0" tint="-0.499984740745262"/>
      </left>
      <right/>
      <top/>
      <bottom style="medium">
        <color theme="0" tint="-0.499984740745262"/>
      </bottom>
      <diagonal/>
    </border>
    <border>
      <left/>
      <right/>
      <top/>
      <bottom style="medium">
        <color theme="0" tint="-0.499984740745262"/>
      </bottom>
      <diagonal/>
    </border>
    <border>
      <left/>
      <right style="medium">
        <color theme="0" tint="-0.499984740745262"/>
      </right>
      <top/>
      <bottom style="medium">
        <color theme="0" tint="-0.499984740745262"/>
      </bottom>
      <diagonal/>
    </border>
    <border>
      <left/>
      <right/>
      <top/>
      <bottom style="medium">
        <color rgb="FF000099"/>
      </bottom>
      <diagonal/>
    </border>
    <border>
      <left style="thin">
        <color theme="1" tint="0.24994659260841701"/>
      </left>
      <right/>
      <top style="thin">
        <color theme="1" tint="0.24994659260841701"/>
      </top>
      <bottom style="thin">
        <color theme="1" tint="0.24994659260841701"/>
      </bottom>
      <diagonal/>
    </border>
    <border>
      <left/>
      <right/>
      <top style="thin">
        <color theme="1" tint="0.24994659260841701"/>
      </top>
      <bottom style="thin">
        <color theme="1" tint="0.24994659260841701"/>
      </bottom>
      <diagonal/>
    </border>
    <border>
      <left/>
      <right style="thin">
        <color theme="1" tint="0.24994659260841701"/>
      </right>
      <top style="thin">
        <color theme="1" tint="0.24994659260841701"/>
      </top>
      <bottom style="thin">
        <color theme="1" tint="0.24994659260841701"/>
      </bottom>
      <diagonal/>
    </border>
    <border>
      <left style="thin">
        <color indexed="64"/>
      </left>
      <right style="hair">
        <color indexed="64"/>
      </right>
      <top/>
      <bottom/>
      <diagonal/>
    </border>
    <border>
      <left style="hair">
        <color indexed="64"/>
      </left>
      <right style="thin">
        <color indexed="64"/>
      </right>
      <top/>
      <bottom/>
      <diagonal/>
    </border>
    <border>
      <left style="hair">
        <color indexed="64"/>
      </left>
      <right style="thin">
        <color indexed="64"/>
      </right>
      <top style="thin">
        <color indexed="64"/>
      </top>
      <bottom style="hair">
        <color indexed="64"/>
      </bottom>
      <diagonal/>
    </border>
    <border>
      <left/>
      <right style="thin">
        <color indexed="64"/>
      </right>
      <top/>
      <bottom style="hair">
        <color indexed="64"/>
      </bottom>
      <diagonal/>
    </border>
  </borders>
  <cellStyleXfs count="5">
    <xf numFmtId="0" fontId="0" fillId="0" borderId="0">
      <alignment vertical="center"/>
    </xf>
    <xf numFmtId="0" fontId="42" fillId="0" borderId="0">
      <alignment vertical="center"/>
    </xf>
    <xf numFmtId="0" fontId="42" fillId="0" borderId="0">
      <alignment vertical="center"/>
    </xf>
    <xf numFmtId="0" fontId="42" fillId="0" borderId="0"/>
    <xf numFmtId="0" fontId="44" fillId="0" borderId="0">
      <alignment vertical="center"/>
    </xf>
  </cellStyleXfs>
  <cellXfs count="570">
    <xf numFmtId="0" fontId="0" fillId="0" borderId="0" xfId="0">
      <alignment vertical="center"/>
    </xf>
    <xf numFmtId="0" fontId="8" fillId="2" borderId="0" xfId="0" applyNumberFormat="1" applyFont="1" applyFill="1" applyBorder="1" applyAlignment="1">
      <alignment horizontal="left" vertical="top"/>
    </xf>
    <xf numFmtId="0" fontId="8" fillId="2" borderId="0" xfId="0" applyNumberFormat="1" applyFont="1" applyFill="1" applyBorder="1" applyAlignment="1">
      <alignment vertical="top"/>
    </xf>
    <xf numFmtId="0" fontId="8" fillId="2" borderId="0" xfId="0" applyNumberFormat="1" applyFont="1" applyFill="1" applyAlignment="1">
      <alignment vertical="top"/>
    </xf>
    <xf numFmtId="0" fontId="7" fillId="2" borderId="0" xfId="0" applyNumberFormat="1" applyFont="1" applyFill="1" applyAlignment="1">
      <alignment vertical="top"/>
    </xf>
    <xf numFmtId="0" fontId="10" fillId="0" borderId="0" xfId="0" applyNumberFormat="1" applyFont="1" applyFill="1" applyBorder="1" applyAlignment="1">
      <alignment horizontal="left" vertical="top"/>
    </xf>
    <xf numFmtId="0" fontId="10" fillId="0" borderId="0" xfId="0" applyNumberFormat="1" applyFont="1" applyFill="1" applyBorder="1" applyAlignment="1">
      <alignment horizontal="center" vertical="top"/>
    </xf>
    <xf numFmtId="0" fontId="9" fillId="0" borderId="0" xfId="0" applyNumberFormat="1" applyFont="1" applyFill="1" applyBorder="1" applyAlignment="1">
      <alignment horizontal="left" vertical="top"/>
    </xf>
    <xf numFmtId="0" fontId="11" fillId="0" borderId="0" xfId="0" applyNumberFormat="1" applyFont="1" applyFill="1" applyBorder="1" applyAlignment="1">
      <alignment horizontal="left" vertical="top"/>
    </xf>
    <xf numFmtId="0" fontId="10" fillId="0" borderId="0" xfId="0" applyNumberFormat="1" applyFont="1" applyFill="1" applyAlignment="1">
      <alignment vertical="top"/>
    </xf>
    <xf numFmtId="0" fontId="8" fillId="0" borderId="0" xfId="0" applyNumberFormat="1" applyFont="1" applyFill="1" applyBorder="1" applyAlignment="1">
      <alignment vertical="top"/>
    </xf>
    <xf numFmtId="0" fontId="8" fillId="3" borderId="20" xfId="0" applyNumberFormat="1" applyFont="1" applyFill="1" applyBorder="1" applyAlignment="1">
      <alignment vertical="top"/>
    </xf>
    <xf numFmtId="0" fontId="8" fillId="0" borderId="0" xfId="0" applyNumberFormat="1" applyFont="1" applyFill="1" applyAlignment="1">
      <alignment vertical="top"/>
    </xf>
    <xf numFmtId="0" fontId="8" fillId="2" borderId="0" xfId="0" applyNumberFormat="1" applyFont="1" applyFill="1" applyAlignment="1">
      <alignment horizontal="center" vertical="top"/>
    </xf>
    <xf numFmtId="0" fontId="8" fillId="0" borderId="8" xfId="0" applyNumberFormat="1" applyFont="1" applyFill="1" applyBorder="1" applyAlignment="1">
      <alignment vertical="top" wrapText="1"/>
    </xf>
    <xf numFmtId="0" fontId="8" fillId="0" borderId="46" xfId="0" applyNumberFormat="1" applyFont="1" applyFill="1" applyBorder="1" applyAlignment="1">
      <alignment vertical="top" wrapText="1"/>
    </xf>
    <xf numFmtId="0" fontId="8" fillId="0" borderId="18" xfId="0" applyNumberFormat="1" applyFont="1" applyFill="1" applyBorder="1" applyAlignment="1">
      <alignment vertical="top" wrapText="1"/>
    </xf>
    <xf numFmtId="0" fontId="8" fillId="0" borderId="9" xfId="0" applyNumberFormat="1" applyFont="1" applyFill="1" applyBorder="1" applyAlignment="1">
      <alignment vertical="top" wrapText="1"/>
    </xf>
    <xf numFmtId="0" fontId="8" fillId="0" borderId="26" xfId="0" applyNumberFormat="1" applyFont="1" applyFill="1" applyBorder="1" applyAlignment="1">
      <alignment vertical="top" wrapText="1"/>
    </xf>
    <xf numFmtId="0" fontId="8" fillId="0" borderId="45" xfId="0" applyNumberFormat="1" applyFont="1" applyFill="1" applyBorder="1" applyAlignment="1">
      <alignment vertical="top" wrapText="1"/>
    </xf>
    <xf numFmtId="0" fontId="8" fillId="0" borderId="25" xfId="0" applyNumberFormat="1" applyFont="1" applyFill="1" applyBorder="1" applyAlignment="1">
      <alignment vertical="top" wrapText="1"/>
    </xf>
    <xf numFmtId="0" fontId="8" fillId="0" borderId="43" xfId="0" applyNumberFormat="1" applyFont="1" applyFill="1" applyBorder="1" applyAlignment="1">
      <alignment vertical="top" wrapText="1"/>
    </xf>
    <xf numFmtId="0" fontId="12" fillId="2" borderId="0" xfId="0" applyNumberFormat="1" applyFont="1" applyFill="1" applyAlignment="1">
      <alignment vertical="top"/>
    </xf>
    <xf numFmtId="0" fontId="8" fillId="0" borderId="0" xfId="0" applyNumberFormat="1" applyFont="1" applyFill="1" applyAlignment="1">
      <alignment vertical="center"/>
    </xf>
    <xf numFmtId="0" fontId="8" fillId="0" borderId="0" xfId="0" applyNumberFormat="1" applyFont="1" applyFill="1" applyBorder="1" applyAlignment="1">
      <alignment vertical="center"/>
    </xf>
    <xf numFmtId="0" fontId="8" fillId="0" borderId="0" xfId="0" applyNumberFormat="1" applyFont="1" applyFill="1" applyAlignment="1">
      <alignment vertical="top"/>
    </xf>
    <xf numFmtId="0" fontId="10" fillId="0" borderId="20" xfId="0" applyNumberFormat="1" applyFont="1" applyFill="1" applyBorder="1" applyAlignment="1">
      <alignment vertical="top" wrapText="1"/>
    </xf>
    <xf numFmtId="0" fontId="16" fillId="0" borderId="22" xfId="0" applyNumberFormat="1" applyFont="1" applyFill="1" applyBorder="1" applyAlignment="1">
      <alignment vertical="top" wrapText="1"/>
    </xf>
    <xf numFmtId="0" fontId="16" fillId="0" borderId="23" xfId="0" applyNumberFormat="1" applyFont="1" applyFill="1" applyBorder="1" applyAlignment="1">
      <alignment vertical="top" wrapText="1"/>
    </xf>
    <xf numFmtId="0" fontId="10" fillId="0" borderId="30" xfId="0" applyNumberFormat="1" applyFont="1" applyFill="1" applyBorder="1" applyAlignment="1">
      <alignment vertical="top" wrapText="1"/>
    </xf>
    <xf numFmtId="0" fontId="10" fillId="0" borderId="41" xfId="0" applyNumberFormat="1" applyFont="1" applyFill="1" applyBorder="1" applyAlignment="1">
      <alignment horizontal="center" vertical="top" wrapText="1"/>
    </xf>
    <xf numFmtId="0" fontId="10" fillId="0" borderId="41" xfId="0" applyNumberFormat="1" applyFont="1" applyFill="1" applyBorder="1" applyAlignment="1">
      <alignment vertical="top" wrapText="1"/>
    </xf>
    <xf numFmtId="0" fontId="10" fillId="0" borderId="2" xfId="0" applyNumberFormat="1" applyFont="1" applyFill="1" applyBorder="1" applyAlignment="1">
      <alignment vertical="top" wrapText="1"/>
    </xf>
    <xf numFmtId="0" fontId="10" fillId="0" borderId="34" xfId="0" applyNumberFormat="1" applyFont="1" applyFill="1" applyBorder="1" applyAlignment="1">
      <alignment horizontal="center" vertical="top" wrapText="1"/>
    </xf>
    <xf numFmtId="0" fontId="10" fillId="0" borderId="34" xfId="0" applyNumberFormat="1" applyFont="1" applyFill="1" applyBorder="1" applyAlignment="1">
      <alignment vertical="top" wrapText="1"/>
    </xf>
    <xf numFmtId="0" fontId="10" fillId="0" borderId="24" xfId="0" applyNumberFormat="1" applyFont="1" applyFill="1" applyBorder="1" applyAlignment="1">
      <alignment vertical="top" wrapText="1"/>
    </xf>
    <xf numFmtId="0" fontId="10" fillId="0" borderId="35" xfId="0" applyNumberFormat="1" applyFont="1" applyFill="1" applyBorder="1" applyAlignment="1">
      <alignment horizontal="center" vertical="top" wrapText="1"/>
    </xf>
    <xf numFmtId="0" fontId="10" fillId="0" borderId="35" xfId="0" applyNumberFormat="1" applyFont="1" applyFill="1" applyBorder="1" applyAlignment="1">
      <alignment vertical="top" wrapText="1"/>
    </xf>
    <xf numFmtId="0" fontId="15" fillId="0" borderId="35" xfId="0" applyNumberFormat="1" applyFont="1" applyFill="1" applyBorder="1" applyAlignment="1">
      <alignment vertical="top" wrapText="1"/>
    </xf>
    <xf numFmtId="0" fontId="8" fillId="3" borderId="27" xfId="0" applyNumberFormat="1" applyFont="1" applyFill="1" applyBorder="1" applyAlignment="1">
      <alignment vertical="top"/>
    </xf>
    <xf numFmtId="0" fontId="8" fillId="3" borderId="26" xfId="0" applyNumberFormat="1" applyFont="1" applyFill="1" applyBorder="1" applyAlignment="1">
      <alignment vertical="top" wrapText="1"/>
    </xf>
    <xf numFmtId="0" fontId="8" fillId="3" borderId="56" xfId="0" applyNumberFormat="1" applyFont="1" applyFill="1" applyBorder="1" applyAlignment="1">
      <alignment horizontal="left" vertical="top" wrapText="1"/>
    </xf>
    <xf numFmtId="0" fontId="8" fillId="3" borderId="14" xfId="0" applyNumberFormat="1" applyFont="1" applyFill="1" applyBorder="1" applyAlignment="1">
      <alignment horizontal="left" vertical="top" wrapText="1"/>
    </xf>
    <xf numFmtId="0" fontId="8" fillId="7" borderId="20" xfId="0" applyNumberFormat="1" applyFont="1" applyFill="1" applyBorder="1" applyAlignment="1">
      <alignment vertical="top" wrapText="1"/>
    </xf>
    <xf numFmtId="0" fontId="8" fillId="7" borderId="16" xfId="0" applyNumberFormat="1" applyFont="1" applyFill="1" applyBorder="1" applyAlignment="1">
      <alignment vertical="top" wrapText="1"/>
    </xf>
    <xf numFmtId="0" fontId="8" fillId="7" borderId="23" xfId="0" applyNumberFormat="1" applyFont="1" applyFill="1" applyBorder="1" applyAlignment="1">
      <alignment vertical="top" wrapText="1"/>
    </xf>
    <xf numFmtId="0" fontId="8" fillId="7" borderId="47" xfId="0" applyNumberFormat="1" applyFont="1" applyFill="1" applyBorder="1" applyAlignment="1">
      <alignment vertical="top" wrapText="1"/>
    </xf>
    <xf numFmtId="0" fontId="8" fillId="0" borderId="42" xfId="0" applyNumberFormat="1" applyFont="1" applyFill="1" applyBorder="1" applyAlignment="1">
      <alignment vertical="center"/>
    </xf>
    <xf numFmtId="0" fontId="8" fillId="0" borderId="3" xfId="0" applyNumberFormat="1" applyFont="1" applyFill="1" applyBorder="1" applyAlignment="1">
      <alignment vertical="center"/>
    </xf>
    <xf numFmtId="0" fontId="8" fillId="0" borderId="53" xfId="0" applyNumberFormat="1" applyFont="1" applyFill="1" applyBorder="1" applyAlignment="1">
      <alignment vertical="center"/>
    </xf>
    <xf numFmtId="0" fontId="8" fillId="0" borderId="45" xfId="0" applyNumberFormat="1" applyFont="1" applyFill="1" applyBorder="1" applyAlignment="1">
      <alignment vertical="center"/>
    </xf>
    <xf numFmtId="0" fontId="8" fillId="0" borderId="27" xfId="0" applyNumberFormat="1" applyFont="1" applyFill="1" applyBorder="1" applyAlignment="1">
      <alignment vertical="center"/>
    </xf>
    <xf numFmtId="0" fontId="7" fillId="0" borderId="0" xfId="0" applyNumberFormat="1" applyFont="1" applyFill="1" applyBorder="1" applyAlignment="1">
      <alignment horizontal="left" vertical="top"/>
    </xf>
    <xf numFmtId="0" fontId="8" fillId="0" borderId="12" xfId="0" applyNumberFormat="1" applyFont="1" applyFill="1" applyBorder="1" applyAlignment="1">
      <alignment vertical="top"/>
    </xf>
    <xf numFmtId="0" fontId="8" fillId="0" borderId="0" xfId="0" applyNumberFormat="1" applyFont="1" applyFill="1" applyBorder="1" applyAlignment="1">
      <alignment vertical="top" wrapText="1"/>
    </xf>
    <xf numFmtId="0" fontId="14" fillId="5" borderId="20" xfId="0" applyNumberFormat="1" applyFont="1" applyFill="1" applyBorder="1" applyAlignment="1">
      <alignment vertical="top"/>
    </xf>
    <xf numFmtId="0" fontId="14" fillId="5" borderId="27" xfId="0" applyNumberFormat="1" applyFont="1" applyFill="1" applyBorder="1" applyAlignment="1">
      <alignment vertical="top"/>
    </xf>
    <xf numFmtId="0" fontId="14" fillId="5" borderId="16" xfId="0" applyNumberFormat="1" applyFont="1" applyFill="1" applyBorder="1" applyAlignment="1">
      <alignment vertical="top"/>
    </xf>
    <xf numFmtId="0" fontId="14" fillId="5" borderId="25" xfId="0" applyNumberFormat="1" applyFont="1" applyFill="1" applyBorder="1" applyAlignment="1">
      <alignment horizontal="center" vertical="top" wrapText="1"/>
    </xf>
    <xf numFmtId="0" fontId="10" fillId="7" borderId="36" xfId="0" applyNumberFormat="1" applyFont="1" applyFill="1" applyBorder="1" applyAlignment="1">
      <alignment horizontal="left" vertical="top"/>
    </xf>
    <xf numFmtId="0" fontId="10" fillId="7" borderId="21" xfId="0" applyNumberFormat="1" applyFont="1" applyFill="1" applyBorder="1" applyAlignment="1">
      <alignment horizontal="left" vertical="top"/>
    </xf>
    <xf numFmtId="0" fontId="10" fillId="7" borderId="39" xfId="0" applyNumberFormat="1" applyFont="1" applyFill="1" applyBorder="1" applyAlignment="1">
      <alignment horizontal="center" vertical="top"/>
    </xf>
    <xf numFmtId="0" fontId="10" fillId="7" borderId="39" xfId="0" applyNumberFormat="1" applyFont="1" applyFill="1" applyBorder="1" applyAlignment="1">
      <alignment horizontal="left" vertical="top"/>
    </xf>
    <xf numFmtId="0" fontId="18" fillId="3" borderId="26" xfId="0" applyNumberFormat="1" applyFont="1" applyFill="1" applyBorder="1" applyAlignment="1">
      <alignment vertical="top" wrapText="1"/>
    </xf>
    <xf numFmtId="0" fontId="18" fillId="3" borderId="45" xfId="0" applyNumberFormat="1" applyFont="1" applyFill="1" applyBorder="1" applyAlignment="1">
      <alignment vertical="top" wrapText="1"/>
    </xf>
    <xf numFmtId="0" fontId="18" fillId="3" borderId="25" xfId="0" applyNumberFormat="1" applyFont="1" applyFill="1" applyBorder="1" applyAlignment="1">
      <alignment vertical="top" wrapText="1"/>
    </xf>
    <xf numFmtId="0" fontId="18" fillId="3" borderId="43" xfId="0" applyNumberFormat="1" applyFont="1" applyFill="1" applyBorder="1" applyAlignment="1">
      <alignment vertical="top" wrapText="1"/>
    </xf>
    <xf numFmtId="0" fontId="8" fillId="0" borderId="12" xfId="0" applyNumberFormat="1" applyFont="1" applyFill="1" applyBorder="1" applyAlignment="1">
      <alignment vertical="center"/>
    </xf>
    <xf numFmtId="0" fontId="8" fillId="0" borderId="60" xfId="0" applyNumberFormat="1" applyFont="1" applyFill="1" applyBorder="1" applyAlignment="1">
      <alignment vertical="center"/>
    </xf>
    <xf numFmtId="0" fontId="8" fillId="0" borderId="58" xfId="0" applyNumberFormat="1" applyFont="1" applyFill="1" applyBorder="1" applyAlignment="1">
      <alignment vertical="center"/>
    </xf>
    <xf numFmtId="0" fontId="8" fillId="0" borderId="61" xfId="0" applyNumberFormat="1" applyFont="1" applyFill="1" applyBorder="1" applyAlignment="1">
      <alignment vertical="center"/>
    </xf>
    <xf numFmtId="0" fontId="8" fillId="0" borderId="42" xfId="0" applyNumberFormat="1" applyFont="1" applyFill="1" applyBorder="1" applyAlignment="1">
      <alignment vertical="top"/>
    </xf>
    <xf numFmtId="0" fontId="8" fillId="0" borderId="0" xfId="0" applyNumberFormat="1" applyFont="1" applyFill="1" applyBorder="1" applyAlignment="1">
      <alignment vertical="top"/>
    </xf>
    <xf numFmtId="0" fontId="8" fillId="0" borderId="6" xfId="0" applyNumberFormat="1" applyFont="1" applyFill="1" applyBorder="1" applyAlignment="1">
      <alignment vertical="center"/>
    </xf>
    <xf numFmtId="0" fontId="8" fillId="0" borderId="28" xfId="0" applyNumberFormat="1" applyFont="1" applyFill="1" applyBorder="1" applyAlignment="1">
      <alignment vertical="center"/>
    </xf>
    <xf numFmtId="0" fontId="13" fillId="0" borderId="0" xfId="0" applyNumberFormat="1" applyFont="1" applyFill="1" applyBorder="1" applyAlignment="1">
      <alignment horizontal="left" vertical="top"/>
    </xf>
    <xf numFmtId="0" fontId="7" fillId="0" borderId="0" xfId="0" applyNumberFormat="1" applyFont="1" applyFill="1" applyAlignment="1">
      <alignment vertical="center"/>
    </xf>
    <xf numFmtId="0" fontId="18" fillId="3" borderId="44" xfId="0" applyNumberFormat="1" applyFont="1" applyFill="1" applyBorder="1" applyAlignment="1">
      <alignment vertical="top" wrapText="1"/>
    </xf>
    <xf numFmtId="0" fontId="18" fillId="0" borderId="0" xfId="0" applyNumberFormat="1" applyFont="1" applyFill="1" applyBorder="1" applyAlignment="1">
      <alignment vertical="top"/>
    </xf>
    <xf numFmtId="0" fontId="8" fillId="3" borderId="0" xfId="0" applyNumberFormat="1" applyFont="1" applyFill="1" applyBorder="1" applyAlignment="1">
      <alignment vertical="top"/>
    </xf>
    <xf numFmtId="0" fontId="8" fillId="3" borderId="22" xfId="0" applyNumberFormat="1" applyFont="1" applyFill="1" applyBorder="1" applyAlignment="1">
      <alignment vertical="top"/>
    </xf>
    <xf numFmtId="0" fontId="8" fillId="3" borderId="57" xfId="0" applyNumberFormat="1" applyFont="1" applyFill="1" applyBorder="1" applyAlignment="1">
      <alignment vertical="top"/>
    </xf>
    <xf numFmtId="180" fontId="7" fillId="0" borderId="0" xfId="0" applyNumberFormat="1" applyFont="1" applyFill="1" applyBorder="1" applyAlignment="1">
      <alignment horizontal="center" vertical="center"/>
    </xf>
    <xf numFmtId="0" fontId="18" fillId="3" borderId="22" xfId="0" applyNumberFormat="1" applyFont="1" applyFill="1" applyBorder="1" applyAlignment="1">
      <alignment vertical="top"/>
    </xf>
    <xf numFmtId="0" fontId="7" fillId="0" borderId="0" xfId="0" applyNumberFormat="1" applyFont="1" applyFill="1" applyBorder="1" applyAlignment="1">
      <alignment vertical="center"/>
    </xf>
    <xf numFmtId="0" fontId="8" fillId="3" borderId="26" xfId="0" applyNumberFormat="1" applyFont="1" applyFill="1" applyBorder="1" applyAlignment="1">
      <alignment horizontal="center" vertical="top" wrapText="1"/>
    </xf>
    <xf numFmtId="0" fontId="18" fillId="3" borderId="25" xfId="0" applyNumberFormat="1" applyFont="1" applyFill="1" applyBorder="1" applyAlignment="1">
      <alignment horizontal="center" vertical="top" wrapText="1"/>
    </xf>
    <xf numFmtId="0" fontId="8" fillId="3" borderId="43" xfId="0" applyNumberFormat="1" applyFont="1" applyFill="1" applyBorder="1" applyAlignment="1">
      <alignment horizontal="center" vertical="top" wrapText="1"/>
    </xf>
    <xf numFmtId="0" fontId="8" fillId="0" borderId="8" xfId="0" applyNumberFormat="1" applyFont="1" applyFill="1" applyBorder="1" applyAlignment="1">
      <alignment horizontal="center" vertical="top" wrapText="1"/>
    </xf>
    <xf numFmtId="0" fontId="8" fillId="0" borderId="26" xfId="0" applyNumberFormat="1" applyFont="1" applyFill="1" applyBorder="1" applyAlignment="1">
      <alignment horizontal="center" vertical="top" wrapText="1"/>
    </xf>
    <xf numFmtId="0" fontId="8" fillId="3" borderId="13" xfId="0" applyNumberFormat="1" applyFont="1" applyFill="1" applyBorder="1" applyAlignment="1">
      <alignment vertical="top"/>
    </xf>
    <xf numFmtId="0" fontId="8" fillId="0" borderId="18" xfId="0" applyNumberFormat="1" applyFont="1" applyFill="1" applyBorder="1" applyAlignment="1">
      <alignment horizontal="center" vertical="top" shrinkToFit="1"/>
    </xf>
    <xf numFmtId="0" fontId="8" fillId="0" borderId="8" xfId="0" applyNumberFormat="1" applyFont="1" applyFill="1" applyBorder="1" applyAlignment="1">
      <alignment horizontal="center" vertical="top" shrinkToFit="1"/>
    </xf>
    <xf numFmtId="0" fontId="8" fillId="0" borderId="9" xfId="0" applyNumberFormat="1" applyFont="1" applyFill="1" applyBorder="1" applyAlignment="1">
      <alignment horizontal="center" vertical="top" shrinkToFit="1"/>
    </xf>
    <xf numFmtId="0" fontId="8" fillId="0" borderId="25" xfId="0" applyNumberFormat="1" applyFont="1" applyFill="1" applyBorder="1" applyAlignment="1">
      <alignment horizontal="center" vertical="top" shrinkToFit="1"/>
    </xf>
    <xf numFmtId="0" fontId="8" fillId="0" borderId="26" xfId="0" applyNumberFormat="1" applyFont="1" applyFill="1" applyBorder="1" applyAlignment="1">
      <alignment horizontal="center" vertical="top" shrinkToFit="1"/>
    </xf>
    <xf numFmtId="0" fontId="8" fillId="0" borderId="43" xfId="0" applyNumberFormat="1" applyFont="1" applyFill="1" applyBorder="1" applyAlignment="1">
      <alignment horizontal="center" vertical="top" shrinkToFit="1"/>
    </xf>
    <xf numFmtId="0" fontId="8" fillId="0" borderId="58" xfId="0" applyNumberFormat="1" applyFont="1" applyFill="1" applyBorder="1" applyAlignment="1">
      <alignment vertical="top"/>
    </xf>
    <xf numFmtId="0" fontId="8" fillId="0" borderId="28" xfId="0" applyNumberFormat="1" applyFont="1" applyFill="1" applyBorder="1" applyAlignment="1">
      <alignment vertical="top"/>
    </xf>
    <xf numFmtId="0" fontId="8" fillId="0" borderId="6" xfId="0" applyNumberFormat="1" applyFont="1" applyFill="1" applyBorder="1" applyAlignment="1">
      <alignment vertical="top"/>
    </xf>
    <xf numFmtId="0" fontId="8" fillId="9" borderId="12" xfId="0" applyNumberFormat="1" applyFont="1" applyFill="1" applyBorder="1" applyAlignment="1">
      <alignment vertical="center"/>
    </xf>
    <xf numFmtId="0" fontId="8" fillId="9" borderId="44" xfId="0" applyNumberFormat="1" applyFont="1" applyFill="1" applyBorder="1" applyAlignment="1">
      <alignment vertical="center"/>
    </xf>
    <xf numFmtId="0" fontId="8" fillId="0" borderId="6" xfId="0" applyNumberFormat="1" applyFont="1" applyFill="1" applyBorder="1" applyAlignment="1">
      <alignment horizontal="center" vertical="top"/>
    </xf>
    <xf numFmtId="0" fontId="8" fillId="0" borderId="28" xfId="0" applyNumberFormat="1" applyFont="1" applyFill="1" applyBorder="1" applyAlignment="1">
      <alignment horizontal="center" vertical="top"/>
    </xf>
    <xf numFmtId="0" fontId="8" fillId="0" borderId="46" xfId="0" applyNumberFormat="1" applyFont="1" applyFill="1" applyBorder="1" applyAlignment="1">
      <alignment horizontal="center" vertical="top" shrinkToFit="1"/>
    </xf>
    <xf numFmtId="0" fontId="8" fillId="0" borderId="45" xfId="0" applyNumberFormat="1" applyFont="1" applyFill="1" applyBorder="1" applyAlignment="1">
      <alignment horizontal="center" vertical="top" shrinkToFit="1"/>
    </xf>
    <xf numFmtId="0" fontId="8" fillId="0" borderId="51" xfId="0" applyNumberFormat="1" applyFont="1" applyFill="1" applyBorder="1" applyAlignment="1">
      <alignment horizontal="center" vertical="top" shrinkToFit="1"/>
    </xf>
    <xf numFmtId="0" fontId="8" fillId="0" borderId="14" xfId="0" applyNumberFormat="1" applyFont="1" applyFill="1" applyBorder="1" applyAlignment="1">
      <alignment horizontal="center" vertical="top" shrinkToFit="1"/>
    </xf>
    <xf numFmtId="0" fontId="18" fillId="3" borderId="14" xfId="0" applyNumberFormat="1" applyFont="1" applyFill="1" applyBorder="1" applyAlignment="1">
      <alignment horizontal="center" vertical="top" textRotation="255" shrinkToFit="1"/>
    </xf>
    <xf numFmtId="0" fontId="18" fillId="3" borderId="26" xfId="0" applyNumberFormat="1" applyFont="1" applyFill="1" applyBorder="1" applyAlignment="1">
      <alignment vertical="top" textRotation="255" shrinkToFit="1"/>
    </xf>
    <xf numFmtId="0" fontId="18" fillId="3" borderId="45" xfId="0" applyNumberFormat="1" applyFont="1" applyFill="1" applyBorder="1" applyAlignment="1">
      <alignment vertical="top" textRotation="255" shrinkToFit="1"/>
    </xf>
    <xf numFmtId="0" fontId="8" fillId="0" borderId="46" xfId="0" applyNumberFormat="1" applyFont="1" applyFill="1" applyBorder="1" applyAlignment="1">
      <alignment horizontal="center" vertical="top" wrapText="1"/>
    </xf>
    <xf numFmtId="0" fontId="8" fillId="0" borderId="45" xfId="0" applyNumberFormat="1" applyFont="1" applyFill="1" applyBorder="1" applyAlignment="1">
      <alignment horizontal="center" vertical="top" wrapText="1"/>
    </xf>
    <xf numFmtId="0" fontId="8" fillId="3" borderId="56" xfId="0" applyNumberFormat="1" applyFont="1" applyFill="1" applyBorder="1" applyAlignment="1">
      <alignment vertical="top"/>
    </xf>
    <xf numFmtId="0" fontId="8" fillId="3" borderId="14" xfId="0" applyNumberFormat="1" applyFont="1" applyFill="1" applyBorder="1" applyAlignment="1">
      <alignment vertical="top" wrapText="1"/>
    </xf>
    <xf numFmtId="0" fontId="8" fillId="0" borderId="51" xfId="0" applyNumberFormat="1" applyFont="1" applyFill="1" applyBorder="1" applyAlignment="1">
      <alignment horizontal="center" vertical="top" wrapText="1"/>
    </xf>
    <xf numFmtId="0" fontId="8" fillId="0" borderId="14" xfId="0" applyNumberFormat="1" applyFont="1" applyFill="1" applyBorder="1" applyAlignment="1">
      <alignment horizontal="center" vertical="top" wrapText="1"/>
    </xf>
    <xf numFmtId="0" fontId="14" fillId="5" borderId="14" xfId="0" applyNumberFormat="1" applyFont="1" applyFill="1" applyBorder="1" applyAlignment="1">
      <alignment vertical="top" wrapText="1"/>
    </xf>
    <xf numFmtId="0" fontId="21" fillId="2" borderId="0" xfId="0" applyNumberFormat="1" applyFont="1" applyFill="1" applyAlignment="1">
      <alignment vertical="top"/>
    </xf>
    <xf numFmtId="0" fontId="8" fillId="3" borderId="0" xfId="0" applyNumberFormat="1" applyFont="1" applyFill="1" applyAlignment="1">
      <alignment vertical="center"/>
    </xf>
    <xf numFmtId="0" fontId="8" fillId="0" borderId="58" xfId="0" applyNumberFormat="1" applyFont="1" applyFill="1" applyBorder="1" applyAlignment="1">
      <alignment horizontal="center" vertical="top"/>
    </xf>
    <xf numFmtId="0" fontId="18" fillId="3" borderId="20" xfId="0" applyNumberFormat="1" applyFont="1" applyFill="1" applyBorder="1" applyAlignment="1">
      <alignment vertical="top"/>
    </xf>
    <xf numFmtId="0" fontId="18" fillId="3" borderId="27" xfId="0" applyNumberFormat="1" applyFont="1" applyFill="1" applyBorder="1" applyAlignment="1">
      <alignment vertical="top"/>
    </xf>
    <xf numFmtId="0" fontId="18" fillId="3" borderId="16" xfId="0" applyNumberFormat="1" applyFont="1" applyFill="1" applyBorder="1" applyAlignment="1">
      <alignment vertical="top"/>
    </xf>
    <xf numFmtId="0" fontId="18" fillId="3" borderId="25" xfId="0" applyNumberFormat="1" applyFont="1" applyFill="1" applyBorder="1" applyAlignment="1">
      <alignment horizontal="center" vertical="top" wrapText="1"/>
    </xf>
    <xf numFmtId="0" fontId="18" fillId="3" borderId="26" xfId="0" applyNumberFormat="1" applyFont="1" applyFill="1" applyBorder="1" applyAlignment="1">
      <alignment horizontal="center" vertical="top" wrapText="1"/>
    </xf>
    <xf numFmtId="0" fontId="18" fillId="3" borderId="43" xfId="0" applyNumberFormat="1" applyFont="1" applyFill="1" applyBorder="1" applyAlignment="1">
      <alignment horizontal="center" vertical="top" wrapText="1"/>
    </xf>
    <xf numFmtId="0" fontId="12" fillId="0" borderId="41" xfId="0" applyNumberFormat="1" applyFont="1" applyFill="1" applyBorder="1" applyAlignment="1">
      <alignment horizontal="center" vertical="center" wrapText="1"/>
    </xf>
    <xf numFmtId="0" fontId="12" fillId="0" borderId="34" xfId="0" applyNumberFormat="1" applyFont="1" applyFill="1" applyBorder="1" applyAlignment="1">
      <alignment horizontal="center" vertical="center" wrapText="1"/>
    </xf>
    <xf numFmtId="0" fontId="12" fillId="0" borderId="35" xfId="0" applyNumberFormat="1" applyFont="1" applyFill="1" applyBorder="1" applyAlignment="1">
      <alignment horizontal="center" vertical="center" wrapText="1"/>
    </xf>
    <xf numFmtId="0" fontId="8" fillId="3" borderId="14" xfId="0" applyNumberFormat="1" applyFont="1" applyFill="1" applyBorder="1" applyAlignment="1">
      <alignment vertical="top" wrapText="1"/>
    </xf>
    <xf numFmtId="0" fontId="18" fillId="3" borderId="14" xfId="0" applyNumberFormat="1" applyFont="1" applyFill="1" applyBorder="1" applyAlignment="1">
      <alignment horizontal="center" vertical="top" wrapText="1"/>
    </xf>
    <xf numFmtId="0" fontId="8" fillId="0" borderId="3" xfId="0" applyNumberFormat="1" applyFont="1" applyFill="1" applyBorder="1" applyAlignment="1">
      <alignment vertical="top"/>
    </xf>
    <xf numFmtId="0" fontId="8" fillId="0" borderId="53" xfId="0" applyNumberFormat="1" applyFont="1" applyFill="1" applyBorder="1" applyAlignment="1">
      <alignment vertical="top"/>
    </xf>
    <xf numFmtId="9" fontId="8" fillId="0" borderId="46" xfId="0" applyNumberFormat="1" applyFont="1" applyFill="1" applyBorder="1" applyAlignment="1">
      <alignment vertical="center"/>
    </xf>
    <xf numFmtId="9" fontId="8" fillId="0" borderId="15" xfId="0" applyNumberFormat="1" applyFont="1" applyFill="1" applyBorder="1" applyAlignment="1">
      <alignment vertical="center"/>
    </xf>
    <xf numFmtId="9" fontId="8" fillId="0" borderId="54" xfId="0" applyNumberFormat="1" applyFont="1" applyFill="1" applyBorder="1" applyAlignment="1">
      <alignment vertical="center"/>
    </xf>
    <xf numFmtId="177" fontId="22" fillId="10" borderId="46" xfId="0" applyNumberFormat="1" applyFont="1" applyFill="1" applyBorder="1" applyAlignment="1">
      <alignment vertical="center"/>
    </xf>
    <xf numFmtId="177" fontId="22" fillId="10" borderId="15" xfId="0" applyNumberFormat="1" applyFont="1" applyFill="1" applyBorder="1" applyAlignment="1">
      <alignment vertical="center"/>
    </xf>
    <xf numFmtId="177" fontId="22" fillId="10" borderId="54" xfId="0" applyNumberFormat="1" applyFont="1" applyFill="1" applyBorder="1" applyAlignment="1">
      <alignment vertical="center"/>
    </xf>
    <xf numFmtId="40" fontId="22" fillId="10" borderId="17" xfId="0" applyNumberFormat="1" applyFont="1" applyFill="1" applyBorder="1" applyAlignment="1">
      <alignment vertical="center"/>
    </xf>
    <xf numFmtId="40" fontId="22" fillId="10" borderId="46" xfId="0" applyNumberFormat="1" applyFont="1" applyFill="1" applyBorder="1" applyAlignment="1">
      <alignment vertical="center"/>
    </xf>
    <xf numFmtId="176" fontId="12" fillId="11" borderId="66" xfId="0" applyNumberFormat="1" applyFont="1" applyFill="1" applyBorder="1" applyAlignment="1">
      <alignment horizontal="center" vertical="center"/>
    </xf>
    <xf numFmtId="176" fontId="12" fillId="11" borderId="67" xfId="0" applyNumberFormat="1" applyFont="1" applyFill="1" applyBorder="1" applyAlignment="1">
      <alignment horizontal="center" vertical="center"/>
    </xf>
    <xf numFmtId="176" fontId="12" fillId="11" borderId="68" xfId="0" applyNumberFormat="1" applyFont="1" applyFill="1" applyBorder="1" applyAlignment="1">
      <alignment horizontal="center" vertical="center"/>
    </xf>
    <xf numFmtId="176" fontId="12" fillId="0" borderId="12" xfId="0" applyNumberFormat="1" applyFont="1" applyFill="1" applyBorder="1" applyAlignment="1">
      <alignment horizontal="center" vertical="center" wrapText="1"/>
    </xf>
    <xf numFmtId="0" fontId="8" fillId="0" borderId="62" xfId="0" applyNumberFormat="1" applyFont="1" applyFill="1" applyBorder="1" applyAlignment="1">
      <alignment vertical="top"/>
    </xf>
    <xf numFmtId="176" fontId="12" fillId="0" borderId="63" xfId="0" applyNumberFormat="1" applyFont="1" applyFill="1" applyBorder="1" applyAlignment="1">
      <alignment horizontal="center" vertical="center" wrapText="1"/>
    </xf>
    <xf numFmtId="0" fontId="8" fillId="0" borderId="8" xfId="0" applyNumberFormat="1" applyFont="1" applyFill="1" applyBorder="1" applyAlignment="1">
      <alignment vertical="top"/>
    </xf>
    <xf numFmtId="0" fontId="8" fillId="0" borderId="46" xfId="0" applyNumberFormat="1" applyFont="1" applyFill="1" applyBorder="1" applyAlignment="1">
      <alignment vertical="top"/>
    </xf>
    <xf numFmtId="14" fontId="8" fillId="0" borderId="4" xfId="0" applyNumberFormat="1" applyFont="1" applyFill="1" applyBorder="1" applyAlignment="1">
      <alignment horizontal="center" vertical="top"/>
    </xf>
    <xf numFmtId="0" fontId="8" fillId="0" borderId="4" xfId="0" applyNumberFormat="1" applyFont="1" applyFill="1" applyBorder="1" applyAlignment="1">
      <alignment vertical="top"/>
    </xf>
    <xf numFmtId="0" fontId="8" fillId="0" borderId="15" xfId="0" applyNumberFormat="1" applyFont="1" applyFill="1" applyBorder="1" applyAlignment="1">
      <alignment vertical="top"/>
    </xf>
    <xf numFmtId="0" fontId="8" fillId="0" borderId="15" xfId="0" applyNumberFormat="1" applyFont="1" applyFill="1" applyBorder="1" applyAlignment="1">
      <alignment vertical="top" wrapText="1"/>
    </xf>
    <xf numFmtId="0" fontId="8" fillId="0" borderId="7" xfId="0" applyNumberFormat="1" applyFont="1" applyFill="1" applyBorder="1" applyAlignment="1">
      <alignment vertical="top"/>
    </xf>
    <xf numFmtId="0" fontId="8" fillId="0" borderId="54" xfId="0" applyNumberFormat="1" applyFont="1" applyFill="1" applyBorder="1" applyAlignment="1">
      <alignment vertical="top"/>
    </xf>
    <xf numFmtId="14" fontId="8" fillId="0" borderId="8" xfId="0" applyNumberFormat="1" applyFont="1" applyFill="1" applyBorder="1" applyAlignment="1">
      <alignment horizontal="center" vertical="top"/>
    </xf>
    <xf numFmtId="0" fontId="8" fillId="0" borderId="71" xfId="0" applyNumberFormat="1" applyFont="1" applyFill="1" applyBorder="1" applyAlignment="1">
      <alignment vertical="top"/>
    </xf>
    <xf numFmtId="0" fontId="8" fillId="0" borderId="72" xfId="0" applyNumberFormat="1" applyFont="1" applyFill="1" applyBorder="1" applyAlignment="1">
      <alignment vertical="top"/>
    </xf>
    <xf numFmtId="0" fontId="12" fillId="0" borderId="0" xfId="0" applyNumberFormat="1" applyFont="1" applyFill="1" applyBorder="1" applyAlignment="1">
      <alignment vertical="top"/>
    </xf>
    <xf numFmtId="184" fontId="8" fillId="0" borderId="70" xfId="0" applyNumberFormat="1" applyFont="1" applyFill="1" applyBorder="1" applyAlignment="1">
      <alignment horizontal="center" vertical="top"/>
    </xf>
    <xf numFmtId="0" fontId="16" fillId="0" borderId="22" xfId="0" applyNumberFormat="1" applyFont="1" applyFill="1" applyBorder="1" applyAlignment="1">
      <alignment vertical="top"/>
    </xf>
    <xf numFmtId="0" fontId="16" fillId="0" borderId="23" xfId="0" applyNumberFormat="1" applyFont="1" applyFill="1" applyBorder="1" applyAlignment="1">
      <alignment vertical="top"/>
    </xf>
    <xf numFmtId="0" fontId="8" fillId="0" borderId="9" xfId="0" applyNumberFormat="1" applyFont="1" applyFill="1" applyBorder="1" applyAlignment="1">
      <alignment horizontal="center" vertical="top" wrapText="1"/>
    </xf>
    <xf numFmtId="0" fontId="8" fillId="0" borderId="43" xfId="0" applyNumberFormat="1" applyFont="1" applyFill="1" applyBorder="1" applyAlignment="1">
      <alignment horizontal="center" vertical="top" wrapText="1"/>
    </xf>
    <xf numFmtId="0" fontId="8" fillId="12" borderId="26" xfId="0" applyNumberFormat="1" applyFont="1" applyFill="1" applyBorder="1" applyAlignment="1">
      <alignment vertical="top" textRotation="255" shrinkToFit="1"/>
    </xf>
    <xf numFmtId="0" fontId="8" fillId="12" borderId="43" xfId="0" applyNumberFormat="1" applyFont="1" applyFill="1" applyBorder="1" applyAlignment="1">
      <alignment vertical="top" textRotation="255" shrinkToFit="1"/>
    </xf>
    <xf numFmtId="49" fontId="8" fillId="0" borderId="0" xfId="0" applyNumberFormat="1" applyFont="1" applyFill="1" applyBorder="1" applyAlignment="1">
      <alignment vertical="center"/>
    </xf>
    <xf numFmtId="49" fontId="8" fillId="0" borderId="0" xfId="0" applyNumberFormat="1" applyFont="1" applyFill="1" applyAlignment="1">
      <alignment vertical="center"/>
    </xf>
    <xf numFmtId="49" fontId="8" fillId="0" borderId="42" xfId="0" applyNumberFormat="1" applyFont="1" applyFill="1" applyBorder="1" applyAlignment="1">
      <alignment vertical="center"/>
    </xf>
    <xf numFmtId="0" fontId="8" fillId="0" borderId="8" xfId="0" applyNumberFormat="1" applyFont="1" applyFill="1" applyBorder="1" applyAlignment="1">
      <alignment vertical="center"/>
    </xf>
    <xf numFmtId="0" fontId="8" fillId="0" borderId="46" xfId="0" applyNumberFormat="1" applyFont="1" applyFill="1" applyBorder="1" applyAlignment="1">
      <alignment vertical="center"/>
    </xf>
    <xf numFmtId="49" fontId="8" fillId="0" borderId="3" xfId="0" applyNumberFormat="1" applyFont="1" applyFill="1" applyBorder="1" applyAlignment="1">
      <alignment vertical="center"/>
    </xf>
    <xf numFmtId="0" fontId="8" fillId="0" borderId="4" xfId="0" applyNumberFormat="1" applyFont="1" applyFill="1" applyBorder="1" applyAlignment="1">
      <alignment vertical="center"/>
    </xf>
    <xf numFmtId="0" fontId="8" fillId="0" borderId="15" xfId="0" applyNumberFormat="1" applyFont="1" applyFill="1" applyBorder="1" applyAlignment="1">
      <alignment vertical="center"/>
    </xf>
    <xf numFmtId="0" fontId="8" fillId="0" borderId="7" xfId="0" applyNumberFormat="1" applyFont="1" applyFill="1" applyBorder="1" applyAlignment="1">
      <alignment vertical="center"/>
    </xf>
    <xf numFmtId="49" fontId="8" fillId="0" borderId="44" xfId="0" applyNumberFormat="1" applyFont="1" applyFill="1" applyBorder="1" applyAlignment="1">
      <alignment vertical="center"/>
    </xf>
    <xf numFmtId="0" fontId="8" fillId="0" borderId="26" xfId="0" applyNumberFormat="1" applyFont="1" applyFill="1" applyBorder="1" applyAlignment="1">
      <alignment vertical="center"/>
    </xf>
    <xf numFmtId="0" fontId="8" fillId="9" borderId="45" xfId="0" applyNumberFormat="1" applyFont="1" applyFill="1" applyBorder="1" applyAlignment="1">
      <alignment vertical="center"/>
    </xf>
    <xf numFmtId="0" fontId="8" fillId="0" borderId="26" xfId="0" applyNumberFormat="1" applyFont="1" applyFill="1" applyBorder="1" applyAlignment="1">
      <alignment vertical="top"/>
    </xf>
    <xf numFmtId="0" fontId="8" fillId="0" borderId="43" xfId="0" applyNumberFormat="1" applyFont="1" applyFill="1" applyBorder="1" applyAlignment="1">
      <alignment vertical="top"/>
    </xf>
    <xf numFmtId="0" fontId="18" fillId="13" borderId="37" xfId="0" applyNumberFormat="1" applyFont="1" applyFill="1" applyBorder="1" applyAlignment="1">
      <alignment vertical="top"/>
    </xf>
    <xf numFmtId="0" fontId="18" fillId="13" borderId="40" xfId="0" applyNumberFormat="1" applyFont="1" applyFill="1" applyBorder="1" applyAlignment="1">
      <alignment vertical="top"/>
    </xf>
    <xf numFmtId="0" fontId="18" fillId="13" borderId="38" xfId="0" applyNumberFormat="1" applyFont="1" applyFill="1" applyBorder="1" applyAlignment="1">
      <alignment vertical="top"/>
    </xf>
    <xf numFmtId="0" fontId="8" fillId="2" borderId="37" xfId="0" applyNumberFormat="1" applyFont="1" applyFill="1" applyBorder="1" applyAlignment="1">
      <alignment vertical="top"/>
    </xf>
    <xf numFmtId="0" fontId="8" fillId="2" borderId="38" xfId="0" applyNumberFormat="1" applyFont="1" applyFill="1" applyBorder="1" applyAlignment="1">
      <alignment vertical="top"/>
    </xf>
    <xf numFmtId="0" fontId="8" fillId="7" borderId="37" xfId="0" applyNumberFormat="1" applyFont="1" applyFill="1" applyBorder="1" applyAlignment="1">
      <alignment vertical="center"/>
    </xf>
    <xf numFmtId="0" fontId="8" fillId="7" borderId="38" xfId="0" applyNumberFormat="1" applyFont="1" applyFill="1" applyBorder="1" applyAlignment="1">
      <alignment vertical="center"/>
    </xf>
    <xf numFmtId="0" fontId="8" fillId="0" borderId="0" xfId="0" applyNumberFormat="1" applyFont="1" applyFill="1" applyBorder="1" applyAlignment="1">
      <alignment horizontal="left" vertical="top"/>
    </xf>
    <xf numFmtId="0" fontId="8" fillId="0" borderId="0" xfId="0" applyNumberFormat="1" applyFont="1" applyFill="1" applyBorder="1" applyAlignment="1">
      <alignment horizontal="center" vertical="top"/>
    </xf>
    <xf numFmtId="176" fontId="7" fillId="0" borderId="46" xfId="0" applyNumberFormat="1" applyFont="1" applyFill="1" applyBorder="1" applyAlignment="1">
      <alignment horizontal="center" vertical="center" wrapText="1"/>
    </xf>
    <xf numFmtId="176" fontId="7" fillId="0" borderId="15" xfId="0" applyNumberFormat="1" applyFont="1" applyFill="1" applyBorder="1" applyAlignment="1">
      <alignment horizontal="center" vertical="center" wrapText="1"/>
    </xf>
    <xf numFmtId="176" fontId="7" fillId="0" borderId="54" xfId="0" applyNumberFormat="1" applyFont="1" applyFill="1" applyBorder="1" applyAlignment="1">
      <alignment horizontal="center" vertical="center" wrapText="1"/>
    </xf>
    <xf numFmtId="0" fontId="24" fillId="5" borderId="0" xfId="0" applyNumberFormat="1" applyFont="1" applyFill="1" applyAlignment="1">
      <alignment horizontal="left" vertical="center"/>
    </xf>
    <xf numFmtId="0" fontId="14" fillId="5" borderId="0" xfId="0" applyNumberFormat="1" applyFont="1" applyFill="1" applyAlignment="1">
      <alignment horizontal="left" vertical="center"/>
    </xf>
    <xf numFmtId="0" fontId="8" fillId="2" borderId="0" xfId="0" applyNumberFormat="1" applyFont="1" applyFill="1" applyAlignment="1">
      <alignment horizontal="left" vertical="center"/>
    </xf>
    <xf numFmtId="176" fontId="23" fillId="0" borderId="23" xfId="0" applyNumberFormat="1" applyFont="1" applyFill="1" applyBorder="1" applyAlignment="1">
      <alignment horizontal="center" vertical="center"/>
    </xf>
    <xf numFmtId="176" fontId="23" fillId="0" borderId="47" xfId="0" applyNumberFormat="1" applyFont="1" applyFill="1" applyBorder="1" applyAlignment="1">
      <alignment horizontal="center" vertical="center"/>
    </xf>
    <xf numFmtId="176" fontId="23" fillId="0" borderId="26" xfId="0" applyNumberFormat="1" applyFont="1" applyFill="1" applyBorder="1" applyAlignment="1">
      <alignment horizontal="center" vertical="center"/>
    </xf>
    <xf numFmtId="0" fontId="25" fillId="5" borderId="0" xfId="0" applyNumberFormat="1" applyFont="1" applyFill="1" applyBorder="1" applyAlignment="1">
      <alignment vertical="center"/>
    </xf>
    <xf numFmtId="0" fontId="26" fillId="5" borderId="0" xfId="0" applyNumberFormat="1" applyFont="1" applyFill="1" applyBorder="1" applyAlignment="1">
      <alignment vertical="center"/>
    </xf>
    <xf numFmtId="0" fontId="27" fillId="0" borderId="0" xfId="0" applyNumberFormat="1" applyFont="1" applyFill="1" applyBorder="1" applyAlignment="1">
      <alignment vertical="center"/>
    </xf>
    <xf numFmtId="0" fontId="24" fillId="5" borderId="0" xfId="0" applyNumberFormat="1" applyFont="1" applyFill="1" applyBorder="1" applyAlignment="1">
      <alignment horizontal="left" vertical="center"/>
    </xf>
    <xf numFmtId="0" fontId="16" fillId="5" borderId="0" xfId="0" applyNumberFormat="1" applyFont="1" applyFill="1" applyBorder="1" applyAlignment="1">
      <alignment horizontal="left" vertical="center"/>
    </xf>
    <xf numFmtId="0" fontId="14" fillId="5" borderId="0" xfId="0" applyNumberFormat="1" applyFont="1" applyFill="1" applyAlignment="1">
      <alignment vertical="center"/>
    </xf>
    <xf numFmtId="0" fontId="16" fillId="5" borderId="0" xfId="0" applyNumberFormat="1" applyFont="1" applyFill="1" applyAlignment="1">
      <alignment vertical="center"/>
    </xf>
    <xf numFmtId="14" fontId="8" fillId="0" borderId="7" xfId="0" applyNumberFormat="1" applyFont="1" applyFill="1" applyBorder="1" applyAlignment="1">
      <alignment horizontal="center" vertical="top"/>
    </xf>
    <xf numFmtId="14" fontId="8" fillId="0" borderId="59" xfId="0" applyNumberFormat="1" applyFont="1" applyFill="1" applyBorder="1" applyAlignment="1">
      <alignment horizontal="center" vertical="top"/>
    </xf>
    <xf numFmtId="0" fontId="8" fillId="0" borderId="0" xfId="0" applyNumberFormat="1" applyFont="1" applyFill="1" applyBorder="1" applyAlignment="1">
      <alignment vertical="center" wrapText="1"/>
    </xf>
    <xf numFmtId="185" fontId="8" fillId="0" borderId="8" xfId="0" applyNumberFormat="1" applyFont="1" applyFill="1" applyBorder="1" applyAlignment="1">
      <alignment vertical="top" shrinkToFit="1"/>
    </xf>
    <xf numFmtId="185" fontId="8" fillId="0" borderId="26" xfId="0" applyNumberFormat="1" applyFont="1" applyFill="1" applyBorder="1" applyAlignment="1">
      <alignment vertical="top" shrinkToFit="1"/>
    </xf>
    <xf numFmtId="177" fontId="20" fillId="0" borderId="0" xfId="0" applyNumberFormat="1" applyFont="1" applyFill="1" applyBorder="1" applyAlignment="1">
      <alignment horizontal="center" vertical="center"/>
    </xf>
    <xf numFmtId="0" fontId="8" fillId="0" borderId="48" xfId="0" applyNumberFormat="1" applyFont="1" applyFill="1" applyBorder="1" applyAlignment="1">
      <alignment vertical="center"/>
    </xf>
    <xf numFmtId="0" fontId="8" fillId="0" borderId="49" xfId="0" applyNumberFormat="1" applyFont="1" applyFill="1" applyBorder="1" applyAlignment="1">
      <alignment vertical="center"/>
    </xf>
    <xf numFmtId="0" fontId="8" fillId="0" borderId="50" xfId="0" applyNumberFormat="1" applyFont="1" applyFill="1" applyBorder="1" applyAlignment="1">
      <alignment vertical="center"/>
    </xf>
    <xf numFmtId="0" fontId="7" fillId="2" borderId="0" xfId="0" applyNumberFormat="1" applyFont="1" applyFill="1" applyAlignment="1">
      <alignment vertical="center"/>
    </xf>
    <xf numFmtId="0" fontId="8" fillId="2" borderId="0" xfId="0" applyNumberFormat="1" applyFont="1" applyFill="1" applyAlignment="1">
      <alignment vertical="center"/>
    </xf>
    <xf numFmtId="0" fontId="7" fillId="7" borderId="36" xfId="0" applyNumberFormat="1" applyFont="1" applyFill="1" applyBorder="1" applyAlignment="1">
      <alignment vertical="center"/>
    </xf>
    <xf numFmtId="0" fontId="8" fillId="7" borderId="1" xfId="0" applyNumberFormat="1" applyFont="1" applyFill="1" applyBorder="1" applyAlignment="1">
      <alignment vertical="center"/>
    </xf>
    <xf numFmtId="0" fontId="8" fillId="7" borderId="21" xfId="0" applyNumberFormat="1" applyFont="1" applyFill="1" applyBorder="1" applyAlignment="1">
      <alignment vertical="center"/>
    </xf>
    <xf numFmtId="0" fontId="17" fillId="5" borderId="76" xfId="0" applyNumberFormat="1" applyFont="1" applyFill="1" applyBorder="1" applyAlignment="1">
      <alignment vertical="center"/>
    </xf>
    <xf numFmtId="0" fontId="14" fillId="5" borderId="77" xfId="0" applyNumberFormat="1" applyFont="1" applyFill="1" applyBorder="1" applyAlignment="1">
      <alignment vertical="center"/>
    </xf>
    <xf numFmtId="0" fontId="14" fillId="5" borderId="78" xfId="0" applyNumberFormat="1" applyFont="1" applyFill="1" applyBorder="1" applyAlignment="1">
      <alignment vertical="center"/>
    </xf>
    <xf numFmtId="0" fontId="8" fillId="3" borderId="23" xfId="0" applyNumberFormat="1" applyFont="1" applyFill="1" applyBorder="1" applyAlignment="1">
      <alignment vertical="top"/>
    </xf>
    <xf numFmtId="0" fontId="8" fillId="3" borderId="64" xfId="0" applyNumberFormat="1" applyFont="1" applyFill="1" applyBorder="1" applyAlignment="1">
      <alignment horizontal="center" vertical="top" wrapText="1"/>
    </xf>
    <xf numFmtId="0" fontId="8" fillId="3" borderId="23" xfId="0" applyNumberFormat="1" applyFont="1" applyFill="1" applyBorder="1" applyAlignment="1">
      <alignment horizontal="center" vertical="top" wrapText="1"/>
    </xf>
    <xf numFmtId="177" fontId="8" fillId="0" borderId="8" xfId="0" applyNumberFormat="1" applyFont="1" applyFill="1" applyBorder="1" applyAlignment="1">
      <alignment horizontal="center" vertical="center"/>
    </xf>
    <xf numFmtId="177" fontId="8" fillId="0" borderId="4" xfId="0" applyNumberFormat="1" applyFont="1" applyFill="1" applyBorder="1" applyAlignment="1">
      <alignment horizontal="center" vertical="center"/>
    </xf>
    <xf numFmtId="177" fontId="8" fillId="0" borderId="19" xfId="0" applyNumberFormat="1" applyFont="1" applyFill="1" applyBorder="1" applyAlignment="1">
      <alignment horizontal="center" vertical="center"/>
    </xf>
    <xf numFmtId="177" fontId="8" fillId="0" borderId="10" xfId="0" applyNumberFormat="1" applyFont="1" applyFill="1" applyBorder="1" applyAlignment="1">
      <alignment horizontal="center" vertical="center"/>
    </xf>
    <xf numFmtId="177" fontId="8" fillId="0" borderId="18" xfId="0" applyNumberFormat="1" applyFont="1" applyFill="1" applyBorder="1" applyAlignment="1">
      <alignment horizontal="center" vertical="center"/>
    </xf>
    <xf numFmtId="177" fontId="8" fillId="0" borderId="11" xfId="0" applyNumberFormat="1" applyFont="1" applyFill="1" applyBorder="1" applyAlignment="1">
      <alignment horizontal="center" vertical="center"/>
    </xf>
    <xf numFmtId="177" fontId="8" fillId="0" borderId="32" xfId="0" applyNumberFormat="1" applyFont="1" applyFill="1" applyBorder="1" applyAlignment="1">
      <alignment horizontal="center" vertical="center"/>
    </xf>
    <xf numFmtId="177" fontId="20" fillId="0" borderId="46" xfId="0" applyNumberFormat="1" applyFont="1" applyFill="1" applyBorder="1" applyAlignment="1">
      <alignment vertical="top"/>
    </xf>
    <xf numFmtId="177" fontId="20" fillId="0" borderId="15" xfId="0" applyNumberFormat="1" applyFont="1" applyFill="1" applyBorder="1" applyAlignment="1">
      <alignment vertical="top"/>
    </xf>
    <xf numFmtId="0" fontId="8" fillId="0" borderId="0" xfId="0" applyNumberFormat="1" applyFont="1" applyFill="1" applyBorder="1" applyAlignment="1">
      <alignment horizontal="right" vertical="top"/>
    </xf>
    <xf numFmtId="180" fontId="20" fillId="0" borderId="4" xfId="0" applyNumberFormat="1" applyFont="1" applyFill="1" applyBorder="1" applyAlignment="1">
      <alignment horizontal="right" vertical="top"/>
    </xf>
    <xf numFmtId="180" fontId="20" fillId="0" borderId="15" xfId="0" applyNumberFormat="1" applyFont="1" applyFill="1" applyBorder="1" applyAlignment="1">
      <alignment horizontal="right" vertical="top"/>
    </xf>
    <xf numFmtId="180" fontId="8" fillId="0" borderId="0" xfId="0" applyNumberFormat="1" applyFont="1" applyFill="1" applyBorder="1" applyAlignment="1">
      <alignment horizontal="right" vertical="top"/>
    </xf>
    <xf numFmtId="180" fontId="20" fillId="0" borderId="54" xfId="0" applyNumberFormat="1" applyFont="1" applyFill="1" applyBorder="1" applyAlignment="1">
      <alignment horizontal="right" vertical="top"/>
    </xf>
    <xf numFmtId="180" fontId="20" fillId="0" borderId="0" xfId="0" applyNumberFormat="1" applyFont="1" applyFill="1" applyBorder="1" applyAlignment="1">
      <alignment horizontal="right" vertical="top"/>
    </xf>
    <xf numFmtId="180" fontId="8" fillId="0" borderId="8" xfId="0" applyNumberFormat="1" applyFont="1" applyFill="1" applyBorder="1" applyAlignment="1">
      <alignment horizontal="right" vertical="top" wrapText="1"/>
    </xf>
    <xf numFmtId="180" fontId="8" fillId="0" borderId="46" xfId="0" applyNumberFormat="1" applyFont="1" applyFill="1" applyBorder="1" applyAlignment="1">
      <alignment horizontal="right" vertical="top" wrapText="1"/>
    </xf>
    <xf numFmtId="180" fontId="20" fillId="0" borderId="7" xfId="0" applyNumberFormat="1" applyFont="1" applyFill="1" applyBorder="1" applyAlignment="1">
      <alignment horizontal="right" vertical="top"/>
    </xf>
    <xf numFmtId="177" fontId="8" fillId="0" borderId="29" xfId="0" applyNumberFormat="1" applyFont="1" applyFill="1" applyBorder="1" applyAlignment="1">
      <alignment horizontal="center" vertical="center"/>
    </xf>
    <xf numFmtId="186" fontId="8" fillId="0" borderId="0" xfId="0" applyNumberFormat="1" applyFont="1" applyFill="1" applyBorder="1" applyAlignment="1">
      <alignment vertical="top"/>
    </xf>
    <xf numFmtId="186" fontId="8" fillId="0" borderId="29" xfId="0" applyNumberFormat="1" applyFont="1" applyFill="1" applyBorder="1" applyAlignment="1">
      <alignment horizontal="center" vertical="center"/>
    </xf>
    <xf numFmtId="186" fontId="8" fillId="0" borderId="10" xfId="0" applyNumberFormat="1" applyFont="1" applyFill="1" applyBorder="1" applyAlignment="1">
      <alignment horizontal="center" vertical="center"/>
    </xf>
    <xf numFmtId="186" fontId="8" fillId="0" borderId="17" xfId="0" applyNumberFormat="1" applyFont="1" applyFill="1" applyBorder="1" applyAlignment="1">
      <alignment horizontal="center" vertical="center"/>
    </xf>
    <xf numFmtId="186" fontId="8" fillId="0" borderId="11" xfId="0" applyNumberFormat="1" applyFont="1" applyFill="1" applyBorder="1" applyAlignment="1">
      <alignment horizontal="center" vertical="center"/>
    </xf>
    <xf numFmtId="186" fontId="8" fillId="0" borderId="4" xfId="0" applyNumberFormat="1" applyFont="1" applyFill="1" applyBorder="1" applyAlignment="1">
      <alignment horizontal="center" vertical="center"/>
    </xf>
    <xf numFmtId="186" fontId="8" fillId="0" borderId="15" xfId="0" applyNumberFormat="1" applyFont="1" applyFill="1" applyBorder="1" applyAlignment="1">
      <alignment horizontal="center" vertical="center"/>
    </xf>
    <xf numFmtId="186" fontId="8" fillId="0" borderId="32" xfId="0" applyNumberFormat="1" applyFont="1" applyFill="1" applyBorder="1" applyAlignment="1">
      <alignment horizontal="center" vertical="center"/>
    </xf>
    <xf numFmtId="186" fontId="8" fillId="0" borderId="19" xfId="0" applyNumberFormat="1" applyFont="1" applyFill="1" applyBorder="1" applyAlignment="1">
      <alignment horizontal="center" vertical="center"/>
    </xf>
    <xf numFmtId="186" fontId="8" fillId="0" borderId="55" xfId="0" applyNumberFormat="1" applyFont="1" applyFill="1" applyBorder="1" applyAlignment="1">
      <alignment horizontal="center" vertical="center"/>
    </xf>
    <xf numFmtId="186" fontId="8" fillId="0" borderId="18" xfId="0" applyNumberFormat="1" applyFont="1" applyFill="1" applyBorder="1" applyAlignment="1">
      <alignment horizontal="center" vertical="center"/>
    </xf>
    <xf numFmtId="186" fontId="8" fillId="0" borderId="8" xfId="0" applyNumberFormat="1" applyFont="1" applyFill="1" applyBorder="1" applyAlignment="1">
      <alignment horizontal="center" vertical="center"/>
    </xf>
    <xf numFmtId="186" fontId="8" fillId="0" borderId="46" xfId="0" applyNumberFormat="1" applyFont="1" applyFill="1" applyBorder="1" applyAlignment="1">
      <alignment horizontal="center" vertical="center"/>
    </xf>
    <xf numFmtId="186" fontId="20" fillId="0" borderId="46" xfId="0" applyNumberFormat="1" applyFont="1" applyFill="1" applyBorder="1" applyAlignment="1">
      <alignment vertical="top"/>
    </xf>
    <xf numFmtId="0" fontId="8" fillId="0" borderId="42" xfId="0" applyNumberFormat="1" applyFont="1" applyFill="1" applyBorder="1" applyAlignment="1">
      <alignment horizontal="left" vertical="top" wrapText="1"/>
    </xf>
    <xf numFmtId="180" fontId="8" fillId="0" borderId="8" xfId="0" applyNumberFormat="1" applyFont="1" applyFill="1" applyBorder="1" applyAlignment="1">
      <alignment horizontal="left" vertical="top" wrapText="1"/>
    </xf>
    <xf numFmtId="180" fontId="8" fillId="0" borderId="46" xfId="0" applyNumberFormat="1" applyFont="1" applyFill="1" applyBorder="1" applyAlignment="1">
      <alignment horizontal="left" vertical="top" wrapText="1"/>
    </xf>
    <xf numFmtId="0" fontId="8" fillId="0" borderId="3" xfId="0" applyNumberFormat="1" applyFont="1" applyFill="1" applyBorder="1" applyAlignment="1">
      <alignment horizontal="left" vertical="top"/>
    </xf>
    <xf numFmtId="0" fontId="8" fillId="0" borderId="53" xfId="0" applyNumberFormat="1" applyFont="1" applyFill="1" applyBorder="1" applyAlignment="1">
      <alignment horizontal="left" vertical="top"/>
    </xf>
    <xf numFmtId="0" fontId="8" fillId="0" borderId="42" xfId="0" applyNumberFormat="1" applyFont="1" applyFill="1" applyBorder="1" applyAlignment="1">
      <alignment horizontal="left" vertical="top"/>
    </xf>
    <xf numFmtId="0" fontId="8" fillId="0" borderId="8" xfId="0" applyNumberFormat="1" applyFont="1" applyFill="1" applyBorder="1" applyAlignment="1">
      <alignment horizontal="left" vertical="top" wrapText="1"/>
    </xf>
    <xf numFmtId="0" fontId="8" fillId="0" borderId="0" xfId="0" applyNumberFormat="1" applyFont="1" applyFill="1" applyBorder="1" applyAlignment="1">
      <alignment horizontal="left" vertical="top"/>
    </xf>
    <xf numFmtId="0" fontId="8" fillId="0" borderId="46" xfId="0" applyNumberFormat="1" applyFont="1" applyFill="1" applyBorder="1" applyAlignment="1">
      <alignment horizontal="right" vertical="top" wrapText="1"/>
    </xf>
    <xf numFmtId="0" fontId="8" fillId="0" borderId="79" xfId="0" applyNumberFormat="1" applyFont="1" applyFill="1" applyBorder="1" applyAlignment="1">
      <alignment vertical="center" wrapText="1"/>
    </xf>
    <xf numFmtId="0" fontId="8" fillId="0" borderId="80" xfId="0" applyNumberFormat="1" applyFont="1" applyFill="1" applyBorder="1" applyAlignment="1">
      <alignment horizontal="right" vertical="top" wrapText="1"/>
    </xf>
    <xf numFmtId="180" fontId="8" fillId="0" borderId="81" xfId="0" applyNumberFormat="1" applyFont="1" applyFill="1" applyBorder="1" applyAlignment="1">
      <alignment horizontal="right" vertical="top" wrapText="1"/>
    </xf>
    <xf numFmtId="180" fontId="8" fillId="0" borderId="82" xfId="0" applyNumberFormat="1" applyFont="1" applyFill="1" applyBorder="1" applyAlignment="1">
      <alignment horizontal="right" vertical="top" wrapText="1"/>
    </xf>
    <xf numFmtId="0" fontId="8" fillId="0" borderId="83" xfId="0" applyNumberFormat="1" applyFont="1" applyFill="1" applyBorder="1" applyAlignment="1">
      <alignment vertical="center"/>
    </xf>
    <xf numFmtId="177" fontId="8" fillId="0" borderId="84" xfId="0" applyNumberFormat="1" applyFont="1" applyFill="1" applyBorder="1" applyAlignment="1">
      <alignment horizontal="center" vertical="center"/>
    </xf>
    <xf numFmtId="177" fontId="20" fillId="0" borderId="85" xfId="0" applyNumberFormat="1" applyFont="1" applyFill="1" applyBorder="1" applyAlignment="1">
      <alignment horizontal="center" vertical="center"/>
    </xf>
    <xf numFmtId="177" fontId="8" fillId="0" borderId="86" xfId="0" applyNumberFormat="1" applyFont="1" applyFill="1" applyBorder="1" applyAlignment="1">
      <alignment horizontal="center" vertical="center"/>
    </xf>
    <xf numFmtId="0" fontId="8" fillId="0" borderId="85" xfId="0" applyNumberFormat="1" applyFont="1" applyFill="1" applyBorder="1" applyAlignment="1">
      <alignment vertical="center"/>
    </xf>
    <xf numFmtId="0" fontId="8" fillId="0" borderId="87" xfId="0" applyNumberFormat="1" applyFont="1" applyFill="1" applyBorder="1" applyAlignment="1">
      <alignment vertical="center"/>
    </xf>
    <xf numFmtId="177" fontId="8" fillId="0" borderId="88" xfId="0" applyNumberFormat="1" applyFont="1" applyFill="1" applyBorder="1" applyAlignment="1">
      <alignment horizontal="center" vertical="center"/>
    </xf>
    <xf numFmtId="177" fontId="8" fillId="0" borderId="89" xfId="0" applyNumberFormat="1" applyFont="1" applyFill="1" applyBorder="1" applyAlignment="1">
      <alignment horizontal="center" vertical="center"/>
    </xf>
    <xf numFmtId="0" fontId="8" fillId="0" borderId="90" xfId="0" applyNumberFormat="1" applyFont="1" applyFill="1" applyBorder="1" applyAlignment="1">
      <alignment vertical="center"/>
    </xf>
    <xf numFmtId="0" fontId="8" fillId="0" borderId="91" xfId="0" applyNumberFormat="1" applyFont="1" applyFill="1" applyBorder="1" applyAlignment="1">
      <alignment vertical="center"/>
    </xf>
    <xf numFmtId="177" fontId="8" fillId="0" borderId="92" xfId="0" applyNumberFormat="1" applyFont="1" applyFill="1" applyBorder="1" applyAlignment="1">
      <alignment horizontal="center" vertical="center"/>
    </xf>
    <xf numFmtId="177" fontId="8" fillId="0" borderId="93" xfId="0" applyNumberFormat="1" applyFont="1" applyFill="1" applyBorder="1" applyAlignment="1">
      <alignment horizontal="center" vertical="center"/>
    </xf>
    <xf numFmtId="177" fontId="8" fillId="0" borderId="94" xfId="0" applyNumberFormat="1" applyFont="1" applyFill="1" applyBorder="1" applyAlignment="1">
      <alignment horizontal="center" vertical="center"/>
    </xf>
    <xf numFmtId="0" fontId="19" fillId="3" borderId="13" xfId="0" applyNumberFormat="1" applyFont="1" applyFill="1" applyBorder="1" applyAlignment="1">
      <alignment vertical="top"/>
    </xf>
    <xf numFmtId="0" fontId="8" fillId="3" borderId="45" xfId="0" applyNumberFormat="1" applyFont="1" applyFill="1" applyBorder="1" applyAlignment="1">
      <alignment vertical="top" wrapText="1"/>
    </xf>
    <xf numFmtId="0" fontId="8" fillId="3" borderId="44" xfId="0" applyNumberFormat="1" applyFont="1" applyFill="1" applyBorder="1" applyAlignment="1">
      <alignment vertical="top" wrapText="1"/>
    </xf>
    <xf numFmtId="0" fontId="8" fillId="3" borderId="43" xfId="0" applyNumberFormat="1" applyFont="1" applyFill="1" applyBorder="1" applyAlignment="1">
      <alignment vertical="top" wrapText="1"/>
    </xf>
    <xf numFmtId="185" fontId="8" fillId="0" borderId="18" xfId="0" applyNumberFormat="1" applyFont="1" applyFill="1" applyBorder="1" applyAlignment="1">
      <alignment vertical="top" shrinkToFit="1"/>
    </xf>
    <xf numFmtId="178" fontId="22" fillId="14" borderId="9" xfId="0" applyNumberFormat="1" applyFont="1" applyFill="1" applyBorder="1" applyAlignment="1">
      <alignment vertical="top" shrinkToFit="1"/>
    </xf>
    <xf numFmtId="185" fontId="8" fillId="0" borderId="25" xfId="0" applyNumberFormat="1" applyFont="1" applyFill="1" applyBorder="1" applyAlignment="1">
      <alignment vertical="top" shrinkToFit="1"/>
    </xf>
    <xf numFmtId="178" fontId="22" fillId="14" borderId="43" xfId="0" applyNumberFormat="1" applyFont="1" applyFill="1" applyBorder="1" applyAlignment="1">
      <alignment vertical="top" shrinkToFit="1"/>
    </xf>
    <xf numFmtId="0" fontId="8" fillId="3" borderId="25" xfId="0" applyNumberFormat="1" applyFont="1" applyFill="1" applyBorder="1" applyAlignment="1">
      <alignment horizontal="center" vertical="top" textRotation="255" shrinkToFit="1"/>
    </xf>
    <xf numFmtId="0" fontId="8" fillId="3" borderId="26" xfId="0" applyNumberFormat="1" applyFont="1" applyFill="1" applyBorder="1" applyAlignment="1">
      <alignment horizontal="center" vertical="top" textRotation="255" shrinkToFit="1"/>
    </xf>
    <xf numFmtId="0" fontId="8" fillId="3" borderId="45" xfId="0" applyNumberFormat="1" applyFont="1" applyFill="1" applyBorder="1" applyAlignment="1">
      <alignment horizontal="center" vertical="top" textRotation="255" shrinkToFit="1"/>
    </xf>
    <xf numFmtId="0" fontId="17" fillId="5" borderId="22" xfId="0" applyNumberFormat="1" applyFont="1" applyFill="1" applyBorder="1" applyAlignment="1">
      <alignment vertical="top"/>
    </xf>
    <xf numFmtId="0" fontId="14" fillId="5" borderId="23" xfId="0" applyNumberFormat="1" applyFont="1" applyFill="1" applyBorder="1" applyAlignment="1">
      <alignment vertical="top" wrapText="1"/>
    </xf>
    <xf numFmtId="187" fontId="12" fillId="6" borderId="64" xfId="0" applyNumberFormat="1" applyFont="1" applyFill="1" applyBorder="1" applyAlignment="1">
      <alignment horizontal="center" vertical="center"/>
    </xf>
    <xf numFmtId="187" fontId="12" fillId="6" borderId="49" xfId="0" applyNumberFormat="1" applyFont="1" applyFill="1" applyBorder="1" applyAlignment="1">
      <alignment horizontal="center" vertical="center"/>
    </xf>
    <xf numFmtId="187" fontId="12" fillId="6" borderId="50" xfId="0" applyNumberFormat="1" applyFont="1" applyFill="1" applyBorder="1" applyAlignment="1">
      <alignment horizontal="center" vertical="center"/>
    </xf>
    <xf numFmtId="187" fontId="12" fillId="8" borderId="50" xfId="0" applyNumberFormat="1" applyFont="1" applyFill="1" applyBorder="1" applyAlignment="1">
      <alignment horizontal="center" vertical="center"/>
    </xf>
    <xf numFmtId="0" fontId="8" fillId="0" borderId="6" xfId="0" applyNumberFormat="1" applyFont="1" applyFill="1" applyBorder="1" applyAlignment="1">
      <alignment horizontal="right" vertical="top" wrapText="1"/>
    </xf>
    <xf numFmtId="180" fontId="8" fillId="0" borderId="18" xfId="0" applyNumberFormat="1" applyFont="1" applyFill="1" applyBorder="1" applyAlignment="1">
      <alignment horizontal="right" vertical="top" wrapText="1"/>
    </xf>
    <xf numFmtId="177" fontId="20" fillId="0" borderId="0" xfId="0" applyNumberFormat="1" applyFont="1" applyFill="1" applyBorder="1" applyAlignment="1">
      <alignment horizontal="left" vertical="center"/>
    </xf>
    <xf numFmtId="0" fontId="8" fillId="0" borderId="12" xfId="0" applyNumberFormat="1" applyFont="1" applyFill="1" applyBorder="1" applyAlignment="1">
      <alignment horizontal="left" vertical="center"/>
    </xf>
    <xf numFmtId="0" fontId="8" fillId="0" borderId="8" xfId="0" applyNumberFormat="1" applyFont="1" applyFill="1" applyBorder="1" applyAlignment="1">
      <alignment vertical="top" shrinkToFit="1"/>
    </xf>
    <xf numFmtId="0" fontId="8" fillId="0" borderId="26" xfId="0" applyNumberFormat="1" applyFont="1" applyFill="1" applyBorder="1" applyAlignment="1">
      <alignment vertical="top" shrinkToFit="1"/>
    </xf>
    <xf numFmtId="0" fontId="8" fillId="0" borderId="42" xfId="0" applyNumberFormat="1" applyFont="1" applyFill="1" applyBorder="1" applyAlignment="1">
      <alignment vertical="top" shrinkToFit="1"/>
    </xf>
    <xf numFmtId="0" fontId="8" fillId="0" borderId="44" xfId="0" applyNumberFormat="1" applyFont="1" applyFill="1" applyBorder="1" applyAlignment="1">
      <alignment vertical="top" shrinkToFit="1"/>
    </xf>
    <xf numFmtId="180" fontId="12" fillId="0" borderId="0" xfId="0" applyNumberFormat="1" applyFont="1" applyFill="1" applyBorder="1" applyAlignment="1">
      <alignment horizontal="center" vertical="center"/>
    </xf>
    <xf numFmtId="0" fontId="8" fillId="0" borderId="27" xfId="0" applyNumberFormat="1" applyFont="1" applyFill="1" applyBorder="1" applyAlignment="1">
      <alignment vertical="top"/>
    </xf>
    <xf numFmtId="0" fontId="20" fillId="0" borderId="0" xfId="0" applyNumberFormat="1" applyFont="1" applyFill="1" applyAlignment="1">
      <alignment vertical="center"/>
    </xf>
    <xf numFmtId="187" fontId="22" fillId="10" borderId="46" xfId="0" applyNumberFormat="1" applyFont="1" applyFill="1" applyBorder="1" applyAlignment="1">
      <alignment vertical="center"/>
    </xf>
    <xf numFmtId="187" fontId="22" fillId="10" borderId="15" xfId="0" applyNumberFormat="1" applyFont="1" applyFill="1" applyBorder="1" applyAlignment="1">
      <alignment vertical="center"/>
    </xf>
    <xf numFmtId="187" fontId="22" fillId="10" borderId="51" xfId="0" applyNumberFormat="1" applyFont="1" applyFill="1" applyBorder="1" applyAlignment="1">
      <alignment vertical="center" shrinkToFit="1"/>
    </xf>
    <xf numFmtId="187" fontId="22" fillId="10" borderId="34" xfId="0" applyNumberFormat="1" applyFont="1" applyFill="1" applyBorder="1" applyAlignment="1">
      <alignment vertical="center" shrinkToFit="1"/>
    </xf>
    <xf numFmtId="187" fontId="22" fillId="10" borderId="52" xfId="0" applyNumberFormat="1" applyFont="1" applyFill="1" applyBorder="1" applyAlignment="1">
      <alignment vertical="center" shrinkToFit="1"/>
    </xf>
    <xf numFmtId="187" fontId="22" fillId="10" borderId="56" xfId="0" applyNumberFormat="1" applyFont="1" applyFill="1" applyBorder="1" applyAlignment="1">
      <alignment vertical="center" shrinkToFit="1"/>
    </xf>
    <xf numFmtId="0" fontId="20" fillId="2" borderId="0" xfId="0" applyNumberFormat="1" applyFont="1" applyFill="1" applyAlignment="1">
      <alignment vertical="top"/>
    </xf>
    <xf numFmtId="0" fontId="20" fillId="0" borderId="0" xfId="0" applyNumberFormat="1" applyFont="1" applyFill="1" applyBorder="1" applyAlignment="1">
      <alignment vertical="top"/>
    </xf>
    <xf numFmtId="0" fontId="29" fillId="0" borderId="0" xfId="0" applyNumberFormat="1" applyFont="1" applyFill="1" applyAlignment="1">
      <alignment vertical="top"/>
    </xf>
    <xf numFmtId="0" fontId="29" fillId="0" borderId="34" xfId="0" applyNumberFormat="1" applyFont="1" applyFill="1" applyBorder="1" applyAlignment="1">
      <alignment vertical="top" wrapText="1"/>
    </xf>
    <xf numFmtId="0" fontId="20" fillId="0" borderId="0" xfId="0" applyNumberFormat="1" applyFont="1" applyFill="1" applyBorder="1" applyAlignment="1">
      <alignment vertical="center"/>
    </xf>
    <xf numFmtId="0" fontId="8" fillId="7" borderId="56" xfId="0" applyNumberFormat="1" applyFont="1" applyFill="1" applyBorder="1" applyAlignment="1">
      <alignment vertical="top" wrapText="1"/>
    </xf>
    <xf numFmtId="0" fontId="8" fillId="7" borderId="56" xfId="0" applyNumberFormat="1" applyFont="1" applyFill="1" applyBorder="1" applyAlignment="1">
      <alignment horizontal="center" vertical="top" wrapText="1"/>
    </xf>
    <xf numFmtId="0" fontId="8" fillId="7" borderId="14" xfId="0" applyNumberFormat="1" applyFont="1" applyFill="1" applyBorder="1" applyAlignment="1">
      <alignment vertical="top" wrapText="1"/>
    </xf>
    <xf numFmtId="0" fontId="8" fillId="7" borderId="14" xfId="0" applyNumberFormat="1" applyFont="1" applyFill="1" applyBorder="1" applyAlignment="1">
      <alignment horizontal="center" vertical="top" wrapText="1"/>
    </xf>
    <xf numFmtId="0" fontId="14" fillId="5" borderId="0" xfId="0" applyNumberFormat="1" applyFont="1" applyFill="1" applyAlignment="1">
      <alignment horizontal="left" vertical="center" wrapText="1"/>
    </xf>
    <xf numFmtId="0" fontId="8" fillId="2" borderId="0" xfId="0" applyNumberFormat="1" applyFont="1" applyFill="1" applyAlignment="1">
      <alignment vertical="top" wrapText="1"/>
    </xf>
    <xf numFmtId="0" fontId="8" fillId="0" borderId="3" xfId="0" applyNumberFormat="1" applyFont="1" applyFill="1" applyBorder="1" applyAlignment="1">
      <alignment vertical="center" wrapText="1"/>
    </xf>
    <xf numFmtId="0" fontId="20" fillId="5" borderId="25" xfId="0" applyNumberFormat="1" applyFont="1" applyFill="1" applyBorder="1" applyAlignment="1">
      <alignment horizontal="center" vertical="top" wrapText="1"/>
    </xf>
    <xf numFmtId="0" fontId="20" fillId="5" borderId="26" xfId="0" applyNumberFormat="1" applyFont="1" applyFill="1" applyBorder="1" applyAlignment="1">
      <alignment horizontal="center" vertical="top" wrapText="1"/>
    </xf>
    <xf numFmtId="0" fontId="20" fillId="5" borderId="43" xfId="0" applyNumberFormat="1" applyFont="1" applyFill="1" applyBorder="1" applyAlignment="1">
      <alignment horizontal="center" vertical="top" wrapText="1"/>
    </xf>
    <xf numFmtId="9" fontId="8" fillId="0" borderId="0" xfId="0" applyNumberFormat="1" applyFont="1" applyFill="1" applyBorder="1" applyAlignment="1">
      <alignment vertical="center"/>
    </xf>
    <xf numFmtId="176" fontId="28" fillId="8" borderId="69" xfId="0" applyNumberFormat="1" applyFont="1" applyFill="1" applyBorder="1" applyAlignment="1">
      <alignment horizontal="center" vertical="center"/>
    </xf>
    <xf numFmtId="0" fontId="20" fillId="5" borderId="20" xfId="0" applyNumberFormat="1" applyFont="1" applyFill="1" applyBorder="1" applyAlignment="1">
      <alignment vertical="top"/>
    </xf>
    <xf numFmtId="49" fontId="8" fillId="0" borderId="42" xfId="0" applyNumberFormat="1" applyFont="1" applyFill="1" applyBorder="1" applyAlignment="1">
      <alignment horizontal="center" vertical="top"/>
    </xf>
    <xf numFmtId="49" fontId="8" fillId="0" borderId="53" xfId="0" applyNumberFormat="1" applyFont="1" applyFill="1" applyBorder="1" applyAlignment="1">
      <alignment horizontal="center" vertical="top"/>
    </xf>
    <xf numFmtId="49" fontId="8" fillId="0" borderId="75" xfId="0" applyNumberFormat="1" applyFont="1" applyFill="1" applyBorder="1" applyAlignment="1">
      <alignment horizontal="center" vertical="top"/>
    </xf>
    <xf numFmtId="49" fontId="8" fillId="0" borderId="3" xfId="0" applyNumberFormat="1" applyFont="1" applyFill="1" applyBorder="1" applyAlignment="1">
      <alignment horizontal="center" vertical="top"/>
    </xf>
    <xf numFmtId="49" fontId="31" fillId="0" borderId="53" xfId="0" applyNumberFormat="1" applyFont="1" applyFill="1" applyBorder="1" applyAlignment="1">
      <alignment horizontal="center" vertical="top"/>
    </xf>
    <xf numFmtId="0" fontId="31" fillId="0" borderId="7" xfId="0" applyNumberFormat="1" applyFont="1" applyFill="1" applyBorder="1" applyAlignment="1">
      <alignment vertical="top"/>
    </xf>
    <xf numFmtId="0" fontId="31" fillId="0" borderId="54" xfId="0" applyNumberFormat="1" applyFont="1" applyFill="1" applyBorder="1" applyAlignment="1">
      <alignment vertical="top"/>
    </xf>
    <xf numFmtId="0" fontId="31" fillId="0" borderId="0" xfId="0" applyNumberFormat="1" applyFont="1" applyFill="1" applyBorder="1" applyAlignment="1">
      <alignment vertical="top"/>
    </xf>
    <xf numFmtId="0" fontId="8" fillId="5" borderId="0" xfId="0" applyNumberFormat="1" applyFont="1" applyFill="1" applyAlignment="1">
      <alignment horizontal="left" vertical="center"/>
    </xf>
    <xf numFmtId="0" fontId="8" fillId="0" borderId="39" xfId="0" applyNumberFormat="1" applyFont="1" applyBorder="1" applyAlignment="1">
      <alignment horizontal="center" vertical="center" wrapText="1"/>
    </xf>
    <xf numFmtId="0" fontId="10" fillId="5" borderId="0" xfId="0" applyNumberFormat="1" applyFont="1" applyFill="1" applyBorder="1" applyAlignment="1">
      <alignment horizontal="center" vertical="center"/>
    </xf>
    <xf numFmtId="0" fontId="32" fillId="3" borderId="0" xfId="0" applyNumberFormat="1" applyFont="1" applyFill="1" applyBorder="1" applyAlignment="1">
      <alignment vertical="top"/>
    </xf>
    <xf numFmtId="183" fontId="14" fillId="0" borderId="0" xfId="0" applyNumberFormat="1" applyFont="1" applyFill="1" applyBorder="1" applyAlignment="1">
      <alignment vertical="top"/>
    </xf>
    <xf numFmtId="0" fontId="33" fillId="5" borderId="0" xfId="0" applyNumberFormat="1" applyFont="1" applyFill="1" applyBorder="1" applyAlignment="1">
      <alignment vertical="center"/>
    </xf>
    <xf numFmtId="0" fontId="8" fillId="0" borderId="35" xfId="0" applyNumberFormat="1" applyFont="1" applyFill="1" applyBorder="1" applyAlignment="1">
      <alignment horizontal="center" vertical="top" shrinkToFit="1"/>
    </xf>
    <xf numFmtId="0" fontId="34" fillId="0" borderId="0" xfId="0" applyNumberFormat="1" applyFont="1" applyFill="1" applyBorder="1" applyAlignment="1">
      <alignment vertical="top"/>
    </xf>
    <xf numFmtId="0" fontId="21" fillId="4" borderId="34" xfId="0" applyNumberFormat="1" applyFont="1" applyFill="1" applyBorder="1" applyAlignment="1">
      <alignment horizontal="center" vertical="center" wrapText="1"/>
    </xf>
    <xf numFmtId="0" fontId="12" fillId="0" borderId="11" xfId="0" applyNumberFormat="1" applyFont="1" applyFill="1" applyBorder="1" applyAlignment="1">
      <alignment horizontal="center" vertical="center" wrapText="1"/>
    </xf>
    <xf numFmtId="0" fontId="12" fillId="0" borderId="4" xfId="0" applyNumberFormat="1" applyFont="1" applyFill="1" applyBorder="1" applyAlignment="1">
      <alignment horizontal="center" vertical="center" wrapText="1"/>
    </xf>
    <xf numFmtId="0" fontId="12" fillId="0" borderId="5" xfId="0" applyNumberFormat="1" applyFont="1" applyFill="1" applyBorder="1" applyAlignment="1">
      <alignment horizontal="center" vertical="center" wrapText="1"/>
    </xf>
    <xf numFmtId="0" fontId="8" fillId="0" borderId="34" xfId="0" applyNumberFormat="1" applyFont="1" applyBorder="1" applyAlignment="1">
      <alignment vertical="top" wrapText="1"/>
    </xf>
    <xf numFmtId="181" fontId="12" fillId="0" borderId="32" xfId="0" applyNumberFormat="1" applyFont="1" applyFill="1" applyBorder="1" applyAlignment="1">
      <alignment horizontal="center" vertical="center"/>
    </xf>
    <xf numFmtId="181" fontId="12" fillId="0" borderId="19" xfId="0" applyNumberFormat="1" applyFont="1" applyFill="1" applyBorder="1" applyAlignment="1">
      <alignment horizontal="center" vertical="center"/>
    </xf>
    <xf numFmtId="181" fontId="12" fillId="0" borderId="33" xfId="0" applyNumberFormat="1" applyFont="1" applyFill="1" applyBorder="1" applyAlignment="1">
      <alignment horizontal="center" vertical="center"/>
    </xf>
    <xf numFmtId="181" fontId="12" fillId="6" borderId="31" xfId="0" applyNumberFormat="1" applyFont="1" applyFill="1" applyBorder="1" applyAlignment="1">
      <alignment horizontal="center" vertical="center"/>
    </xf>
    <xf numFmtId="0" fontId="21" fillId="4" borderId="35" xfId="0" applyNumberFormat="1" applyFont="1" applyFill="1" applyBorder="1" applyAlignment="1">
      <alignment horizontal="center" vertical="center" wrapText="1"/>
    </xf>
    <xf numFmtId="0" fontId="8" fillId="2" borderId="35" xfId="0" applyNumberFormat="1" applyFont="1" applyFill="1" applyBorder="1" applyAlignment="1">
      <alignment vertical="top" wrapText="1"/>
    </xf>
    <xf numFmtId="14" fontId="31" fillId="0" borderId="7" xfId="0" applyNumberFormat="1" applyFont="1" applyFill="1" applyBorder="1" applyAlignment="1">
      <alignment vertical="top"/>
    </xf>
    <xf numFmtId="0" fontId="31" fillId="0" borderId="54" xfId="0" applyNumberFormat="1" applyFont="1" applyFill="1" applyBorder="1" applyAlignment="1">
      <alignment vertical="top" wrapText="1"/>
    </xf>
    <xf numFmtId="14" fontId="8" fillId="0" borderId="7" xfId="0" applyNumberFormat="1" applyFont="1" applyFill="1" applyBorder="1" applyAlignment="1">
      <alignment vertical="top"/>
    </xf>
    <xf numFmtId="0" fontId="8" fillId="0" borderId="54" xfId="0" applyNumberFormat="1" applyFont="1" applyFill="1" applyBorder="1" applyAlignment="1">
      <alignment vertical="top" wrapText="1"/>
    </xf>
    <xf numFmtId="0" fontId="35" fillId="0" borderId="0" xfId="0" applyFont="1" applyAlignment="1">
      <alignment horizontal="left" vertical="center"/>
    </xf>
    <xf numFmtId="0" fontId="35" fillId="0" borderId="0" xfId="0" applyFont="1">
      <alignment vertical="center"/>
    </xf>
    <xf numFmtId="0" fontId="35" fillId="0" borderId="0" xfId="0" applyFont="1" applyAlignment="1">
      <alignment vertical="center"/>
    </xf>
    <xf numFmtId="0" fontId="36" fillId="0" borderId="39" xfId="0" applyFont="1" applyFill="1" applyBorder="1" applyAlignment="1">
      <alignment vertical="center" wrapText="1"/>
    </xf>
    <xf numFmtId="0" fontId="38" fillId="0" borderId="0" xfId="0" applyFont="1">
      <alignment vertical="center"/>
    </xf>
    <xf numFmtId="0" fontId="41" fillId="0" borderId="0" xfId="0" applyNumberFormat="1" applyFont="1" applyFill="1" applyBorder="1" applyAlignment="1">
      <alignment vertical="top"/>
    </xf>
    <xf numFmtId="188" fontId="8" fillId="15" borderId="42" xfId="0" applyNumberFormat="1" applyFont="1" applyFill="1" applyBorder="1" applyAlignment="1">
      <alignment vertical="top" shrinkToFit="1"/>
    </xf>
    <xf numFmtId="179" fontId="8" fillId="15" borderId="8" xfId="0" applyNumberFormat="1" applyFont="1" applyFill="1" applyBorder="1" applyAlignment="1">
      <alignment vertical="top" shrinkToFit="1"/>
    </xf>
    <xf numFmtId="9" fontId="8" fillId="15" borderId="8" xfId="0" applyNumberFormat="1" applyFont="1" applyFill="1" applyBorder="1" applyAlignment="1">
      <alignment vertical="top" shrinkToFit="1"/>
    </xf>
    <xf numFmtId="188" fontId="8" fillId="15" borderId="44" xfId="0" applyNumberFormat="1" applyFont="1" applyFill="1" applyBorder="1" applyAlignment="1">
      <alignment vertical="top" shrinkToFit="1"/>
    </xf>
    <xf numFmtId="179" fontId="8" fillId="15" borderId="19" xfId="0" applyNumberFormat="1" applyFont="1" applyFill="1" applyBorder="1" applyAlignment="1">
      <alignment vertical="top" shrinkToFit="1"/>
    </xf>
    <xf numFmtId="9" fontId="8" fillId="15" borderId="26" xfId="0" applyNumberFormat="1" applyFont="1" applyFill="1" applyBorder="1" applyAlignment="1">
      <alignment vertical="top" shrinkToFit="1"/>
    </xf>
    <xf numFmtId="0" fontId="17" fillId="5" borderId="27" xfId="0" applyNumberFormat="1" applyFont="1" applyFill="1" applyBorder="1" applyAlignment="1">
      <alignment horizontal="center" vertical="top"/>
    </xf>
    <xf numFmtId="0" fontId="17" fillId="5" borderId="22" xfId="0" applyNumberFormat="1" applyFont="1" applyFill="1" applyBorder="1" applyAlignment="1">
      <alignment horizontal="center" vertical="top"/>
    </xf>
    <xf numFmtId="185" fontId="8" fillId="0" borderId="19" xfId="0" applyNumberFormat="1" applyFont="1" applyFill="1" applyBorder="1" applyAlignment="1">
      <alignment vertical="top" shrinkToFit="1"/>
    </xf>
    <xf numFmtId="0" fontId="8" fillId="0" borderId="7" xfId="0" applyNumberFormat="1" applyFont="1" applyFill="1" applyBorder="1" applyAlignment="1">
      <alignment vertical="top" wrapText="1"/>
    </xf>
    <xf numFmtId="0" fontId="36" fillId="0" borderId="0" xfId="0" applyNumberFormat="1" applyFont="1" applyFill="1" applyAlignment="1">
      <alignment vertical="center"/>
    </xf>
    <xf numFmtId="0" fontId="25" fillId="16" borderId="95" xfId="0" applyNumberFormat="1" applyFont="1" applyFill="1" applyBorder="1" applyAlignment="1">
      <alignment vertical="center"/>
    </xf>
    <xf numFmtId="182" fontId="21" fillId="0" borderId="96" xfId="0" applyNumberFormat="1" applyFont="1" applyFill="1" applyBorder="1" applyAlignment="1">
      <alignment horizontal="center" vertical="center"/>
    </xf>
    <xf numFmtId="0" fontId="8" fillId="0" borderId="97" xfId="0" applyNumberFormat="1" applyFont="1" applyFill="1" applyBorder="1" applyAlignment="1">
      <alignment vertical="center"/>
    </xf>
    <xf numFmtId="182" fontId="8" fillId="0" borderId="98" xfId="0" applyNumberFormat="1" applyFont="1" applyFill="1" applyBorder="1" applyAlignment="1">
      <alignment horizontal="center" vertical="center"/>
    </xf>
    <xf numFmtId="0" fontId="8" fillId="0" borderId="98" xfId="0" applyNumberFormat="1" applyFont="1" applyFill="1" applyBorder="1" applyAlignment="1">
      <alignment vertical="center"/>
    </xf>
    <xf numFmtId="0" fontId="8" fillId="0" borderId="99" xfId="0" applyNumberFormat="1" applyFont="1" applyFill="1" applyBorder="1" applyAlignment="1">
      <alignment vertical="center"/>
    </xf>
    <xf numFmtId="0" fontId="8" fillId="0" borderId="100" xfId="0" applyNumberFormat="1" applyFont="1" applyFill="1" applyBorder="1" applyAlignment="1">
      <alignment vertical="center"/>
    </xf>
    <xf numFmtId="182" fontId="8" fillId="0" borderId="0" xfId="0" applyNumberFormat="1" applyFont="1" applyFill="1" applyBorder="1" applyAlignment="1">
      <alignment horizontal="center" vertical="center"/>
    </xf>
    <xf numFmtId="0" fontId="8" fillId="0" borderId="101" xfId="0" applyNumberFormat="1" applyFont="1" applyFill="1" applyBorder="1" applyAlignment="1">
      <alignment vertical="center"/>
    </xf>
    <xf numFmtId="0" fontId="8" fillId="0" borderId="12" xfId="0" applyNumberFormat="1" applyFont="1" applyFill="1" applyBorder="1" applyAlignment="1">
      <alignment horizontal="left" vertical="center" indent="1"/>
    </xf>
    <xf numFmtId="0" fontId="8" fillId="0" borderId="47" xfId="0" applyNumberFormat="1" applyFont="1" applyFill="1" applyBorder="1" applyAlignment="1">
      <alignment horizontal="center" vertical="center"/>
    </xf>
    <xf numFmtId="0" fontId="8" fillId="0" borderId="23" xfId="0" applyNumberFormat="1" applyFont="1" applyFill="1" applyBorder="1" applyAlignment="1">
      <alignment horizontal="center" vertical="top"/>
    </xf>
    <xf numFmtId="0" fontId="8" fillId="0" borderId="14" xfId="0" applyNumberFormat="1" applyFont="1" applyFill="1" applyBorder="1" applyAlignment="1">
      <alignment horizontal="center" vertical="center" shrinkToFit="1"/>
    </xf>
    <xf numFmtId="0" fontId="8" fillId="0" borderId="14" xfId="0" applyNumberFormat="1" applyFont="1" applyFill="1" applyBorder="1" applyAlignment="1">
      <alignment horizontal="center" vertical="center"/>
    </xf>
    <xf numFmtId="189" fontId="8" fillId="0" borderId="0" xfId="0" applyNumberFormat="1" applyFont="1" applyFill="1" applyBorder="1" applyAlignment="1">
      <alignment vertical="center" shrinkToFit="1"/>
    </xf>
    <xf numFmtId="187" fontId="8" fillId="18" borderId="64" xfId="0" applyNumberFormat="1" applyFont="1" applyFill="1" applyBorder="1" applyAlignment="1">
      <alignment vertical="center" shrinkToFit="1"/>
    </xf>
    <xf numFmtId="187" fontId="8" fillId="18" borderId="49" xfId="0" applyNumberFormat="1" applyFont="1" applyFill="1" applyBorder="1" applyAlignment="1">
      <alignment vertical="center" shrinkToFit="1"/>
    </xf>
    <xf numFmtId="187" fontId="8" fillId="18" borderId="65" xfId="0" applyNumberFormat="1" applyFont="1" applyFill="1" applyBorder="1" applyAlignment="1">
      <alignment vertical="center" shrinkToFit="1"/>
    </xf>
    <xf numFmtId="187" fontId="8" fillId="18" borderId="20" xfId="0" applyNumberFormat="1" applyFont="1" applyFill="1" applyBorder="1" applyAlignment="1">
      <alignment vertical="center" shrinkToFit="1"/>
    </xf>
    <xf numFmtId="0" fontId="8" fillId="0" borderId="102" xfId="0" applyNumberFormat="1" applyFont="1" applyFill="1" applyBorder="1" applyAlignment="1">
      <alignment vertical="center"/>
    </xf>
    <xf numFmtId="0" fontId="8" fillId="0" borderId="103" xfId="0" applyNumberFormat="1" applyFont="1" applyFill="1" applyBorder="1" applyAlignment="1">
      <alignment vertical="center"/>
    </xf>
    <xf numFmtId="0" fontId="8" fillId="0" borderId="104" xfId="0" applyNumberFormat="1" applyFont="1" applyFill="1" applyBorder="1" applyAlignment="1">
      <alignment vertical="center"/>
    </xf>
    <xf numFmtId="0" fontId="8" fillId="0" borderId="0" xfId="1" applyNumberFormat="1" applyFont="1" applyFill="1" applyBorder="1" applyAlignment="1">
      <alignment vertical="center"/>
    </xf>
    <xf numFmtId="9" fontId="8" fillId="0" borderId="0" xfId="1" applyNumberFormat="1" applyFont="1" applyFill="1" applyBorder="1" applyAlignment="1">
      <alignment vertical="center"/>
    </xf>
    <xf numFmtId="0" fontId="14" fillId="16" borderId="105" xfId="0" applyNumberFormat="1" applyFont="1" applyFill="1" applyBorder="1" applyAlignment="1">
      <alignment vertical="center"/>
    </xf>
    <xf numFmtId="0" fontId="8" fillId="16" borderId="105" xfId="0" applyNumberFormat="1" applyFont="1" applyFill="1" applyBorder="1" applyAlignment="1">
      <alignment vertical="center"/>
    </xf>
    <xf numFmtId="0" fontId="25" fillId="16" borderId="105" xfId="0" applyNumberFormat="1" applyFont="1" applyFill="1" applyBorder="1" applyAlignment="1">
      <alignment vertical="center"/>
    </xf>
    <xf numFmtId="0" fontId="27" fillId="16" borderId="105" xfId="0" applyNumberFormat="1" applyFont="1" applyFill="1" applyBorder="1" applyAlignment="1">
      <alignment vertical="center"/>
    </xf>
    <xf numFmtId="0" fontId="8" fillId="0" borderId="98" xfId="0" applyNumberFormat="1" applyFont="1" applyFill="1" applyBorder="1" applyAlignment="1">
      <alignment horizontal="center" vertical="top"/>
    </xf>
    <xf numFmtId="0" fontId="8" fillId="0" borderId="98" xfId="0" applyNumberFormat="1" applyFont="1" applyFill="1" applyBorder="1" applyAlignment="1">
      <alignment vertical="top"/>
    </xf>
    <xf numFmtId="0" fontId="8" fillId="0" borderId="45" xfId="0" applyNumberFormat="1" applyFont="1" applyFill="1" applyBorder="1" applyAlignment="1">
      <alignment horizontal="center" vertical="top"/>
    </xf>
    <xf numFmtId="0" fontId="8" fillId="0" borderId="1" xfId="0" applyNumberFormat="1" applyFont="1" applyFill="1" applyBorder="1" applyAlignment="1">
      <alignment vertical="center"/>
    </xf>
    <xf numFmtId="187" fontId="8" fillId="18" borderId="36" xfId="0" applyNumberFormat="1" applyFont="1" applyFill="1" applyBorder="1" applyAlignment="1">
      <alignment vertical="center" shrinkToFit="1"/>
    </xf>
    <xf numFmtId="187" fontId="22" fillId="10" borderId="39" xfId="0" applyNumberFormat="1" applyFont="1" applyFill="1" applyBorder="1" applyAlignment="1">
      <alignment vertical="center" shrinkToFit="1"/>
    </xf>
    <xf numFmtId="187" fontId="8" fillId="18" borderId="29" xfId="0" applyNumberFormat="1" applyFont="1" applyFill="1" applyBorder="1" applyAlignment="1">
      <alignment vertical="center"/>
    </xf>
    <xf numFmtId="187" fontId="22" fillId="10" borderId="17" xfId="0" applyNumberFormat="1" applyFont="1" applyFill="1" applyBorder="1" applyAlignment="1">
      <alignment vertical="center"/>
    </xf>
    <xf numFmtId="187" fontId="8" fillId="18" borderId="64" xfId="0" applyNumberFormat="1" applyFont="1" applyFill="1" applyBorder="1" applyAlignment="1">
      <alignment vertical="center"/>
    </xf>
    <xf numFmtId="187" fontId="8" fillId="18" borderId="11" xfId="0" applyNumberFormat="1" applyFont="1" applyFill="1" applyBorder="1" applyAlignment="1">
      <alignment vertical="center"/>
    </xf>
    <xf numFmtId="187" fontId="8" fillId="18" borderId="49" xfId="0" applyNumberFormat="1" applyFont="1" applyFill="1" applyBorder="1" applyAlignment="1">
      <alignment vertical="center"/>
    </xf>
    <xf numFmtId="0" fontId="8" fillId="0" borderId="61" xfId="0" applyNumberFormat="1" applyFont="1" applyFill="1" applyBorder="1" applyAlignment="1">
      <alignment vertical="top"/>
    </xf>
    <xf numFmtId="187" fontId="8" fillId="18" borderId="32" xfId="0" applyNumberFormat="1" applyFont="1" applyFill="1" applyBorder="1" applyAlignment="1">
      <alignment vertical="center"/>
    </xf>
    <xf numFmtId="187" fontId="22" fillId="10" borderId="55" xfId="0" applyNumberFormat="1" applyFont="1" applyFill="1" applyBorder="1" applyAlignment="1">
      <alignment vertical="center"/>
    </xf>
    <xf numFmtId="187" fontId="8" fillId="0" borderId="27" xfId="0" applyNumberFormat="1" applyFont="1" applyFill="1" applyBorder="1" applyAlignment="1">
      <alignment vertical="top"/>
    </xf>
    <xf numFmtId="187" fontId="22" fillId="0" borderId="27" xfId="0" applyNumberFormat="1" applyFont="1" applyFill="1" applyBorder="1" applyAlignment="1">
      <alignment vertical="top"/>
    </xf>
    <xf numFmtId="182" fontId="8" fillId="0" borderId="51" xfId="0" applyNumberFormat="1" applyFont="1" applyFill="1" applyBorder="1" applyAlignment="1">
      <alignment horizontal="center" vertical="center" shrinkToFit="1"/>
    </xf>
    <xf numFmtId="182" fontId="8" fillId="0" borderId="34" xfId="0" applyNumberFormat="1" applyFont="1" applyFill="1" applyBorder="1" applyAlignment="1">
      <alignment horizontal="center" vertical="center" shrinkToFit="1"/>
    </xf>
    <xf numFmtId="182" fontId="8" fillId="0" borderId="52" xfId="0" applyNumberFormat="1" applyFont="1" applyFill="1" applyBorder="1" applyAlignment="1">
      <alignment horizontal="center" vertical="center" shrinkToFit="1"/>
    </xf>
    <xf numFmtId="0" fontId="18" fillId="13" borderId="39" xfId="0" applyNumberFormat="1" applyFont="1" applyFill="1" applyBorder="1" applyAlignment="1">
      <alignment vertical="top"/>
    </xf>
    <xf numFmtId="0" fontId="8" fillId="0" borderId="14" xfId="0" applyNumberFormat="1" applyFont="1" applyFill="1" applyBorder="1" applyAlignment="1">
      <alignment vertical="top"/>
    </xf>
    <xf numFmtId="0" fontId="25" fillId="5" borderId="0" xfId="0" applyNumberFormat="1" applyFont="1" applyFill="1" applyBorder="1" applyAlignment="1">
      <alignment horizontal="left" vertical="center"/>
    </xf>
    <xf numFmtId="0" fontId="25" fillId="5" borderId="0" xfId="0" applyNumberFormat="1" applyFont="1" applyFill="1" applyBorder="1" applyAlignment="1">
      <alignment horizontal="center" vertical="center"/>
    </xf>
    <xf numFmtId="0" fontId="43" fillId="0" borderId="0" xfId="0" applyFont="1">
      <alignment vertical="center"/>
    </xf>
    <xf numFmtId="49" fontId="45" fillId="0" borderId="0" xfId="4" applyNumberFormat="1" applyFont="1" applyBorder="1" applyProtection="1">
      <alignment vertical="center"/>
    </xf>
    <xf numFmtId="49" fontId="45" fillId="0" borderId="0" xfId="4" applyNumberFormat="1" applyFont="1" applyProtection="1">
      <alignment vertical="center"/>
    </xf>
    <xf numFmtId="49" fontId="46" fillId="0" borderId="0" xfId="4" applyNumberFormat="1" applyFont="1" applyProtection="1">
      <alignment vertical="center"/>
    </xf>
    <xf numFmtId="0" fontId="47" fillId="5" borderId="0" xfId="0" applyNumberFormat="1" applyFont="1" applyFill="1" applyBorder="1" applyAlignment="1">
      <alignment horizontal="left" vertical="center"/>
    </xf>
    <xf numFmtId="0" fontId="46" fillId="0" borderId="0" xfId="0" applyFont="1">
      <alignment vertical="center"/>
    </xf>
    <xf numFmtId="0" fontId="48" fillId="0" borderId="0" xfId="0" applyFont="1">
      <alignment vertical="center"/>
    </xf>
    <xf numFmtId="0" fontId="9" fillId="0" borderId="0" xfId="0" applyFont="1">
      <alignment vertical="center"/>
    </xf>
    <xf numFmtId="0" fontId="41" fillId="0" borderId="0" xfId="0" applyFont="1">
      <alignment vertical="center"/>
    </xf>
    <xf numFmtId="0" fontId="8" fillId="0" borderId="22" xfId="0" applyNumberFormat="1" applyFont="1" applyFill="1" applyBorder="1" applyAlignment="1">
      <alignment vertical="top"/>
    </xf>
    <xf numFmtId="0" fontId="8" fillId="0" borderId="57" xfId="0" applyNumberFormat="1" applyFont="1" applyFill="1" applyBorder="1" applyAlignment="1">
      <alignment vertical="top"/>
    </xf>
    <xf numFmtId="0" fontId="8" fillId="0" borderId="109" xfId="0" applyNumberFormat="1" applyFont="1" applyFill="1" applyBorder="1" applyAlignment="1">
      <alignment horizontal="center" vertical="top" wrapText="1"/>
    </xf>
    <xf numFmtId="0" fontId="8" fillId="0" borderId="59" xfId="0" applyNumberFormat="1" applyFont="1" applyFill="1" applyBorder="1" applyAlignment="1">
      <alignment horizontal="center" vertical="top" wrapText="1"/>
    </xf>
    <xf numFmtId="0" fontId="8" fillId="0" borderId="110" xfId="0" applyNumberFormat="1" applyFont="1" applyFill="1" applyBorder="1" applyAlignment="1">
      <alignment horizontal="center" vertical="top" wrapText="1"/>
    </xf>
    <xf numFmtId="0" fontId="8" fillId="0" borderId="23" xfId="0" applyNumberFormat="1" applyFont="1" applyFill="1" applyBorder="1" applyAlignment="1">
      <alignment vertical="center" shrinkToFit="1"/>
    </xf>
    <xf numFmtId="0" fontId="8" fillId="0" borderId="14" xfId="0" applyNumberFormat="1" applyFont="1" applyFill="1" applyBorder="1" applyAlignment="1">
      <alignment vertical="center" shrinkToFit="1"/>
    </xf>
    <xf numFmtId="0" fontId="8" fillId="0" borderId="12" xfId="0" applyNumberFormat="1" applyFont="1" applyFill="1" applyBorder="1" applyAlignment="1">
      <alignment vertical="center" shrinkToFit="1"/>
    </xf>
    <xf numFmtId="0" fontId="8" fillId="0" borderId="13" xfId="0" applyNumberFormat="1" applyFont="1" applyFill="1" applyBorder="1" applyAlignment="1">
      <alignment vertical="top"/>
    </xf>
    <xf numFmtId="0" fontId="8" fillId="0" borderId="23" xfId="0" applyNumberFormat="1" applyFont="1" applyFill="1" applyBorder="1" applyAlignment="1">
      <alignment vertical="top"/>
    </xf>
    <xf numFmtId="0" fontId="8" fillId="0" borderId="45" xfId="0" applyNumberFormat="1" applyFont="1" applyFill="1" applyBorder="1" applyAlignment="1">
      <alignment vertical="top"/>
    </xf>
    <xf numFmtId="187" fontId="8" fillId="0" borderId="64" xfId="0" applyNumberFormat="1" applyFont="1" applyFill="1" applyBorder="1" applyAlignment="1">
      <alignment vertical="center" shrinkToFit="1"/>
    </xf>
    <xf numFmtId="187" fontId="8" fillId="0" borderId="6" xfId="0" applyNumberFormat="1" applyFont="1" applyFill="1" applyBorder="1" applyAlignment="1">
      <alignment vertical="center" shrinkToFit="1"/>
    </xf>
    <xf numFmtId="187" fontId="8" fillId="0" borderId="29" xfId="0" applyNumberFormat="1" applyFont="1" applyFill="1" applyBorder="1" applyAlignment="1">
      <alignment vertical="center"/>
    </xf>
    <xf numFmtId="187" fontId="8" fillId="0" borderId="10" xfId="0" applyNumberFormat="1" applyFont="1" applyFill="1" applyBorder="1" applyAlignment="1">
      <alignment vertical="center"/>
    </xf>
    <xf numFmtId="187" fontId="8" fillId="0" borderId="111" xfId="0" applyNumberFormat="1" applyFont="1" applyFill="1" applyBorder="1" applyAlignment="1">
      <alignment vertical="center"/>
    </xf>
    <xf numFmtId="187" fontId="8" fillId="0" borderId="41" xfId="0" applyNumberFormat="1" applyFont="1" applyFill="1" applyBorder="1" applyAlignment="1">
      <alignment vertical="center"/>
    </xf>
    <xf numFmtId="187" fontId="22" fillId="10" borderId="37" xfId="0" applyNumberFormat="1" applyFont="1" applyFill="1" applyBorder="1" applyAlignment="1">
      <alignment vertical="center"/>
    </xf>
    <xf numFmtId="187" fontId="22" fillId="10" borderId="40" xfId="0" applyNumberFormat="1" applyFont="1" applyFill="1" applyBorder="1" applyAlignment="1">
      <alignment vertical="center"/>
    </xf>
    <xf numFmtId="187" fontId="22" fillId="10" borderId="38" xfId="0" applyNumberFormat="1" applyFont="1" applyFill="1" applyBorder="1" applyAlignment="1">
      <alignment vertical="center"/>
    </xf>
    <xf numFmtId="187" fontId="22" fillId="10" borderId="1" xfId="0" applyNumberFormat="1" applyFont="1" applyFill="1" applyBorder="1" applyAlignment="1">
      <alignment vertical="center"/>
    </xf>
    <xf numFmtId="187" fontId="8" fillId="0" borderId="64" xfId="0" applyNumberFormat="1" applyFont="1" applyFill="1" applyBorder="1" applyAlignment="1">
      <alignment vertical="center"/>
    </xf>
    <xf numFmtId="187" fontId="8" fillId="0" borderId="49" xfId="0" applyNumberFormat="1" applyFont="1" applyFill="1" applyBorder="1" applyAlignment="1">
      <alignment vertical="center" shrinkToFit="1"/>
    </xf>
    <xf numFmtId="187" fontId="8" fillId="0" borderId="58" xfId="0" applyNumberFormat="1" applyFont="1" applyFill="1" applyBorder="1" applyAlignment="1">
      <alignment vertical="center" shrinkToFit="1"/>
    </xf>
    <xf numFmtId="187" fontId="8" fillId="0" borderId="11" xfId="0" applyNumberFormat="1" applyFont="1" applyFill="1" applyBorder="1" applyAlignment="1">
      <alignment vertical="center"/>
    </xf>
    <xf numFmtId="187" fontId="8" fillId="0" borderId="4" xfId="0" applyNumberFormat="1" applyFont="1" applyFill="1" applyBorder="1" applyAlignment="1">
      <alignment vertical="center"/>
    </xf>
    <xf numFmtId="187" fontId="8" fillId="0" borderId="5" xfId="0" applyNumberFormat="1" applyFont="1" applyFill="1" applyBorder="1" applyAlignment="1">
      <alignment vertical="center"/>
    </xf>
    <xf numFmtId="187" fontId="8" fillId="0" borderId="34" xfId="0" applyNumberFormat="1" applyFont="1" applyFill="1" applyBorder="1" applyAlignment="1">
      <alignment vertical="center"/>
    </xf>
    <xf numFmtId="187" fontId="22" fillId="10" borderId="29" xfId="0" applyNumberFormat="1" applyFont="1" applyFill="1" applyBorder="1" applyAlignment="1">
      <alignment vertical="center"/>
    </xf>
    <xf numFmtId="187" fontId="22" fillId="10" borderId="10" xfId="0" applyNumberFormat="1" applyFont="1" applyFill="1" applyBorder="1" applyAlignment="1">
      <alignment vertical="center"/>
    </xf>
    <xf numFmtId="187" fontId="22" fillId="10" borderId="111" xfId="0" applyNumberFormat="1" applyFont="1" applyFill="1" applyBorder="1" applyAlignment="1">
      <alignment vertical="center"/>
    </xf>
    <xf numFmtId="187" fontId="22" fillId="10" borderId="60" xfId="0" applyNumberFormat="1" applyFont="1" applyFill="1" applyBorder="1" applyAlignment="1">
      <alignment vertical="center"/>
    </xf>
    <xf numFmtId="187" fontId="8" fillId="0" borderId="49" xfId="0" applyNumberFormat="1" applyFont="1" applyFill="1" applyBorder="1" applyAlignment="1">
      <alignment vertical="center"/>
    </xf>
    <xf numFmtId="187" fontId="8" fillId="0" borderId="65" xfId="0" applyNumberFormat="1" applyFont="1" applyFill="1" applyBorder="1" applyAlignment="1">
      <alignment vertical="center" shrinkToFit="1"/>
    </xf>
    <xf numFmtId="187" fontId="8" fillId="0" borderId="28" xfId="0" applyNumberFormat="1" applyFont="1" applyFill="1" applyBorder="1" applyAlignment="1">
      <alignment vertical="center" shrinkToFit="1"/>
    </xf>
    <xf numFmtId="187" fontId="22" fillId="10" borderId="11" xfId="0" applyNumberFormat="1" applyFont="1" applyFill="1" applyBorder="1" applyAlignment="1">
      <alignment vertical="center"/>
    </xf>
    <xf numFmtId="187" fontId="22" fillId="10" borderId="4" xfId="0" applyNumberFormat="1" applyFont="1" applyFill="1" applyBorder="1" applyAlignment="1">
      <alignment vertical="center"/>
    </xf>
    <xf numFmtId="187" fontId="22" fillId="10" borderId="5" xfId="0" applyNumberFormat="1" applyFont="1" applyFill="1" applyBorder="1" applyAlignment="1">
      <alignment vertical="center"/>
    </xf>
    <xf numFmtId="187" fontId="22" fillId="10" borderId="58" xfId="0" applyNumberFormat="1" applyFont="1" applyFill="1" applyBorder="1" applyAlignment="1">
      <alignment vertical="center"/>
    </xf>
    <xf numFmtId="187" fontId="8" fillId="0" borderId="20" xfId="0" applyNumberFormat="1" applyFont="1" applyFill="1" applyBorder="1" applyAlignment="1">
      <alignment vertical="center" shrinkToFit="1"/>
    </xf>
    <xf numFmtId="187" fontId="8" fillId="0" borderId="27" xfId="0" applyNumberFormat="1" applyFont="1" applyFill="1" applyBorder="1" applyAlignment="1">
      <alignment vertical="center" shrinkToFit="1"/>
    </xf>
    <xf numFmtId="187" fontId="8" fillId="0" borderId="20" xfId="0" applyNumberFormat="1" applyFont="1" applyFill="1" applyBorder="1" applyAlignment="1">
      <alignment vertical="top"/>
    </xf>
    <xf numFmtId="187" fontId="22" fillId="10" borderId="63" xfId="0" applyNumberFormat="1" applyFont="1" applyFill="1" applyBorder="1" applyAlignment="1">
      <alignment vertical="top"/>
    </xf>
    <xf numFmtId="182" fontId="8" fillId="0" borderId="12" xfId="0" applyNumberFormat="1" applyFont="1" applyFill="1" applyBorder="1" applyAlignment="1">
      <alignment horizontal="center" vertical="center"/>
    </xf>
    <xf numFmtId="0" fontId="8" fillId="0" borderId="0" xfId="0" applyNumberFormat="1" applyFont="1" applyFill="1" applyAlignment="1">
      <alignment vertical="top" wrapText="1"/>
    </xf>
    <xf numFmtId="187" fontId="8" fillId="0" borderId="32" xfId="0" applyNumberFormat="1" applyFont="1" applyFill="1" applyBorder="1" applyAlignment="1">
      <alignment vertical="center"/>
    </xf>
    <xf numFmtId="187" fontId="8" fillId="0" borderId="19" xfId="0" applyNumberFormat="1" applyFont="1" applyFill="1" applyBorder="1" applyAlignment="1">
      <alignment vertical="center"/>
    </xf>
    <xf numFmtId="187" fontId="8" fillId="0" borderId="33" xfId="0" applyNumberFormat="1" applyFont="1" applyFill="1" applyBorder="1" applyAlignment="1">
      <alignment vertical="center"/>
    </xf>
    <xf numFmtId="187" fontId="8" fillId="0" borderId="35" xfId="0" applyNumberFormat="1" applyFont="1" applyFill="1" applyBorder="1" applyAlignment="1">
      <alignment vertical="center"/>
    </xf>
    <xf numFmtId="189" fontId="8" fillId="0" borderId="6" xfId="0" applyNumberFormat="1" applyFont="1" applyFill="1" applyBorder="1" applyAlignment="1">
      <alignment vertical="center" shrinkToFit="1"/>
    </xf>
    <xf numFmtId="182" fontId="8" fillId="0" borderId="46" xfId="0" applyNumberFormat="1" applyFont="1" applyFill="1" applyBorder="1" applyAlignment="1">
      <alignment horizontal="center" vertical="center" shrinkToFit="1"/>
    </xf>
    <xf numFmtId="189" fontId="8" fillId="0" borderId="58" xfId="0" applyNumberFormat="1" applyFont="1" applyFill="1" applyBorder="1" applyAlignment="1">
      <alignment vertical="center" shrinkToFit="1"/>
    </xf>
    <xf numFmtId="182" fontId="8" fillId="0" borderId="15" xfId="0" applyNumberFormat="1" applyFont="1" applyFill="1" applyBorder="1" applyAlignment="1">
      <alignment horizontal="center" vertical="center" shrinkToFit="1"/>
    </xf>
    <xf numFmtId="187" fontId="22" fillId="10" borderId="32" xfId="0" applyNumberFormat="1" applyFont="1" applyFill="1" applyBorder="1" applyAlignment="1">
      <alignment vertical="center"/>
    </xf>
    <xf numFmtId="187" fontId="22" fillId="10" borderId="19" xfId="0" applyNumberFormat="1" applyFont="1" applyFill="1" applyBorder="1" applyAlignment="1">
      <alignment vertical="center"/>
    </xf>
    <xf numFmtId="187" fontId="22" fillId="10" borderId="33" xfId="0" applyNumberFormat="1" applyFont="1" applyFill="1" applyBorder="1" applyAlignment="1">
      <alignment vertical="center"/>
    </xf>
    <xf numFmtId="187" fontId="22" fillId="10" borderId="61" xfId="0" applyNumberFormat="1" applyFont="1" applyFill="1" applyBorder="1" applyAlignment="1">
      <alignment vertical="center"/>
    </xf>
    <xf numFmtId="189" fontId="8" fillId="0" borderId="28" xfId="0" applyNumberFormat="1" applyFont="1" applyFill="1" applyBorder="1" applyAlignment="1">
      <alignment vertical="center" shrinkToFit="1"/>
    </xf>
    <xf numFmtId="182" fontId="8" fillId="0" borderId="54" xfId="0" applyNumberFormat="1" applyFont="1" applyFill="1" applyBorder="1" applyAlignment="1">
      <alignment horizontal="center" vertical="center" shrinkToFit="1"/>
    </xf>
    <xf numFmtId="187" fontId="8" fillId="0" borderId="59" xfId="0" applyNumberFormat="1" applyFont="1" applyFill="1" applyBorder="1" applyAlignment="1">
      <alignment vertical="center"/>
    </xf>
    <xf numFmtId="187" fontId="8" fillId="0" borderId="110" xfId="0" applyNumberFormat="1" applyFont="1" applyFill="1" applyBorder="1" applyAlignment="1">
      <alignment vertical="center"/>
    </xf>
    <xf numFmtId="187" fontId="8" fillId="0" borderId="13" xfId="0" applyNumberFormat="1" applyFont="1" applyFill="1" applyBorder="1" applyAlignment="1">
      <alignment vertical="center"/>
    </xf>
    <xf numFmtId="187" fontId="22" fillId="10" borderId="109" xfId="0" applyNumberFormat="1" applyFont="1" applyFill="1" applyBorder="1" applyAlignment="1">
      <alignment vertical="center"/>
    </xf>
    <xf numFmtId="187" fontId="22" fillId="10" borderId="59" xfId="0" applyNumberFormat="1" applyFont="1" applyFill="1" applyBorder="1" applyAlignment="1">
      <alignment vertical="center"/>
    </xf>
    <xf numFmtId="187" fontId="22" fillId="10" borderId="110" xfId="0" applyNumberFormat="1" applyFont="1" applyFill="1" applyBorder="1" applyAlignment="1">
      <alignment vertical="center"/>
    </xf>
    <xf numFmtId="187" fontId="22" fillId="10" borderId="0" xfId="0" applyNumberFormat="1" applyFont="1" applyFill="1" applyBorder="1" applyAlignment="1">
      <alignment vertical="center"/>
    </xf>
    <xf numFmtId="189" fontId="8" fillId="0" borderId="112" xfId="0" applyNumberFormat="1" applyFont="1" applyFill="1" applyBorder="1" applyAlignment="1">
      <alignment horizontal="center" vertical="center" shrinkToFit="1"/>
    </xf>
    <xf numFmtId="189" fontId="8" fillId="0" borderId="2" xfId="0" applyNumberFormat="1" applyFont="1" applyFill="1" applyBorder="1" applyAlignment="1">
      <alignment horizontal="center" vertical="center" shrinkToFit="1"/>
    </xf>
    <xf numFmtId="189" fontId="8" fillId="0" borderId="31" xfId="0" applyNumberFormat="1" applyFont="1" applyFill="1" applyBorder="1" applyAlignment="1">
      <alignment horizontal="center" vertical="center" shrinkToFit="1"/>
    </xf>
    <xf numFmtId="0" fontId="8" fillId="0" borderId="23" xfId="0" applyNumberFormat="1" applyFont="1" applyFill="1" applyBorder="1" applyAlignment="1">
      <alignment horizontal="center" vertical="center"/>
    </xf>
    <xf numFmtId="0" fontId="8" fillId="0" borderId="6" xfId="0" applyNumberFormat="1" applyFont="1" applyFill="1" applyBorder="1" applyAlignment="1">
      <alignment horizontal="center" vertical="center"/>
    </xf>
    <xf numFmtId="0" fontId="8" fillId="0" borderId="58" xfId="0" applyNumberFormat="1" applyFont="1" applyFill="1" applyBorder="1" applyAlignment="1">
      <alignment horizontal="center" vertical="center"/>
    </xf>
    <xf numFmtId="0" fontId="8" fillId="0" borderId="28" xfId="0" applyNumberFormat="1" applyFont="1" applyFill="1" applyBorder="1" applyAlignment="1">
      <alignment horizontal="center" vertical="center"/>
    </xf>
    <xf numFmtId="14" fontId="8" fillId="0" borderId="43" xfId="0" applyNumberFormat="1" applyFont="1" applyBorder="1" applyAlignment="1" applyProtection="1">
      <alignment vertical="top"/>
      <protection locked="0"/>
    </xf>
    <xf numFmtId="49" fontId="8" fillId="0" borderId="53" xfId="0" applyNumberFormat="1" applyFont="1" applyBorder="1" applyAlignment="1">
      <alignment horizontal="center" vertical="top"/>
    </xf>
    <xf numFmtId="14" fontId="8" fillId="0" borderId="7" xfId="0" applyNumberFormat="1" applyFont="1" applyBorder="1" applyAlignment="1">
      <alignment vertical="top"/>
    </xf>
    <xf numFmtId="0" fontId="8" fillId="0" borderId="7" xfId="0" applyFont="1" applyBorder="1" applyAlignment="1">
      <alignment vertical="top"/>
    </xf>
    <xf numFmtId="0" fontId="31" fillId="0" borderId="54" xfId="0" applyFont="1" applyBorder="1" applyAlignment="1">
      <alignment vertical="top" wrapText="1"/>
    </xf>
    <xf numFmtId="0" fontId="31" fillId="0" borderId="7" xfId="0" applyFont="1" applyBorder="1" applyAlignment="1">
      <alignment vertical="top"/>
    </xf>
    <xf numFmtId="49" fontId="31" fillId="0" borderId="53" xfId="0" applyNumberFormat="1" applyFont="1" applyBorder="1" applyAlignment="1">
      <alignment horizontal="center" vertical="top"/>
    </xf>
    <xf numFmtId="14" fontId="31" fillId="0" borderId="7" xfId="0" applyNumberFormat="1" applyFont="1" applyBorder="1" applyAlignment="1">
      <alignment vertical="top"/>
    </xf>
    <xf numFmtId="49" fontId="8" fillId="0" borderId="25" xfId="0" applyNumberFormat="1" applyFont="1" applyFill="1" applyBorder="1" applyAlignment="1">
      <alignment vertical="top"/>
    </xf>
    <xf numFmtId="0" fontId="18" fillId="13" borderId="73" xfId="0" applyNumberFormat="1" applyFont="1" applyFill="1" applyBorder="1" applyAlignment="1">
      <alignment vertical="top"/>
    </xf>
    <xf numFmtId="0" fontId="35" fillId="0" borderId="1" xfId="0" applyFont="1" applyBorder="1" applyAlignment="1">
      <alignment vertical="top"/>
    </xf>
    <xf numFmtId="0" fontId="35" fillId="0" borderId="74" xfId="0" applyFont="1" applyBorder="1" applyAlignment="1">
      <alignment vertical="top"/>
    </xf>
    <xf numFmtId="0" fontId="8" fillId="0" borderId="73" xfId="0" applyNumberFormat="1" applyFont="1" applyFill="1" applyBorder="1" applyAlignment="1">
      <alignment vertical="top" shrinkToFit="1"/>
    </xf>
    <xf numFmtId="0" fontId="8" fillId="0" borderId="1" xfId="0" applyNumberFormat="1" applyFont="1" applyFill="1" applyBorder="1" applyAlignment="1">
      <alignment vertical="top" shrinkToFit="1"/>
    </xf>
    <xf numFmtId="0" fontId="8" fillId="0" borderId="74" xfId="0" applyNumberFormat="1" applyFont="1" applyFill="1" applyBorder="1" applyAlignment="1">
      <alignment vertical="top" shrinkToFit="1"/>
    </xf>
    <xf numFmtId="0" fontId="7" fillId="2" borderId="0" xfId="0" applyNumberFormat="1" applyFont="1" applyFill="1" applyAlignment="1">
      <alignment vertical="center" wrapText="1"/>
    </xf>
    <xf numFmtId="0" fontId="35" fillId="0" borderId="0" xfId="0" applyFont="1" applyAlignment="1">
      <alignment vertical="center"/>
    </xf>
    <xf numFmtId="0" fontId="35" fillId="0" borderId="57" xfId="0" applyFont="1" applyBorder="1" applyAlignment="1">
      <alignment vertical="center"/>
    </xf>
    <xf numFmtId="0" fontId="36" fillId="0" borderId="36" xfId="0" applyFont="1" applyFill="1" applyBorder="1" applyAlignment="1">
      <alignment vertical="center" wrapText="1"/>
    </xf>
    <xf numFmtId="0" fontId="36" fillId="0" borderId="21" xfId="0" applyFont="1" applyBorder="1" applyAlignment="1">
      <alignment vertical="center" wrapText="1"/>
    </xf>
    <xf numFmtId="0" fontId="29" fillId="2" borderId="0" xfId="0" applyNumberFormat="1" applyFont="1" applyFill="1" applyAlignment="1">
      <alignment vertical="top" wrapText="1"/>
    </xf>
    <xf numFmtId="0" fontId="29" fillId="0" borderId="0" xfId="0" applyFont="1" applyAlignment="1">
      <alignment vertical="top"/>
    </xf>
    <xf numFmtId="0" fontId="13" fillId="17" borderId="20" xfId="0" applyNumberFormat="1" applyFont="1" applyFill="1" applyBorder="1" applyAlignment="1">
      <alignment horizontal="center" vertical="center"/>
    </xf>
    <xf numFmtId="0" fontId="13" fillId="17" borderId="27" xfId="0" applyNumberFormat="1" applyFont="1" applyFill="1" applyBorder="1" applyAlignment="1">
      <alignment horizontal="center" vertical="center"/>
    </xf>
    <xf numFmtId="0" fontId="13" fillId="17" borderId="16" xfId="0" applyNumberFormat="1" applyFont="1" applyFill="1" applyBorder="1" applyAlignment="1">
      <alignment horizontal="center" vertical="center"/>
    </xf>
    <xf numFmtId="0" fontId="13" fillId="17" borderId="23" xfId="0" applyNumberFormat="1" applyFont="1" applyFill="1" applyBorder="1" applyAlignment="1">
      <alignment horizontal="center" vertical="center"/>
    </xf>
    <xf numFmtId="0" fontId="13" fillId="17" borderId="12" xfId="0" applyNumberFormat="1" applyFont="1" applyFill="1" applyBorder="1" applyAlignment="1">
      <alignment horizontal="center" vertical="center"/>
    </xf>
    <xf numFmtId="0" fontId="13" fillId="17" borderId="47" xfId="0" applyNumberFormat="1" applyFont="1" applyFill="1" applyBorder="1" applyAlignment="1">
      <alignment horizontal="center" vertical="center"/>
    </xf>
    <xf numFmtId="182" fontId="21" fillId="0" borderId="20" xfId="0" applyNumberFormat="1" applyFont="1" applyFill="1" applyBorder="1" applyAlignment="1">
      <alignment horizontal="center" vertical="center"/>
    </xf>
    <xf numFmtId="182" fontId="21" fillId="0" borderId="27" xfId="0" applyNumberFormat="1" applyFont="1" applyFill="1" applyBorder="1" applyAlignment="1">
      <alignment horizontal="center" vertical="center"/>
    </xf>
    <xf numFmtId="182" fontId="21" fillId="0" borderId="16" xfId="0" applyNumberFormat="1" applyFont="1" applyFill="1" applyBorder="1" applyAlignment="1">
      <alignment horizontal="center" vertical="center"/>
    </xf>
    <xf numFmtId="182" fontId="21" fillId="0" borderId="23" xfId="0" applyNumberFormat="1" applyFont="1" applyFill="1" applyBorder="1" applyAlignment="1">
      <alignment horizontal="center" vertical="center"/>
    </xf>
    <xf numFmtId="182" fontId="21" fillId="0" borderId="12" xfId="0" applyNumberFormat="1" applyFont="1" applyFill="1" applyBorder="1" applyAlignment="1">
      <alignment horizontal="center" vertical="center"/>
    </xf>
    <xf numFmtId="182" fontId="21" fillId="0" borderId="47" xfId="0" applyNumberFormat="1" applyFont="1" applyFill="1" applyBorder="1" applyAlignment="1">
      <alignment horizontal="center" vertical="center"/>
    </xf>
    <xf numFmtId="0" fontId="8" fillId="7" borderId="36" xfId="0" applyNumberFormat="1" applyFont="1" applyFill="1" applyBorder="1" applyAlignment="1">
      <alignment vertical="center"/>
    </xf>
    <xf numFmtId="0" fontId="0" fillId="0" borderId="21" xfId="0" applyBorder="1" applyAlignment="1">
      <alignment vertical="center"/>
    </xf>
    <xf numFmtId="0" fontId="8" fillId="2" borderId="36" xfId="0" applyNumberFormat="1" applyFont="1" applyFill="1" applyBorder="1" applyAlignment="1">
      <alignment vertical="top"/>
    </xf>
    <xf numFmtId="0" fontId="43" fillId="19" borderId="36" xfId="0" applyFont="1" applyFill="1" applyBorder="1" applyAlignment="1">
      <alignment horizontal="center" vertical="center"/>
    </xf>
    <xf numFmtId="0" fontId="43" fillId="19" borderId="1" xfId="0" applyFont="1" applyFill="1" applyBorder="1" applyAlignment="1">
      <alignment horizontal="center" vertical="center"/>
    </xf>
    <xf numFmtId="0" fontId="43" fillId="19" borderId="21" xfId="0" applyFont="1" applyFill="1" applyBorder="1" applyAlignment="1">
      <alignment horizontal="center" vertical="center"/>
    </xf>
    <xf numFmtId="0" fontId="43" fillId="19" borderId="20" xfId="0" applyFont="1" applyFill="1" applyBorder="1" applyAlignment="1">
      <alignment horizontal="left" vertical="top"/>
    </xf>
    <xf numFmtId="0" fontId="43" fillId="19" borderId="27" xfId="0" applyFont="1" applyFill="1" applyBorder="1" applyAlignment="1">
      <alignment horizontal="left" vertical="top"/>
    </xf>
    <xf numFmtId="0" fontId="43" fillId="19" borderId="16" xfId="0" applyFont="1" applyFill="1" applyBorder="1" applyAlignment="1">
      <alignment horizontal="left" vertical="top"/>
    </xf>
    <xf numFmtId="0" fontId="43" fillId="19" borderId="22" xfId="0" applyFont="1" applyFill="1" applyBorder="1" applyAlignment="1">
      <alignment horizontal="left" vertical="top"/>
    </xf>
    <xf numFmtId="0" fontId="43" fillId="19" borderId="0" xfId="0" applyFont="1" applyFill="1" applyBorder="1" applyAlignment="1">
      <alignment horizontal="left" vertical="top"/>
    </xf>
    <xf numFmtId="0" fontId="43" fillId="19" borderId="57" xfId="0" applyFont="1" applyFill="1" applyBorder="1" applyAlignment="1">
      <alignment horizontal="left" vertical="top"/>
    </xf>
    <xf numFmtId="0" fontId="43" fillId="19" borderId="23" xfId="0" applyFont="1" applyFill="1" applyBorder="1" applyAlignment="1">
      <alignment horizontal="left" vertical="top"/>
    </xf>
    <xf numFmtId="0" fontId="43" fillId="19" borderId="12" xfId="0" applyFont="1" applyFill="1" applyBorder="1" applyAlignment="1">
      <alignment horizontal="left" vertical="top"/>
    </xf>
    <xf numFmtId="0" fontId="43" fillId="19" borderId="47" xfId="0" applyFont="1" applyFill="1" applyBorder="1" applyAlignment="1">
      <alignment horizontal="left" vertical="top"/>
    </xf>
    <xf numFmtId="0" fontId="46" fillId="0" borderId="106" xfId="4" applyNumberFormat="1" applyFont="1" applyFill="1" applyBorder="1" applyAlignment="1" applyProtection="1">
      <alignment vertical="center" shrinkToFit="1"/>
      <protection locked="0"/>
    </xf>
    <xf numFmtId="0" fontId="46" fillId="0" borderId="107" xfId="4" applyNumberFormat="1" applyFont="1" applyFill="1" applyBorder="1" applyAlignment="1" applyProtection="1">
      <alignment vertical="center" shrinkToFit="1"/>
      <protection locked="0"/>
    </xf>
    <xf numFmtId="0" fontId="46" fillId="0" borderId="108" xfId="4" applyNumberFormat="1" applyFont="1" applyFill="1" applyBorder="1" applyAlignment="1" applyProtection="1">
      <alignment vertical="center" shrinkToFit="1"/>
      <protection locked="0"/>
    </xf>
  </cellXfs>
  <cellStyles count="5">
    <cellStyle name="標準" xfId="0" builtinId="0"/>
    <cellStyle name="標準 2" xfId="3" xr:uid="{00000000-0005-0000-0000-000001000000}"/>
    <cellStyle name="標準 2 2" xfId="4" xr:uid="{00000000-0005-0000-0000-000002000000}"/>
    <cellStyle name="標準 2 2 4" xfId="1" xr:uid="{00000000-0005-0000-0000-000003000000}"/>
    <cellStyle name="標準 2 3" xfId="2" xr:uid="{00000000-0005-0000-0000-000004000000}"/>
  </cellStyles>
  <dxfs count="20">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ont>
        <color theme="0"/>
      </font>
    </dxf>
    <dxf>
      <font>
        <color theme="0"/>
      </font>
    </dxf>
  </dxfs>
  <tableStyles count="0" defaultTableStyle="TableStyleMedium2" defaultPivotStyle="PivotStyleLight16"/>
  <colors>
    <mruColors>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31275272647729757"/>
          <c:y val="0.2239551763974284"/>
          <c:w val="0.43129788557743937"/>
          <c:h val="0.54735854360642455"/>
        </c:manualLayout>
      </c:layout>
      <c:radarChart>
        <c:radarStyle val="marker"/>
        <c:varyColors val="0"/>
        <c:ser>
          <c:idx val="0"/>
          <c:order val="0"/>
          <c:tx>
            <c:strRef>
              <c:f>自己診断結果!$AD$44</c:f>
              <c:strCache>
                <c:ptCount val="1"/>
                <c:pt idx="0">
                  <c:v>PMSポイント</c:v>
                </c:pt>
              </c:strCache>
            </c:strRef>
          </c:tx>
          <c:spPr>
            <a:ln>
              <a:solidFill>
                <a:schemeClr val="tx2"/>
              </a:solidFill>
            </a:ln>
          </c:spPr>
          <c:marker>
            <c:symbol val="none"/>
          </c:marker>
          <c:cat>
            <c:strRef>
              <c:f>自己診断結果!$Z$45:$Z$49</c:f>
              <c:strCache>
                <c:ptCount val="5"/>
                <c:pt idx="0">
                  <c:v>リーダーシップ</c:v>
                </c:pt>
                <c:pt idx="1">
                  <c:v>柔軟な推進</c:v>
                </c:pt>
                <c:pt idx="2">
                  <c:v>ネゴシエーション・コミュニケーション</c:v>
                </c:pt>
                <c:pt idx="3">
                  <c:v>危機対処</c:v>
                </c:pt>
                <c:pt idx="4">
                  <c:v>リソース活用</c:v>
                </c:pt>
              </c:strCache>
            </c:strRef>
          </c:cat>
          <c:val>
            <c:numRef>
              <c:f>自己診断結果!$AD$45:$AD$49</c:f>
              <c:numCache>
                <c:formatCode>#,##0.00;"▲ "#,##0.00</c:formatCode>
                <c:ptCount val="5"/>
                <c:pt idx="0">
                  <c:v>3</c:v>
                </c:pt>
                <c:pt idx="1">
                  <c:v>3.1666666666666665</c:v>
                </c:pt>
                <c:pt idx="2">
                  <c:v>3.125</c:v>
                </c:pt>
                <c:pt idx="3">
                  <c:v>3.6666666666666665</c:v>
                </c:pt>
                <c:pt idx="4">
                  <c:v>3</c:v>
                </c:pt>
              </c:numCache>
            </c:numRef>
          </c:val>
          <c:extLst>
            <c:ext xmlns:c16="http://schemas.microsoft.com/office/drawing/2014/chart" uri="{C3380CC4-5D6E-409C-BE32-E72D297353CC}">
              <c16:uniqueId val="{00000000-E216-48EE-97B6-6524BEA0E0CC}"/>
            </c:ext>
          </c:extLst>
        </c:ser>
        <c:ser>
          <c:idx val="3"/>
          <c:order val="1"/>
          <c:tx>
            <c:strRef>
              <c:f>自己診断結果!$AE$44</c:f>
              <c:strCache>
                <c:ptCount val="1"/>
                <c:pt idx="0">
                  <c:v>目標値</c:v>
                </c:pt>
              </c:strCache>
            </c:strRef>
          </c:tx>
          <c:spPr>
            <a:ln>
              <a:solidFill>
                <a:schemeClr val="accent2">
                  <a:lumMod val="75000"/>
                </a:schemeClr>
              </a:solidFill>
              <a:prstDash val="sysDot"/>
            </a:ln>
          </c:spPr>
          <c:marker>
            <c:symbol val="none"/>
          </c:marker>
          <c:cat>
            <c:strRef>
              <c:f>自己診断結果!$Z$45:$Z$49</c:f>
              <c:strCache>
                <c:ptCount val="5"/>
                <c:pt idx="0">
                  <c:v>リーダーシップ</c:v>
                </c:pt>
                <c:pt idx="1">
                  <c:v>柔軟な推進</c:v>
                </c:pt>
                <c:pt idx="2">
                  <c:v>ネゴシエーション・コミュニケーション</c:v>
                </c:pt>
                <c:pt idx="3">
                  <c:v>危機対処</c:v>
                </c:pt>
                <c:pt idx="4">
                  <c:v>リソース活用</c:v>
                </c:pt>
              </c:strCache>
            </c:strRef>
          </c:cat>
          <c:val>
            <c:numRef>
              <c:f>自己診断結果!$AE$45:$AE$49</c:f>
              <c:numCache>
                <c:formatCode>#,##0.00;"▲ "#,##0.00</c:formatCode>
                <c:ptCount val="5"/>
              </c:numCache>
            </c:numRef>
          </c:val>
          <c:extLst>
            <c:ext xmlns:c16="http://schemas.microsoft.com/office/drawing/2014/chart" uri="{C3380CC4-5D6E-409C-BE32-E72D297353CC}">
              <c16:uniqueId val="{00000001-E216-48EE-97B6-6524BEA0E0CC}"/>
            </c:ext>
          </c:extLst>
        </c:ser>
        <c:dLbls>
          <c:showLegendKey val="0"/>
          <c:showVal val="0"/>
          <c:showCatName val="0"/>
          <c:showSerName val="0"/>
          <c:showPercent val="0"/>
          <c:showBubbleSize val="0"/>
        </c:dLbls>
        <c:axId val="202328320"/>
        <c:axId val="202363264"/>
      </c:radarChart>
      <c:catAx>
        <c:axId val="202328320"/>
        <c:scaling>
          <c:orientation val="minMax"/>
        </c:scaling>
        <c:delete val="0"/>
        <c:axPos val="b"/>
        <c:majorGridlines/>
        <c:numFmt formatCode="General" sourceLinked="0"/>
        <c:majorTickMark val="out"/>
        <c:minorTickMark val="none"/>
        <c:tickLblPos val="nextTo"/>
        <c:crossAx val="202363264"/>
        <c:crosses val="autoZero"/>
        <c:auto val="1"/>
        <c:lblAlgn val="ctr"/>
        <c:lblOffset val="100"/>
        <c:noMultiLvlLbl val="0"/>
      </c:catAx>
      <c:valAx>
        <c:axId val="202363264"/>
        <c:scaling>
          <c:orientation val="minMax"/>
          <c:max val="5"/>
          <c:min val="0"/>
        </c:scaling>
        <c:delete val="0"/>
        <c:axPos val="l"/>
        <c:numFmt formatCode="#,##0;&quot;▲ &quot;#,##0" sourceLinked="0"/>
        <c:majorTickMark val="cross"/>
        <c:minorTickMark val="none"/>
        <c:tickLblPos val="nextTo"/>
        <c:crossAx val="202328320"/>
        <c:crosses val="autoZero"/>
        <c:crossBetween val="between"/>
        <c:majorUnit val="1"/>
      </c:valAx>
      <c:spPr>
        <a:noFill/>
      </c:spPr>
    </c:plotArea>
    <c:legend>
      <c:legendPos val="b"/>
      <c:layout>
        <c:manualLayout>
          <c:xMode val="edge"/>
          <c:yMode val="edge"/>
          <c:x val="0.20325605635529512"/>
          <c:y val="4.1525135207482688E-2"/>
          <c:w val="0.55269389799267588"/>
          <c:h val="7.1439709547558475E-2"/>
        </c:manualLayout>
      </c:layout>
      <c:overlay val="0"/>
      <c:spPr>
        <a:ln>
          <a:solidFill>
            <a:schemeClr val="bg1">
              <a:lumMod val="50000"/>
            </a:schemeClr>
          </a:solidFill>
          <a:prstDash val="sysDash"/>
        </a:ln>
      </c:spPr>
    </c:legend>
    <c:plotVisOnly val="1"/>
    <c:dispBlanksAs val="gap"/>
    <c:showDLblsOverMax val="0"/>
  </c:chart>
  <c:spPr>
    <a:noFill/>
    <a:ln>
      <a:noFill/>
    </a:ln>
  </c:spPr>
  <c:txPr>
    <a:bodyPr/>
    <a:lstStyle/>
    <a:p>
      <a:pPr>
        <a:defRPr sz="900">
          <a:latin typeface="Meiryo UI" panose="020B0604030504040204" pitchFamily="50" charset="-128"/>
          <a:ea typeface="Meiryo UI" panose="020B0604030504040204" pitchFamily="50" charset="-128"/>
          <a:cs typeface="Meiryo UI" panose="020B0604030504040204" pitchFamily="50" charset="-128"/>
        </a:defRPr>
      </a:pPr>
      <a:endParaRPr lang="ja-JP"/>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7445652506065771"/>
          <c:y val="0.29162596223854331"/>
          <c:w val="0.46661074543309927"/>
          <c:h val="0.53968946821520214"/>
        </c:manualLayout>
      </c:layout>
      <c:radarChart>
        <c:radarStyle val="marker"/>
        <c:varyColors val="0"/>
        <c:ser>
          <c:idx val="0"/>
          <c:order val="0"/>
          <c:tx>
            <c:v>PMSポイント</c:v>
          </c:tx>
          <c:spPr>
            <a:ln>
              <a:solidFill>
                <a:schemeClr val="tx2"/>
              </a:solidFill>
            </a:ln>
          </c:spPr>
          <c:marker>
            <c:symbol val="none"/>
          </c:marker>
          <c:cat>
            <c:strRef>
              <c:f>自己診断結果!$S$45:$S$51</c:f>
              <c:strCache>
                <c:ptCount val="7"/>
                <c:pt idx="0">
                  <c:v>コミュニケーションマネジメント</c:v>
                </c:pt>
                <c:pt idx="1">
                  <c:v>リスクマネジメント</c:v>
                </c:pt>
                <c:pt idx="2">
                  <c:v>調達マネジメント</c:v>
                </c:pt>
                <c:pt idx="3">
                  <c:v>コストマネジメント</c:v>
                </c:pt>
                <c:pt idx="4">
                  <c:v>課題マネジメント</c:v>
                </c:pt>
                <c:pt idx="5">
                  <c:v>資源マネジメント</c:v>
                </c:pt>
                <c:pt idx="6">
                  <c:v>ステークホルダーマネジメント</c:v>
                </c:pt>
              </c:strCache>
            </c:strRef>
          </c:cat>
          <c:val>
            <c:numRef>
              <c:f>自己診断結果!$V$45:$V$51</c:f>
              <c:numCache>
                <c:formatCode>#,##0.00;"▲ "#,##0.00</c:formatCode>
                <c:ptCount val="7"/>
                <c:pt idx="0">
                  <c:v>0.90000000000000013</c:v>
                </c:pt>
                <c:pt idx="1">
                  <c:v>1.2000000000000002</c:v>
                </c:pt>
                <c:pt idx="2">
                  <c:v>1.3333333333333333</c:v>
                </c:pt>
                <c:pt idx="3">
                  <c:v>0.90000000000000013</c:v>
                </c:pt>
                <c:pt idx="4">
                  <c:v>1.2000000000000002</c:v>
                </c:pt>
                <c:pt idx="5">
                  <c:v>1.2000000000000002</c:v>
                </c:pt>
                <c:pt idx="6">
                  <c:v>1.3333333333333333</c:v>
                </c:pt>
              </c:numCache>
            </c:numRef>
          </c:val>
          <c:extLst>
            <c:ext xmlns:c16="http://schemas.microsoft.com/office/drawing/2014/chart" uri="{C3380CC4-5D6E-409C-BE32-E72D297353CC}">
              <c16:uniqueId val="{00000000-9816-4B03-A400-9B616A74E7C4}"/>
            </c:ext>
          </c:extLst>
        </c:ser>
        <c:ser>
          <c:idx val="1"/>
          <c:order val="1"/>
          <c:tx>
            <c:v>目標値</c:v>
          </c:tx>
          <c:spPr>
            <a:ln>
              <a:solidFill>
                <a:schemeClr val="accent2">
                  <a:lumMod val="75000"/>
                </a:schemeClr>
              </a:solidFill>
              <a:prstDash val="sysDot"/>
            </a:ln>
          </c:spPr>
          <c:marker>
            <c:symbol val="none"/>
          </c:marker>
          <c:cat>
            <c:strRef>
              <c:f>自己診断結果!$S$45:$S$51</c:f>
              <c:strCache>
                <c:ptCount val="7"/>
                <c:pt idx="0">
                  <c:v>コミュニケーションマネジメント</c:v>
                </c:pt>
                <c:pt idx="1">
                  <c:v>リスクマネジメント</c:v>
                </c:pt>
                <c:pt idx="2">
                  <c:v>調達マネジメント</c:v>
                </c:pt>
                <c:pt idx="3">
                  <c:v>コストマネジメント</c:v>
                </c:pt>
                <c:pt idx="4">
                  <c:v>課題マネジメント</c:v>
                </c:pt>
                <c:pt idx="5">
                  <c:v>資源マネジメント</c:v>
                </c:pt>
                <c:pt idx="6">
                  <c:v>ステークホルダーマネジメント</c:v>
                </c:pt>
              </c:strCache>
            </c:strRef>
          </c:cat>
          <c:val>
            <c:numRef>
              <c:f>自己診断結果!$W$45:$W$51</c:f>
              <c:numCache>
                <c:formatCode>#,##0.00;"▲ "#,##0.00</c:formatCode>
                <c:ptCount val="7"/>
              </c:numCache>
            </c:numRef>
          </c:val>
          <c:extLst>
            <c:ext xmlns:c16="http://schemas.microsoft.com/office/drawing/2014/chart" uri="{C3380CC4-5D6E-409C-BE32-E72D297353CC}">
              <c16:uniqueId val="{00000001-9816-4B03-A400-9B616A74E7C4}"/>
            </c:ext>
          </c:extLst>
        </c:ser>
        <c:dLbls>
          <c:showLegendKey val="0"/>
          <c:showVal val="0"/>
          <c:showCatName val="0"/>
          <c:showSerName val="0"/>
          <c:showPercent val="0"/>
          <c:showBubbleSize val="0"/>
        </c:dLbls>
        <c:axId val="208477184"/>
        <c:axId val="208478976"/>
      </c:radarChart>
      <c:catAx>
        <c:axId val="208477184"/>
        <c:scaling>
          <c:orientation val="minMax"/>
        </c:scaling>
        <c:delete val="0"/>
        <c:axPos val="b"/>
        <c:majorGridlines/>
        <c:numFmt formatCode="General" sourceLinked="0"/>
        <c:majorTickMark val="out"/>
        <c:minorTickMark val="none"/>
        <c:tickLblPos val="nextTo"/>
        <c:crossAx val="208478976"/>
        <c:crosses val="autoZero"/>
        <c:auto val="1"/>
        <c:lblAlgn val="ctr"/>
        <c:lblOffset val="100"/>
        <c:noMultiLvlLbl val="0"/>
      </c:catAx>
      <c:valAx>
        <c:axId val="208478976"/>
        <c:scaling>
          <c:orientation val="minMax"/>
          <c:max val="5"/>
          <c:min val="0"/>
        </c:scaling>
        <c:delete val="0"/>
        <c:axPos val="l"/>
        <c:numFmt formatCode="#,##0;&quot;▲ &quot;#,##0" sourceLinked="0"/>
        <c:majorTickMark val="cross"/>
        <c:minorTickMark val="none"/>
        <c:tickLblPos val="nextTo"/>
        <c:crossAx val="208477184"/>
        <c:crosses val="autoZero"/>
        <c:crossBetween val="between"/>
        <c:majorUnit val="1"/>
      </c:valAx>
      <c:spPr>
        <a:noFill/>
      </c:spPr>
    </c:plotArea>
    <c:legend>
      <c:legendPos val="b"/>
      <c:layout>
        <c:manualLayout>
          <c:xMode val="edge"/>
          <c:yMode val="edge"/>
          <c:x val="0.23610421045926491"/>
          <c:y val="7.687762790248015E-2"/>
          <c:w val="0.54801579718453408"/>
          <c:h val="6.9704850792986661E-2"/>
        </c:manualLayout>
      </c:layout>
      <c:overlay val="0"/>
      <c:spPr>
        <a:ln>
          <a:solidFill>
            <a:schemeClr val="bg1">
              <a:lumMod val="50000"/>
            </a:schemeClr>
          </a:solidFill>
          <a:prstDash val="sysDash"/>
        </a:ln>
      </c:spPr>
    </c:legend>
    <c:plotVisOnly val="1"/>
    <c:dispBlanksAs val="gap"/>
    <c:showDLblsOverMax val="0"/>
  </c:chart>
  <c:spPr>
    <a:noFill/>
    <a:ln>
      <a:noFill/>
    </a:ln>
  </c:spPr>
  <c:txPr>
    <a:bodyPr/>
    <a:lstStyle/>
    <a:p>
      <a:pPr>
        <a:defRPr sz="900">
          <a:latin typeface="Meiryo UI" panose="020B0604030504040204" pitchFamily="50" charset="-128"/>
          <a:ea typeface="Meiryo UI" panose="020B0604030504040204" pitchFamily="50" charset="-128"/>
          <a:cs typeface="Meiryo UI" panose="020B0604030504040204" pitchFamily="50" charset="-128"/>
        </a:defRPr>
      </a:pPr>
      <a:endParaRPr lang="ja-JP"/>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7010734932157859"/>
          <c:y val="0.23232928230664762"/>
          <c:w val="0.50491148148148146"/>
          <c:h val="0.75736722222222219"/>
        </c:manualLayout>
      </c:layout>
      <c:radarChart>
        <c:radarStyle val="marker"/>
        <c:varyColors val="0"/>
        <c:ser>
          <c:idx val="0"/>
          <c:order val="0"/>
          <c:tx>
            <c:v>PMSポイント</c:v>
          </c:tx>
          <c:spPr>
            <a:ln>
              <a:solidFill>
                <a:schemeClr val="tx2"/>
              </a:solidFill>
            </a:ln>
          </c:spPr>
          <c:marker>
            <c:symbol val="none"/>
          </c:marker>
          <c:cat>
            <c:strRef>
              <c:f>自己診断結果!$L$45:$L$53</c:f>
              <c:strCache>
                <c:ptCount val="9"/>
                <c:pt idx="0">
                  <c:v>統合マネジメント</c:v>
                </c:pt>
                <c:pt idx="1">
                  <c:v>クライテリアマネジメント</c:v>
                </c:pt>
                <c:pt idx="2">
                  <c:v>スコープマネジメント</c:v>
                </c:pt>
                <c:pt idx="3">
                  <c:v>見積（規模、期間、コスト）</c:v>
                </c:pt>
                <c:pt idx="4">
                  <c:v>構成管理</c:v>
                </c:pt>
                <c:pt idx="5">
                  <c:v>スケジュールマネジメント</c:v>
                </c:pt>
                <c:pt idx="6">
                  <c:v>品質マネジメント</c:v>
                </c:pt>
                <c:pt idx="7">
                  <c:v>レビューマネジメント</c:v>
                </c:pt>
                <c:pt idx="8">
                  <c:v>テストマネジメント</c:v>
                </c:pt>
              </c:strCache>
            </c:strRef>
          </c:cat>
          <c:val>
            <c:numRef>
              <c:f>自己診断結果!$O$45:$O$53</c:f>
              <c:numCache>
                <c:formatCode>#,##0.00;"▲ "#,##0.00</c:formatCode>
                <c:ptCount val="9"/>
                <c:pt idx="0">
                  <c:v>1</c:v>
                </c:pt>
                <c:pt idx="1">
                  <c:v>1</c:v>
                </c:pt>
                <c:pt idx="2">
                  <c:v>1.2000000000000002</c:v>
                </c:pt>
                <c:pt idx="3">
                  <c:v>1.3333333333333333</c:v>
                </c:pt>
                <c:pt idx="4">
                  <c:v>1.2000000000000002</c:v>
                </c:pt>
                <c:pt idx="5">
                  <c:v>1.2000000000000002</c:v>
                </c:pt>
                <c:pt idx="6">
                  <c:v>1.3333333333333333</c:v>
                </c:pt>
                <c:pt idx="7">
                  <c:v>1.6</c:v>
                </c:pt>
                <c:pt idx="8">
                  <c:v>1.6</c:v>
                </c:pt>
              </c:numCache>
            </c:numRef>
          </c:val>
          <c:extLst>
            <c:ext xmlns:c16="http://schemas.microsoft.com/office/drawing/2014/chart" uri="{C3380CC4-5D6E-409C-BE32-E72D297353CC}">
              <c16:uniqueId val="{00000000-FFD1-44FD-9081-EF0155730CE8}"/>
            </c:ext>
          </c:extLst>
        </c:ser>
        <c:ser>
          <c:idx val="1"/>
          <c:order val="1"/>
          <c:tx>
            <c:v>目標値</c:v>
          </c:tx>
          <c:spPr>
            <a:ln>
              <a:solidFill>
                <a:schemeClr val="accent2">
                  <a:lumMod val="75000"/>
                </a:schemeClr>
              </a:solidFill>
              <a:prstDash val="sysDot"/>
            </a:ln>
          </c:spPr>
          <c:marker>
            <c:symbol val="none"/>
          </c:marker>
          <c:cat>
            <c:strRef>
              <c:f>自己診断結果!$L$45:$L$53</c:f>
              <c:strCache>
                <c:ptCount val="9"/>
                <c:pt idx="0">
                  <c:v>統合マネジメント</c:v>
                </c:pt>
                <c:pt idx="1">
                  <c:v>クライテリアマネジメント</c:v>
                </c:pt>
                <c:pt idx="2">
                  <c:v>スコープマネジメント</c:v>
                </c:pt>
                <c:pt idx="3">
                  <c:v>見積（規模、期間、コスト）</c:v>
                </c:pt>
                <c:pt idx="4">
                  <c:v>構成管理</c:v>
                </c:pt>
                <c:pt idx="5">
                  <c:v>スケジュールマネジメント</c:v>
                </c:pt>
                <c:pt idx="6">
                  <c:v>品質マネジメント</c:v>
                </c:pt>
                <c:pt idx="7">
                  <c:v>レビューマネジメント</c:v>
                </c:pt>
                <c:pt idx="8">
                  <c:v>テストマネジメント</c:v>
                </c:pt>
              </c:strCache>
            </c:strRef>
          </c:cat>
          <c:val>
            <c:numRef>
              <c:f>自己診断結果!$P$45:$P$53</c:f>
              <c:numCache>
                <c:formatCode>#,##0.00;"▲ "#,##0.00</c:formatCode>
                <c:ptCount val="9"/>
              </c:numCache>
            </c:numRef>
          </c:val>
          <c:extLst>
            <c:ext xmlns:c16="http://schemas.microsoft.com/office/drawing/2014/chart" uri="{C3380CC4-5D6E-409C-BE32-E72D297353CC}">
              <c16:uniqueId val="{00000001-FFD1-44FD-9081-EF0155730CE8}"/>
            </c:ext>
          </c:extLst>
        </c:ser>
        <c:dLbls>
          <c:showLegendKey val="0"/>
          <c:showVal val="0"/>
          <c:showCatName val="0"/>
          <c:showSerName val="0"/>
          <c:showPercent val="0"/>
          <c:showBubbleSize val="0"/>
        </c:dLbls>
        <c:axId val="208674176"/>
        <c:axId val="208721024"/>
      </c:radarChart>
      <c:catAx>
        <c:axId val="208674176"/>
        <c:scaling>
          <c:orientation val="minMax"/>
        </c:scaling>
        <c:delete val="0"/>
        <c:axPos val="b"/>
        <c:majorGridlines/>
        <c:numFmt formatCode="General" sourceLinked="0"/>
        <c:majorTickMark val="out"/>
        <c:minorTickMark val="none"/>
        <c:tickLblPos val="nextTo"/>
        <c:crossAx val="208721024"/>
        <c:crosses val="autoZero"/>
        <c:auto val="1"/>
        <c:lblAlgn val="ctr"/>
        <c:lblOffset val="100"/>
        <c:noMultiLvlLbl val="0"/>
      </c:catAx>
      <c:valAx>
        <c:axId val="208721024"/>
        <c:scaling>
          <c:orientation val="minMax"/>
          <c:max val="5"/>
          <c:min val="0"/>
        </c:scaling>
        <c:delete val="0"/>
        <c:axPos val="l"/>
        <c:numFmt formatCode="#,##0;&quot;▲ &quot;#,##0" sourceLinked="0"/>
        <c:majorTickMark val="cross"/>
        <c:minorTickMark val="none"/>
        <c:tickLblPos val="nextTo"/>
        <c:crossAx val="208674176"/>
        <c:crosses val="autoZero"/>
        <c:crossBetween val="between"/>
        <c:majorUnit val="1"/>
      </c:valAx>
      <c:spPr>
        <a:noFill/>
      </c:spPr>
    </c:plotArea>
    <c:legend>
      <c:legendPos val="b"/>
      <c:layout>
        <c:manualLayout>
          <c:xMode val="edge"/>
          <c:yMode val="edge"/>
          <c:x val="0.23195654776037694"/>
          <c:y val="8.0136470164221277E-2"/>
          <c:w val="0.57880778253921217"/>
          <c:h val="6.8561822337495845E-2"/>
        </c:manualLayout>
      </c:layout>
      <c:overlay val="0"/>
      <c:spPr>
        <a:ln>
          <a:solidFill>
            <a:schemeClr val="bg1">
              <a:lumMod val="50000"/>
            </a:schemeClr>
          </a:solidFill>
          <a:prstDash val="sysDash"/>
        </a:ln>
      </c:spPr>
    </c:legend>
    <c:plotVisOnly val="1"/>
    <c:dispBlanksAs val="gap"/>
    <c:showDLblsOverMax val="0"/>
  </c:chart>
  <c:spPr>
    <a:noFill/>
    <a:ln>
      <a:noFill/>
    </a:ln>
  </c:spPr>
  <c:txPr>
    <a:bodyPr/>
    <a:lstStyle/>
    <a:p>
      <a:pPr>
        <a:defRPr sz="900">
          <a:latin typeface="Meiryo UI" panose="020B0604030504040204" pitchFamily="50" charset="-128"/>
          <a:ea typeface="Meiryo UI" panose="020B0604030504040204" pitchFamily="50" charset="-128"/>
          <a:cs typeface="Meiryo UI" panose="020B0604030504040204" pitchFamily="50" charset="-128"/>
        </a:defRPr>
      </a:pPr>
      <a:endParaRPr lang="ja-JP"/>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747584329736561"/>
          <c:y val="7.6134844846521832E-2"/>
          <c:w val="0.7252415670263439"/>
          <c:h val="0.82529960350700848"/>
        </c:manualLayout>
      </c:layout>
      <c:barChart>
        <c:barDir val="col"/>
        <c:grouping val="clustered"/>
        <c:varyColors val="0"/>
        <c:ser>
          <c:idx val="0"/>
          <c:order val="0"/>
          <c:tx>
            <c:strRef>
              <c:f>自己診断結果!$C$45</c:f>
              <c:strCache>
                <c:ptCount val="1"/>
                <c:pt idx="0">
                  <c:v>A_プロジェクト実績</c:v>
                </c:pt>
              </c:strCache>
            </c:strRef>
          </c:tx>
          <c:spPr>
            <a:solidFill>
              <a:schemeClr val="bg1">
                <a:lumMod val="85000"/>
              </a:schemeClr>
            </a:solidFill>
          </c:spPr>
          <c:invertIfNegative val="0"/>
          <c:dPt>
            <c:idx val="0"/>
            <c:invertIfNegative val="0"/>
            <c:bubble3D val="0"/>
            <c:spPr>
              <a:solidFill>
                <a:schemeClr val="tx2"/>
              </a:solidFill>
              <a:ln>
                <a:solidFill>
                  <a:schemeClr val="bg1">
                    <a:lumMod val="50000"/>
                  </a:schemeClr>
                </a:solidFill>
              </a:ln>
            </c:spPr>
            <c:extLst>
              <c:ext xmlns:c16="http://schemas.microsoft.com/office/drawing/2014/chart" uri="{C3380CC4-5D6E-409C-BE32-E72D297353CC}">
                <c16:uniqueId val="{00000001-FCD8-4333-B64D-652DD25267F5}"/>
              </c:ext>
            </c:extLst>
          </c:dPt>
          <c:dPt>
            <c:idx val="1"/>
            <c:invertIfNegative val="0"/>
            <c:bubble3D val="0"/>
            <c:spPr>
              <a:pattFill prst="ltDnDiag">
                <a:fgClr>
                  <a:schemeClr val="accent2">
                    <a:lumMod val="60000"/>
                    <a:lumOff val="40000"/>
                  </a:schemeClr>
                </a:fgClr>
                <a:bgClr>
                  <a:schemeClr val="bg1"/>
                </a:bgClr>
              </a:pattFill>
              <a:ln>
                <a:solidFill>
                  <a:schemeClr val="bg1">
                    <a:lumMod val="50000"/>
                  </a:schemeClr>
                </a:solidFill>
              </a:ln>
            </c:spPr>
            <c:extLst>
              <c:ext xmlns:c16="http://schemas.microsoft.com/office/drawing/2014/chart" uri="{C3380CC4-5D6E-409C-BE32-E72D297353CC}">
                <c16:uniqueId val="{00000003-FCD8-4333-B64D-652DD25267F5}"/>
              </c:ext>
            </c:extLst>
          </c:dPt>
          <c:cat>
            <c:strRef>
              <c:f>自己診断結果!$E$44:$F$44</c:f>
              <c:strCache>
                <c:ptCount val="2"/>
                <c:pt idx="0">
                  <c:v>PMSポイント</c:v>
                </c:pt>
                <c:pt idx="1">
                  <c:v>目標値</c:v>
                </c:pt>
              </c:strCache>
            </c:strRef>
          </c:cat>
          <c:val>
            <c:numRef>
              <c:f>自己診断結果!$E$45:$F$45</c:f>
              <c:numCache>
                <c:formatCode>#,##0.00;"▲ "#,##0.00</c:formatCode>
                <c:ptCount val="2"/>
                <c:pt idx="0">
                  <c:v>1.4733333333333332</c:v>
                </c:pt>
              </c:numCache>
            </c:numRef>
          </c:val>
          <c:extLst>
            <c:ext xmlns:c16="http://schemas.microsoft.com/office/drawing/2014/chart" uri="{C3380CC4-5D6E-409C-BE32-E72D297353CC}">
              <c16:uniqueId val="{00000004-FCD8-4333-B64D-652DD25267F5}"/>
            </c:ext>
          </c:extLst>
        </c:ser>
        <c:dLbls>
          <c:showLegendKey val="0"/>
          <c:showVal val="0"/>
          <c:showCatName val="0"/>
          <c:showSerName val="0"/>
          <c:showPercent val="0"/>
          <c:showBubbleSize val="0"/>
        </c:dLbls>
        <c:gapWidth val="150"/>
        <c:axId val="208763520"/>
        <c:axId val="208770176"/>
      </c:barChart>
      <c:catAx>
        <c:axId val="208763520"/>
        <c:scaling>
          <c:orientation val="minMax"/>
        </c:scaling>
        <c:delete val="0"/>
        <c:axPos val="b"/>
        <c:numFmt formatCode="General" sourceLinked="0"/>
        <c:majorTickMark val="out"/>
        <c:minorTickMark val="none"/>
        <c:tickLblPos val="nextTo"/>
        <c:crossAx val="208770176"/>
        <c:crosses val="autoZero"/>
        <c:auto val="1"/>
        <c:lblAlgn val="ctr"/>
        <c:lblOffset val="100"/>
        <c:noMultiLvlLbl val="0"/>
      </c:catAx>
      <c:valAx>
        <c:axId val="208770176"/>
        <c:scaling>
          <c:orientation val="minMax"/>
          <c:max val="5"/>
        </c:scaling>
        <c:delete val="0"/>
        <c:axPos val="l"/>
        <c:majorGridlines/>
        <c:numFmt formatCode="#,##0.00;&quot;▲ &quot;#,##0.00" sourceLinked="1"/>
        <c:majorTickMark val="out"/>
        <c:minorTickMark val="none"/>
        <c:tickLblPos val="nextTo"/>
        <c:crossAx val="208763520"/>
        <c:crosses val="autoZero"/>
        <c:crossBetween val="between"/>
        <c:majorUnit val="1"/>
      </c:valAx>
      <c:spPr>
        <a:noFill/>
        <a:ln w="25400">
          <a:noFill/>
        </a:ln>
      </c:spPr>
    </c:plotArea>
    <c:plotVisOnly val="1"/>
    <c:dispBlanksAs val="gap"/>
    <c:showDLblsOverMax val="0"/>
  </c:chart>
  <c:spPr>
    <a:ln>
      <a:noFill/>
    </a:ln>
  </c:spPr>
  <c:printSettings>
    <c:headerFooter/>
    <c:pageMargins b="0.75" l="0.7" r="0.7" t="0.75" header="0.3" footer="0.3"/>
    <c:pageSetup orientation="portrait"/>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36999078969084237"/>
          <c:y val="0.18403001684937492"/>
          <c:w val="0.36879851851851853"/>
          <c:h val="0.5722230826188609"/>
        </c:manualLayout>
      </c:layout>
      <c:radarChart>
        <c:radarStyle val="marker"/>
        <c:varyColors val="0"/>
        <c:ser>
          <c:idx val="0"/>
          <c:order val="0"/>
          <c:tx>
            <c:strRef>
              <c:f>図表!$W$4</c:f>
              <c:strCache>
                <c:ptCount val="1"/>
                <c:pt idx="0">
                  <c:v>本人</c:v>
                </c:pt>
              </c:strCache>
            </c:strRef>
          </c:tx>
          <c:spPr>
            <a:ln>
              <a:solidFill>
                <a:schemeClr val="tx2"/>
              </a:solidFill>
            </a:ln>
          </c:spPr>
          <c:marker>
            <c:symbol val="none"/>
          </c:marker>
          <c:cat>
            <c:strRef>
              <c:f>図表!$S$5:$S$9</c:f>
              <c:strCache>
                <c:ptCount val="5"/>
                <c:pt idx="0">
                  <c:v>リーダーシップ</c:v>
                </c:pt>
                <c:pt idx="1">
                  <c:v>柔軟な推進</c:v>
                </c:pt>
                <c:pt idx="2">
                  <c:v>危機対処</c:v>
                </c:pt>
                <c:pt idx="3">
                  <c:v>リソース活用</c:v>
                </c:pt>
                <c:pt idx="4">
                  <c:v>ネゴシエーション・コミュニケーション</c:v>
                </c:pt>
              </c:strCache>
            </c:strRef>
          </c:cat>
          <c:val>
            <c:numRef>
              <c:f>図表!$W$5:$W$9</c:f>
              <c:numCache>
                <c:formatCode>#,##0.00;"▲ "#,##0.00</c:formatCode>
                <c:ptCount val="5"/>
                <c:pt idx="0">
                  <c:v>3</c:v>
                </c:pt>
                <c:pt idx="1">
                  <c:v>3.1666666666666665</c:v>
                </c:pt>
                <c:pt idx="2">
                  <c:v>3.6666666666666665</c:v>
                </c:pt>
                <c:pt idx="3">
                  <c:v>3</c:v>
                </c:pt>
                <c:pt idx="4">
                  <c:v>3.125</c:v>
                </c:pt>
              </c:numCache>
            </c:numRef>
          </c:val>
          <c:extLst>
            <c:ext xmlns:c16="http://schemas.microsoft.com/office/drawing/2014/chart" uri="{C3380CC4-5D6E-409C-BE32-E72D297353CC}">
              <c16:uniqueId val="{00000000-362D-4877-AE71-F2FEF4AEFFA5}"/>
            </c:ext>
          </c:extLst>
        </c:ser>
        <c:ser>
          <c:idx val="3"/>
          <c:order val="1"/>
          <c:tx>
            <c:v>平均値</c:v>
          </c:tx>
          <c:spPr>
            <a:ln>
              <a:solidFill>
                <a:schemeClr val="tx2"/>
              </a:solidFill>
              <a:prstDash val="sysDot"/>
            </a:ln>
          </c:spPr>
          <c:marker>
            <c:symbol val="none"/>
          </c:marker>
          <c:cat>
            <c:strLit>
              <c:ptCount val="5"/>
              <c:pt idx="0">
                <c:v>リーダーシップ</c:v>
              </c:pt>
              <c:pt idx="1">
                <c:v>柔軟な推進</c:v>
              </c:pt>
              <c:pt idx="2">
                <c:v>危機対処</c:v>
              </c:pt>
              <c:pt idx="3">
                <c:v>リソース活用</c:v>
              </c:pt>
              <c:pt idx="4">
                <c:v>ネゴシエーション・コミュニケーション</c:v>
              </c:pt>
            </c:strLit>
          </c:cat>
          <c:val>
            <c:numRef>
              <c:f>{}</c:f>
            </c:numRef>
          </c:val>
          <c:extLst>
            <c:ext xmlns:c16="http://schemas.microsoft.com/office/drawing/2014/chart" uri="{C3380CC4-5D6E-409C-BE32-E72D297353CC}">
              <c16:uniqueId val="{00000001-362D-4877-AE71-F2FEF4AEFFA5}"/>
            </c:ext>
          </c:extLst>
        </c:ser>
        <c:dLbls>
          <c:showLegendKey val="0"/>
          <c:showVal val="0"/>
          <c:showCatName val="0"/>
          <c:showSerName val="0"/>
          <c:showPercent val="0"/>
          <c:showBubbleSize val="0"/>
        </c:dLbls>
        <c:axId val="214401792"/>
        <c:axId val="214403712"/>
      </c:radarChart>
      <c:catAx>
        <c:axId val="214401792"/>
        <c:scaling>
          <c:orientation val="minMax"/>
        </c:scaling>
        <c:delete val="0"/>
        <c:axPos val="b"/>
        <c:majorGridlines/>
        <c:numFmt formatCode="General" sourceLinked="0"/>
        <c:majorTickMark val="out"/>
        <c:minorTickMark val="none"/>
        <c:tickLblPos val="nextTo"/>
        <c:crossAx val="214403712"/>
        <c:crosses val="autoZero"/>
        <c:auto val="1"/>
        <c:lblAlgn val="ctr"/>
        <c:lblOffset val="100"/>
        <c:noMultiLvlLbl val="0"/>
      </c:catAx>
      <c:valAx>
        <c:axId val="214403712"/>
        <c:scaling>
          <c:orientation val="minMax"/>
          <c:max val="5"/>
          <c:min val="0"/>
        </c:scaling>
        <c:delete val="0"/>
        <c:axPos val="l"/>
        <c:numFmt formatCode="#,##0.00;&quot;▲ &quot;#,##0.00" sourceLinked="1"/>
        <c:majorTickMark val="cross"/>
        <c:minorTickMark val="none"/>
        <c:tickLblPos val="nextTo"/>
        <c:crossAx val="214401792"/>
        <c:crosses val="autoZero"/>
        <c:crossBetween val="between"/>
        <c:majorUnit val="1"/>
      </c:valAx>
      <c:spPr>
        <a:noFill/>
      </c:spPr>
    </c:plotArea>
    <c:plotVisOnly val="1"/>
    <c:dispBlanksAs val="gap"/>
    <c:showDLblsOverMax val="0"/>
  </c:chart>
  <c:spPr>
    <a:noFill/>
    <a:ln>
      <a:noFill/>
    </a:ln>
  </c:spPr>
  <c:txPr>
    <a:bodyPr/>
    <a:lstStyle/>
    <a:p>
      <a:pPr>
        <a:defRPr sz="900">
          <a:latin typeface="Meiryo UI" panose="020B0604030504040204" pitchFamily="50" charset="-128"/>
          <a:ea typeface="Meiryo UI" panose="020B0604030504040204" pitchFamily="50" charset="-128"/>
          <a:cs typeface="Meiryo UI" panose="020B0604030504040204" pitchFamily="50" charset="-128"/>
        </a:defRPr>
      </a:pPr>
      <a:endParaRPr lang="ja-JP"/>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4005944444444444"/>
          <c:y val="7.3219166666666669E-2"/>
          <c:w val="0.50491148148148146"/>
          <c:h val="0.75736722222222219"/>
        </c:manualLayout>
      </c:layout>
      <c:radarChart>
        <c:radarStyle val="marker"/>
        <c:varyColors val="0"/>
        <c:ser>
          <c:idx val="0"/>
          <c:order val="0"/>
          <c:tx>
            <c:v>総合</c:v>
          </c:tx>
          <c:spPr>
            <a:ln>
              <a:solidFill>
                <a:schemeClr val="tx2"/>
              </a:solidFill>
            </a:ln>
          </c:spPr>
          <c:marker>
            <c:symbol val="none"/>
          </c:marker>
          <c:cat>
            <c:strRef>
              <c:f>図表!$I$14:$I$20</c:f>
              <c:strCache>
                <c:ptCount val="7"/>
                <c:pt idx="0">
                  <c:v>コミュニケーションマネジメント</c:v>
                </c:pt>
                <c:pt idx="1">
                  <c:v>リスクマネジメント</c:v>
                </c:pt>
                <c:pt idx="2">
                  <c:v>課題マネジメント</c:v>
                </c:pt>
                <c:pt idx="3">
                  <c:v>コストマネジメント</c:v>
                </c:pt>
                <c:pt idx="4">
                  <c:v>調達マネジメント</c:v>
                </c:pt>
                <c:pt idx="5">
                  <c:v>資源マネジメント</c:v>
                </c:pt>
                <c:pt idx="6">
                  <c:v>ステークホルダーマネジメント</c:v>
                </c:pt>
              </c:strCache>
            </c:strRef>
          </c:cat>
          <c:val>
            <c:numRef>
              <c:f>図表!$M$14:$M$20</c:f>
              <c:numCache>
                <c:formatCode>#,##0.00;"▲ "#,##0.00</c:formatCode>
                <c:ptCount val="7"/>
                <c:pt idx="0">
                  <c:v>0.90000000000000013</c:v>
                </c:pt>
                <c:pt idx="1">
                  <c:v>1.2000000000000002</c:v>
                </c:pt>
                <c:pt idx="2">
                  <c:v>1.2000000000000002</c:v>
                </c:pt>
                <c:pt idx="3">
                  <c:v>0.90000000000000013</c:v>
                </c:pt>
                <c:pt idx="4">
                  <c:v>1.3333333333333333</c:v>
                </c:pt>
                <c:pt idx="5">
                  <c:v>1.2000000000000002</c:v>
                </c:pt>
                <c:pt idx="6">
                  <c:v>1.3333333333333333</c:v>
                </c:pt>
              </c:numCache>
            </c:numRef>
          </c:val>
          <c:extLst>
            <c:ext xmlns:c16="http://schemas.microsoft.com/office/drawing/2014/chart" uri="{C3380CC4-5D6E-409C-BE32-E72D297353CC}">
              <c16:uniqueId val="{00000000-EF74-476E-863B-2F30B094F3BE}"/>
            </c:ext>
          </c:extLst>
        </c:ser>
        <c:dLbls>
          <c:showLegendKey val="0"/>
          <c:showVal val="0"/>
          <c:showCatName val="0"/>
          <c:showSerName val="0"/>
          <c:showPercent val="0"/>
          <c:showBubbleSize val="0"/>
        </c:dLbls>
        <c:axId val="216994944"/>
        <c:axId val="216996480"/>
      </c:radarChart>
      <c:catAx>
        <c:axId val="216994944"/>
        <c:scaling>
          <c:orientation val="minMax"/>
        </c:scaling>
        <c:delete val="0"/>
        <c:axPos val="b"/>
        <c:majorGridlines/>
        <c:numFmt formatCode="General" sourceLinked="0"/>
        <c:majorTickMark val="out"/>
        <c:minorTickMark val="none"/>
        <c:tickLblPos val="nextTo"/>
        <c:crossAx val="216996480"/>
        <c:crosses val="autoZero"/>
        <c:auto val="1"/>
        <c:lblAlgn val="ctr"/>
        <c:lblOffset val="100"/>
        <c:noMultiLvlLbl val="0"/>
      </c:catAx>
      <c:valAx>
        <c:axId val="216996480"/>
        <c:scaling>
          <c:orientation val="minMax"/>
          <c:max val="5"/>
          <c:min val="0"/>
        </c:scaling>
        <c:delete val="0"/>
        <c:axPos val="l"/>
        <c:numFmt formatCode="#,##0.00;&quot;▲ &quot;#,##0.00" sourceLinked="1"/>
        <c:majorTickMark val="cross"/>
        <c:minorTickMark val="none"/>
        <c:tickLblPos val="nextTo"/>
        <c:crossAx val="216994944"/>
        <c:crosses val="autoZero"/>
        <c:crossBetween val="between"/>
        <c:majorUnit val="1"/>
      </c:valAx>
      <c:spPr>
        <a:noFill/>
      </c:spPr>
    </c:plotArea>
    <c:plotVisOnly val="1"/>
    <c:dispBlanksAs val="gap"/>
    <c:showDLblsOverMax val="0"/>
  </c:chart>
  <c:spPr>
    <a:noFill/>
    <a:ln>
      <a:noFill/>
    </a:ln>
  </c:spPr>
  <c:txPr>
    <a:bodyPr/>
    <a:lstStyle/>
    <a:p>
      <a:pPr>
        <a:defRPr sz="900">
          <a:latin typeface="Meiryo UI" panose="020B0604030504040204" pitchFamily="50" charset="-128"/>
          <a:ea typeface="Meiryo UI" panose="020B0604030504040204" pitchFamily="50" charset="-128"/>
          <a:cs typeface="Meiryo UI" panose="020B0604030504040204" pitchFamily="50" charset="-128"/>
        </a:defRPr>
      </a:pPr>
      <a:endParaRPr lang="ja-JP"/>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4005944444444444"/>
          <c:y val="7.3219166666666669E-2"/>
          <c:w val="0.50491148148148146"/>
          <c:h val="0.75736722222222219"/>
        </c:manualLayout>
      </c:layout>
      <c:radarChart>
        <c:radarStyle val="marker"/>
        <c:varyColors val="0"/>
        <c:ser>
          <c:idx val="0"/>
          <c:order val="0"/>
          <c:tx>
            <c:v>総合</c:v>
          </c:tx>
          <c:spPr>
            <a:ln>
              <a:solidFill>
                <a:schemeClr val="tx2"/>
              </a:solidFill>
            </a:ln>
          </c:spPr>
          <c:marker>
            <c:symbol val="none"/>
          </c:marker>
          <c:cat>
            <c:strRef>
              <c:f>図表!$I$5:$I$13</c:f>
              <c:strCache>
                <c:ptCount val="9"/>
                <c:pt idx="0">
                  <c:v>統合マネジメント</c:v>
                </c:pt>
                <c:pt idx="1">
                  <c:v>クライテリアマネジメント</c:v>
                </c:pt>
                <c:pt idx="2">
                  <c:v>スコープマネジメント</c:v>
                </c:pt>
                <c:pt idx="3">
                  <c:v>見積（規模、期間、コスト）</c:v>
                </c:pt>
                <c:pt idx="4">
                  <c:v>構成管理</c:v>
                </c:pt>
                <c:pt idx="5">
                  <c:v>スケジュールマネジメント</c:v>
                </c:pt>
                <c:pt idx="6">
                  <c:v>品質マネジメント</c:v>
                </c:pt>
                <c:pt idx="7">
                  <c:v>レビューマネジメント</c:v>
                </c:pt>
                <c:pt idx="8">
                  <c:v>テストマネジメント</c:v>
                </c:pt>
              </c:strCache>
            </c:strRef>
          </c:cat>
          <c:val>
            <c:numRef>
              <c:f>図表!$M$5:$M$13</c:f>
              <c:numCache>
                <c:formatCode>#,##0.00;"▲ "#,##0.00</c:formatCode>
                <c:ptCount val="9"/>
                <c:pt idx="0">
                  <c:v>1</c:v>
                </c:pt>
                <c:pt idx="1">
                  <c:v>1</c:v>
                </c:pt>
                <c:pt idx="2">
                  <c:v>1.2000000000000002</c:v>
                </c:pt>
                <c:pt idx="3">
                  <c:v>1.3333333333333333</c:v>
                </c:pt>
                <c:pt idx="4">
                  <c:v>1.2000000000000002</c:v>
                </c:pt>
                <c:pt idx="5">
                  <c:v>1.2000000000000002</c:v>
                </c:pt>
                <c:pt idx="6">
                  <c:v>1.3333333333333333</c:v>
                </c:pt>
                <c:pt idx="7">
                  <c:v>1.6</c:v>
                </c:pt>
                <c:pt idx="8">
                  <c:v>1.6</c:v>
                </c:pt>
              </c:numCache>
            </c:numRef>
          </c:val>
          <c:extLst>
            <c:ext xmlns:c16="http://schemas.microsoft.com/office/drawing/2014/chart" uri="{C3380CC4-5D6E-409C-BE32-E72D297353CC}">
              <c16:uniqueId val="{00000000-0078-4420-A42F-FA129A32F570}"/>
            </c:ext>
          </c:extLst>
        </c:ser>
        <c:dLbls>
          <c:showLegendKey val="0"/>
          <c:showVal val="0"/>
          <c:showCatName val="0"/>
          <c:showSerName val="0"/>
          <c:showPercent val="0"/>
          <c:showBubbleSize val="0"/>
        </c:dLbls>
        <c:axId val="239484928"/>
        <c:axId val="239486464"/>
      </c:radarChart>
      <c:catAx>
        <c:axId val="239484928"/>
        <c:scaling>
          <c:orientation val="minMax"/>
        </c:scaling>
        <c:delete val="0"/>
        <c:axPos val="b"/>
        <c:majorGridlines/>
        <c:numFmt formatCode="General" sourceLinked="0"/>
        <c:majorTickMark val="out"/>
        <c:minorTickMark val="none"/>
        <c:tickLblPos val="nextTo"/>
        <c:crossAx val="239486464"/>
        <c:crosses val="autoZero"/>
        <c:auto val="1"/>
        <c:lblAlgn val="ctr"/>
        <c:lblOffset val="100"/>
        <c:noMultiLvlLbl val="0"/>
      </c:catAx>
      <c:valAx>
        <c:axId val="239486464"/>
        <c:scaling>
          <c:orientation val="minMax"/>
          <c:max val="5"/>
          <c:min val="0"/>
        </c:scaling>
        <c:delete val="0"/>
        <c:axPos val="l"/>
        <c:numFmt formatCode="#,##0.00;&quot;▲ &quot;#,##0.00" sourceLinked="1"/>
        <c:majorTickMark val="cross"/>
        <c:minorTickMark val="none"/>
        <c:tickLblPos val="nextTo"/>
        <c:crossAx val="239484928"/>
        <c:crosses val="autoZero"/>
        <c:crossBetween val="between"/>
        <c:majorUnit val="1"/>
      </c:valAx>
      <c:spPr>
        <a:noFill/>
      </c:spPr>
    </c:plotArea>
    <c:plotVisOnly val="1"/>
    <c:dispBlanksAs val="gap"/>
    <c:showDLblsOverMax val="0"/>
  </c:chart>
  <c:spPr>
    <a:noFill/>
    <a:ln>
      <a:noFill/>
    </a:ln>
  </c:spPr>
  <c:txPr>
    <a:bodyPr/>
    <a:lstStyle/>
    <a:p>
      <a:pPr>
        <a:defRPr sz="900">
          <a:latin typeface="Meiryo UI" panose="020B0604030504040204" pitchFamily="50" charset="-128"/>
          <a:ea typeface="Meiryo UI" panose="020B0604030504040204" pitchFamily="50" charset="-128"/>
          <a:cs typeface="Meiryo UI" panose="020B0604030504040204" pitchFamily="50" charset="-128"/>
        </a:defRPr>
      </a:pPr>
      <a:endParaRPr lang="ja-JP"/>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30</xdr:col>
          <xdr:colOff>36522</xdr:colOff>
          <xdr:row>20</xdr:row>
          <xdr:rowOff>382783</xdr:rowOff>
        </xdr:from>
        <xdr:to>
          <xdr:col>49</xdr:col>
          <xdr:colOff>1126294</xdr:colOff>
          <xdr:row>44</xdr:row>
          <xdr:rowOff>128640</xdr:rowOff>
        </xdr:to>
        <xdr:pic>
          <xdr:nvPicPr>
            <xdr:cNvPr id="2" name="図 1">
              <a:extLst>
                <a:ext uri="{FF2B5EF4-FFF2-40B4-BE49-F238E27FC236}">
                  <a16:creationId xmlns:a16="http://schemas.microsoft.com/office/drawing/2014/main" id="{00000000-0008-0000-0000-000002000000}"/>
                </a:ext>
              </a:extLst>
            </xdr:cNvPr>
            <xdr:cNvPicPr>
              <a:picLocks noChangeAspect="1" noChangeArrowheads="1"/>
              <a:extLst>
                <a:ext uri="{84589F7E-364E-4C9E-8A38-B11213B215E9}">
                  <a14:cameraTool cellRange="ポイント配点表!$B$44:$J$61" spid="_x0000_s16158"/>
                </a:ext>
              </a:extLst>
            </xdr:cNvPicPr>
          </xdr:nvPicPr>
          <xdr:blipFill>
            <a:blip xmlns:r="http://schemas.openxmlformats.org/officeDocument/2006/relationships" r:embed="rId1"/>
            <a:srcRect/>
            <a:stretch>
              <a:fillRect/>
            </a:stretch>
          </xdr:blipFill>
          <xdr:spPr bwMode="auto">
            <a:xfrm>
              <a:off x="17094931" y="7569828"/>
              <a:ext cx="6672287" cy="4521776"/>
            </a:xfrm>
            <a:prstGeom prst="rect">
              <a:avLst/>
            </a:prstGeom>
            <a:noFill/>
            <a:ln w="9525">
              <a:noFill/>
              <a:miter lim="800000"/>
              <a:headEnd/>
              <a:tailEnd/>
            </a:ln>
          </xdr:spPr>
        </xdr:pic>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25</xdr:col>
      <xdr:colOff>340831</xdr:colOff>
      <xdr:row>58</xdr:row>
      <xdr:rowOff>26503</xdr:rowOff>
    </xdr:from>
    <xdr:to>
      <xdr:col>33</xdr:col>
      <xdr:colOff>0</xdr:colOff>
      <xdr:row>78</xdr:row>
      <xdr:rowOff>47210</xdr:rowOff>
    </xdr:to>
    <xdr:graphicFrame macro="">
      <xdr:nvGraphicFramePr>
        <xdr:cNvPr id="2" name="グラフ 1">
          <a:extLst>
            <a:ext uri="{FF2B5EF4-FFF2-40B4-BE49-F238E27FC236}">
              <a16:creationId xmlns:a16="http://schemas.microsoft.com/office/drawing/2014/main" id="{00000000-0008-0000-0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390936</xdr:colOff>
      <xdr:row>57</xdr:row>
      <xdr:rowOff>121755</xdr:rowOff>
    </xdr:from>
    <xdr:to>
      <xdr:col>25</xdr:col>
      <xdr:colOff>81996</xdr:colOff>
      <xdr:row>78</xdr:row>
      <xdr:rowOff>66675</xdr:rowOff>
    </xdr:to>
    <xdr:graphicFrame macro="">
      <xdr:nvGraphicFramePr>
        <xdr:cNvPr id="3" name="グラフ 2">
          <a:extLst>
            <a:ext uri="{FF2B5EF4-FFF2-40B4-BE49-F238E27FC236}">
              <a16:creationId xmlns:a16="http://schemas.microsoft.com/office/drawing/2014/main" id="{00000000-0008-0000-03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259246</xdr:colOff>
      <xdr:row>57</xdr:row>
      <xdr:rowOff>78684</xdr:rowOff>
    </xdr:from>
    <xdr:to>
      <xdr:col>17</xdr:col>
      <xdr:colOff>245165</xdr:colOff>
      <xdr:row>78</xdr:row>
      <xdr:rowOff>76200</xdr:rowOff>
    </xdr:to>
    <xdr:graphicFrame macro="">
      <xdr:nvGraphicFramePr>
        <xdr:cNvPr id="4" name="グラフ 3">
          <a:extLst>
            <a:ext uri="{FF2B5EF4-FFF2-40B4-BE49-F238E27FC236}">
              <a16:creationId xmlns:a16="http://schemas.microsoft.com/office/drawing/2014/main" id="{00000000-0008-0000-03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266700</xdr:colOff>
      <xdr:row>57</xdr:row>
      <xdr:rowOff>95250</xdr:rowOff>
    </xdr:from>
    <xdr:to>
      <xdr:col>7</xdr:col>
      <xdr:colOff>28575</xdr:colOff>
      <xdr:row>75</xdr:row>
      <xdr:rowOff>38100</xdr:rowOff>
    </xdr:to>
    <xdr:graphicFrame macro="">
      <xdr:nvGraphicFramePr>
        <xdr:cNvPr id="5" name="グラフ 4">
          <a:extLst>
            <a:ext uri="{FF2B5EF4-FFF2-40B4-BE49-F238E27FC236}">
              <a16:creationId xmlns:a16="http://schemas.microsoft.com/office/drawing/2014/main" id="{00000000-0008-0000-03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0</xdr:colOff>
      <xdr:row>8</xdr:row>
      <xdr:rowOff>19050</xdr:rowOff>
    </xdr:from>
    <xdr:to>
      <xdr:col>33</xdr:col>
      <xdr:colOff>28574</xdr:colOff>
      <xdr:row>11</xdr:row>
      <xdr:rowOff>142875</xdr:rowOff>
    </xdr:to>
    <xdr:sp macro="" textlink="">
      <xdr:nvSpPr>
        <xdr:cNvPr id="6" name="テキスト ボックス 5">
          <a:extLst>
            <a:ext uri="{FF2B5EF4-FFF2-40B4-BE49-F238E27FC236}">
              <a16:creationId xmlns:a16="http://schemas.microsoft.com/office/drawing/2014/main" id="{00000000-0008-0000-0300-000006000000}"/>
            </a:ext>
          </a:extLst>
        </xdr:cNvPr>
        <xdr:cNvSpPr txBox="1"/>
      </xdr:nvSpPr>
      <xdr:spPr>
        <a:xfrm>
          <a:off x="121920" y="979170"/>
          <a:ext cx="14735174" cy="5810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latin typeface="Meiryo UI" panose="020B0604030504040204" pitchFamily="50" charset="-128"/>
              <a:ea typeface="Meiryo UI" panose="020B0604030504040204" pitchFamily="50" charset="-128"/>
              <a:cs typeface="Meiryo UI" panose="020B0604030504040204" pitchFamily="50" charset="-128"/>
            </a:rPr>
            <a:t>・プロジェクトマネジメントスキル診断の評価結果は、以下のとおりです。</a:t>
          </a:r>
          <a:endParaRPr kumimoji="1" lang="en-US" altLang="ja-JP" sz="900">
            <a:latin typeface="Meiryo UI" panose="020B0604030504040204" pitchFamily="50" charset="-128"/>
            <a:ea typeface="Meiryo UI" panose="020B0604030504040204" pitchFamily="50" charset="-128"/>
            <a:cs typeface="Meiryo UI" panose="020B0604030504040204" pitchFamily="50" charset="-128"/>
          </a:endParaRPr>
        </a:p>
        <a:p>
          <a:r>
            <a:rPr kumimoji="1" lang="ja-JP" altLang="en-US" sz="900">
              <a:latin typeface="Meiryo UI" panose="020B0604030504040204" pitchFamily="50" charset="-128"/>
              <a:ea typeface="Meiryo UI" panose="020B0604030504040204" pitchFamily="50" charset="-128"/>
              <a:cs typeface="Meiryo UI" panose="020B0604030504040204" pitchFamily="50" charset="-128"/>
            </a:rPr>
            <a:t> ＰＭＤが提供するＰＭ研修一覧ではどの研修がどのＰＭＳスキルの向上に効果的か対応づけが行われています。ＰＭＳ診断結果とＰＭ研修一覧をもとに、プロジェクトマネジメントのスキルアップにご活用ください。</a:t>
          </a:r>
        </a:p>
        <a:p>
          <a:endParaRPr kumimoji="1" lang="ja-JP" altLang="en-US" sz="900">
            <a:latin typeface="Meiryo UI" panose="020B0604030504040204" pitchFamily="50" charset="-128"/>
            <a:ea typeface="Meiryo UI" panose="020B0604030504040204" pitchFamily="50" charset="-128"/>
            <a:cs typeface="Meiryo UI" panose="020B0604030504040204" pitchFamily="50" charset="-128"/>
          </a:endParaRPr>
        </a:p>
        <a:p>
          <a:endParaRPr kumimoji="1" lang="ja-JP" altLang="en-US" sz="900">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1</xdr:col>
      <xdr:colOff>28575</xdr:colOff>
      <xdr:row>13</xdr:row>
      <xdr:rowOff>57150</xdr:rowOff>
    </xdr:from>
    <xdr:to>
      <xdr:col>32</xdr:col>
      <xdr:colOff>409575</xdr:colOff>
      <xdr:row>18</xdr:row>
      <xdr:rowOff>95250</xdr:rowOff>
    </xdr:to>
    <xdr:sp macro="" textlink="">
      <xdr:nvSpPr>
        <xdr:cNvPr id="7" name="テキスト ボックス 6">
          <a:extLst>
            <a:ext uri="{FF2B5EF4-FFF2-40B4-BE49-F238E27FC236}">
              <a16:creationId xmlns:a16="http://schemas.microsoft.com/office/drawing/2014/main" id="{00000000-0008-0000-0300-000007000000}"/>
            </a:ext>
          </a:extLst>
        </xdr:cNvPr>
        <xdr:cNvSpPr txBox="1"/>
      </xdr:nvSpPr>
      <xdr:spPr>
        <a:xfrm>
          <a:off x="150495" y="1924050"/>
          <a:ext cx="14676120" cy="800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latin typeface="Meiryo UI" panose="020B0604030504040204" pitchFamily="50" charset="-128"/>
              <a:ea typeface="Meiryo UI" panose="020B0604030504040204" pitchFamily="50" charset="-128"/>
              <a:cs typeface="Meiryo UI" panose="020B0604030504040204" pitchFamily="50" charset="-128"/>
            </a:rPr>
            <a:t>・</a:t>
          </a:r>
          <a:r>
            <a:rPr kumimoji="1" lang="en-US" altLang="ja-JP" sz="900">
              <a:latin typeface="Meiryo UI" panose="020B0604030504040204" pitchFamily="50" charset="-128"/>
              <a:ea typeface="Meiryo UI" panose="020B0604030504040204" pitchFamily="50" charset="-128"/>
              <a:cs typeface="Meiryo UI" panose="020B0604030504040204" pitchFamily="50" charset="-128"/>
            </a:rPr>
            <a:t>PMS</a:t>
          </a:r>
          <a:r>
            <a:rPr kumimoji="1" lang="ja-JP" altLang="en-US" sz="900">
              <a:latin typeface="Meiryo UI" panose="020B0604030504040204" pitchFamily="50" charset="-128"/>
              <a:ea typeface="Meiryo UI" panose="020B0604030504040204" pitchFamily="50" charset="-128"/>
              <a:cs typeface="Meiryo UI" panose="020B0604030504040204" pitchFamily="50" charset="-128"/>
            </a:rPr>
            <a:t>レベルとは、</a:t>
          </a:r>
          <a:r>
            <a:rPr kumimoji="1" lang="en-US" altLang="ja-JP" sz="900">
              <a:latin typeface="Meiryo UI" panose="020B0604030504040204" pitchFamily="50" charset="-128"/>
              <a:ea typeface="Meiryo UI" panose="020B0604030504040204" pitchFamily="50" charset="-128"/>
              <a:cs typeface="Meiryo UI" panose="020B0604030504040204" pitchFamily="50" charset="-128"/>
            </a:rPr>
            <a:t>PMS</a:t>
          </a:r>
          <a:r>
            <a:rPr kumimoji="1" lang="ja-JP" altLang="en-US" sz="900">
              <a:latin typeface="Meiryo UI" panose="020B0604030504040204" pitchFamily="50" charset="-128"/>
              <a:ea typeface="Meiryo UI" panose="020B0604030504040204" pitchFamily="50" charset="-128"/>
              <a:cs typeface="Meiryo UI" panose="020B0604030504040204" pitchFamily="50" charset="-128"/>
            </a:rPr>
            <a:t>（「プロジェクト実績」、「知識・実践力」、「ヒューマンスキル」）の評定結果にもとづいて総合的に判断されたプロジェクトマネジメント人材としてのレベルです。</a:t>
          </a:r>
          <a:endParaRPr kumimoji="1" lang="en-US" altLang="ja-JP" sz="900">
            <a:latin typeface="Meiryo UI" panose="020B0604030504040204" pitchFamily="50" charset="-128"/>
            <a:ea typeface="Meiryo UI" panose="020B0604030504040204" pitchFamily="50" charset="-128"/>
            <a:cs typeface="Meiryo UI" panose="020B0604030504040204" pitchFamily="50" charset="-128"/>
          </a:endParaRPr>
        </a:p>
        <a:p>
          <a:r>
            <a:rPr kumimoji="1" lang="en-US" altLang="ja-JP" sz="900">
              <a:latin typeface="Meiryo UI" panose="020B0604030504040204" pitchFamily="50" charset="-128"/>
              <a:ea typeface="Meiryo UI" panose="020B0604030504040204" pitchFamily="50" charset="-128"/>
              <a:cs typeface="Meiryo UI" panose="020B0604030504040204" pitchFamily="50" charset="-128"/>
            </a:rPr>
            <a:t>※</a:t>
          </a:r>
          <a:r>
            <a:rPr kumimoji="1" lang="ja-JP" altLang="en-US" sz="900">
              <a:latin typeface="Meiryo UI" panose="020B0604030504040204" pitchFamily="50" charset="-128"/>
              <a:ea typeface="Meiryo UI" panose="020B0604030504040204" pitchFamily="50" charset="-128"/>
              <a:cs typeface="Meiryo UI" panose="020B0604030504040204" pitchFamily="50" charset="-128"/>
            </a:rPr>
            <a:t>目標値は、そのグレードにおいて達成することが望ましい目標ポイントです。</a:t>
          </a:r>
          <a:endParaRPr kumimoji="1" lang="en-US" altLang="ja-JP" sz="900">
            <a:latin typeface="Meiryo UI" panose="020B0604030504040204" pitchFamily="50" charset="-128"/>
            <a:ea typeface="Meiryo UI" panose="020B0604030504040204" pitchFamily="50" charset="-128"/>
            <a:cs typeface="Meiryo UI" panose="020B0604030504040204" pitchFamily="50" charset="-128"/>
          </a:endParaRPr>
        </a:p>
        <a:p>
          <a:r>
            <a:rPr kumimoji="1" lang="en-US" altLang="ja-JP" sz="900">
              <a:latin typeface="Meiryo UI" panose="020B0604030504040204" pitchFamily="50" charset="-128"/>
              <a:ea typeface="Meiryo UI" panose="020B0604030504040204" pitchFamily="50" charset="-128"/>
              <a:cs typeface="Meiryo UI" panose="020B0604030504040204" pitchFamily="50" charset="-128"/>
            </a:rPr>
            <a:t>※</a:t>
          </a:r>
          <a:r>
            <a:rPr kumimoji="1" lang="ja-JP" altLang="en-US" sz="900">
              <a:latin typeface="Meiryo UI" panose="020B0604030504040204" pitchFamily="50" charset="-128"/>
              <a:ea typeface="Meiryo UI" panose="020B0604030504040204" pitchFamily="50" charset="-128"/>
              <a:cs typeface="Meiryo UI" panose="020B0604030504040204" pitchFamily="50" charset="-128"/>
            </a:rPr>
            <a:t>診断結果「レベル</a:t>
          </a:r>
          <a:r>
            <a:rPr kumimoji="1" lang="en-US" altLang="ja-JP" sz="900">
              <a:latin typeface="Meiryo UI" panose="020B0604030504040204" pitchFamily="50" charset="-128"/>
              <a:ea typeface="Meiryo UI" panose="020B0604030504040204" pitchFamily="50" charset="-128"/>
              <a:cs typeface="Meiryo UI" panose="020B0604030504040204" pitchFamily="50" charset="-128"/>
            </a:rPr>
            <a:t>0</a:t>
          </a:r>
          <a:r>
            <a:rPr kumimoji="1" lang="ja-JP" altLang="en-US" sz="900">
              <a:latin typeface="Meiryo UI" panose="020B0604030504040204" pitchFamily="50" charset="-128"/>
              <a:ea typeface="Meiryo UI" panose="020B0604030504040204" pitchFamily="50" charset="-128"/>
              <a:cs typeface="Meiryo UI" panose="020B0604030504040204" pitchFamily="50" charset="-128"/>
            </a:rPr>
            <a:t>」は、プロジェクト経験不足もしくは入力不備データにより、判定不能となったケースです。暫定対応として「レベル</a:t>
          </a:r>
          <a:r>
            <a:rPr kumimoji="1" lang="en-US" altLang="ja-JP" sz="900">
              <a:latin typeface="Meiryo UI" panose="020B0604030504040204" pitchFamily="50" charset="-128"/>
              <a:ea typeface="Meiryo UI" panose="020B0604030504040204" pitchFamily="50" charset="-128"/>
              <a:cs typeface="Meiryo UI" panose="020B0604030504040204" pitchFamily="50" charset="-128"/>
            </a:rPr>
            <a:t>0</a:t>
          </a:r>
          <a:r>
            <a:rPr kumimoji="1" lang="ja-JP" altLang="en-US" sz="900">
              <a:latin typeface="Meiryo UI" panose="020B0604030504040204" pitchFamily="50" charset="-128"/>
              <a:ea typeface="Meiryo UI" panose="020B0604030504040204" pitchFamily="50" charset="-128"/>
              <a:cs typeface="Meiryo UI" panose="020B0604030504040204" pitchFamily="50" charset="-128"/>
            </a:rPr>
            <a:t>」に設定していますが、今後、</a:t>
          </a:r>
          <a:r>
            <a:rPr kumimoji="1" lang="en-US" altLang="ja-JP" sz="900">
              <a:latin typeface="Meiryo UI" panose="020B0604030504040204" pitchFamily="50" charset="-128"/>
              <a:ea typeface="Meiryo UI" panose="020B0604030504040204" pitchFamily="50" charset="-128"/>
              <a:cs typeface="Meiryo UI" panose="020B0604030504040204" pitchFamily="50" charset="-128"/>
            </a:rPr>
            <a:t>PMS</a:t>
          </a:r>
          <a:r>
            <a:rPr kumimoji="1" lang="ja-JP" altLang="en-US" sz="900">
              <a:latin typeface="Meiryo UI" panose="020B0604030504040204" pitchFamily="50" charset="-128"/>
              <a:ea typeface="Meiryo UI" panose="020B0604030504040204" pitchFamily="50" charset="-128"/>
              <a:cs typeface="Meiryo UI" panose="020B0604030504040204" pitchFamily="50" charset="-128"/>
            </a:rPr>
            <a:t>診断結果はデータ蓄積にともない見直し・改善を行っていきます。</a:t>
          </a:r>
        </a:p>
        <a:p>
          <a:endParaRPr kumimoji="1" lang="en-US" altLang="ja-JP" sz="900">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25</xdr:col>
      <xdr:colOff>247650</xdr:colOff>
      <xdr:row>54</xdr:row>
      <xdr:rowOff>114300</xdr:rowOff>
    </xdr:from>
    <xdr:to>
      <xdr:col>30</xdr:col>
      <xdr:colOff>381000</xdr:colOff>
      <xdr:row>57</xdr:row>
      <xdr:rowOff>76200</xdr:rowOff>
    </xdr:to>
    <xdr:sp macro="" textlink="">
      <xdr:nvSpPr>
        <xdr:cNvPr id="8" name="テキスト ボックス 7">
          <a:extLst>
            <a:ext uri="{FF2B5EF4-FFF2-40B4-BE49-F238E27FC236}">
              <a16:creationId xmlns:a16="http://schemas.microsoft.com/office/drawing/2014/main" id="{00000000-0008-0000-0300-000008000000}"/>
            </a:ext>
          </a:extLst>
        </xdr:cNvPr>
        <xdr:cNvSpPr txBox="1"/>
      </xdr:nvSpPr>
      <xdr:spPr>
        <a:xfrm>
          <a:off x="11403330" y="8351520"/>
          <a:ext cx="2594610" cy="4419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900" b="1" u="sng" baseline="0">
              <a:latin typeface="Meiryo UI" panose="020B0604030504040204" pitchFamily="50" charset="-128"/>
              <a:ea typeface="Meiryo UI" panose="020B0604030504040204" pitchFamily="50" charset="-128"/>
              <a:cs typeface="Meiryo UI" panose="020B0604030504040204" pitchFamily="50" charset="-128"/>
            </a:rPr>
            <a:t>C_</a:t>
          </a:r>
          <a:r>
            <a:rPr kumimoji="1" lang="ja-JP" altLang="en-US" sz="900" b="1" u="sng" baseline="0">
              <a:latin typeface="Meiryo UI" panose="020B0604030504040204" pitchFamily="50" charset="-128"/>
              <a:ea typeface="Meiryo UI" panose="020B0604030504040204" pitchFamily="50" charset="-128"/>
              <a:cs typeface="Meiryo UI" panose="020B0604030504040204" pitchFamily="50" charset="-128"/>
            </a:rPr>
            <a:t>ヒューマンスキル チャート</a:t>
          </a:r>
        </a:p>
      </xdr:txBody>
    </xdr:sp>
    <xdr:clientData/>
  </xdr:twoCellAnchor>
  <xdr:twoCellAnchor>
    <xdr:from>
      <xdr:col>18</xdr:col>
      <xdr:colOff>209550</xdr:colOff>
      <xdr:row>57</xdr:row>
      <xdr:rowOff>47625</xdr:rowOff>
    </xdr:from>
    <xdr:to>
      <xdr:col>23</xdr:col>
      <xdr:colOff>304800</xdr:colOff>
      <xdr:row>60</xdr:row>
      <xdr:rowOff>9525</xdr:rowOff>
    </xdr:to>
    <xdr:sp macro="" textlink="">
      <xdr:nvSpPr>
        <xdr:cNvPr id="9" name="テキスト ボックス 8">
          <a:extLst>
            <a:ext uri="{FF2B5EF4-FFF2-40B4-BE49-F238E27FC236}">
              <a16:creationId xmlns:a16="http://schemas.microsoft.com/office/drawing/2014/main" id="{00000000-0008-0000-0300-000009000000}"/>
            </a:ext>
          </a:extLst>
        </xdr:cNvPr>
        <xdr:cNvSpPr txBox="1"/>
      </xdr:nvSpPr>
      <xdr:spPr>
        <a:xfrm>
          <a:off x="8096250" y="8764905"/>
          <a:ext cx="2556510" cy="4419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b="0">
              <a:latin typeface="Meiryo UI" panose="020B0604030504040204" pitchFamily="50" charset="-128"/>
              <a:ea typeface="Meiryo UI" panose="020B0604030504040204" pitchFamily="50" charset="-128"/>
              <a:cs typeface="Meiryo UI" panose="020B0604030504040204" pitchFamily="50" charset="-128"/>
            </a:rPr>
            <a:t>＜コミュニケーション ～ ステークホルダー＞</a:t>
          </a:r>
        </a:p>
      </xdr:txBody>
    </xdr:sp>
    <xdr:clientData/>
  </xdr:twoCellAnchor>
  <xdr:twoCellAnchor>
    <xdr:from>
      <xdr:col>10</xdr:col>
      <xdr:colOff>409575</xdr:colOff>
      <xdr:row>57</xdr:row>
      <xdr:rowOff>9525</xdr:rowOff>
    </xdr:from>
    <xdr:to>
      <xdr:col>16</xdr:col>
      <xdr:colOff>76200</xdr:colOff>
      <xdr:row>59</xdr:row>
      <xdr:rowOff>123825</xdr:rowOff>
    </xdr:to>
    <xdr:sp macro="" textlink="">
      <xdr:nvSpPr>
        <xdr:cNvPr id="10" name="テキスト ボックス 9">
          <a:extLst>
            <a:ext uri="{FF2B5EF4-FFF2-40B4-BE49-F238E27FC236}">
              <a16:creationId xmlns:a16="http://schemas.microsoft.com/office/drawing/2014/main" id="{00000000-0008-0000-0300-00000A000000}"/>
            </a:ext>
          </a:extLst>
        </xdr:cNvPr>
        <xdr:cNvSpPr txBox="1"/>
      </xdr:nvSpPr>
      <xdr:spPr>
        <a:xfrm>
          <a:off x="4661535" y="8726805"/>
          <a:ext cx="2554605" cy="4343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b="0">
              <a:latin typeface="Meiryo UI" panose="020B0604030504040204" pitchFamily="50" charset="-128"/>
              <a:ea typeface="Meiryo UI" panose="020B0604030504040204" pitchFamily="50" charset="-128"/>
              <a:cs typeface="Meiryo UI" panose="020B0604030504040204" pitchFamily="50" charset="-128"/>
            </a:rPr>
            <a:t>　＜統合マネジメント ～ テストマネジメント＞</a:t>
          </a:r>
        </a:p>
      </xdr:txBody>
    </xdr:sp>
    <xdr:clientData/>
  </xdr:twoCellAnchor>
  <xdr:twoCellAnchor>
    <xdr:from>
      <xdr:col>10</xdr:col>
      <xdr:colOff>247650</xdr:colOff>
      <xdr:row>54</xdr:row>
      <xdr:rowOff>104775</xdr:rowOff>
    </xdr:from>
    <xdr:to>
      <xdr:col>15</xdr:col>
      <xdr:colOff>361950</xdr:colOff>
      <xdr:row>57</xdr:row>
      <xdr:rowOff>66675</xdr:rowOff>
    </xdr:to>
    <xdr:sp macro="" textlink="">
      <xdr:nvSpPr>
        <xdr:cNvPr id="11" name="テキスト ボックス 10">
          <a:extLst>
            <a:ext uri="{FF2B5EF4-FFF2-40B4-BE49-F238E27FC236}">
              <a16:creationId xmlns:a16="http://schemas.microsoft.com/office/drawing/2014/main" id="{00000000-0008-0000-0300-00000B000000}"/>
            </a:ext>
          </a:extLst>
        </xdr:cNvPr>
        <xdr:cNvSpPr txBox="1"/>
      </xdr:nvSpPr>
      <xdr:spPr>
        <a:xfrm>
          <a:off x="4507230" y="8341995"/>
          <a:ext cx="2590800" cy="4419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900" b="1" u="sng" baseline="0">
              <a:latin typeface="Meiryo UI" panose="020B0604030504040204" pitchFamily="50" charset="-128"/>
              <a:ea typeface="Meiryo UI" panose="020B0604030504040204" pitchFamily="50" charset="-128"/>
              <a:cs typeface="Meiryo UI" panose="020B0604030504040204" pitchFamily="50" charset="-128"/>
            </a:rPr>
            <a:t>B_</a:t>
          </a:r>
          <a:r>
            <a:rPr kumimoji="1" lang="ja-JP" altLang="en-US" sz="900" b="1" u="sng" baseline="0">
              <a:latin typeface="Meiryo UI" panose="020B0604030504040204" pitchFamily="50" charset="-128"/>
              <a:ea typeface="Meiryo UI" panose="020B0604030504040204" pitchFamily="50" charset="-128"/>
              <a:cs typeface="Meiryo UI" panose="020B0604030504040204" pitchFamily="50" charset="-128"/>
            </a:rPr>
            <a:t>知識・実践 チャート</a:t>
          </a:r>
        </a:p>
      </xdr:txBody>
    </xdr:sp>
    <xdr:clientData/>
  </xdr:twoCellAnchor>
  <xdr:twoCellAnchor>
    <xdr:from>
      <xdr:col>2</xdr:col>
      <xdr:colOff>95250</xdr:colOff>
      <xdr:row>54</xdr:row>
      <xdr:rowOff>123825</xdr:rowOff>
    </xdr:from>
    <xdr:to>
      <xdr:col>7</xdr:col>
      <xdr:colOff>238125</xdr:colOff>
      <xdr:row>57</xdr:row>
      <xdr:rowOff>85725</xdr:rowOff>
    </xdr:to>
    <xdr:sp macro="" textlink="">
      <xdr:nvSpPr>
        <xdr:cNvPr id="12" name="テキスト ボックス 11">
          <a:extLst>
            <a:ext uri="{FF2B5EF4-FFF2-40B4-BE49-F238E27FC236}">
              <a16:creationId xmlns:a16="http://schemas.microsoft.com/office/drawing/2014/main" id="{00000000-0008-0000-0300-00000C000000}"/>
            </a:ext>
          </a:extLst>
        </xdr:cNvPr>
        <xdr:cNvSpPr txBox="1"/>
      </xdr:nvSpPr>
      <xdr:spPr>
        <a:xfrm>
          <a:off x="621030" y="8361045"/>
          <a:ext cx="2459355" cy="4419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900" b="1" u="sng" baseline="0">
              <a:latin typeface="Meiryo UI" panose="020B0604030504040204" pitchFamily="50" charset="-128"/>
              <a:ea typeface="Meiryo UI" panose="020B0604030504040204" pitchFamily="50" charset="-128"/>
              <a:cs typeface="Meiryo UI" panose="020B0604030504040204" pitchFamily="50" charset="-128"/>
            </a:rPr>
            <a:t>A_</a:t>
          </a:r>
          <a:r>
            <a:rPr kumimoji="1" lang="ja-JP" altLang="en-US" sz="900" b="1" u="sng" baseline="0">
              <a:latin typeface="Meiryo UI" panose="020B0604030504040204" pitchFamily="50" charset="-128"/>
              <a:ea typeface="Meiryo UI" panose="020B0604030504040204" pitchFamily="50" charset="-128"/>
              <a:cs typeface="Meiryo UI" panose="020B0604030504040204" pitchFamily="50" charset="-128"/>
            </a:rPr>
            <a:t>プロジェクト実績　チャート</a:t>
          </a:r>
        </a:p>
      </xdr:txBody>
    </xdr:sp>
    <xdr:clientData/>
  </xdr:twoCellAnchor>
  <xdr:twoCellAnchor>
    <xdr:from>
      <xdr:col>0</xdr:col>
      <xdr:colOff>28575</xdr:colOff>
      <xdr:row>0</xdr:row>
      <xdr:rowOff>38100</xdr:rowOff>
    </xdr:from>
    <xdr:to>
      <xdr:col>9</xdr:col>
      <xdr:colOff>428626</xdr:colOff>
      <xdr:row>3</xdr:row>
      <xdr:rowOff>85725</xdr:rowOff>
    </xdr:to>
    <xdr:sp macro="" textlink="">
      <xdr:nvSpPr>
        <xdr:cNvPr id="13" name="テキスト ボックス 12">
          <a:extLst>
            <a:ext uri="{FF2B5EF4-FFF2-40B4-BE49-F238E27FC236}">
              <a16:creationId xmlns:a16="http://schemas.microsoft.com/office/drawing/2014/main" id="{00000000-0008-0000-0300-00000D000000}"/>
            </a:ext>
          </a:extLst>
        </xdr:cNvPr>
        <xdr:cNvSpPr txBox="1"/>
      </xdr:nvSpPr>
      <xdr:spPr>
        <a:xfrm>
          <a:off x="28575" y="38100"/>
          <a:ext cx="4050031" cy="5276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en-US" altLang="ja-JP" sz="2000" b="1">
              <a:latin typeface="Meiryo UI" panose="020B0604030504040204" pitchFamily="50" charset="-128"/>
              <a:ea typeface="Meiryo UI" panose="020B0604030504040204" pitchFamily="50" charset="-128"/>
              <a:cs typeface="Meiryo UI" panose="020B0604030504040204" pitchFamily="50" charset="-128"/>
            </a:rPr>
            <a:t>◇</a:t>
          </a:r>
          <a:r>
            <a:rPr kumimoji="1" lang="ja-JP" altLang="en-US" sz="2000" b="1">
              <a:latin typeface="Meiryo UI" panose="020B0604030504040204" pitchFamily="50" charset="-128"/>
              <a:ea typeface="Meiryo UI" panose="020B0604030504040204" pitchFamily="50" charset="-128"/>
              <a:cs typeface="Meiryo UI" panose="020B0604030504040204" pitchFamily="50" charset="-128"/>
            </a:rPr>
            <a:t>ＰＭＳ自己診断結果シート</a:t>
          </a:r>
        </a:p>
        <a:p>
          <a:endParaRPr kumimoji="1" lang="ja-JP" altLang="en-US" sz="2000" b="1">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1</xdr:col>
      <xdr:colOff>9523</xdr:colOff>
      <xdr:row>34</xdr:row>
      <xdr:rowOff>57150</xdr:rowOff>
    </xdr:from>
    <xdr:to>
      <xdr:col>9</xdr:col>
      <xdr:colOff>638174</xdr:colOff>
      <xdr:row>41</xdr:row>
      <xdr:rowOff>0</xdr:rowOff>
    </xdr:to>
    <xdr:sp macro="" textlink="">
      <xdr:nvSpPr>
        <xdr:cNvPr id="14" name="テキスト ボックス 13">
          <a:extLst>
            <a:ext uri="{FF2B5EF4-FFF2-40B4-BE49-F238E27FC236}">
              <a16:creationId xmlns:a16="http://schemas.microsoft.com/office/drawing/2014/main" id="{00000000-0008-0000-0300-00000E000000}"/>
            </a:ext>
          </a:extLst>
        </xdr:cNvPr>
        <xdr:cNvSpPr txBox="1"/>
      </xdr:nvSpPr>
      <xdr:spPr>
        <a:xfrm>
          <a:off x="131443" y="5215890"/>
          <a:ext cx="4126231" cy="10325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latin typeface="Meiryo UI" panose="020B0604030504040204" pitchFamily="50" charset="-128"/>
              <a:ea typeface="Meiryo UI" panose="020B0604030504040204" pitchFamily="50" charset="-128"/>
              <a:cs typeface="Meiryo UI" panose="020B0604030504040204" pitchFamily="50" charset="-128"/>
            </a:rPr>
            <a:t>・過去のプロジェクト実績のうち、高い役割を担った</a:t>
          </a:r>
          <a:r>
            <a:rPr kumimoji="1" lang="en-US" altLang="ja-JP" sz="900">
              <a:latin typeface="Meiryo UI" panose="020B0604030504040204" pitchFamily="50" charset="-128"/>
              <a:ea typeface="Meiryo UI" panose="020B0604030504040204" pitchFamily="50" charset="-128"/>
              <a:cs typeface="Meiryo UI" panose="020B0604030504040204" pitchFamily="50" charset="-128"/>
            </a:rPr>
            <a:t>10</a:t>
          </a:r>
          <a:r>
            <a:rPr kumimoji="1" lang="ja-JP" altLang="en-US" sz="900">
              <a:latin typeface="Meiryo UI" panose="020B0604030504040204" pitchFamily="50" charset="-128"/>
              <a:ea typeface="Meiryo UI" panose="020B0604030504040204" pitchFamily="50" charset="-128"/>
              <a:cs typeface="Meiryo UI" panose="020B0604030504040204" pitchFamily="50" charset="-128"/>
            </a:rPr>
            <a:t>プロジェクトを選定し、プロジェクトのプロフィール（プロジェクトの開発期間、総工数、新規・保守の開発区分等）と個人のプロジェクトへの関わり（どのような役割でいつから従事したのか等）を評価。</a:t>
          </a:r>
          <a:endParaRPr kumimoji="1" lang="en-US" altLang="ja-JP" sz="900">
            <a:latin typeface="Meiryo UI" panose="020B0604030504040204" pitchFamily="50" charset="-128"/>
            <a:ea typeface="Meiryo UI" panose="020B0604030504040204" pitchFamily="50" charset="-128"/>
            <a:cs typeface="Meiryo UI" panose="020B0604030504040204" pitchFamily="50" charset="-128"/>
          </a:endParaRPr>
        </a:p>
        <a:p>
          <a:r>
            <a:rPr kumimoji="1" lang="en-US" altLang="ja-JP" sz="900">
              <a:latin typeface="Meiryo UI" panose="020B0604030504040204" pitchFamily="50" charset="-128"/>
              <a:ea typeface="Meiryo UI" panose="020B0604030504040204" pitchFamily="50" charset="-128"/>
              <a:cs typeface="Meiryo UI" panose="020B0604030504040204" pitchFamily="50" charset="-128"/>
            </a:rPr>
            <a:t>※</a:t>
          </a:r>
          <a:r>
            <a:rPr kumimoji="1" lang="ja-JP" altLang="en-US" sz="900">
              <a:latin typeface="Meiryo UI" panose="020B0604030504040204" pitchFamily="50" charset="-128"/>
              <a:ea typeface="Meiryo UI" panose="020B0604030504040204" pitchFamily="50" charset="-128"/>
              <a:cs typeface="Meiryo UI" panose="020B0604030504040204" pitchFamily="50" charset="-128"/>
            </a:rPr>
            <a:t>目標値は、そのグレードにおいて達成することが望ましい目標ポイントです。</a:t>
          </a:r>
        </a:p>
        <a:p>
          <a:endParaRPr kumimoji="1" lang="en-US" altLang="ja-JP" sz="900">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10</xdr:col>
      <xdr:colOff>371474</xdr:colOff>
      <xdr:row>34</xdr:row>
      <xdr:rowOff>47625</xdr:rowOff>
    </xdr:from>
    <xdr:to>
      <xdr:col>22</xdr:col>
      <xdr:colOff>76199</xdr:colOff>
      <xdr:row>40</xdr:row>
      <xdr:rowOff>0</xdr:rowOff>
    </xdr:to>
    <xdr:sp macro="" textlink="">
      <xdr:nvSpPr>
        <xdr:cNvPr id="15" name="テキスト ボックス 14">
          <a:extLst>
            <a:ext uri="{FF2B5EF4-FFF2-40B4-BE49-F238E27FC236}">
              <a16:creationId xmlns:a16="http://schemas.microsoft.com/office/drawing/2014/main" id="{00000000-0008-0000-0300-00000F000000}"/>
            </a:ext>
          </a:extLst>
        </xdr:cNvPr>
        <xdr:cNvSpPr txBox="1"/>
      </xdr:nvSpPr>
      <xdr:spPr>
        <a:xfrm>
          <a:off x="4631054" y="5206365"/>
          <a:ext cx="5389245" cy="8896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latin typeface="Meiryo UI" panose="020B0604030504040204" pitchFamily="50" charset="-128"/>
              <a:ea typeface="Meiryo UI" panose="020B0604030504040204" pitchFamily="50" charset="-128"/>
              <a:cs typeface="Meiryo UI" panose="020B0604030504040204" pitchFamily="50" charset="-128"/>
            </a:rPr>
            <a:t>・ＰＭＢＯＫに定義された知識エリアに加え、</a:t>
          </a:r>
          <a:r>
            <a:rPr kumimoji="1" lang="en-US" altLang="ja-JP" sz="900">
              <a:latin typeface="Meiryo UI" panose="020B0604030504040204" pitchFamily="50" charset="-128"/>
              <a:ea typeface="Meiryo UI" panose="020B0604030504040204" pitchFamily="50" charset="-128"/>
              <a:cs typeface="Meiryo UI" panose="020B0604030504040204" pitchFamily="50" charset="-128"/>
            </a:rPr>
            <a:t>T</a:t>
          </a:r>
          <a:r>
            <a:rPr kumimoji="1" lang="ja-JP" altLang="en-US" sz="900">
              <a:latin typeface="Meiryo UI" panose="020B0604030504040204" pitchFamily="50" charset="-128"/>
              <a:ea typeface="Meiryo UI" panose="020B0604030504040204" pitchFamily="50" charset="-128"/>
              <a:cs typeface="Meiryo UI" panose="020B0604030504040204" pitchFamily="50" charset="-128"/>
            </a:rPr>
            <a:t>ＩＳとして必要とされる知識エリアを定義しポイントを決定。</a:t>
          </a:r>
          <a:endParaRPr kumimoji="1" lang="en-US" altLang="ja-JP" sz="900">
            <a:latin typeface="Meiryo UI" panose="020B0604030504040204" pitchFamily="50" charset="-128"/>
            <a:ea typeface="Meiryo UI" panose="020B0604030504040204" pitchFamily="50" charset="-128"/>
            <a:cs typeface="Meiryo UI" panose="020B0604030504040204" pitchFamily="50" charset="-128"/>
          </a:endParaRPr>
        </a:p>
        <a:p>
          <a:r>
            <a:rPr kumimoji="1" lang="ja-JP" altLang="en-US" sz="900">
              <a:latin typeface="Meiryo UI" panose="020B0604030504040204" pitchFamily="50" charset="-128"/>
              <a:ea typeface="Meiryo UI" panose="020B0604030504040204" pitchFamily="50" charset="-128"/>
              <a:cs typeface="Meiryo UI" panose="020B0604030504040204" pitchFamily="50" charset="-128"/>
            </a:rPr>
            <a:t>プロジェクトマネジメントに必要な知識、実践領域について、プロジェクトの規模別にどの程度実践したかを評価。</a:t>
          </a:r>
          <a:endParaRPr kumimoji="1" lang="en-US" altLang="ja-JP" sz="900">
            <a:latin typeface="Meiryo UI" panose="020B0604030504040204" pitchFamily="50" charset="-128"/>
            <a:ea typeface="Meiryo UI" panose="020B0604030504040204" pitchFamily="50" charset="-128"/>
            <a:cs typeface="Meiryo UI" panose="020B0604030504040204" pitchFamily="50" charset="-128"/>
          </a:endParaRPr>
        </a:p>
        <a:p>
          <a:r>
            <a:rPr kumimoji="1" lang="en-US" altLang="ja-JP" sz="900">
              <a:latin typeface="Meiryo UI" panose="020B0604030504040204" pitchFamily="50" charset="-128"/>
              <a:ea typeface="Meiryo UI" panose="020B0604030504040204" pitchFamily="50" charset="-128"/>
              <a:cs typeface="Meiryo UI" panose="020B0604030504040204" pitchFamily="50" charset="-128"/>
            </a:rPr>
            <a:t>※</a:t>
          </a:r>
          <a:r>
            <a:rPr kumimoji="1" lang="ja-JP" altLang="en-US" sz="900">
              <a:latin typeface="Meiryo UI" panose="020B0604030504040204" pitchFamily="50" charset="-128"/>
              <a:ea typeface="Meiryo UI" panose="020B0604030504040204" pitchFamily="50" charset="-128"/>
              <a:cs typeface="Meiryo UI" panose="020B0604030504040204" pitchFamily="50" charset="-128"/>
            </a:rPr>
            <a:t>目標値は、そのグレードにおいて達成することが望ましい目標ポイントです。</a:t>
          </a:r>
        </a:p>
        <a:p>
          <a:endParaRPr kumimoji="1" lang="ja-JP" altLang="en-US" sz="900">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24</xdr:col>
      <xdr:colOff>390524</xdr:colOff>
      <xdr:row>34</xdr:row>
      <xdr:rowOff>47625</xdr:rowOff>
    </xdr:from>
    <xdr:to>
      <xdr:col>33</xdr:col>
      <xdr:colOff>390525</xdr:colOff>
      <xdr:row>39</xdr:row>
      <xdr:rowOff>114300</xdr:rowOff>
    </xdr:to>
    <xdr:sp macro="" textlink="">
      <xdr:nvSpPr>
        <xdr:cNvPr id="16" name="テキスト ボックス 15">
          <a:extLst>
            <a:ext uri="{FF2B5EF4-FFF2-40B4-BE49-F238E27FC236}">
              <a16:creationId xmlns:a16="http://schemas.microsoft.com/office/drawing/2014/main" id="{00000000-0008-0000-0300-000010000000}"/>
            </a:ext>
          </a:extLst>
        </xdr:cNvPr>
        <xdr:cNvSpPr txBox="1"/>
      </xdr:nvSpPr>
      <xdr:spPr>
        <a:xfrm>
          <a:off x="11142344" y="5206365"/>
          <a:ext cx="4076701" cy="8515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latin typeface="Meiryo UI" panose="020B0604030504040204" pitchFamily="50" charset="-128"/>
              <a:ea typeface="Meiryo UI" panose="020B0604030504040204" pitchFamily="50" charset="-128"/>
              <a:cs typeface="Meiryo UI" panose="020B0604030504040204" pitchFamily="50" charset="-128"/>
            </a:rPr>
            <a:t>・</a:t>
          </a:r>
          <a:r>
            <a:rPr kumimoji="1" lang="en-US" altLang="ja-JP" sz="900">
              <a:latin typeface="Meiryo UI" panose="020B0604030504040204" pitchFamily="50" charset="-128"/>
              <a:ea typeface="Meiryo UI" panose="020B0604030504040204" pitchFamily="50" charset="-128"/>
              <a:cs typeface="Meiryo UI" panose="020B0604030504040204" pitchFamily="50" charset="-128"/>
            </a:rPr>
            <a:t>PM</a:t>
          </a:r>
          <a:r>
            <a:rPr kumimoji="1" lang="ja-JP" altLang="en-US" sz="900">
              <a:latin typeface="Meiryo UI" panose="020B0604030504040204" pitchFamily="50" charset="-128"/>
              <a:ea typeface="Meiryo UI" panose="020B0604030504040204" pitchFamily="50" charset="-128"/>
              <a:cs typeface="Meiryo UI" panose="020B0604030504040204" pitchFamily="50" charset="-128"/>
            </a:rPr>
            <a:t>に必要とされるヒューマンスキルを定められた基準と照らし合わせ評価。</a:t>
          </a:r>
          <a:endParaRPr kumimoji="1" lang="en-US" altLang="ja-JP" sz="900">
            <a:latin typeface="Meiryo UI" panose="020B0604030504040204" pitchFamily="50" charset="-128"/>
            <a:ea typeface="Meiryo UI" panose="020B0604030504040204" pitchFamily="50" charset="-128"/>
            <a:cs typeface="Meiryo UI" panose="020B0604030504040204" pitchFamily="50" charset="-128"/>
          </a:endParaRPr>
        </a:p>
        <a:p>
          <a:r>
            <a:rPr kumimoji="1" lang="en-US" altLang="ja-JP" sz="900">
              <a:latin typeface="Meiryo UI" panose="020B0604030504040204" pitchFamily="50" charset="-128"/>
              <a:ea typeface="Meiryo UI" panose="020B0604030504040204" pitchFamily="50" charset="-128"/>
              <a:cs typeface="Meiryo UI" panose="020B0604030504040204" pitchFamily="50" charset="-128"/>
            </a:rPr>
            <a:t>※</a:t>
          </a:r>
          <a:r>
            <a:rPr kumimoji="1" lang="ja-JP" altLang="en-US" sz="900">
              <a:latin typeface="Meiryo UI" panose="020B0604030504040204" pitchFamily="50" charset="-128"/>
              <a:ea typeface="Meiryo UI" panose="020B0604030504040204" pitchFamily="50" charset="-128"/>
              <a:cs typeface="Meiryo UI" panose="020B0604030504040204" pitchFamily="50" charset="-128"/>
            </a:rPr>
            <a:t>目標値は、そのグレードにおいて達成することが望ましい目標ポイントです。</a:t>
          </a:r>
        </a:p>
        <a:p>
          <a:endParaRPr kumimoji="1" lang="ja-JP" altLang="en-US" sz="900">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10</xdr:col>
      <xdr:colOff>257175</xdr:colOff>
      <xdr:row>40</xdr:row>
      <xdr:rowOff>9525</xdr:rowOff>
    </xdr:from>
    <xdr:to>
      <xdr:col>15</xdr:col>
      <xdr:colOff>371475</xdr:colOff>
      <xdr:row>42</xdr:row>
      <xdr:rowOff>123825</xdr:rowOff>
    </xdr:to>
    <xdr:sp macro="" textlink="">
      <xdr:nvSpPr>
        <xdr:cNvPr id="17" name="テキスト ボックス 16">
          <a:extLst>
            <a:ext uri="{FF2B5EF4-FFF2-40B4-BE49-F238E27FC236}">
              <a16:creationId xmlns:a16="http://schemas.microsoft.com/office/drawing/2014/main" id="{00000000-0008-0000-0300-000011000000}"/>
            </a:ext>
          </a:extLst>
        </xdr:cNvPr>
        <xdr:cNvSpPr txBox="1"/>
      </xdr:nvSpPr>
      <xdr:spPr>
        <a:xfrm>
          <a:off x="4516755" y="6105525"/>
          <a:ext cx="2590800"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b="0">
              <a:latin typeface="Meiryo UI" panose="020B0604030504040204" pitchFamily="50" charset="-128"/>
              <a:ea typeface="Meiryo UI" panose="020B0604030504040204" pitchFamily="50" charset="-128"/>
              <a:cs typeface="Meiryo UI" panose="020B0604030504040204" pitchFamily="50" charset="-128"/>
            </a:rPr>
            <a:t>　・ 統合マネジメント ～ テストマネジメント</a:t>
          </a:r>
        </a:p>
      </xdr:txBody>
    </xdr:sp>
    <xdr:clientData/>
  </xdr:twoCellAnchor>
  <xdr:twoCellAnchor>
    <xdr:from>
      <xdr:col>17</xdr:col>
      <xdr:colOff>200025</xdr:colOff>
      <xdr:row>39</xdr:row>
      <xdr:rowOff>123825</xdr:rowOff>
    </xdr:from>
    <xdr:to>
      <xdr:col>23</xdr:col>
      <xdr:colOff>76200</xdr:colOff>
      <xdr:row>42</xdr:row>
      <xdr:rowOff>85725</xdr:rowOff>
    </xdr:to>
    <xdr:sp macro="" textlink="">
      <xdr:nvSpPr>
        <xdr:cNvPr id="18" name="テキスト ボックス 17">
          <a:extLst>
            <a:ext uri="{FF2B5EF4-FFF2-40B4-BE49-F238E27FC236}">
              <a16:creationId xmlns:a16="http://schemas.microsoft.com/office/drawing/2014/main" id="{00000000-0008-0000-0300-000012000000}"/>
            </a:ext>
          </a:extLst>
        </xdr:cNvPr>
        <xdr:cNvSpPr txBox="1"/>
      </xdr:nvSpPr>
      <xdr:spPr>
        <a:xfrm>
          <a:off x="7682865" y="6067425"/>
          <a:ext cx="2741295"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b="0">
              <a:latin typeface="Meiryo UI" panose="020B0604030504040204" pitchFamily="50" charset="-128"/>
              <a:ea typeface="Meiryo UI" panose="020B0604030504040204" pitchFamily="50" charset="-128"/>
              <a:cs typeface="Meiryo UI" panose="020B0604030504040204" pitchFamily="50" charset="-128"/>
            </a:rPr>
            <a:t>・ コミュニケーション ～ ステークホルダー</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10</xdr:col>
      <xdr:colOff>400050</xdr:colOff>
      <xdr:row>38</xdr:row>
      <xdr:rowOff>95250</xdr:rowOff>
    </xdr:from>
    <xdr:to>
      <xdr:col>25</xdr:col>
      <xdr:colOff>47625</xdr:colOff>
      <xdr:row>59</xdr:row>
      <xdr:rowOff>70356</xdr:rowOff>
    </xdr:to>
    <xdr:graphicFrame macro="">
      <xdr:nvGraphicFramePr>
        <xdr:cNvPr id="2" name="グラフ 1">
          <a:extLst>
            <a:ext uri="{FF2B5EF4-FFF2-40B4-BE49-F238E27FC236}">
              <a16:creationId xmlns:a16="http://schemas.microsoft.com/office/drawing/2014/main" id="{00000000-0008-0000-04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19050</xdr:colOff>
      <xdr:row>37</xdr:row>
      <xdr:rowOff>76201</xdr:rowOff>
    </xdr:from>
    <xdr:to>
      <xdr:col>9</xdr:col>
      <xdr:colOff>514350</xdr:colOff>
      <xdr:row>59</xdr:row>
      <xdr:rowOff>49657</xdr:rowOff>
    </xdr:to>
    <xdr:graphicFrame macro="">
      <xdr:nvGraphicFramePr>
        <xdr:cNvPr id="3" name="グラフ 2">
          <a:extLst>
            <a:ext uri="{FF2B5EF4-FFF2-40B4-BE49-F238E27FC236}">
              <a16:creationId xmlns:a16="http://schemas.microsoft.com/office/drawing/2014/main" id="{00000000-0008-0000-04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276225</xdr:colOff>
      <xdr:row>17</xdr:row>
      <xdr:rowOff>123825</xdr:rowOff>
    </xdr:from>
    <xdr:to>
      <xdr:col>17</xdr:col>
      <xdr:colOff>371475</xdr:colOff>
      <xdr:row>47</xdr:row>
      <xdr:rowOff>21081</xdr:rowOff>
    </xdr:to>
    <xdr:graphicFrame macro="">
      <xdr:nvGraphicFramePr>
        <xdr:cNvPr id="4" name="グラフ 3">
          <a:extLst>
            <a:ext uri="{FF2B5EF4-FFF2-40B4-BE49-F238E27FC236}">
              <a16:creationId xmlns:a16="http://schemas.microsoft.com/office/drawing/2014/main" id="{00000000-0008-0000-04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Ns00\shareddocs\NEW\DOCUME~1\u1800153\LOCALS~1\Temp\01-3&#26376;&#27770;&#31639;\&#33258;&#24049;&#26619;&#23450;\windows\TEMP\&#28858;&#26367;&#20104;&#32004;.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p2fsvt02\0260\00_&#26045;&#31574;&#25512;&#36914;\80_&#20154;&#26448;&#26045;&#31574;\12_&#65328;&#65325;&#30740;&#20462;&#65288;PM&#65289;\02_&#30740;&#20462;&#20840;&#20307;\11_&#26360;&#24335;\311_PM&#30740;&#20462;&#12450;&#12531;&#12465;&#12540;&#12488;\PM&#30740;&#20462;&#12450;&#12531;&#12465;&#12540;&#12488;v7_TISxxxxxx_&#27663;&#21517;.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為替明細ﾌｧｲﾙ"/>
      <sheetName val="Sheet1"/>
      <sheetName val="Sheet2"/>
      <sheetName val="Sheet3"/>
      <sheetName val="２月見直し後"/>
      <sheetName val="F0BF8120ﾚｲｱｳﾄ"/>
      <sheetName val="総合･エリア･一般職資格給"/>
      <sheetName val="本給"/>
      <sheetName val="役職手当"/>
      <sheetName val="リスト"/>
      <sheetName val="人事系リスト"/>
      <sheetName val="会員"/>
      <sheetName val="為替予約"/>
      <sheetName val="選択リスト"/>
      <sheetName val="表紙"/>
      <sheetName val="区分値"/>
      <sheetName val="外部ﾃﾞｨｽｸ"/>
      <sheetName val="ID-100　プログラム一覧"/>
      <sheetName val="２"/>
      <sheetName val="ｿﾌﾄ一覧"/>
      <sheetName val="概略見積（資金）"/>
      <sheetName val="６．ACE資産流用による開発方法 (2)"/>
    </sheetNames>
    <sheetDataSet>
      <sheetData sheetId="0" refreshError="1">
        <row r="1">
          <cell r="F1" t="str">
            <v>(ACTIVE ID:D190308DFT01:DAILY  D190309MFT01:MONTHLY)    　　　　</v>
          </cell>
          <cell r="G1">
            <v>0</v>
          </cell>
          <cell r="H1" t="str">
            <v xml:space="preserve"> 　ｼｽﾃﾑ部(東京)</v>
          </cell>
        </row>
        <row r="2">
          <cell r="A2" t="str">
            <v>ファイル名：</v>
          </cell>
          <cell r="B2">
            <v>0</v>
          </cell>
          <cell r="C2">
            <v>0</v>
          </cell>
          <cell r="D2" t="str">
            <v>全店統合為替明細ファイル</v>
          </cell>
          <cell r="E2">
            <v>0</v>
          </cell>
          <cell r="F2" t="str">
            <v>(FOCUS ID:FOREXD:DAILY         FOREXG:MONTHLY)    　　　　</v>
          </cell>
          <cell r="G2">
            <v>0</v>
          </cell>
          <cell r="H2">
            <v>0</v>
          </cell>
          <cell r="I2" t="str">
            <v>1996/9/10</v>
          </cell>
        </row>
        <row r="3">
          <cell r="A3" t="str">
            <v xml:space="preserve"> NO.</v>
          </cell>
          <cell r="B3" t="str">
            <v>ＡＣＴＩＶＥ</v>
          </cell>
          <cell r="C3">
            <v>0</v>
          </cell>
          <cell r="D3" t="str">
            <v>ＦＯＣＵＳ</v>
          </cell>
          <cell r="E3">
            <v>0</v>
          </cell>
          <cell r="F3">
            <v>0</v>
          </cell>
          <cell r="G3" t="str">
            <v xml:space="preserve">  ACTIVE </v>
          </cell>
          <cell r="H3">
            <v>0</v>
          </cell>
          <cell r="I3" t="str">
            <v xml:space="preserve">  FOCUS</v>
          </cell>
          <cell r="J3">
            <v>0</v>
          </cell>
          <cell r="K3" t="str">
            <v xml:space="preserve">  ACTUAL </v>
          </cell>
        </row>
        <row r="4">
          <cell r="A4" t="str">
            <v xml:space="preserve"> </v>
          </cell>
          <cell r="B4" t="str">
            <v xml:space="preserve"> ﾏｽﾀｰ定義名称</v>
          </cell>
          <cell r="C4">
            <v>0</v>
          </cell>
          <cell r="D4" t="str">
            <v xml:space="preserve"> ﾏｽﾀｰ定義名称</v>
          </cell>
          <cell r="E4" t="str">
            <v>項目名称</v>
          </cell>
          <cell r="F4" t="str">
            <v>項目内容</v>
          </cell>
          <cell r="G4" t="str">
            <v>TYPE</v>
          </cell>
          <cell r="H4" t="str">
            <v>SIZE</v>
          </cell>
          <cell r="I4" t="str">
            <v>TYPE</v>
          </cell>
          <cell r="J4" t="str">
            <v>SIZE</v>
          </cell>
          <cell r="K4" t="str">
            <v>TYPE</v>
          </cell>
          <cell r="L4" t="str">
            <v>SIZE</v>
          </cell>
        </row>
      </sheetData>
      <sheetData sheetId="1"/>
      <sheetData sheetId="2"/>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アンケート"/>
      <sheetName val="リスト"/>
    </sheetNames>
    <sheetDataSet>
      <sheetData sheetId="0"/>
      <sheetData sheetId="1">
        <row r="2">
          <cell r="A2" t="str">
            <v>１</v>
          </cell>
          <cell r="B2" t="str">
            <v>５</v>
          </cell>
        </row>
        <row r="3">
          <cell r="A3" t="str">
            <v>２</v>
          </cell>
          <cell r="B3" t="str">
            <v>４</v>
          </cell>
        </row>
        <row r="4">
          <cell r="A4" t="str">
            <v>３</v>
          </cell>
          <cell r="B4" t="str">
            <v>３</v>
          </cell>
        </row>
        <row r="5">
          <cell r="A5" t="str">
            <v>４</v>
          </cell>
          <cell r="B5" t="str">
            <v>２</v>
          </cell>
        </row>
        <row r="6">
          <cell r="A6" t="str">
            <v>５</v>
          </cell>
          <cell r="B6" t="str">
            <v>１</v>
          </cell>
        </row>
      </sheetData>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pageSetUpPr fitToPage="1"/>
  </sheetPr>
  <dimension ref="A1:BG48"/>
  <sheetViews>
    <sheetView showGridLines="0" tabSelected="1" view="pageBreakPreview" zoomScaleNormal="85" zoomScaleSheetLayoutView="100" workbookViewId="0">
      <selection activeCell="C4" sqref="C4"/>
    </sheetView>
  </sheetViews>
  <sheetFormatPr defaultColWidth="2.875" defaultRowHeight="12" outlineLevelCol="1"/>
  <cols>
    <col min="1" max="1" width="2.875" style="12"/>
    <col min="2" max="2" width="4.375" style="12" customWidth="1"/>
    <col min="3" max="3" width="14.375" style="12" customWidth="1"/>
    <col min="4" max="4" width="14.125" style="12" customWidth="1"/>
    <col min="5" max="5" width="11.125" style="12" customWidth="1"/>
    <col min="6" max="10" width="2.875" style="12" customWidth="1"/>
    <col min="11" max="13" width="13.25" style="12" customWidth="1"/>
    <col min="14" max="15" width="11.25" style="12" customWidth="1"/>
    <col min="16" max="16" width="8.25" style="12" customWidth="1"/>
    <col min="17" max="17" width="9.125" style="12" bestFit="1" customWidth="1"/>
    <col min="18" max="19" width="8.25" style="12" customWidth="1"/>
    <col min="20" max="20" width="10" style="12" customWidth="1"/>
    <col min="21" max="21" width="8.5" style="12" customWidth="1"/>
    <col min="22" max="22" width="5.875" style="12" customWidth="1"/>
    <col min="23" max="24" width="2.875" style="12" customWidth="1"/>
    <col min="25" max="27" width="2.875" style="12" hidden="1" customWidth="1" outlineLevel="1"/>
    <col min="28" max="28" width="8.5" style="12" customWidth="1" collapsed="1"/>
    <col min="29" max="29" width="8.5" style="12" customWidth="1"/>
    <col min="30" max="31" width="11.25" style="12" customWidth="1"/>
    <col min="32" max="32" width="8.25" style="12" customWidth="1"/>
    <col min="33" max="39" width="3.125" style="12" customWidth="1"/>
    <col min="40" max="46" width="4.5" style="12" customWidth="1"/>
    <col min="47" max="49" width="2.875" style="12" hidden="1" customWidth="1" outlineLevel="1"/>
    <col min="50" max="50" width="23.5" style="12" customWidth="1" collapsed="1"/>
    <col min="51" max="51" width="9.625" style="12" customWidth="1"/>
    <col min="52" max="57" width="8.25" style="12" hidden="1" customWidth="1" outlineLevel="1"/>
    <col min="58" max="58" width="8.25" style="12" customWidth="1" collapsed="1"/>
    <col min="59" max="59" width="23.25" style="12" customWidth="1"/>
    <col min="60" max="16384" width="2.875" style="12"/>
  </cols>
  <sheetData>
    <row r="1" spans="1:59" s="201" customFormat="1" ht="25.5" customHeight="1">
      <c r="A1" s="199" t="s">
        <v>527</v>
      </c>
      <c r="B1" s="200"/>
      <c r="C1" s="200"/>
      <c r="D1" s="200"/>
      <c r="E1" s="200"/>
      <c r="F1" s="200"/>
      <c r="G1" s="200"/>
      <c r="H1" s="200"/>
      <c r="I1" s="200"/>
      <c r="J1" s="200"/>
      <c r="K1" s="200"/>
      <c r="L1" s="200"/>
      <c r="M1" s="200"/>
      <c r="N1" s="200"/>
      <c r="O1" s="200"/>
      <c r="P1" s="200"/>
      <c r="Q1" s="200"/>
      <c r="R1" s="200"/>
      <c r="S1" s="200"/>
      <c r="T1" s="200"/>
      <c r="U1" s="350">
        <v>0.2</v>
      </c>
      <c r="V1" s="200"/>
      <c r="W1" s="200"/>
      <c r="X1" s="200"/>
      <c r="Y1" s="200"/>
      <c r="Z1" s="200"/>
      <c r="AA1" s="200"/>
      <c r="AB1" s="200"/>
      <c r="AC1" s="200"/>
      <c r="AD1" s="200"/>
      <c r="AE1" s="200"/>
      <c r="AF1" s="200"/>
      <c r="AG1" s="200"/>
      <c r="AH1" s="200"/>
      <c r="AI1" s="200"/>
      <c r="AJ1" s="200"/>
      <c r="AK1" s="200"/>
      <c r="AL1" s="200"/>
      <c r="AM1" s="200"/>
      <c r="AN1" s="350"/>
      <c r="AO1" s="350">
        <v>0.3</v>
      </c>
      <c r="AP1" s="350">
        <v>0.2</v>
      </c>
      <c r="AQ1" s="350">
        <v>0.1</v>
      </c>
      <c r="AR1" s="350">
        <v>0.05</v>
      </c>
      <c r="AS1" s="350">
        <v>0.1</v>
      </c>
      <c r="AT1" s="350">
        <v>0.1</v>
      </c>
      <c r="AU1" s="200"/>
      <c r="AV1" s="200"/>
      <c r="AW1" s="200"/>
      <c r="AX1" s="200"/>
      <c r="AY1" s="200"/>
    </row>
    <row r="2" spans="1:59" s="10" customFormat="1" ht="16.5">
      <c r="A2" s="159"/>
      <c r="B2" s="78"/>
      <c r="C2" s="78" t="s">
        <v>939</v>
      </c>
      <c r="N2" s="78"/>
    </row>
    <row r="3" spans="1:59" s="10" customFormat="1" ht="16.5">
      <c r="A3" s="159"/>
      <c r="C3" s="181" t="s">
        <v>302</v>
      </c>
      <c r="D3" s="182" t="s">
        <v>303</v>
      </c>
      <c r="E3" s="182" t="s">
        <v>306</v>
      </c>
      <c r="F3" s="527" t="s">
        <v>304</v>
      </c>
      <c r="G3" s="528"/>
      <c r="H3" s="528"/>
      <c r="I3" s="528"/>
      <c r="J3" s="529"/>
      <c r="K3" s="183" t="s">
        <v>305</v>
      </c>
      <c r="L3" s="183" t="s">
        <v>621</v>
      </c>
      <c r="M3" s="72"/>
    </row>
    <row r="4" spans="1:59" s="10" customFormat="1" ht="16.5">
      <c r="A4" s="159"/>
      <c r="C4" s="526" t="s">
        <v>1332</v>
      </c>
      <c r="D4" s="179" t="s">
        <v>1333</v>
      </c>
      <c r="E4" s="179"/>
      <c r="F4" s="530"/>
      <c r="G4" s="531"/>
      <c r="H4" s="531"/>
      <c r="I4" s="531"/>
      <c r="J4" s="532"/>
      <c r="K4" s="180"/>
      <c r="L4" s="518"/>
      <c r="M4" s="72"/>
      <c r="N4" s="72"/>
      <c r="AN4" s="349"/>
      <c r="AO4" s="349"/>
      <c r="AP4" s="349"/>
      <c r="AQ4" s="349"/>
      <c r="AR4" s="349"/>
      <c r="AS4" s="349"/>
      <c r="AT4" s="349"/>
      <c r="AY4" s="380" t="s">
        <v>627</v>
      </c>
    </row>
    <row r="5" spans="1:59" s="10" customFormat="1" ht="16.5">
      <c r="A5" s="159"/>
      <c r="C5" s="432" t="s">
        <v>904</v>
      </c>
      <c r="M5" s="72"/>
      <c r="AY5" s="381" t="s">
        <v>628</v>
      </c>
    </row>
    <row r="6" spans="1:59" s="10" customFormat="1" ht="16.5">
      <c r="C6" s="433" t="s">
        <v>1371</v>
      </c>
      <c r="D6" s="10" t="s">
        <v>905</v>
      </c>
      <c r="AQ6" s="352"/>
      <c r="AR6" s="352"/>
      <c r="AX6" s="352"/>
      <c r="AY6" s="301">
        <f>IFERROR(SUMIF(AY$11:AY$20,"&gt;="&amp;LARGE(AY$11:AY$20,5))/COUNTIF(AY$11:AY$20,"&gt;="&amp;LARGE(AY$11:AY$20,5)),(SUM(AY$11:AY$20)/SUMPRODUCT((AY$11:AY$20&lt;&gt;"")*1)))</f>
        <v>1.4733333333333332</v>
      </c>
    </row>
    <row r="7" spans="1:59" s="10" customFormat="1" ht="16.5" customHeight="1">
      <c r="N7" s="78"/>
      <c r="P7" s="78"/>
      <c r="AD7" s="78"/>
      <c r="AF7" s="78"/>
      <c r="AQ7" s="352"/>
      <c r="AR7" s="352"/>
    </row>
    <row r="8" spans="1:59" s="10" customFormat="1">
      <c r="B8" s="11" t="s">
        <v>370</v>
      </c>
      <c r="C8" s="39"/>
      <c r="D8" s="39"/>
      <c r="E8" s="39"/>
      <c r="F8" s="39"/>
      <c r="G8" s="39"/>
      <c r="H8" s="39"/>
      <c r="I8" s="39"/>
      <c r="J8" s="39"/>
      <c r="K8" s="39"/>
      <c r="L8" s="39"/>
      <c r="M8" s="39"/>
      <c r="N8" s="39"/>
      <c r="O8" s="39"/>
      <c r="P8" s="39"/>
      <c r="Q8" s="39"/>
      <c r="R8" s="39"/>
      <c r="S8" s="39"/>
      <c r="T8" s="39"/>
      <c r="U8" s="39"/>
      <c r="V8" s="39"/>
      <c r="W8" s="39"/>
      <c r="X8" s="39"/>
      <c r="Y8" s="39"/>
      <c r="Z8" s="39"/>
      <c r="AA8" s="39"/>
      <c r="AB8" s="11" t="s">
        <v>237</v>
      </c>
      <c r="AC8" s="11"/>
      <c r="AD8" s="39"/>
      <c r="AE8" s="39"/>
      <c r="AF8" s="39"/>
      <c r="AG8" s="39"/>
      <c r="AH8" s="39"/>
      <c r="AI8" s="39"/>
      <c r="AJ8" s="39"/>
      <c r="AK8" s="39"/>
      <c r="AL8" s="39"/>
      <c r="AM8" s="39"/>
      <c r="AN8" s="39"/>
      <c r="AO8" s="39"/>
      <c r="AP8" s="39"/>
      <c r="AQ8" s="39"/>
      <c r="AR8" s="39"/>
      <c r="AS8" s="39"/>
      <c r="AT8" s="39"/>
      <c r="AU8" s="39"/>
      <c r="AV8" s="39"/>
      <c r="AW8" s="39"/>
      <c r="AX8" s="113"/>
      <c r="AY8" s="380" t="s">
        <v>390</v>
      </c>
      <c r="BG8" s="3" t="s">
        <v>354</v>
      </c>
    </row>
    <row r="9" spans="1:59" s="10" customFormat="1">
      <c r="B9" s="80"/>
      <c r="C9" s="79"/>
      <c r="D9" s="79"/>
      <c r="E9" s="79"/>
      <c r="F9" s="83" t="s">
        <v>274</v>
      </c>
      <c r="G9" s="79"/>
      <c r="H9" s="79"/>
      <c r="I9" s="79"/>
      <c r="J9" s="81"/>
      <c r="K9" s="79"/>
      <c r="L9" s="79"/>
      <c r="M9" s="79"/>
      <c r="N9" s="80" t="s">
        <v>392</v>
      </c>
      <c r="O9" s="79"/>
      <c r="P9" s="81"/>
      <c r="Q9" s="79"/>
      <c r="R9" s="79"/>
      <c r="S9" s="79"/>
      <c r="T9" s="79"/>
      <c r="U9" s="348"/>
      <c r="V9" s="79"/>
      <c r="W9" s="79"/>
      <c r="X9" s="79"/>
      <c r="Y9" s="79"/>
      <c r="Z9" s="79"/>
      <c r="AA9" s="79"/>
      <c r="AB9" s="80" t="s">
        <v>167</v>
      </c>
      <c r="AC9" s="81"/>
      <c r="AD9" s="79" t="s">
        <v>623</v>
      </c>
      <c r="AE9" s="79"/>
      <c r="AF9" s="79"/>
      <c r="AG9" s="83" t="s">
        <v>391</v>
      </c>
      <c r="AH9" s="79"/>
      <c r="AI9" s="79"/>
      <c r="AJ9" s="79"/>
      <c r="AK9" s="79"/>
      <c r="AL9" s="79"/>
      <c r="AM9" s="79"/>
      <c r="AN9" s="285"/>
      <c r="AO9" s="285"/>
      <c r="AP9" s="285"/>
      <c r="AQ9" s="285"/>
      <c r="AR9" s="285"/>
      <c r="AS9" s="285"/>
      <c r="AT9" s="80"/>
      <c r="AU9" s="80"/>
      <c r="AV9" s="79"/>
      <c r="AW9" s="79"/>
      <c r="AX9" s="90"/>
      <c r="AY9" s="296"/>
    </row>
    <row r="10" spans="1:59" s="10" customFormat="1" ht="85.5">
      <c r="B10" s="223" t="s">
        <v>139</v>
      </c>
      <c r="C10" s="65" t="s">
        <v>85</v>
      </c>
      <c r="D10" s="63" t="s">
        <v>86</v>
      </c>
      <c r="E10" s="64" t="s">
        <v>212</v>
      </c>
      <c r="F10" s="86">
        <v>1</v>
      </c>
      <c r="G10" s="85">
        <v>2</v>
      </c>
      <c r="H10" s="85">
        <v>3</v>
      </c>
      <c r="I10" s="85">
        <v>4</v>
      </c>
      <c r="J10" s="87">
        <v>5</v>
      </c>
      <c r="K10" s="77" t="s">
        <v>87</v>
      </c>
      <c r="L10" s="63" t="s">
        <v>88</v>
      </c>
      <c r="M10" s="64" t="s">
        <v>4</v>
      </c>
      <c r="N10" s="65" t="s">
        <v>359</v>
      </c>
      <c r="O10" s="63" t="s">
        <v>649</v>
      </c>
      <c r="P10" s="288" t="s">
        <v>371</v>
      </c>
      <c r="Q10" s="287" t="s">
        <v>624</v>
      </c>
      <c r="R10" s="40" t="s">
        <v>625</v>
      </c>
      <c r="S10" s="40" t="s">
        <v>626</v>
      </c>
      <c r="T10" s="63" t="s">
        <v>89</v>
      </c>
      <c r="U10" s="63" t="s">
        <v>164</v>
      </c>
      <c r="V10" s="63" t="s">
        <v>90</v>
      </c>
      <c r="W10" s="109" t="s">
        <v>118</v>
      </c>
      <c r="X10" s="110" t="s">
        <v>271</v>
      </c>
      <c r="Y10" s="165" t="s">
        <v>307</v>
      </c>
      <c r="Z10" s="165" t="s">
        <v>308</v>
      </c>
      <c r="AA10" s="166" t="s">
        <v>309</v>
      </c>
      <c r="AB10" s="65" t="s">
        <v>233</v>
      </c>
      <c r="AC10" s="66" t="s">
        <v>622</v>
      </c>
      <c r="AD10" s="63" t="s">
        <v>359</v>
      </c>
      <c r="AE10" s="63" t="s">
        <v>650</v>
      </c>
      <c r="AF10" s="286" t="s">
        <v>389</v>
      </c>
      <c r="AG10" s="293" t="s">
        <v>231</v>
      </c>
      <c r="AH10" s="294" t="s">
        <v>232</v>
      </c>
      <c r="AI10" s="294" t="s">
        <v>234</v>
      </c>
      <c r="AJ10" s="294" t="s">
        <v>235</v>
      </c>
      <c r="AK10" s="294" t="s">
        <v>273</v>
      </c>
      <c r="AL10" s="294" t="s">
        <v>272</v>
      </c>
      <c r="AM10" s="295" t="s">
        <v>236</v>
      </c>
      <c r="AN10" s="108" t="s">
        <v>295</v>
      </c>
      <c r="AO10" s="108" t="s">
        <v>513</v>
      </c>
      <c r="AP10" s="108" t="s">
        <v>514</v>
      </c>
      <c r="AQ10" s="108" t="s">
        <v>515</v>
      </c>
      <c r="AR10" s="108" t="s">
        <v>516</v>
      </c>
      <c r="AS10" s="108" t="s">
        <v>517</v>
      </c>
      <c r="AT10" s="108" t="s">
        <v>278</v>
      </c>
      <c r="AU10" s="165" t="s">
        <v>310</v>
      </c>
      <c r="AV10" s="165" t="s">
        <v>311</v>
      </c>
      <c r="AW10" s="166" t="s">
        <v>312</v>
      </c>
      <c r="AX10" s="114" t="s">
        <v>399</v>
      </c>
      <c r="AY10" s="297"/>
      <c r="BG10" s="10" t="s">
        <v>380</v>
      </c>
    </row>
    <row r="11" spans="1:59" s="10" customFormat="1" ht="30.75" customHeight="1">
      <c r="B11" s="224">
        <v>1</v>
      </c>
      <c r="C11" s="16" t="s">
        <v>1334</v>
      </c>
      <c r="D11" s="14" t="s">
        <v>1335</v>
      </c>
      <c r="E11" s="15" t="s">
        <v>101</v>
      </c>
      <c r="F11" s="91" t="s">
        <v>1336</v>
      </c>
      <c r="G11" s="92" t="s">
        <v>1337</v>
      </c>
      <c r="H11" s="92" t="s">
        <v>244</v>
      </c>
      <c r="I11" s="92"/>
      <c r="J11" s="93"/>
      <c r="K11" s="308" t="s">
        <v>1338</v>
      </c>
      <c r="L11" s="306" t="s">
        <v>1339</v>
      </c>
      <c r="M11" s="15" t="s">
        <v>1340</v>
      </c>
      <c r="N11" s="289">
        <v>41821</v>
      </c>
      <c r="O11" s="209">
        <v>41944</v>
      </c>
      <c r="P11" s="290">
        <f>(O11-N11)/365*12</f>
        <v>4.043835616438356</v>
      </c>
      <c r="Q11" s="374"/>
      <c r="R11" s="375"/>
      <c r="S11" s="376"/>
      <c r="T11" s="14" t="s">
        <v>1366</v>
      </c>
      <c r="U11" s="306" t="s">
        <v>1367</v>
      </c>
      <c r="V11" s="14" t="s">
        <v>1368</v>
      </c>
      <c r="W11" s="88" t="s">
        <v>403</v>
      </c>
      <c r="X11" s="111" t="s">
        <v>403</v>
      </c>
      <c r="Y11" s="88"/>
      <c r="Z11" s="88"/>
      <c r="AA11" s="163"/>
      <c r="AB11" s="16" t="s">
        <v>165</v>
      </c>
      <c r="AC11" s="17" t="s">
        <v>165</v>
      </c>
      <c r="AD11" s="289">
        <v>41821</v>
      </c>
      <c r="AE11" s="209">
        <v>41944</v>
      </c>
      <c r="AF11" s="290">
        <f>(AE11-AD11)/365*12</f>
        <v>4.043835616438356</v>
      </c>
      <c r="AG11" s="91" t="s">
        <v>270</v>
      </c>
      <c r="AH11" s="92" t="s">
        <v>270</v>
      </c>
      <c r="AI11" s="92" t="s">
        <v>270</v>
      </c>
      <c r="AJ11" s="92">
        <v>1</v>
      </c>
      <c r="AK11" s="92">
        <v>1</v>
      </c>
      <c r="AL11" s="92">
        <v>1</v>
      </c>
      <c r="AM11" s="104" t="s">
        <v>270</v>
      </c>
      <c r="AN11" s="106" t="s">
        <v>270</v>
      </c>
      <c r="AO11" s="106" t="s">
        <v>270</v>
      </c>
      <c r="AP11" s="106" t="s">
        <v>270</v>
      </c>
      <c r="AQ11" s="106" t="s">
        <v>270</v>
      </c>
      <c r="AR11" s="106" t="s">
        <v>270</v>
      </c>
      <c r="AS11" s="106" t="s">
        <v>270</v>
      </c>
      <c r="AT11" s="115" t="s">
        <v>270</v>
      </c>
      <c r="AU11" s="88"/>
      <c r="AV11" s="88"/>
      <c r="AW11" s="163"/>
      <c r="AX11" s="17"/>
      <c r="AY11" s="298">
        <f>IFERROR(VLOOKUP(BG11,ポイント配点表!$E$65:$G$176,3,FALSE)+IF(U11="1.新規開発",U$1,0)+IF(AO11=1,AO$1,0)+IF(AP11=1,AP$1,0)+IF(AQ11=1,AQ$1,0)+IF(AR11=1,AR$1,0)+IF(AS11=1,AS$1,0),"")</f>
        <v>0.45</v>
      </c>
      <c r="BG11" s="10" t="str">
        <f>IF(AN11=1,K11&amp;リスト!$J$10&amp;AC11,K11&amp;M11&amp;AC11)</f>
        <v>1億以上5億未満1.営業利益目標達成4.メンバー</v>
      </c>
    </row>
    <row r="12" spans="1:59" s="10" customFormat="1" ht="30.75" customHeight="1">
      <c r="B12" s="224">
        <v>2</v>
      </c>
      <c r="C12" s="16" t="s">
        <v>1341</v>
      </c>
      <c r="D12" s="14" t="s">
        <v>1342</v>
      </c>
      <c r="E12" s="15" t="s">
        <v>106</v>
      </c>
      <c r="F12" s="91" t="s">
        <v>1343</v>
      </c>
      <c r="G12" s="92"/>
      <c r="H12" s="92"/>
      <c r="I12" s="92"/>
      <c r="J12" s="93"/>
      <c r="K12" s="308" t="s">
        <v>1344</v>
      </c>
      <c r="L12" s="306" t="s">
        <v>1345</v>
      </c>
      <c r="M12" s="15" t="s">
        <v>1340</v>
      </c>
      <c r="N12" s="289">
        <v>41944</v>
      </c>
      <c r="O12" s="209">
        <v>42125</v>
      </c>
      <c r="P12" s="290">
        <f t="shared" ref="P12:P20" si="0">(O12-N12)/365*12</f>
        <v>5.9506849315068493</v>
      </c>
      <c r="Q12" s="374"/>
      <c r="R12" s="375"/>
      <c r="S12" s="376"/>
      <c r="T12" s="14" t="s">
        <v>1366</v>
      </c>
      <c r="U12" s="306" t="s">
        <v>1367</v>
      </c>
      <c r="V12" s="14" t="s">
        <v>1368</v>
      </c>
      <c r="W12" s="88" t="s">
        <v>403</v>
      </c>
      <c r="X12" s="111" t="s">
        <v>403</v>
      </c>
      <c r="Y12" s="88"/>
      <c r="Z12" s="88"/>
      <c r="AA12" s="163"/>
      <c r="AB12" s="16" t="s">
        <v>165</v>
      </c>
      <c r="AC12" s="17" t="s">
        <v>165</v>
      </c>
      <c r="AD12" s="289">
        <v>41944</v>
      </c>
      <c r="AE12" s="209">
        <v>42125</v>
      </c>
      <c r="AF12" s="290">
        <f t="shared" ref="AF12:AF20" si="1">(AE12-AD12)/365*12</f>
        <v>5.9506849315068493</v>
      </c>
      <c r="AG12" s="91" t="s">
        <v>270</v>
      </c>
      <c r="AH12" s="92" t="s">
        <v>270</v>
      </c>
      <c r="AI12" s="92">
        <v>1</v>
      </c>
      <c r="AJ12" s="92">
        <v>1</v>
      </c>
      <c r="AK12" s="92">
        <v>1</v>
      </c>
      <c r="AL12" s="92">
        <v>1</v>
      </c>
      <c r="AM12" s="104">
        <v>1</v>
      </c>
      <c r="AN12" s="106" t="s">
        <v>270</v>
      </c>
      <c r="AO12" s="106" t="s">
        <v>270</v>
      </c>
      <c r="AP12" s="106" t="s">
        <v>270</v>
      </c>
      <c r="AQ12" s="106" t="s">
        <v>270</v>
      </c>
      <c r="AR12" s="106" t="s">
        <v>270</v>
      </c>
      <c r="AS12" s="106" t="s">
        <v>270</v>
      </c>
      <c r="AT12" s="115" t="s">
        <v>270</v>
      </c>
      <c r="AU12" s="88"/>
      <c r="AV12" s="88"/>
      <c r="AW12" s="163"/>
      <c r="AX12" s="17"/>
      <c r="AY12" s="299">
        <f>IFERROR(VLOOKUP(BG12,ポイント配点表!$E$65:$G$176,3,FALSE)+IF(U12="1.新規開発",U$1,0)+IF(AO12=1,AO$1,0)+IF(AP12=1,AP$1,0)+IF(AQ12=1,AQ$1,0)+IF(AR12=1,AR$1,0)+IF(AS12=1,AS$1,0),"")</f>
        <v>0.45</v>
      </c>
      <c r="BG12" s="10" t="str">
        <f>IF(AN12=1,K12&amp;リスト!$J$10&amp;AC12,K12&amp;M12&amp;AC12)</f>
        <v>5,000万未満1.営業利益目標達成4.メンバー</v>
      </c>
    </row>
    <row r="13" spans="1:59" s="10" customFormat="1" ht="30.75" customHeight="1">
      <c r="B13" s="224">
        <v>3</v>
      </c>
      <c r="C13" s="16" t="s">
        <v>1341</v>
      </c>
      <c r="D13" s="14" t="s">
        <v>1346</v>
      </c>
      <c r="E13" s="15" t="s">
        <v>106</v>
      </c>
      <c r="F13" s="91" t="s">
        <v>1347</v>
      </c>
      <c r="G13" s="92"/>
      <c r="H13" s="92"/>
      <c r="I13" s="92"/>
      <c r="J13" s="93"/>
      <c r="K13" s="308" t="s">
        <v>1348</v>
      </c>
      <c r="L13" s="306" t="s">
        <v>1349</v>
      </c>
      <c r="M13" s="15" t="s">
        <v>1340</v>
      </c>
      <c r="N13" s="289">
        <v>42125</v>
      </c>
      <c r="O13" s="209">
        <v>42339</v>
      </c>
      <c r="P13" s="290">
        <f t="shared" si="0"/>
        <v>7.0356164383561648</v>
      </c>
      <c r="Q13" s="374"/>
      <c r="R13" s="375"/>
      <c r="S13" s="376"/>
      <c r="T13" s="14" t="s">
        <v>1366</v>
      </c>
      <c r="U13" s="306" t="s">
        <v>1369</v>
      </c>
      <c r="V13" s="14" t="s">
        <v>1368</v>
      </c>
      <c r="W13" s="88" t="s">
        <v>403</v>
      </c>
      <c r="X13" s="111" t="s">
        <v>403</v>
      </c>
      <c r="Y13" s="88"/>
      <c r="Z13" s="88"/>
      <c r="AA13" s="163"/>
      <c r="AB13" s="16" t="s">
        <v>165</v>
      </c>
      <c r="AC13" s="17" t="s">
        <v>165</v>
      </c>
      <c r="AD13" s="289">
        <v>42125</v>
      </c>
      <c r="AE13" s="209">
        <v>42339</v>
      </c>
      <c r="AF13" s="290">
        <f t="shared" si="1"/>
        <v>7.0356164383561648</v>
      </c>
      <c r="AG13" s="91" t="s">
        <v>270</v>
      </c>
      <c r="AH13" s="92" t="s">
        <v>270</v>
      </c>
      <c r="AI13" s="92">
        <v>1</v>
      </c>
      <c r="AJ13" s="92">
        <v>1</v>
      </c>
      <c r="AK13" s="92">
        <v>1</v>
      </c>
      <c r="AL13" s="92">
        <v>1</v>
      </c>
      <c r="AM13" s="104" t="s">
        <v>270</v>
      </c>
      <c r="AN13" s="106" t="s">
        <v>270</v>
      </c>
      <c r="AO13" s="106" t="s">
        <v>270</v>
      </c>
      <c r="AP13" s="106" t="s">
        <v>270</v>
      </c>
      <c r="AQ13" s="106" t="s">
        <v>270</v>
      </c>
      <c r="AR13" s="106" t="s">
        <v>270</v>
      </c>
      <c r="AS13" s="106" t="s">
        <v>270</v>
      </c>
      <c r="AT13" s="115" t="s">
        <v>270</v>
      </c>
      <c r="AU13" s="88"/>
      <c r="AV13" s="88"/>
      <c r="AW13" s="163"/>
      <c r="AX13" s="17"/>
      <c r="AY13" s="299">
        <f>IFERROR(VLOOKUP(BG13,ポイント配点表!$E$65:$G$176,3,FALSE)+IF(U13="1.新規開発",U$1,0)+IF(AO13=1,AO$1,0)+IF(AP13=1,AP$1,0)+IF(AQ13=1,AQ$1,0)+IF(AR13=1,AR$1,0)+IF(AS13=1,AS$1,0),"")</f>
        <v>0.25</v>
      </c>
      <c r="BG13" s="10" t="str">
        <f>IF(AN13=1,K13&amp;リスト!$J$10&amp;AC13,K13&amp;M13&amp;AC13)</f>
        <v>5,000万以上1億未満1.営業利益目標達成4.メンバー</v>
      </c>
    </row>
    <row r="14" spans="1:59" s="10" customFormat="1" ht="30.75" customHeight="1">
      <c r="B14" s="224">
        <v>4</v>
      </c>
      <c r="C14" s="16" t="s">
        <v>1341</v>
      </c>
      <c r="D14" s="14" t="s">
        <v>1350</v>
      </c>
      <c r="E14" s="15" t="s">
        <v>106</v>
      </c>
      <c r="F14" s="91" t="s">
        <v>1347</v>
      </c>
      <c r="G14" s="92"/>
      <c r="H14" s="92"/>
      <c r="I14" s="92"/>
      <c r="J14" s="93"/>
      <c r="K14" s="308" t="s">
        <v>1344</v>
      </c>
      <c r="L14" s="306" t="s">
        <v>1351</v>
      </c>
      <c r="M14" s="15" t="s">
        <v>1340</v>
      </c>
      <c r="N14" s="289">
        <v>42339</v>
      </c>
      <c r="O14" s="209">
        <v>42491</v>
      </c>
      <c r="P14" s="290">
        <f t="shared" si="0"/>
        <v>4.9972602739726026</v>
      </c>
      <c r="Q14" s="374"/>
      <c r="R14" s="375"/>
      <c r="S14" s="376"/>
      <c r="T14" s="14" t="s">
        <v>1370</v>
      </c>
      <c r="U14" s="306" t="s">
        <v>1367</v>
      </c>
      <c r="V14" s="14" t="s">
        <v>1368</v>
      </c>
      <c r="W14" s="88" t="s">
        <v>403</v>
      </c>
      <c r="X14" s="111" t="s">
        <v>403</v>
      </c>
      <c r="Y14" s="88"/>
      <c r="Z14" s="88"/>
      <c r="AA14" s="163"/>
      <c r="AB14" s="16" t="s">
        <v>165</v>
      </c>
      <c r="AC14" s="17" t="s">
        <v>179</v>
      </c>
      <c r="AD14" s="289">
        <v>42339</v>
      </c>
      <c r="AE14" s="209">
        <v>42491</v>
      </c>
      <c r="AF14" s="290">
        <f t="shared" si="1"/>
        <v>4.9972602739726026</v>
      </c>
      <c r="AG14" s="91" t="s">
        <v>270</v>
      </c>
      <c r="AH14" s="92">
        <v>1</v>
      </c>
      <c r="AI14" s="92">
        <v>1</v>
      </c>
      <c r="AJ14" s="92">
        <v>1</v>
      </c>
      <c r="AK14" s="92">
        <v>1</v>
      </c>
      <c r="AL14" s="92" t="s">
        <v>270</v>
      </c>
      <c r="AM14" s="104">
        <v>1</v>
      </c>
      <c r="AN14" s="106" t="s">
        <v>270</v>
      </c>
      <c r="AO14" s="106" t="s">
        <v>270</v>
      </c>
      <c r="AP14" s="106" t="s">
        <v>270</v>
      </c>
      <c r="AQ14" s="106" t="s">
        <v>270</v>
      </c>
      <c r="AR14" s="106" t="s">
        <v>270</v>
      </c>
      <c r="AS14" s="106" t="s">
        <v>270</v>
      </c>
      <c r="AT14" s="115" t="s">
        <v>270</v>
      </c>
      <c r="AU14" s="88"/>
      <c r="AV14" s="88"/>
      <c r="AW14" s="163"/>
      <c r="AX14" s="17"/>
      <c r="AY14" s="299">
        <f>IFERROR(VLOOKUP(BG14,ポイント配点表!$E$65:$G$176,3,FALSE)+IF(U14="1.新規開発",U$1,0)+IF(AO14=1,AO$1,0)+IF(AP14=1,AP$1,0)+IF(AQ14=1,AQ$1,0)+IF(AR14=1,AR$1,0)+IF(AS14=1,AS$1,0),"")</f>
        <v>0.95</v>
      </c>
      <c r="BG14" s="10" t="str">
        <f>IF(AN14=1,K14&amp;リスト!$J$10&amp;AC14,K14&amp;M14&amp;AC14)</f>
        <v>5,000万未満1.営業利益目標達成3.TL</v>
      </c>
    </row>
    <row r="15" spans="1:59" s="10" customFormat="1" ht="30.75" customHeight="1">
      <c r="B15" s="224">
        <v>5</v>
      </c>
      <c r="C15" s="16" t="s">
        <v>1341</v>
      </c>
      <c r="D15" s="14" t="s">
        <v>1352</v>
      </c>
      <c r="E15" s="15" t="s">
        <v>101</v>
      </c>
      <c r="F15" s="91" t="s">
        <v>1353</v>
      </c>
      <c r="G15" s="92"/>
      <c r="H15" s="92"/>
      <c r="I15" s="92"/>
      <c r="J15" s="93"/>
      <c r="K15" s="308" t="s">
        <v>1348</v>
      </c>
      <c r="L15" s="306" t="s">
        <v>1354</v>
      </c>
      <c r="M15" s="15" t="s">
        <v>1355</v>
      </c>
      <c r="N15" s="289">
        <v>42491</v>
      </c>
      <c r="O15" s="209">
        <v>42917</v>
      </c>
      <c r="P15" s="290">
        <f t="shared" si="0"/>
        <v>14.005479452054796</v>
      </c>
      <c r="Q15" s="374"/>
      <c r="R15" s="375"/>
      <c r="S15" s="376"/>
      <c r="T15" s="14" t="s">
        <v>1366</v>
      </c>
      <c r="U15" s="306" t="s">
        <v>1369</v>
      </c>
      <c r="V15" s="14" t="s">
        <v>1368</v>
      </c>
      <c r="W15" s="88" t="s">
        <v>403</v>
      </c>
      <c r="X15" s="111" t="s">
        <v>403</v>
      </c>
      <c r="Y15" s="88"/>
      <c r="Z15" s="88"/>
      <c r="AA15" s="163"/>
      <c r="AB15" s="16" t="s">
        <v>179</v>
      </c>
      <c r="AC15" s="17" t="s">
        <v>178</v>
      </c>
      <c r="AD15" s="289">
        <v>42491</v>
      </c>
      <c r="AE15" s="209">
        <v>42917</v>
      </c>
      <c r="AF15" s="290">
        <f t="shared" si="1"/>
        <v>14.005479452054796</v>
      </c>
      <c r="AG15" s="91" t="s">
        <v>270</v>
      </c>
      <c r="AH15" s="92">
        <v>1</v>
      </c>
      <c r="AI15" s="92">
        <v>1</v>
      </c>
      <c r="AJ15" s="92">
        <v>1</v>
      </c>
      <c r="AK15" s="92">
        <v>1</v>
      </c>
      <c r="AL15" s="92" t="s">
        <v>270</v>
      </c>
      <c r="AM15" s="104" t="s">
        <v>270</v>
      </c>
      <c r="AN15" s="106" t="s">
        <v>270</v>
      </c>
      <c r="AO15" s="106" t="s">
        <v>270</v>
      </c>
      <c r="AP15" s="106" t="s">
        <v>270</v>
      </c>
      <c r="AQ15" s="106" t="s">
        <v>270</v>
      </c>
      <c r="AR15" s="106" t="s">
        <v>270</v>
      </c>
      <c r="AS15" s="106" t="s">
        <v>270</v>
      </c>
      <c r="AT15" s="115" t="s">
        <v>270</v>
      </c>
      <c r="AU15" s="88"/>
      <c r="AV15" s="88"/>
      <c r="AW15" s="163"/>
      <c r="AX15" s="17"/>
      <c r="AY15" s="299">
        <f>IFERROR(VLOOKUP(BG15,ポイント配点表!$E$65:$G$176,3,FALSE)+IF(U15="1.新規開発",U$1,0)+IF(AO15=1,AO$1,0)+IF(AP15=1,AP$1,0)+IF(AQ15=1,AQ$1,0)+IF(AR15=1,AR$1,0)+IF(AS15=1,AS$1,0),"")</f>
        <v>0.83333333333333337</v>
      </c>
      <c r="BG15" s="10" t="str">
        <f>IF(AN15=1,K15&amp;リスト!$J$10&amp;AC15,K15&amp;M15&amp;AC15)</f>
        <v>5,000万以上1億未満3.営業利益目標未達成(赤字)2.PL/GL</v>
      </c>
    </row>
    <row r="16" spans="1:59" s="10" customFormat="1" ht="30.75" customHeight="1">
      <c r="B16" s="224">
        <v>6</v>
      </c>
      <c r="C16" s="16" t="s">
        <v>1341</v>
      </c>
      <c r="D16" s="14" t="s">
        <v>1356</v>
      </c>
      <c r="E16" s="15" t="s">
        <v>101</v>
      </c>
      <c r="F16" s="91" t="s">
        <v>1357</v>
      </c>
      <c r="G16" s="92" t="s">
        <v>1358</v>
      </c>
      <c r="H16" s="92" t="s">
        <v>1337</v>
      </c>
      <c r="I16" s="92"/>
      <c r="J16" s="93"/>
      <c r="K16" s="308" t="s">
        <v>1344</v>
      </c>
      <c r="L16" s="306" t="s">
        <v>1345</v>
      </c>
      <c r="M16" s="15" t="s">
        <v>1359</v>
      </c>
      <c r="N16" s="289">
        <v>42795</v>
      </c>
      <c r="O16" s="209">
        <v>43009</v>
      </c>
      <c r="P16" s="290">
        <f t="shared" si="0"/>
        <v>7.0356164383561648</v>
      </c>
      <c r="Q16" s="374"/>
      <c r="R16" s="375"/>
      <c r="S16" s="376"/>
      <c r="T16" s="14" t="s">
        <v>1366</v>
      </c>
      <c r="U16" s="306" t="s">
        <v>1367</v>
      </c>
      <c r="V16" s="14" t="s">
        <v>1368</v>
      </c>
      <c r="W16" s="88" t="s">
        <v>403</v>
      </c>
      <c r="X16" s="111" t="s">
        <v>403</v>
      </c>
      <c r="Y16" s="88"/>
      <c r="Z16" s="88"/>
      <c r="AA16" s="163"/>
      <c r="AB16" s="16" t="s">
        <v>178</v>
      </c>
      <c r="AC16" s="17" t="s">
        <v>178</v>
      </c>
      <c r="AD16" s="289">
        <v>42795</v>
      </c>
      <c r="AE16" s="209">
        <v>43009</v>
      </c>
      <c r="AF16" s="290">
        <f t="shared" si="1"/>
        <v>7.0356164383561648</v>
      </c>
      <c r="AG16" s="91" t="s">
        <v>270</v>
      </c>
      <c r="AH16" s="92">
        <v>1</v>
      </c>
      <c r="AI16" s="92">
        <v>1</v>
      </c>
      <c r="AJ16" s="92" t="s">
        <v>270</v>
      </c>
      <c r="AK16" s="92" t="s">
        <v>270</v>
      </c>
      <c r="AL16" s="92" t="s">
        <v>270</v>
      </c>
      <c r="AM16" s="104">
        <v>1</v>
      </c>
      <c r="AN16" s="106" t="s">
        <v>270</v>
      </c>
      <c r="AO16" s="106" t="s">
        <v>270</v>
      </c>
      <c r="AP16" s="106" t="s">
        <v>270</v>
      </c>
      <c r="AQ16" s="106" t="s">
        <v>270</v>
      </c>
      <c r="AR16" s="106" t="s">
        <v>270</v>
      </c>
      <c r="AS16" s="106" t="s">
        <v>270</v>
      </c>
      <c r="AT16" s="115" t="s">
        <v>270</v>
      </c>
      <c r="AU16" s="88"/>
      <c r="AV16" s="88"/>
      <c r="AW16" s="163"/>
      <c r="AX16" s="17"/>
      <c r="AY16" s="299">
        <f>IFERROR(VLOOKUP(BG16,ポイント配点表!$E$65:$G$176,3,FALSE)+IF(U16="1.新規開発",U$1,0)+IF(AO16=1,AO$1,0)+IF(AP16=1,AP$1,0)+IF(AQ16=1,AQ$1,0)+IF(AR16=1,AR$1,0)+IF(AS16=1,AS$1,0),"")</f>
        <v>1.0333333333333334</v>
      </c>
      <c r="BG16" s="10" t="str">
        <f>IF(AN16=1,K16&amp;リスト!$J$10&amp;AC16,K16&amp;M16&amp;AC16)</f>
        <v>5,000万未満2.営業利益目標未達成(黒字)2.PL/GL</v>
      </c>
    </row>
    <row r="17" spans="2:59" s="10" customFormat="1" ht="30.75" customHeight="1">
      <c r="B17" s="224">
        <v>7</v>
      </c>
      <c r="C17" s="16" t="s">
        <v>1341</v>
      </c>
      <c r="D17" s="14" t="s">
        <v>1360</v>
      </c>
      <c r="E17" s="15" t="s">
        <v>101</v>
      </c>
      <c r="F17" s="91" t="s">
        <v>1361</v>
      </c>
      <c r="G17" s="92" t="s">
        <v>244</v>
      </c>
      <c r="H17" s="92" t="s">
        <v>1362</v>
      </c>
      <c r="I17" s="92"/>
      <c r="J17" s="93"/>
      <c r="K17" s="308" t="s">
        <v>1348</v>
      </c>
      <c r="L17" s="306" t="s">
        <v>1354</v>
      </c>
      <c r="M17" s="15" t="s">
        <v>1340</v>
      </c>
      <c r="N17" s="289">
        <v>43009</v>
      </c>
      <c r="O17" s="209">
        <v>43435</v>
      </c>
      <c r="P17" s="290">
        <f t="shared" si="0"/>
        <v>14.005479452054796</v>
      </c>
      <c r="Q17" s="374"/>
      <c r="R17" s="375"/>
      <c r="S17" s="376"/>
      <c r="T17" s="14" t="s">
        <v>1366</v>
      </c>
      <c r="U17" s="306" t="s">
        <v>1367</v>
      </c>
      <c r="V17" s="14" t="s">
        <v>1368</v>
      </c>
      <c r="W17" s="88" t="s">
        <v>403</v>
      </c>
      <c r="X17" s="111" t="s">
        <v>403</v>
      </c>
      <c r="Y17" s="88"/>
      <c r="Z17" s="88"/>
      <c r="AA17" s="163"/>
      <c r="AB17" s="16" t="s">
        <v>178</v>
      </c>
      <c r="AC17" s="17" t="s">
        <v>178</v>
      </c>
      <c r="AD17" s="289">
        <v>43009</v>
      </c>
      <c r="AE17" s="209">
        <v>43435</v>
      </c>
      <c r="AF17" s="290">
        <f t="shared" si="1"/>
        <v>14.005479452054796</v>
      </c>
      <c r="AG17" s="91">
        <v>1</v>
      </c>
      <c r="AH17" s="92">
        <v>1</v>
      </c>
      <c r="AI17" s="92">
        <v>1</v>
      </c>
      <c r="AJ17" s="92">
        <v>1</v>
      </c>
      <c r="AK17" s="92">
        <v>1</v>
      </c>
      <c r="AL17" s="92">
        <v>1</v>
      </c>
      <c r="AM17" s="104">
        <v>1</v>
      </c>
      <c r="AN17" s="106" t="s">
        <v>270</v>
      </c>
      <c r="AO17" s="106" t="s">
        <v>270</v>
      </c>
      <c r="AP17" s="106" t="s">
        <v>270</v>
      </c>
      <c r="AQ17" s="106" t="s">
        <v>270</v>
      </c>
      <c r="AR17" s="106" t="s">
        <v>270</v>
      </c>
      <c r="AS17" s="106">
        <v>1</v>
      </c>
      <c r="AT17" s="115" t="s">
        <v>270</v>
      </c>
      <c r="AU17" s="88"/>
      <c r="AV17" s="88"/>
      <c r="AW17" s="163"/>
      <c r="AX17" s="17"/>
      <c r="AY17" s="299">
        <f>IFERROR(VLOOKUP(BG17,ポイント配点表!$E$65:$G$176,3,FALSE)+IF(U17="1.新規開発",U$1,0)+IF(AO17=1,AO$1,0)+IF(AP17=1,AP$1,0)+IF(AQ17=1,AQ$1,0)+IF(AR17=1,AR$1,0)+IF(AS17=1,AS$1,0),"")</f>
        <v>1.6666666666666667</v>
      </c>
      <c r="BG17" s="10" t="str">
        <f>IF(AN17=1,K17&amp;リスト!$J$10&amp;AC17,K17&amp;M17&amp;AC17)</f>
        <v>5,000万以上1億未満1.営業利益目標達成2.PL/GL</v>
      </c>
    </row>
    <row r="18" spans="2:59" s="10" customFormat="1" ht="30.75" customHeight="1">
      <c r="B18" s="224">
        <v>8</v>
      </c>
      <c r="C18" s="16" t="s">
        <v>1341</v>
      </c>
      <c r="D18" s="14" t="s">
        <v>1363</v>
      </c>
      <c r="E18" s="15" t="s">
        <v>106</v>
      </c>
      <c r="F18" s="91" t="s">
        <v>1343</v>
      </c>
      <c r="G18" s="92" t="s">
        <v>1364</v>
      </c>
      <c r="H18" s="92"/>
      <c r="I18" s="92"/>
      <c r="J18" s="93"/>
      <c r="K18" s="308" t="s">
        <v>1344</v>
      </c>
      <c r="L18" s="306" t="s">
        <v>1345</v>
      </c>
      <c r="M18" s="15" t="s">
        <v>1340</v>
      </c>
      <c r="N18" s="289">
        <v>43466</v>
      </c>
      <c r="O18" s="209">
        <v>43678</v>
      </c>
      <c r="P18" s="290">
        <f t="shared" si="0"/>
        <v>6.9698630136986299</v>
      </c>
      <c r="Q18" s="374"/>
      <c r="R18" s="375"/>
      <c r="S18" s="376"/>
      <c r="T18" s="14" t="s">
        <v>1370</v>
      </c>
      <c r="U18" s="306" t="s">
        <v>1367</v>
      </c>
      <c r="V18" s="14" t="s">
        <v>1368</v>
      </c>
      <c r="W18" s="88" t="s">
        <v>403</v>
      </c>
      <c r="X18" s="111" t="s">
        <v>403</v>
      </c>
      <c r="Y18" s="88"/>
      <c r="Z18" s="88"/>
      <c r="AA18" s="163"/>
      <c r="AB18" s="16" t="s">
        <v>174</v>
      </c>
      <c r="AC18" s="17" t="s">
        <v>174</v>
      </c>
      <c r="AD18" s="289">
        <v>43466</v>
      </c>
      <c r="AE18" s="209">
        <v>43678</v>
      </c>
      <c r="AF18" s="290">
        <f t="shared" si="1"/>
        <v>6.9698630136986299</v>
      </c>
      <c r="AG18" s="91">
        <v>1</v>
      </c>
      <c r="AH18" s="92">
        <v>1</v>
      </c>
      <c r="AI18" s="92">
        <v>1</v>
      </c>
      <c r="AJ18" s="92">
        <v>1</v>
      </c>
      <c r="AK18" s="92">
        <v>1</v>
      </c>
      <c r="AL18" s="92">
        <v>1</v>
      </c>
      <c r="AM18" s="104">
        <v>1</v>
      </c>
      <c r="AN18" s="106" t="s">
        <v>270</v>
      </c>
      <c r="AO18" s="106" t="s">
        <v>270</v>
      </c>
      <c r="AP18" s="106" t="s">
        <v>270</v>
      </c>
      <c r="AQ18" s="106" t="s">
        <v>270</v>
      </c>
      <c r="AR18" s="106" t="s">
        <v>270</v>
      </c>
      <c r="AS18" s="106">
        <v>1</v>
      </c>
      <c r="AT18" s="115" t="s">
        <v>270</v>
      </c>
      <c r="AU18" s="88"/>
      <c r="AV18" s="88"/>
      <c r="AW18" s="163"/>
      <c r="AX18" s="17"/>
      <c r="AY18" s="299">
        <f>IFERROR(VLOOKUP(BG18,ポイント配点表!$E$65:$G$176,3,FALSE)+IF(U18="1.新規開発",U$1,0)+IF(AO18=1,AO$1,0)+IF(AP18=1,AP$1,0)+IF(AQ18=1,AQ$1,0)+IF(AR18=1,AR$1,0)+IF(AS18=1,AS$1,0),"")</f>
        <v>2.1333333333333333</v>
      </c>
      <c r="BG18" s="10" t="str">
        <f>IF(AN18=1,K18&amp;リスト!$J$10&amp;AC18,K18&amp;M18&amp;AC18)</f>
        <v>5,000万未満1.営業利益目標達成1.PM</v>
      </c>
    </row>
    <row r="19" spans="2:59" s="10" customFormat="1" ht="30.75" customHeight="1">
      <c r="B19" s="224">
        <v>9</v>
      </c>
      <c r="C19" s="16" t="s">
        <v>1341</v>
      </c>
      <c r="D19" s="14" t="s">
        <v>1365</v>
      </c>
      <c r="E19" s="15" t="s">
        <v>101</v>
      </c>
      <c r="F19" s="91" t="s">
        <v>1362</v>
      </c>
      <c r="G19" s="92" t="s">
        <v>1336</v>
      </c>
      <c r="H19" s="92"/>
      <c r="I19" s="92"/>
      <c r="J19" s="93"/>
      <c r="K19" s="308" t="s">
        <v>1348</v>
      </c>
      <c r="L19" s="306" t="s">
        <v>1349</v>
      </c>
      <c r="M19" s="15" t="s">
        <v>1359</v>
      </c>
      <c r="N19" s="289">
        <v>43678</v>
      </c>
      <c r="O19" s="209">
        <v>43983</v>
      </c>
      <c r="P19" s="290">
        <f t="shared" si="0"/>
        <v>10.027397260273972</v>
      </c>
      <c r="Q19" s="374"/>
      <c r="R19" s="375"/>
      <c r="S19" s="376"/>
      <c r="T19" s="14" t="s">
        <v>1366</v>
      </c>
      <c r="U19" s="306" t="s">
        <v>1369</v>
      </c>
      <c r="V19" s="14" t="s">
        <v>1368</v>
      </c>
      <c r="W19" s="88" t="s">
        <v>403</v>
      </c>
      <c r="X19" s="111">
        <v>1</v>
      </c>
      <c r="Y19" s="88"/>
      <c r="Z19" s="88"/>
      <c r="AA19" s="163"/>
      <c r="AB19" s="16" t="s">
        <v>174</v>
      </c>
      <c r="AC19" s="17" t="s">
        <v>174</v>
      </c>
      <c r="AD19" s="289">
        <v>43678</v>
      </c>
      <c r="AE19" s="209">
        <v>43983</v>
      </c>
      <c r="AF19" s="290">
        <f t="shared" si="1"/>
        <v>10.027397260273972</v>
      </c>
      <c r="AG19" s="91" t="s">
        <v>270</v>
      </c>
      <c r="AH19" s="92">
        <v>1</v>
      </c>
      <c r="AI19" s="92">
        <v>1</v>
      </c>
      <c r="AJ19" s="92">
        <v>1</v>
      </c>
      <c r="AK19" s="92">
        <v>1</v>
      </c>
      <c r="AL19" s="92">
        <v>1</v>
      </c>
      <c r="AM19" s="104" t="s">
        <v>270</v>
      </c>
      <c r="AN19" s="106" t="s">
        <v>270</v>
      </c>
      <c r="AO19" s="106" t="s">
        <v>270</v>
      </c>
      <c r="AP19" s="106" t="s">
        <v>270</v>
      </c>
      <c r="AQ19" s="106" t="s">
        <v>270</v>
      </c>
      <c r="AR19" s="106" t="s">
        <v>270</v>
      </c>
      <c r="AS19" s="106" t="s">
        <v>270</v>
      </c>
      <c r="AT19" s="115" t="s">
        <v>270</v>
      </c>
      <c r="AU19" s="88"/>
      <c r="AV19" s="88"/>
      <c r="AW19" s="163"/>
      <c r="AX19" s="17"/>
      <c r="AY19" s="299">
        <f>IFERROR(VLOOKUP(BG19,ポイント配点表!$E$65:$G$176,3,FALSE)+IF(U19="1.新規開発",U$1,0)+IF(AO19=1,AO$1,0)+IF(AP19=1,AP$1,0)+IF(AQ19=1,AQ$1,0)+IF(AR19=1,AR$1,0)+IF(AS19=1,AS$1,0),"")</f>
        <v>1.5833333333333333</v>
      </c>
      <c r="BG19" s="10" t="str">
        <f>IF(AN19=1,K19&amp;リスト!$J$10&amp;AC19,K19&amp;M19&amp;AC19)</f>
        <v>5,000万以上1億未満2.営業利益目標未達成(黒字)1.PM</v>
      </c>
    </row>
    <row r="20" spans="2:59" s="10" customFormat="1" ht="30.75" customHeight="1">
      <c r="B20" s="225">
        <v>10</v>
      </c>
      <c r="C20" s="20"/>
      <c r="D20" s="18"/>
      <c r="E20" s="19"/>
      <c r="F20" s="94"/>
      <c r="G20" s="95"/>
      <c r="H20" s="95"/>
      <c r="I20" s="95"/>
      <c r="J20" s="96"/>
      <c r="K20" s="309"/>
      <c r="L20" s="307"/>
      <c r="M20" s="19"/>
      <c r="N20" s="291"/>
      <c r="O20" s="382"/>
      <c r="P20" s="292">
        <f t="shared" si="0"/>
        <v>0</v>
      </c>
      <c r="Q20" s="377"/>
      <c r="R20" s="378"/>
      <c r="S20" s="379"/>
      <c r="T20" s="18"/>
      <c r="U20" s="307"/>
      <c r="V20" s="18"/>
      <c r="W20" s="89" t="s">
        <v>403</v>
      </c>
      <c r="X20" s="112" t="s">
        <v>403</v>
      </c>
      <c r="Y20" s="89"/>
      <c r="Z20" s="89"/>
      <c r="AA20" s="164"/>
      <c r="AB20" s="20"/>
      <c r="AC20" s="21"/>
      <c r="AD20" s="291"/>
      <c r="AE20" s="210"/>
      <c r="AF20" s="292">
        <f t="shared" si="1"/>
        <v>0</v>
      </c>
      <c r="AG20" s="94" t="s">
        <v>270</v>
      </c>
      <c r="AH20" s="95" t="s">
        <v>270</v>
      </c>
      <c r="AI20" s="95" t="s">
        <v>270</v>
      </c>
      <c r="AJ20" s="95" t="s">
        <v>270</v>
      </c>
      <c r="AK20" s="95" t="s">
        <v>270</v>
      </c>
      <c r="AL20" s="95" t="s">
        <v>270</v>
      </c>
      <c r="AM20" s="105" t="s">
        <v>270</v>
      </c>
      <c r="AN20" s="107" t="s">
        <v>270</v>
      </c>
      <c r="AO20" s="351" t="s">
        <v>270</v>
      </c>
      <c r="AP20" s="351" t="s">
        <v>270</v>
      </c>
      <c r="AQ20" s="351" t="s">
        <v>270</v>
      </c>
      <c r="AR20" s="351" t="s">
        <v>270</v>
      </c>
      <c r="AS20" s="351" t="s">
        <v>270</v>
      </c>
      <c r="AT20" s="116" t="s">
        <v>270</v>
      </c>
      <c r="AU20" s="89"/>
      <c r="AV20" s="89"/>
      <c r="AW20" s="164"/>
      <c r="AX20" s="21"/>
      <c r="AY20" s="300" t="str">
        <f>IFERROR(VLOOKUP(BG20,ポイント配点表!$E$65:$G$176,3,FALSE)+IF(U20="1.新規開発",U$1,0)+IF(AO20=1,AO$1,0)+IF(AP20=1,AP$1,0)+IF(AQ20=1,AQ$1,0)+IF(AR20=1,AR$1,0)+IF(AS20=1,AS$1,0),"")</f>
        <v/>
      </c>
      <c r="BG20" s="10" t="str">
        <f>IF(AN20=1,K20&amp;リスト!$J$10&amp;AC20,K20&amp;M20&amp;AC20)</f>
        <v/>
      </c>
    </row>
    <row r="21" spans="2:59" s="10" customFormat="1">
      <c r="AY21" s="311"/>
      <c r="AZ21" s="245"/>
    </row>
    <row r="22" spans="2:59" s="10" customFormat="1" ht="16.5">
      <c r="B22" s="373" t="s">
        <v>973</v>
      </c>
      <c r="C22" s="72"/>
      <c r="AY22" s="310"/>
    </row>
    <row r="23" spans="2:59" s="10" customFormat="1" ht="16.5" customHeight="1">
      <c r="B23" s="373" t="s">
        <v>993</v>
      </c>
      <c r="C23" s="72"/>
      <c r="AY23" s="82"/>
    </row>
    <row r="24" spans="2:59" s="10" customFormat="1" ht="16.5" customHeight="1">
      <c r="B24" s="72" t="s">
        <v>903</v>
      </c>
      <c r="C24" s="72"/>
      <c r="AY24" s="82"/>
    </row>
    <row r="25" spans="2:59" s="10" customFormat="1" ht="16.5" customHeight="1">
      <c r="B25" s="72" t="s">
        <v>974</v>
      </c>
      <c r="C25" s="72"/>
    </row>
    <row r="26" spans="2:59" s="10" customFormat="1" ht="16.5" customHeight="1">
      <c r="B26" s="373" t="s">
        <v>900</v>
      </c>
      <c r="C26" s="72"/>
    </row>
    <row r="27" spans="2:59" s="10" customFormat="1" ht="16.5" customHeight="1">
      <c r="B27" s="373" t="s">
        <v>902</v>
      </c>
      <c r="C27" s="72"/>
    </row>
    <row r="28" spans="2:59" s="10" customFormat="1" ht="16.5" customHeight="1">
      <c r="B28" s="373" t="s">
        <v>901</v>
      </c>
      <c r="C28" s="72"/>
    </row>
    <row r="29" spans="2:59" s="10" customFormat="1" ht="16.5" customHeight="1">
      <c r="B29" s="373" t="s">
        <v>648</v>
      </c>
      <c r="C29" s="25"/>
    </row>
    <row r="30" spans="2:59" s="10" customFormat="1" ht="16.5" customHeight="1">
      <c r="B30" s="373" t="s">
        <v>645</v>
      </c>
      <c r="C30" s="25"/>
    </row>
    <row r="31" spans="2:59" ht="16.5" customHeight="1">
      <c r="B31" s="373" t="s">
        <v>647</v>
      </c>
      <c r="C31" s="25"/>
    </row>
    <row r="32" spans="2:59" ht="16.5" customHeight="1">
      <c r="B32" s="72" t="s">
        <v>646</v>
      </c>
      <c r="C32" s="25"/>
    </row>
    <row r="33" spans="2:13" ht="16.5" customHeight="1">
      <c r="B33" s="373" t="s">
        <v>400</v>
      </c>
      <c r="C33" s="25"/>
    </row>
    <row r="34" spans="2:13" ht="16.5" customHeight="1">
      <c r="B34" s="373" t="s">
        <v>401</v>
      </c>
      <c r="C34" s="25"/>
    </row>
    <row r="35" spans="2:13" ht="14.25">
      <c r="B35" s="373" t="s">
        <v>402</v>
      </c>
      <c r="C35" s="25"/>
    </row>
    <row r="36" spans="2:13" ht="14.25">
      <c r="B36" s="373"/>
    </row>
    <row r="48" spans="2:13">
      <c r="M48" s="10"/>
    </row>
  </sheetData>
  <mergeCells count="2">
    <mergeCell ref="F3:J3"/>
    <mergeCell ref="F4:J4"/>
  </mergeCells>
  <phoneticPr fontId="2"/>
  <conditionalFormatting sqref="AY11:AY20 AY22:AY24">
    <cfRule type="cellIs" dxfId="19" priority="11" operator="equal">
      <formula>0</formula>
    </cfRule>
  </conditionalFormatting>
  <conditionalFormatting sqref="AY6">
    <cfRule type="cellIs" dxfId="18" priority="9" operator="equal">
      <formula>0</formula>
    </cfRule>
  </conditionalFormatting>
  <conditionalFormatting sqref="L4">
    <cfRule type="cellIs" dxfId="17" priority="7" operator="equal">
      <formula>""</formula>
    </cfRule>
  </conditionalFormatting>
  <conditionalFormatting sqref="K4">
    <cfRule type="cellIs" dxfId="16" priority="6" operator="equal">
      <formula>""</formula>
    </cfRule>
  </conditionalFormatting>
  <conditionalFormatting sqref="F4:J4">
    <cfRule type="cellIs" dxfId="15" priority="5" operator="equal">
      <formula>""</formula>
    </cfRule>
  </conditionalFormatting>
  <conditionalFormatting sqref="E4">
    <cfRule type="cellIs" dxfId="14" priority="4" operator="equal">
      <formula>""</formula>
    </cfRule>
  </conditionalFormatting>
  <conditionalFormatting sqref="D4">
    <cfRule type="cellIs" dxfId="13" priority="3" operator="equal">
      <formula>""</formula>
    </cfRule>
  </conditionalFormatting>
  <conditionalFormatting sqref="C4">
    <cfRule type="cellIs" dxfId="12" priority="2" operator="equal">
      <formula>""</formula>
    </cfRule>
  </conditionalFormatting>
  <conditionalFormatting sqref="C6">
    <cfRule type="cellIs" dxfId="11" priority="1" operator="equal">
      <formula>""</formula>
    </cfRule>
  </conditionalFormatting>
  <dataValidations xWindow="939" yWindow="701" count="11">
    <dataValidation allowBlank="1" showInputMessage="1" showErrorMessage="1" promptTitle="お客様名" prompt="お客様名を正式名称で入力してください_x000a_(例. ○○株式会社)" sqref="C11:C20" xr:uid="{00000000-0002-0000-0000-000000000000}"/>
    <dataValidation allowBlank="1" showInputMessage="1" showErrorMessage="1" promptTitle="開発期間(か月)" prompt="プロジェクト全体の工期(○か月)が自動で設定されます。" sqref="P11:P20" xr:uid="{00000000-0002-0000-0000-000001000000}"/>
    <dataValidation allowBlank="1" showInputMessage="1" showErrorMessage="1" promptTitle="補足" prompt="特記事項あれば入力してください。" sqref="AX11:AX20" xr:uid="{00000000-0002-0000-0000-000002000000}"/>
    <dataValidation allowBlank="1" showInputMessage="1" showErrorMessage="1" promptTitle="全体工数(人月)" prompt="プロジェクト全体の工数(○人月)を数値で入力してください。_x000a_※&quot;人月&quot;は自動で設定されます" sqref="Q11:Q20" xr:uid="{00000000-0002-0000-0000-000003000000}"/>
    <dataValidation allowBlank="1" showInputMessage="1" showErrorMessage="1" promptTitle="売上高(百万円)" prompt="プロジェクト全体の売上高(単位：百万円)を数値で入力してください。" sqref="R11:R20" xr:uid="{00000000-0002-0000-0000-000004000000}"/>
    <dataValidation allowBlank="1" showInputMessage="1" showErrorMessage="1" promptTitle="営業利益率" prompt="営業利益率を入力してください。_x000a_※&quot;％&quot;は自動で入力されます。" sqref="S11:S20" xr:uid="{00000000-0002-0000-0000-000005000000}"/>
    <dataValidation allowBlank="1" showInputMessage="1" showErrorMessage="1" promptTitle="マイグレーション" sqref="Y11:AA20 AU11:AW20" xr:uid="{00000000-0002-0000-0000-000006000000}"/>
    <dataValidation allowBlank="1" showInputMessage="1" showErrorMessage="1" prompt="時期を入力してください。(不確かな場合はだいたいでいいので必ず入力してください)" sqref="AD11:AD20 N11:N20" xr:uid="{00000000-0002-0000-0000-000007000000}"/>
    <dataValidation allowBlank="1" showInputMessage="1" showErrorMessage="1" promptTitle="開発期間(か月)" prompt="着任期間(○か月)が自動で設定されます。" sqref="AF11:AF20" xr:uid="{00000000-0002-0000-0000-000008000000}"/>
    <dataValidation allowBlank="1" showInputMessage="1" showErrorMessage="1" prompt="時期を入力してください。不確かな場合はだいたいでいいので必ず入力してください。まだ継続している場合は、現在日付を入力してください。" sqref="AE11:AE20 O11:O20" xr:uid="{00000000-0002-0000-0000-000009000000}"/>
    <dataValidation type="date" allowBlank="1" showInputMessage="1" showErrorMessage="1" error="日付形式(yyyy/mm/dd)にしてください'" prompt="入力形式：_x000a_yyyy/mm/dd" sqref="L4" xr:uid="{02425DF5-F2F5-4667-907D-213FB2582E7B}">
      <formula1>1</formula1>
      <formula2>73051</formula2>
    </dataValidation>
  </dataValidations>
  <pageMargins left="0.19685039370078741" right="0.19685039370078741" top="0.39370078740157483" bottom="0.39370078740157483" header="0.19685039370078741" footer="0.19685039370078741"/>
  <pageSetup paperSize="8" scale="65" orientation="landscape" r:id="rId1"/>
  <headerFooter alignWithMargins="0">
    <oddFooter xml:space="preserve">&amp;R&amp;"Meiryo UI,標準"&amp;9&amp;P / &amp;N </oddFooter>
  </headerFooter>
  <drawing r:id="rId2"/>
  <legacyDrawing r:id="rId3"/>
  <extLst>
    <ext xmlns:x14="http://schemas.microsoft.com/office/spreadsheetml/2009/9/main" uri="{CCE6A557-97BC-4b89-ADB6-D9C93CAAB3DF}">
      <x14:dataValidations xmlns:xm="http://schemas.microsoft.com/office/excel/2006/main" xWindow="939" yWindow="701" count="25">
        <x14:dataValidation type="list" allowBlank="1" showInputMessage="1" showErrorMessage="1" xr:uid="{00000000-0002-0000-0000-00000A000000}">
          <x14:formula1>
            <xm:f>リスト!$R$6:$R$7</xm:f>
          </x14:formula1>
          <xm:sqref>C6</xm:sqref>
        </x14:dataValidation>
        <x14:dataValidation type="list" allowBlank="1" showInputMessage="1" showErrorMessage="1" promptTitle="収支" prompt="1.営業利益目標達成_x000a_2.営業利益目標未達成(黒字)_x000a_3.営業利益目標未達成(赤字)" xr:uid="{00000000-0002-0000-0000-00000B000000}">
          <x14:formula1>
            <xm:f>リスト!$J$6:$J$8</xm:f>
          </x14:formula1>
          <xm:sqref>M11:M20</xm:sqref>
        </x14:dataValidation>
        <x14:dataValidation type="list" allowBlank="1" showInputMessage="1" showErrorMessage="1" promptTitle="離任時の役割" prompt="プロジェクトを離任した際の役割を入力してください。_x000a_着任時と変わらない場合も同様の値を入力してください。_x000a_1.PM_x000a_2.PL/GL_x000a_3.TL_x000a_4.メンバー" xr:uid="{00000000-0002-0000-0000-00000C000000}">
          <x14:formula1>
            <xm:f>リスト!$V$6:$V$9</xm:f>
          </x14:formula1>
          <xm:sqref>AC11:AC20</xm:sqref>
        </x14:dataValidation>
        <x14:dataValidation type="list" allowBlank="1" showInputMessage="1" showErrorMessage="1" promptTitle="参画工程" prompt="参画している場合は1に変更してください。_x000a_※当該工程を受注していない場合も□のまま変更しないでください。" xr:uid="{00000000-0002-0000-0000-00000D000000}">
          <x14:formula1>
            <xm:f>リスト!$T$6:$T$7</xm:f>
          </x14:formula1>
          <xm:sqref>AG11:AM20</xm:sqref>
        </x14:dataValidation>
        <x14:dataValidation type="list" allowBlank="1" showInputMessage="1" showErrorMessage="1" promptTitle="オフショア開発管理" prompt="そのPJにおいてオフショア管理を行っていた場合「1」を選択してください。_x000a_※PJが採用していたかどうかではなく自分が関わっていたかを選択してください。" xr:uid="{00000000-0002-0000-0000-00000E000000}">
          <x14:formula1>
            <xm:f>リスト!$T$6:$T$7</xm:f>
          </x14:formula1>
          <xm:sqref>AT11:AT20</xm:sqref>
        </x14:dataValidation>
        <x14:dataValidation type="list" allowBlank="1" showInputMessage="1" showErrorMessage="1" promptTitle="マイグレーション" prompt="マイグレーション開発(プログラムやデータ、OSなどの環境やプラットフォームを移行、変換する開発)の場合、「1」を選択してください。" xr:uid="{00000000-0002-0000-0000-00000F000000}">
          <x14:formula1>
            <xm:f>リスト!$T$6:$T$7</xm:f>
          </x14:formula1>
          <xm:sqref>X11:X20</xm:sqref>
        </x14:dataValidation>
        <x14:dataValidation type="list" allowBlank="1" showInputMessage="1" showErrorMessage="1" promptTitle="顧客業種分類" prompt="サービス、運輸、海運・空運、官公庁、_x000a_教育、金融、建設、公共インフラ、_x000a_紙・パルプ、商業、情報通信、食品、_x000a_信用情報機関、精密機器、製造業、_x000a_製薬、繊維、倉庫・運輸関係、通信、_x000a_鉄鋼、電気機器、電力・ガス、_x000a_非鉄金属、病院、窯業、陸運、_x000a_その他_x000a_" xr:uid="{00000000-0002-0000-0000-000010000000}">
          <x14:formula1>
            <xm:f>リスト!$B$6:$B$32</xm:f>
          </x14:formula1>
          <xm:sqref>E11:E20</xm:sqref>
        </x14:dataValidation>
        <x14:dataValidation type="list" allowBlank="1" showInputMessage="1" showErrorMessage="1" promptTitle="業務分類" prompt="5つまで選択してください。_x000a_A.経営計画、B.人事管理・給与計算、_x000a_C.会計財務管理、D.資産管理、_x000a_E.研究開発、F.生産管理、G.原価管理、_x000a_H.購買管理、I.在庫管理、J.販売管理、_x000a_K.物流管理、L.技術・設計管理、M.貿易、_x000a_N.見積積算、O.銀行業務、P.保険業務、_x000a_Q.年金業務、R.カード・信販業務、_x000a_S.住宅ローン業務、T.医療業務、V.その他_x000a_" xr:uid="{00000000-0002-0000-0000-000011000000}">
          <x14:formula1>
            <xm:f>リスト!$D$6:$D$27</xm:f>
          </x14:formula1>
          <xm:sqref>F11:J20</xm:sqref>
        </x14:dataValidation>
        <x14:dataValidation type="list" allowBlank="1" showInputMessage="1" showErrorMessage="1" promptTitle="プロジェクト規模" prompt="100億以上_x000a_50億以上~100億未満_x000a_10億以上~50億未満_x000a_5億以上~10億未満_x000a_1億以上~5億未満_x000a_5,000万以上~1億未満_x000a_5,000万未満" xr:uid="{00000000-0002-0000-0000-000012000000}">
          <x14:formula1>
            <xm:f>リスト!$F$6:$F$12</xm:f>
          </x14:formula1>
          <xm:sqref>K11:K20</xm:sqref>
        </x14:dataValidation>
        <x14:dataValidation type="list" allowBlank="1" showInputMessage="1" showErrorMessage="1" promptTitle="PJ種別" prompt="SS：200人月～_x000a_S：100人月～_x000a_A：50人月～_x000a_B：30人月～_x000a_C：10人月～_x000a_D：～10人月" xr:uid="{00000000-0002-0000-0000-000013000000}">
          <x14:formula1>
            <xm:f>リスト!$H$6:$H$11</xm:f>
          </x14:formula1>
          <xm:sqref>L11:L20</xm:sqref>
        </x14:dataValidation>
        <x14:dataValidation type="list" allowBlank="1" showInputMessage="1" showErrorMessage="1" promptTitle="開発形態" prompt="1.ウォーターフォール_x000a_2.アジャイル_x000a_3.その他" xr:uid="{00000000-0002-0000-0000-000014000000}">
          <x14:formula1>
            <xm:f>リスト!$L$6:$L$8</xm:f>
          </x14:formula1>
          <xm:sqref>T11:T20</xm:sqref>
        </x14:dataValidation>
        <x14:dataValidation type="list" allowBlank="1" showInputMessage="1" showErrorMessage="1" promptTitle="開発種別" prompt="1.新規開発_x000a_2.保守開発_x000a_3.その他" xr:uid="{00000000-0002-0000-0000-000015000000}">
          <x14:formula1>
            <xm:f>リスト!$N$6:$N$8</xm:f>
          </x14:formula1>
          <xm:sqref>U11:U20</xm:sqref>
        </x14:dataValidation>
        <x14:dataValidation type="list" allowBlank="1" showInputMessage="1" showErrorMessage="1" promptTitle="ERP" prompt="1.SAP_x000a_2.EBS_x000a_3.その他_x000a_4.なし" xr:uid="{00000000-0002-0000-0000-000016000000}">
          <x14:formula1>
            <xm:f>リスト!$P$6:$P$9</xm:f>
          </x14:formula1>
          <xm:sqref>V11:V20</xm:sqref>
        </x14:dataValidation>
        <x14:dataValidation type="list" allowBlank="1" showInputMessage="1" showErrorMessage="1" promptTitle="EOS" prompt="EOS(Electronic Ordering System)に該当する場合「1」を選択してください。_x000a_※企業間のオンライン受発注システム" xr:uid="{00000000-0002-0000-0000-000017000000}">
          <x14:formula1>
            <xm:f>リスト!$T$6:$T$7</xm:f>
          </x14:formula1>
          <xm:sqref>W11:W20</xm:sqref>
        </x14:dataValidation>
        <x14:dataValidation type="list" allowBlank="1" showInputMessage="1" showErrorMessage="1" promptTitle="着任時の役割" prompt="プロジェクトに着任した際の役割を入力してください。_x000a_1.PM_x000a_2.PL/GL_x000a_3.TL_x000a_4.メンバー" xr:uid="{00000000-0002-0000-0000-000018000000}">
          <x14:formula1>
            <xm:f>リスト!$V$6:$V$9</xm:f>
          </x14:formula1>
          <xm:sqref>AB11:AB20</xm:sqref>
        </x14:dataValidation>
        <x14:dataValidation type="list" allowBlank="1" showInputMessage="1" showErrorMessage="1" promptTitle="立て直し" prompt="不芳化リカバリー目的で着任した場合は「1」を選択してください。_x000a_※当初計画に基づき途中から着任している場合は立て直し目的ではないので□のままとしてください。" xr:uid="{00000000-0002-0000-0000-000019000000}">
          <x14:formula1>
            <xm:f>リスト!$T$6:$T$7</xm:f>
          </x14:formula1>
          <xm:sqref>AN11:AN20</xm:sqref>
        </x14:dataValidation>
        <x14:dataValidation type="list" allowBlank="1" showInputMessage="1" showErrorMessage="1" promptTitle="超上流" prompt="要件定義より前（経営コンサル、IT戦略立案、RFP作成など）をスコープに含むPJを担当した場合は「1」を選択してください。" xr:uid="{00000000-0002-0000-0000-00001A000000}">
          <x14:formula1>
            <xm:f>リスト!$T$6:$T$7</xm:f>
          </x14:formula1>
          <xm:sqref>AS11:AS20</xm:sqref>
        </x14:dataValidation>
        <x14:dataValidation type="list" allowBlank="1" showInputMessage="1" showErrorMessage="1" promptTitle="複数顧客PGM" prompt="半期のうちに異なる顧客の10人月以上のPJを同時に2つ以上マネジメントし、並行期間が3ヶ月以上で、かつ担当PJ全体工数が100人月以上場合は「1」を選択してください。" xr:uid="{00000000-0002-0000-0000-00001B000000}">
          <x14:formula1>
            <xm:f>リスト!$T$6:$T$7</xm:f>
          </x14:formula1>
          <xm:sqref>AQ12:AQ20</xm:sqref>
        </x14:dataValidation>
        <x14:dataValidation type="list" allowBlank="1" showInputMessage="1" showErrorMessage="1" promptTitle="新規顧客" prompt="会社として新規顧客の場合は「1」を選択してください。" xr:uid="{00000000-0002-0000-0000-00001C000000}">
          <x14:formula1>
            <xm:f>リスト!$T$6:$T$7</xm:f>
          </x14:formula1>
          <xm:sqref>AO11:AO20</xm:sqref>
        </x14:dataValidation>
        <x14:dataValidation type="list" allowBlank="1" showInputMessage="1" showErrorMessage="1" promptTitle="新技術" prompt="TIS内に過去に事例のない技術（パッケージ、FW、言語を含む）を使うサブシステムの規模が30%以上を占める場合は「1」を選択してください。_x000a_※AURORA上に使用された事例がある場合や、ほんの一部に新技術を使うのみの□のままとしてください。" xr:uid="{00000000-0002-0000-0000-00001D000000}">
          <x14:formula1>
            <xm:f>リスト!$T$6:$T$7</xm:f>
          </x14:formula1>
          <xm:sqref>AP11:AP20</xm:sqref>
        </x14:dataValidation>
        <x14:dataValidation type="list" allowBlank="1" showInputMessage="1" showErrorMessage="1" promptTitle="複数顧客PGM（プログラムマネジメント）" prompt="半期のうちに異なる顧客の10人月以上のPJを同時に2つ以上マネジメントし、並行期間が3ヶ月以上で、かつ担当PJ全体工数が100人月以上場合は「1」を選択してください。" xr:uid="{00000000-0002-0000-0000-00001E000000}">
          <x14:formula1>
            <xm:f>リスト!$T$6:$T$7</xm:f>
          </x14:formula1>
          <xm:sqref>AQ11</xm:sqref>
        </x14:dataValidation>
        <x14:dataValidation type="list" allowBlank="1" showInputMessage="1" showErrorMessage="1" promptTitle="同一顧客PGM（プログラムマネジメント）" prompt="半期のうちに同一顧客の10人月以上のPJを同時に2つ以上マネジメントし、並行期間が3ヶ月i以上で、かつ担当PJ全体工数が100人月以上場合は「1」を選択してください。" xr:uid="{00000000-0002-0000-0000-00001F000000}">
          <x14:formula1>
            <xm:f>リスト!$T$6:$T$7</xm:f>
          </x14:formula1>
          <xm:sqref>AR11:AR20</xm:sqref>
        </x14:dataValidation>
        <x14:dataValidation type="list" allowBlank="1" showInputMessage="1" showErrorMessage="1" xr:uid="{00000000-0002-0000-0000-000020000000}">
          <x14:formula1>
            <xm:f>人事系リスト!$I$4:$I$27</xm:f>
          </x14:formula1>
          <xm:sqref>K4</xm:sqref>
        </x14:dataValidation>
        <x14:dataValidation type="list" allowBlank="1" showInputMessage="1" showErrorMessage="1" xr:uid="{00000000-0002-0000-0000-000021000000}">
          <x14:formula1>
            <xm:f>人事系リスト!$B$4:$B$34</xm:f>
          </x14:formula1>
          <xm:sqref>E4</xm:sqref>
        </x14:dataValidation>
        <x14:dataValidation type="list" allowBlank="1" showInputMessage="1" showErrorMessage="1" xr:uid="{00000000-0002-0000-0000-000022000000}">
          <x14:formula1>
            <xm:f>人事系リスト!$G$4:$G$199</xm:f>
          </x14:formula1>
          <xm:sqref>F4:J4</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8">
    <pageSetUpPr fitToPage="1"/>
  </sheetPr>
  <dimension ref="B2:L176"/>
  <sheetViews>
    <sheetView showGridLines="0" topLeftCell="A148" zoomScale="85" zoomScaleNormal="85" zoomScaleSheetLayoutView="100" workbookViewId="0">
      <selection activeCell="B53" sqref="B53"/>
    </sheetView>
  </sheetViews>
  <sheetFormatPr defaultColWidth="8.25" defaultRowHeight="13.5" customHeight="1"/>
  <cols>
    <col min="1" max="1" width="8.25" style="12"/>
    <col min="2" max="2" width="17.25" style="12" customWidth="1"/>
    <col min="3" max="3" width="11.5" style="12" customWidth="1"/>
    <col min="4" max="16384" width="8.25" style="12"/>
  </cols>
  <sheetData>
    <row r="2" spans="3:10" ht="13.5" customHeight="1">
      <c r="C2" s="12" t="s">
        <v>381</v>
      </c>
    </row>
    <row r="3" spans="3:10" s="208" customFormat="1" ht="55.5" customHeight="1">
      <c r="C3" s="259"/>
      <c r="D3" s="260" t="s">
        <v>238</v>
      </c>
      <c r="E3" s="260" t="s">
        <v>239</v>
      </c>
      <c r="F3" s="260" t="s">
        <v>168</v>
      </c>
      <c r="G3" s="260" t="s">
        <v>169</v>
      </c>
      <c r="H3" s="260" t="s">
        <v>170</v>
      </c>
      <c r="I3" s="260" t="s">
        <v>171</v>
      </c>
      <c r="J3" s="261" t="s">
        <v>119</v>
      </c>
    </row>
    <row r="4" spans="3:10" s="24" customFormat="1" ht="17.25" customHeight="1">
      <c r="C4" s="262" t="s">
        <v>174</v>
      </c>
      <c r="D4" s="236">
        <v>210</v>
      </c>
      <c r="E4" s="236">
        <v>190</v>
      </c>
      <c r="F4" s="236">
        <v>160</v>
      </c>
      <c r="G4" s="236">
        <v>120</v>
      </c>
      <c r="H4" s="236">
        <v>80</v>
      </c>
      <c r="I4" s="236">
        <v>30</v>
      </c>
      <c r="J4" s="237">
        <v>20</v>
      </c>
    </row>
    <row r="5" spans="3:10" s="24" customFormat="1" ht="17.25" customHeight="1">
      <c r="C5" s="262" t="s">
        <v>178</v>
      </c>
      <c r="D5" s="236">
        <v>160</v>
      </c>
      <c r="E5" s="236">
        <v>150</v>
      </c>
      <c r="F5" s="236">
        <v>100</v>
      </c>
      <c r="G5" s="236">
        <v>80</v>
      </c>
      <c r="H5" s="236">
        <v>50</v>
      </c>
      <c r="I5" s="236">
        <v>20</v>
      </c>
      <c r="J5" s="237">
        <v>10</v>
      </c>
    </row>
    <row r="6" spans="3:10" s="24" customFormat="1" ht="17.25" customHeight="1">
      <c r="C6" s="262" t="s">
        <v>179</v>
      </c>
      <c r="D6" s="236">
        <v>80</v>
      </c>
      <c r="E6" s="236">
        <v>75</v>
      </c>
      <c r="F6" s="236">
        <v>50</v>
      </c>
      <c r="G6" s="236">
        <v>30</v>
      </c>
      <c r="H6" s="236">
        <v>20</v>
      </c>
      <c r="I6" s="236">
        <v>10</v>
      </c>
      <c r="J6" s="237">
        <v>10</v>
      </c>
    </row>
    <row r="7" spans="3:10" s="24" customFormat="1" ht="17.25" customHeight="1">
      <c r="C7" s="263" t="s">
        <v>165</v>
      </c>
      <c r="D7" s="243">
        <v>20</v>
      </c>
      <c r="E7" s="243">
        <v>20</v>
      </c>
      <c r="F7" s="243">
        <v>15</v>
      </c>
      <c r="G7" s="243">
        <v>15</v>
      </c>
      <c r="H7" s="243">
        <v>15</v>
      </c>
      <c r="I7" s="243">
        <v>15</v>
      </c>
      <c r="J7" s="239">
        <v>15</v>
      </c>
    </row>
    <row r="8" spans="3:10" s="24" customFormat="1" ht="17.25" customHeight="1">
      <c r="C8" s="235"/>
      <c r="D8" s="240"/>
      <c r="E8" s="240"/>
      <c r="F8" s="240"/>
      <c r="G8" s="240"/>
      <c r="H8" s="240"/>
      <c r="I8" s="240"/>
      <c r="J8" s="240"/>
    </row>
    <row r="9" spans="3:10" s="24" customFormat="1" ht="17.25" customHeight="1">
      <c r="C9" s="266" t="s">
        <v>382</v>
      </c>
      <c r="D9" s="240"/>
      <c r="E9" s="240"/>
      <c r="F9" s="240"/>
      <c r="G9" s="240"/>
      <c r="H9" s="240"/>
      <c r="I9" s="240"/>
      <c r="J9" s="240"/>
    </row>
    <row r="10" spans="3:10" s="208" customFormat="1" ht="55.5" customHeight="1">
      <c r="C10" s="259"/>
      <c r="D10" s="260" t="s">
        <v>238</v>
      </c>
      <c r="E10" s="260" t="s">
        <v>239</v>
      </c>
      <c r="F10" s="260" t="s">
        <v>168</v>
      </c>
      <c r="G10" s="260" t="s">
        <v>169</v>
      </c>
      <c r="H10" s="260" t="s">
        <v>170</v>
      </c>
      <c r="I10" s="260" t="s">
        <v>171</v>
      </c>
      <c r="J10" s="261" t="s">
        <v>119</v>
      </c>
    </row>
    <row r="11" spans="3:10" s="24" customFormat="1" ht="17.25" customHeight="1">
      <c r="C11" s="262" t="s">
        <v>376</v>
      </c>
      <c r="D11" s="236">
        <v>210</v>
      </c>
      <c r="E11" s="236">
        <v>200</v>
      </c>
      <c r="F11" s="236">
        <v>190</v>
      </c>
      <c r="G11" s="236">
        <v>170</v>
      </c>
      <c r="H11" s="236">
        <v>145</v>
      </c>
      <c r="I11" s="236">
        <v>120</v>
      </c>
      <c r="J11" s="237">
        <v>110</v>
      </c>
    </row>
    <row r="12" spans="3:10" s="24" customFormat="1" ht="17.25" customHeight="1">
      <c r="C12" s="263" t="s">
        <v>377</v>
      </c>
      <c r="D12" s="243">
        <v>170</v>
      </c>
      <c r="E12" s="243">
        <v>160</v>
      </c>
      <c r="F12" s="243">
        <v>140</v>
      </c>
      <c r="G12" s="243">
        <v>130</v>
      </c>
      <c r="H12" s="243">
        <v>120</v>
      </c>
      <c r="I12" s="243">
        <v>105</v>
      </c>
      <c r="J12" s="239">
        <v>95</v>
      </c>
    </row>
    <row r="13" spans="3:10" s="10" customFormat="1" ht="13.5" customHeight="1">
      <c r="C13" s="235"/>
      <c r="D13" s="240"/>
      <c r="E13" s="240"/>
      <c r="F13" s="240"/>
      <c r="G13" s="240"/>
      <c r="H13" s="240"/>
      <c r="I13" s="238"/>
      <c r="J13" s="238"/>
    </row>
    <row r="14" spans="3:10" s="24" customFormat="1" ht="13.5" customHeight="1">
      <c r="C14" s="24" t="s">
        <v>383</v>
      </c>
    </row>
    <row r="15" spans="3:10" s="24" customFormat="1" ht="24">
      <c r="C15" s="264"/>
      <c r="D15" s="265" t="s">
        <v>384</v>
      </c>
      <c r="E15" s="265" t="s">
        <v>385</v>
      </c>
      <c r="F15" s="265" t="s">
        <v>386</v>
      </c>
      <c r="G15" s="265" t="s">
        <v>387</v>
      </c>
      <c r="H15" s="267" t="s">
        <v>388</v>
      </c>
      <c r="I15" s="235"/>
      <c r="J15" s="235"/>
    </row>
    <row r="16" spans="3:10" s="10" customFormat="1" ht="13.5" customHeight="1">
      <c r="C16" s="262" t="s">
        <v>174</v>
      </c>
      <c r="D16" s="236">
        <v>50</v>
      </c>
      <c r="E16" s="236">
        <v>40</v>
      </c>
      <c r="F16" s="236">
        <v>15</v>
      </c>
      <c r="G16" s="236">
        <v>-110</v>
      </c>
      <c r="H16" s="237">
        <v>40</v>
      </c>
      <c r="I16" s="238"/>
      <c r="J16" s="238"/>
    </row>
    <row r="17" spans="2:12" s="10" customFormat="1" ht="13.5" customHeight="1">
      <c r="C17" s="262" t="s">
        <v>178</v>
      </c>
      <c r="D17" s="236">
        <v>25</v>
      </c>
      <c r="E17" s="236">
        <v>37</v>
      </c>
      <c r="F17" s="236">
        <v>15</v>
      </c>
      <c r="G17" s="236">
        <v>-80</v>
      </c>
      <c r="H17" s="237">
        <v>35</v>
      </c>
      <c r="I17" s="238"/>
      <c r="J17" s="238"/>
    </row>
    <row r="18" spans="2:12" s="10" customFormat="1" ht="13.5" customHeight="1">
      <c r="C18" s="262" t="s">
        <v>179</v>
      </c>
      <c r="D18" s="236">
        <v>5</v>
      </c>
      <c r="E18" s="236">
        <v>30</v>
      </c>
      <c r="F18" s="236">
        <v>15</v>
      </c>
      <c r="G18" s="236">
        <v>5</v>
      </c>
      <c r="H18" s="237">
        <v>15</v>
      </c>
      <c r="I18" s="238"/>
      <c r="J18" s="238"/>
    </row>
    <row r="19" spans="2:12" s="10" customFormat="1" ht="13.5" customHeight="1">
      <c r="C19" s="263" t="s">
        <v>165</v>
      </c>
      <c r="D19" s="243">
        <v>-30</v>
      </c>
      <c r="E19" s="243">
        <v>30</v>
      </c>
      <c r="F19" s="243">
        <v>30</v>
      </c>
      <c r="G19" s="243">
        <v>30</v>
      </c>
      <c r="H19" s="239">
        <v>30</v>
      </c>
      <c r="I19" s="238"/>
      <c r="J19" s="238"/>
    </row>
    <row r="20" spans="2:12" s="10" customFormat="1" ht="13.5" customHeight="1">
      <c r="C20" s="235"/>
      <c r="D20" s="240"/>
      <c r="E20" s="240"/>
      <c r="F20" s="240"/>
      <c r="G20" s="240"/>
      <c r="H20" s="240"/>
      <c r="I20" s="238"/>
      <c r="J20" s="238"/>
    </row>
    <row r="21" spans="2:12" s="10" customFormat="1" ht="13.5" customHeight="1">
      <c r="C21" s="235"/>
      <c r="D21" s="240"/>
      <c r="E21" s="240"/>
      <c r="F21" s="240"/>
      <c r="G21" s="240"/>
      <c r="H21" s="240"/>
      <c r="I21" s="238"/>
      <c r="J21" s="238"/>
    </row>
    <row r="22" spans="2:12" s="24" customFormat="1" ht="17.25" customHeight="1">
      <c r="D22" s="211"/>
      <c r="E22" s="211"/>
      <c r="F22" s="211"/>
      <c r="G22" s="211"/>
      <c r="H22" s="211"/>
      <c r="I22" s="211"/>
      <c r="J22" s="211"/>
    </row>
    <row r="23" spans="2:12" s="24" customFormat="1" ht="17.25" customHeight="1" thickBot="1">
      <c r="B23" s="24" t="s">
        <v>393</v>
      </c>
      <c r="D23" s="211"/>
      <c r="E23" s="211"/>
      <c r="F23" s="211"/>
      <c r="G23" s="211"/>
      <c r="H23" s="211"/>
      <c r="I23" s="211"/>
      <c r="J23" s="211"/>
    </row>
    <row r="24" spans="2:12" s="208" customFormat="1" ht="55.5" customHeight="1" thickTop="1">
      <c r="B24" s="268"/>
      <c r="C24" s="269"/>
      <c r="D24" s="270" t="s">
        <v>238</v>
      </c>
      <c r="E24" s="270" t="s">
        <v>239</v>
      </c>
      <c r="F24" s="270" t="s">
        <v>168</v>
      </c>
      <c r="G24" s="270" t="s">
        <v>169</v>
      </c>
      <c r="H24" s="270" t="s">
        <v>170</v>
      </c>
      <c r="I24" s="270" t="s">
        <v>171</v>
      </c>
      <c r="J24" s="271" t="s">
        <v>119</v>
      </c>
      <c r="L24" s="24"/>
    </row>
    <row r="25" spans="2:12" s="24" customFormat="1" ht="17.25" customHeight="1">
      <c r="B25" s="272" t="s">
        <v>362</v>
      </c>
      <c r="C25" s="212" t="s">
        <v>174</v>
      </c>
      <c r="D25" s="244">
        <f>D$4+$E16+$D16</f>
        <v>300</v>
      </c>
      <c r="E25" s="229">
        <f t="shared" ref="E25:J25" si="0">E$4+$E16+$D16</f>
        <v>280</v>
      </c>
      <c r="F25" s="229">
        <f t="shared" si="0"/>
        <v>250</v>
      </c>
      <c r="G25" s="229">
        <f t="shared" si="0"/>
        <v>210</v>
      </c>
      <c r="H25" s="229">
        <f t="shared" si="0"/>
        <v>170</v>
      </c>
      <c r="I25" s="229">
        <f t="shared" si="0"/>
        <v>120</v>
      </c>
      <c r="J25" s="273">
        <f t="shared" si="0"/>
        <v>110</v>
      </c>
    </row>
    <row r="26" spans="2:12" s="24" customFormat="1" ht="17.25" customHeight="1">
      <c r="B26" s="274"/>
      <c r="C26" s="213" t="s">
        <v>375</v>
      </c>
      <c r="D26" s="231">
        <f>D$5+$E17+$D17</f>
        <v>222</v>
      </c>
      <c r="E26" s="227">
        <f t="shared" ref="E26:J26" si="1">E$5+$E17+$D17</f>
        <v>212</v>
      </c>
      <c r="F26" s="227">
        <f t="shared" si="1"/>
        <v>162</v>
      </c>
      <c r="G26" s="227">
        <f t="shared" si="1"/>
        <v>142</v>
      </c>
      <c r="H26" s="227">
        <f t="shared" si="1"/>
        <v>112</v>
      </c>
      <c r="I26" s="227">
        <f t="shared" si="1"/>
        <v>82</v>
      </c>
      <c r="J26" s="275">
        <f t="shared" si="1"/>
        <v>72</v>
      </c>
    </row>
    <row r="27" spans="2:12" s="24" customFormat="1" ht="17.25" customHeight="1">
      <c r="B27" s="276"/>
      <c r="C27" s="213" t="s">
        <v>179</v>
      </c>
      <c r="D27" s="231">
        <f>D$6+$E18+$D18</f>
        <v>115</v>
      </c>
      <c r="E27" s="227">
        <f t="shared" ref="E27:J27" si="2">E$6+$E18+$D18</f>
        <v>110</v>
      </c>
      <c r="F27" s="227">
        <f t="shared" si="2"/>
        <v>85</v>
      </c>
      <c r="G27" s="227">
        <f t="shared" si="2"/>
        <v>65</v>
      </c>
      <c r="H27" s="227">
        <f t="shared" si="2"/>
        <v>55</v>
      </c>
      <c r="I27" s="227">
        <f t="shared" si="2"/>
        <v>45</v>
      </c>
      <c r="J27" s="275">
        <f t="shared" si="2"/>
        <v>45</v>
      </c>
    </row>
    <row r="28" spans="2:12" s="24" customFormat="1" ht="17.25" customHeight="1">
      <c r="B28" s="277"/>
      <c r="C28" s="214" t="s">
        <v>165</v>
      </c>
      <c r="D28" s="232">
        <f t="shared" ref="D28:J28" si="3">D$7+$E19+$D19</f>
        <v>20</v>
      </c>
      <c r="E28" s="228">
        <f t="shared" si="3"/>
        <v>20</v>
      </c>
      <c r="F28" s="228">
        <f t="shared" si="3"/>
        <v>15</v>
      </c>
      <c r="G28" s="228">
        <f t="shared" si="3"/>
        <v>15</v>
      </c>
      <c r="H28" s="228">
        <f t="shared" si="3"/>
        <v>15</v>
      </c>
      <c r="I28" s="228">
        <f t="shared" si="3"/>
        <v>15</v>
      </c>
      <c r="J28" s="278">
        <f t="shared" si="3"/>
        <v>15</v>
      </c>
    </row>
    <row r="29" spans="2:12" s="24" customFormat="1" ht="17.25" customHeight="1">
      <c r="B29" s="272" t="s">
        <v>363</v>
      </c>
      <c r="C29" s="212" t="s">
        <v>174</v>
      </c>
      <c r="D29" s="230">
        <f t="shared" ref="D29:J29" si="4">D$4+$F16+$D16</f>
        <v>275</v>
      </c>
      <c r="E29" s="226">
        <f t="shared" si="4"/>
        <v>255</v>
      </c>
      <c r="F29" s="226">
        <f t="shared" si="4"/>
        <v>225</v>
      </c>
      <c r="G29" s="226">
        <f t="shared" si="4"/>
        <v>185</v>
      </c>
      <c r="H29" s="226">
        <f t="shared" si="4"/>
        <v>145</v>
      </c>
      <c r="I29" s="226">
        <f t="shared" si="4"/>
        <v>95</v>
      </c>
      <c r="J29" s="279">
        <f t="shared" si="4"/>
        <v>85</v>
      </c>
    </row>
    <row r="30" spans="2:12" s="24" customFormat="1" ht="17.25" customHeight="1">
      <c r="B30" s="276" t="s">
        <v>360</v>
      </c>
      <c r="C30" s="213" t="s">
        <v>178</v>
      </c>
      <c r="D30" s="231">
        <f t="shared" ref="D30:J30" si="5">D$5+$F17+$D17</f>
        <v>200</v>
      </c>
      <c r="E30" s="227">
        <f t="shared" si="5"/>
        <v>190</v>
      </c>
      <c r="F30" s="227">
        <f t="shared" si="5"/>
        <v>140</v>
      </c>
      <c r="G30" s="227">
        <f t="shared" si="5"/>
        <v>120</v>
      </c>
      <c r="H30" s="227">
        <f t="shared" si="5"/>
        <v>90</v>
      </c>
      <c r="I30" s="227">
        <f t="shared" si="5"/>
        <v>60</v>
      </c>
      <c r="J30" s="275">
        <f t="shared" si="5"/>
        <v>50</v>
      </c>
    </row>
    <row r="31" spans="2:12" s="24" customFormat="1" ht="17.25" customHeight="1">
      <c r="B31" s="274"/>
      <c r="C31" s="213" t="s">
        <v>179</v>
      </c>
      <c r="D31" s="231">
        <f t="shared" ref="D31:J31" si="6">D$6+$F18+$D18</f>
        <v>100</v>
      </c>
      <c r="E31" s="227">
        <f t="shared" si="6"/>
        <v>95</v>
      </c>
      <c r="F31" s="227">
        <f t="shared" si="6"/>
        <v>70</v>
      </c>
      <c r="G31" s="227">
        <f t="shared" si="6"/>
        <v>50</v>
      </c>
      <c r="H31" s="227">
        <f t="shared" si="6"/>
        <v>40</v>
      </c>
      <c r="I31" s="227">
        <f t="shared" si="6"/>
        <v>30</v>
      </c>
      <c r="J31" s="275">
        <f t="shared" si="6"/>
        <v>30</v>
      </c>
    </row>
    <row r="32" spans="2:12" s="24" customFormat="1" ht="17.25" customHeight="1">
      <c r="B32" s="277"/>
      <c r="C32" s="214" t="s">
        <v>165</v>
      </c>
      <c r="D32" s="232">
        <f t="shared" ref="D32:J32" si="7">D$7+$F19+$D19</f>
        <v>20</v>
      </c>
      <c r="E32" s="228">
        <f t="shared" si="7"/>
        <v>20</v>
      </c>
      <c r="F32" s="228">
        <f t="shared" si="7"/>
        <v>15</v>
      </c>
      <c r="G32" s="228">
        <f t="shared" si="7"/>
        <v>15</v>
      </c>
      <c r="H32" s="228">
        <f t="shared" si="7"/>
        <v>15</v>
      </c>
      <c r="I32" s="228">
        <f t="shared" si="7"/>
        <v>15</v>
      </c>
      <c r="J32" s="278">
        <f t="shared" si="7"/>
        <v>15</v>
      </c>
    </row>
    <row r="33" spans="2:12" s="24" customFormat="1" ht="17.25" customHeight="1">
      <c r="B33" s="272" t="s">
        <v>363</v>
      </c>
      <c r="C33" s="212" t="s">
        <v>174</v>
      </c>
      <c r="D33" s="230">
        <f t="shared" ref="D33:J33" si="8">D$11+$D16+$G16</f>
        <v>150</v>
      </c>
      <c r="E33" s="229">
        <f t="shared" si="8"/>
        <v>140</v>
      </c>
      <c r="F33" s="229">
        <f t="shared" si="8"/>
        <v>130</v>
      </c>
      <c r="G33" s="229">
        <f t="shared" si="8"/>
        <v>110</v>
      </c>
      <c r="H33" s="229">
        <f t="shared" si="8"/>
        <v>85</v>
      </c>
      <c r="I33" s="229">
        <f t="shared" si="8"/>
        <v>60</v>
      </c>
      <c r="J33" s="273">
        <f t="shared" si="8"/>
        <v>50</v>
      </c>
    </row>
    <row r="34" spans="2:12" s="24" customFormat="1" ht="17.25" customHeight="1">
      <c r="B34" s="276" t="s">
        <v>361</v>
      </c>
      <c r="C34" s="213" t="s">
        <v>178</v>
      </c>
      <c r="D34" s="231">
        <f t="shared" ref="D34:J34" si="9">D$12+$D17+$G17</f>
        <v>115</v>
      </c>
      <c r="E34" s="227">
        <f t="shared" si="9"/>
        <v>105</v>
      </c>
      <c r="F34" s="227">
        <f t="shared" si="9"/>
        <v>85</v>
      </c>
      <c r="G34" s="227">
        <f t="shared" si="9"/>
        <v>75</v>
      </c>
      <c r="H34" s="227">
        <f t="shared" si="9"/>
        <v>65</v>
      </c>
      <c r="I34" s="227">
        <f t="shared" si="9"/>
        <v>50</v>
      </c>
      <c r="J34" s="275">
        <f t="shared" si="9"/>
        <v>40</v>
      </c>
    </row>
    <row r="35" spans="2:12" s="24" customFormat="1" ht="17.25" customHeight="1">
      <c r="B35" s="274"/>
      <c r="C35" s="213" t="s">
        <v>179</v>
      </c>
      <c r="D35" s="231">
        <f t="shared" ref="D35:J35" si="10">D$6+$D18+$G18</f>
        <v>90</v>
      </c>
      <c r="E35" s="227">
        <f t="shared" si="10"/>
        <v>85</v>
      </c>
      <c r="F35" s="227">
        <f t="shared" si="10"/>
        <v>60</v>
      </c>
      <c r="G35" s="227">
        <f t="shared" si="10"/>
        <v>40</v>
      </c>
      <c r="H35" s="227">
        <f t="shared" si="10"/>
        <v>30</v>
      </c>
      <c r="I35" s="227">
        <f t="shared" si="10"/>
        <v>20</v>
      </c>
      <c r="J35" s="275">
        <f t="shared" si="10"/>
        <v>20</v>
      </c>
    </row>
    <row r="36" spans="2:12" s="24" customFormat="1" ht="17.25" customHeight="1">
      <c r="B36" s="277"/>
      <c r="C36" s="214" t="s">
        <v>165</v>
      </c>
      <c r="D36" s="232">
        <f>D$7+$D19+$G19</f>
        <v>20</v>
      </c>
      <c r="E36" s="228">
        <f t="shared" ref="E36:J36" si="11">E$7+$D19+$G19</f>
        <v>20</v>
      </c>
      <c r="F36" s="228">
        <f t="shared" si="11"/>
        <v>15</v>
      </c>
      <c r="G36" s="228">
        <f t="shared" si="11"/>
        <v>15</v>
      </c>
      <c r="H36" s="228">
        <f t="shared" si="11"/>
        <v>15</v>
      </c>
      <c r="I36" s="228">
        <f t="shared" si="11"/>
        <v>15</v>
      </c>
      <c r="J36" s="278">
        <f t="shared" si="11"/>
        <v>15</v>
      </c>
    </row>
    <row r="37" spans="2:12" s="24" customFormat="1" ht="17.25" customHeight="1">
      <c r="B37" s="272" t="s">
        <v>363</v>
      </c>
      <c r="C37" s="212" t="s">
        <v>174</v>
      </c>
      <c r="D37" s="230">
        <f t="shared" ref="D37:J37" si="12">D$4+$D16+$H16</f>
        <v>300</v>
      </c>
      <c r="E37" s="229">
        <f t="shared" si="12"/>
        <v>280</v>
      </c>
      <c r="F37" s="229">
        <f t="shared" si="12"/>
        <v>250</v>
      </c>
      <c r="G37" s="229">
        <f t="shared" si="12"/>
        <v>210</v>
      </c>
      <c r="H37" s="229">
        <f t="shared" si="12"/>
        <v>170</v>
      </c>
      <c r="I37" s="229">
        <f t="shared" si="12"/>
        <v>120</v>
      </c>
      <c r="J37" s="273">
        <f t="shared" si="12"/>
        <v>110</v>
      </c>
    </row>
    <row r="38" spans="2:12" s="24" customFormat="1" ht="17.25" customHeight="1">
      <c r="B38" s="276" t="s">
        <v>361</v>
      </c>
      <c r="C38" s="213" t="s">
        <v>178</v>
      </c>
      <c r="D38" s="231">
        <f t="shared" ref="D38:J38" si="13">D$5+$D17+$H17</f>
        <v>220</v>
      </c>
      <c r="E38" s="227">
        <f t="shared" si="13"/>
        <v>210</v>
      </c>
      <c r="F38" s="227">
        <f t="shared" si="13"/>
        <v>160</v>
      </c>
      <c r="G38" s="227">
        <f t="shared" si="13"/>
        <v>140</v>
      </c>
      <c r="H38" s="227">
        <f t="shared" si="13"/>
        <v>110</v>
      </c>
      <c r="I38" s="227">
        <f t="shared" si="13"/>
        <v>80</v>
      </c>
      <c r="J38" s="275">
        <f t="shared" si="13"/>
        <v>70</v>
      </c>
    </row>
    <row r="39" spans="2:12" s="24" customFormat="1" ht="17.25" customHeight="1">
      <c r="B39" s="274"/>
      <c r="C39" s="213" t="s">
        <v>179</v>
      </c>
      <c r="D39" s="231">
        <f t="shared" ref="D39:J39" si="14">D$6+$D18+$H18</f>
        <v>100</v>
      </c>
      <c r="E39" s="227">
        <f t="shared" si="14"/>
        <v>95</v>
      </c>
      <c r="F39" s="227">
        <f t="shared" si="14"/>
        <v>70</v>
      </c>
      <c r="G39" s="227">
        <f t="shared" si="14"/>
        <v>50</v>
      </c>
      <c r="H39" s="227">
        <f t="shared" si="14"/>
        <v>40</v>
      </c>
      <c r="I39" s="227">
        <f t="shared" si="14"/>
        <v>30</v>
      </c>
      <c r="J39" s="275">
        <f t="shared" si="14"/>
        <v>30</v>
      </c>
    </row>
    <row r="40" spans="2:12" s="24" customFormat="1" ht="17.25" customHeight="1" thickBot="1">
      <c r="B40" s="280" t="s">
        <v>364</v>
      </c>
      <c r="C40" s="281" t="s">
        <v>165</v>
      </c>
      <c r="D40" s="282">
        <f t="shared" ref="D40:J40" si="15">D$7+$D19+$H19</f>
        <v>20</v>
      </c>
      <c r="E40" s="283">
        <f t="shared" si="15"/>
        <v>20</v>
      </c>
      <c r="F40" s="283">
        <f t="shared" si="15"/>
        <v>15</v>
      </c>
      <c r="G40" s="283">
        <f t="shared" si="15"/>
        <v>15</v>
      </c>
      <c r="H40" s="283">
        <f t="shared" si="15"/>
        <v>15</v>
      </c>
      <c r="I40" s="283">
        <f t="shared" si="15"/>
        <v>15</v>
      </c>
      <c r="J40" s="284">
        <f t="shared" si="15"/>
        <v>15</v>
      </c>
    </row>
    <row r="42" spans="2:12" s="24" customFormat="1" ht="17.25" customHeight="1">
      <c r="B42" s="84" t="s">
        <v>394</v>
      </c>
    </row>
    <row r="43" spans="2:12" s="24" customFormat="1" ht="17.25" customHeight="1">
      <c r="B43" s="84"/>
    </row>
    <row r="44" spans="2:12" s="24" customFormat="1" ht="17.25" customHeight="1">
      <c r="B44" s="84" t="s">
        <v>367</v>
      </c>
    </row>
    <row r="45" spans="2:12" s="208" customFormat="1" ht="55.5" customHeight="1">
      <c r="C45" s="302"/>
      <c r="D45" s="303" t="s">
        <v>238</v>
      </c>
      <c r="E45" s="241" t="s">
        <v>239</v>
      </c>
      <c r="F45" s="241" t="s">
        <v>168</v>
      </c>
      <c r="G45" s="241" t="s">
        <v>169</v>
      </c>
      <c r="H45" s="241" t="s">
        <v>170</v>
      </c>
      <c r="I45" s="241" t="s">
        <v>171</v>
      </c>
      <c r="J45" s="242" t="s">
        <v>119</v>
      </c>
      <c r="L45" s="24"/>
    </row>
    <row r="46" spans="2:12" s="24" customFormat="1" ht="17.25" customHeight="1">
      <c r="B46" s="51" t="s">
        <v>362</v>
      </c>
      <c r="C46" s="212" t="s">
        <v>174</v>
      </c>
      <c r="D46" s="246">
        <f t="shared" ref="D46:D61" si="16">D25/60</f>
        <v>5</v>
      </c>
      <c r="E46" s="247">
        <f t="shared" ref="E46:J46" si="17">E25/60</f>
        <v>4.666666666666667</v>
      </c>
      <c r="F46" s="247">
        <f t="shared" si="17"/>
        <v>4.166666666666667</v>
      </c>
      <c r="G46" s="247">
        <f t="shared" si="17"/>
        <v>3.5</v>
      </c>
      <c r="H46" s="247">
        <f t="shared" si="17"/>
        <v>2.8333333333333335</v>
      </c>
      <c r="I46" s="247">
        <f t="shared" si="17"/>
        <v>2</v>
      </c>
      <c r="J46" s="248">
        <f t="shared" si="17"/>
        <v>1.8333333333333333</v>
      </c>
    </row>
    <row r="47" spans="2:12" s="24" customFormat="1" ht="17.25" customHeight="1">
      <c r="B47" s="211"/>
      <c r="C47" s="213" t="s">
        <v>375</v>
      </c>
      <c r="D47" s="249">
        <f t="shared" si="16"/>
        <v>3.7</v>
      </c>
      <c r="E47" s="250">
        <f t="shared" ref="E47:J61" si="18">E26/60</f>
        <v>3.5333333333333332</v>
      </c>
      <c r="F47" s="250">
        <f t="shared" si="18"/>
        <v>2.7</v>
      </c>
      <c r="G47" s="250">
        <f t="shared" si="18"/>
        <v>2.3666666666666667</v>
      </c>
      <c r="H47" s="250">
        <f t="shared" si="18"/>
        <v>1.8666666666666667</v>
      </c>
      <c r="I47" s="250">
        <f t="shared" si="18"/>
        <v>1.3666666666666667</v>
      </c>
      <c r="J47" s="251">
        <f t="shared" si="18"/>
        <v>1.2</v>
      </c>
    </row>
    <row r="48" spans="2:12" s="24" customFormat="1" ht="17.25" customHeight="1">
      <c r="C48" s="213" t="s">
        <v>179</v>
      </c>
      <c r="D48" s="249">
        <f t="shared" si="16"/>
        <v>1.9166666666666667</v>
      </c>
      <c r="E48" s="250">
        <f t="shared" si="18"/>
        <v>1.8333333333333333</v>
      </c>
      <c r="F48" s="250">
        <f t="shared" si="18"/>
        <v>1.4166666666666667</v>
      </c>
      <c r="G48" s="250">
        <f t="shared" si="18"/>
        <v>1.0833333333333333</v>
      </c>
      <c r="H48" s="250">
        <f t="shared" si="18"/>
        <v>0.91666666666666663</v>
      </c>
      <c r="I48" s="250">
        <f t="shared" si="18"/>
        <v>0.75</v>
      </c>
      <c r="J48" s="251">
        <f t="shared" si="18"/>
        <v>0.75</v>
      </c>
    </row>
    <row r="49" spans="2:10" s="24" customFormat="1" ht="17.25" customHeight="1">
      <c r="B49" s="67"/>
      <c r="C49" s="214" t="s">
        <v>165</v>
      </c>
      <c r="D49" s="252">
        <f t="shared" si="16"/>
        <v>0.33333333333333331</v>
      </c>
      <c r="E49" s="253">
        <f t="shared" si="18"/>
        <v>0.33333333333333331</v>
      </c>
      <c r="F49" s="253">
        <f t="shared" si="18"/>
        <v>0.25</v>
      </c>
      <c r="G49" s="253">
        <f t="shared" si="18"/>
        <v>0.25</v>
      </c>
      <c r="H49" s="253">
        <f t="shared" si="18"/>
        <v>0.25</v>
      </c>
      <c r="I49" s="253">
        <f t="shared" si="18"/>
        <v>0.25</v>
      </c>
      <c r="J49" s="254">
        <f t="shared" si="18"/>
        <v>0.25</v>
      </c>
    </row>
    <row r="50" spans="2:10" s="24" customFormat="1" ht="17.25" customHeight="1">
      <c r="B50" s="51" t="s">
        <v>363</v>
      </c>
      <c r="C50" s="212" t="s">
        <v>174</v>
      </c>
      <c r="D50" s="255">
        <f t="shared" si="16"/>
        <v>4.583333333333333</v>
      </c>
      <c r="E50" s="256">
        <f t="shared" si="18"/>
        <v>4.25</v>
      </c>
      <c r="F50" s="256">
        <f t="shared" si="18"/>
        <v>3.75</v>
      </c>
      <c r="G50" s="256">
        <f t="shared" si="18"/>
        <v>3.0833333333333335</v>
      </c>
      <c r="H50" s="256">
        <f t="shared" si="18"/>
        <v>2.4166666666666665</v>
      </c>
      <c r="I50" s="256">
        <f t="shared" si="18"/>
        <v>1.5833333333333333</v>
      </c>
      <c r="J50" s="257">
        <f t="shared" si="18"/>
        <v>1.4166666666666667</v>
      </c>
    </row>
    <row r="51" spans="2:10" s="24" customFormat="1" ht="17.25" customHeight="1">
      <c r="B51" s="24" t="s">
        <v>360</v>
      </c>
      <c r="C51" s="213" t="s">
        <v>178</v>
      </c>
      <c r="D51" s="249">
        <f t="shared" si="16"/>
        <v>3.3333333333333335</v>
      </c>
      <c r="E51" s="250">
        <f t="shared" si="18"/>
        <v>3.1666666666666665</v>
      </c>
      <c r="F51" s="250">
        <f t="shared" si="18"/>
        <v>2.3333333333333335</v>
      </c>
      <c r="G51" s="250">
        <f t="shared" si="18"/>
        <v>2</v>
      </c>
      <c r="H51" s="250">
        <f t="shared" si="18"/>
        <v>1.5</v>
      </c>
      <c r="I51" s="250">
        <f t="shared" si="18"/>
        <v>1</v>
      </c>
      <c r="J51" s="251">
        <f t="shared" si="18"/>
        <v>0.83333333333333337</v>
      </c>
    </row>
    <row r="52" spans="2:10" s="24" customFormat="1" ht="17.25" customHeight="1">
      <c r="B52" s="211"/>
      <c r="C52" s="213" t="s">
        <v>179</v>
      </c>
      <c r="D52" s="249">
        <f t="shared" si="16"/>
        <v>1.6666666666666667</v>
      </c>
      <c r="E52" s="250">
        <f t="shared" si="18"/>
        <v>1.5833333333333333</v>
      </c>
      <c r="F52" s="250">
        <f t="shared" si="18"/>
        <v>1.1666666666666667</v>
      </c>
      <c r="G52" s="250">
        <f t="shared" si="18"/>
        <v>0.83333333333333337</v>
      </c>
      <c r="H52" s="250">
        <f t="shared" si="18"/>
        <v>0.66666666666666663</v>
      </c>
      <c r="I52" s="250">
        <f t="shared" si="18"/>
        <v>0.5</v>
      </c>
      <c r="J52" s="251">
        <f t="shared" si="18"/>
        <v>0.5</v>
      </c>
    </row>
    <row r="53" spans="2:10" s="24" customFormat="1" ht="17.25" customHeight="1">
      <c r="B53" s="67"/>
      <c r="C53" s="214" t="s">
        <v>165</v>
      </c>
      <c r="D53" s="252">
        <f t="shared" si="16"/>
        <v>0.33333333333333331</v>
      </c>
      <c r="E53" s="253">
        <f t="shared" si="18"/>
        <v>0.33333333333333331</v>
      </c>
      <c r="F53" s="253">
        <f t="shared" si="18"/>
        <v>0.25</v>
      </c>
      <c r="G53" s="253">
        <f t="shared" si="18"/>
        <v>0.25</v>
      </c>
      <c r="H53" s="253">
        <f t="shared" si="18"/>
        <v>0.25</v>
      </c>
      <c r="I53" s="253">
        <f t="shared" si="18"/>
        <v>0.25</v>
      </c>
      <c r="J53" s="254">
        <f t="shared" si="18"/>
        <v>0.25</v>
      </c>
    </row>
    <row r="54" spans="2:10" s="24" customFormat="1" ht="17.25" customHeight="1">
      <c r="B54" s="51" t="s">
        <v>363</v>
      </c>
      <c r="C54" s="212" t="s">
        <v>174</v>
      </c>
      <c r="D54" s="255">
        <f t="shared" si="16"/>
        <v>2.5</v>
      </c>
      <c r="E54" s="247">
        <f t="shared" si="18"/>
        <v>2.3333333333333335</v>
      </c>
      <c r="F54" s="247">
        <f t="shared" si="18"/>
        <v>2.1666666666666665</v>
      </c>
      <c r="G54" s="247">
        <f t="shared" si="18"/>
        <v>1.8333333333333333</v>
      </c>
      <c r="H54" s="247">
        <f t="shared" si="18"/>
        <v>1.4166666666666667</v>
      </c>
      <c r="I54" s="247">
        <f t="shared" si="18"/>
        <v>1</v>
      </c>
      <c r="J54" s="248">
        <f t="shared" si="18"/>
        <v>0.83333333333333337</v>
      </c>
    </row>
    <row r="55" spans="2:10" s="24" customFormat="1" ht="17.25" customHeight="1">
      <c r="B55" s="24" t="s">
        <v>361</v>
      </c>
      <c r="C55" s="213" t="s">
        <v>178</v>
      </c>
      <c r="D55" s="249">
        <f t="shared" si="16"/>
        <v>1.9166666666666667</v>
      </c>
      <c r="E55" s="250">
        <f t="shared" si="18"/>
        <v>1.75</v>
      </c>
      <c r="F55" s="250">
        <f t="shared" si="18"/>
        <v>1.4166666666666667</v>
      </c>
      <c r="G55" s="250">
        <f t="shared" si="18"/>
        <v>1.25</v>
      </c>
      <c r="H55" s="250">
        <f t="shared" si="18"/>
        <v>1.0833333333333333</v>
      </c>
      <c r="I55" s="250">
        <f t="shared" si="18"/>
        <v>0.83333333333333337</v>
      </c>
      <c r="J55" s="251">
        <f t="shared" si="18"/>
        <v>0.66666666666666663</v>
      </c>
    </row>
    <row r="56" spans="2:10" s="24" customFormat="1" ht="17.25" customHeight="1">
      <c r="B56" s="211"/>
      <c r="C56" s="213" t="s">
        <v>179</v>
      </c>
      <c r="D56" s="249">
        <f t="shared" si="16"/>
        <v>1.5</v>
      </c>
      <c r="E56" s="250">
        <f t="shared" si="18"/>
        <v>1.4166666666666667</v>
      </c>
      <c r="F56" s="250">
        <f t="shared" si="18"/>
        <v>1</v>
      </c>
      <c r="G56" s="250">
        <f t="shared" si="18"/>
        <v>0.66666666666666663</v>
      </c>
      <c r="H56" s="250">
        <f t="shared" si="18"/>
        <v>0.5</v>
      </c>
      <c r="I56" s="250">
        <f t="shared" si="18"/>
        <v>0.33333333333333331</v>
      </c>
      <c r="J56" s="251">
        <f t="shared" si="18"/>
        <v>0.33333333333333331</v>
      </c>
    </row>
    <row r="57" spans="2:10" s="24" customFormat="1" ht="17.25" customHeight="1">
      <c r="B57" s="67"/>
      <c r="C57" s="214" t="s">
        <v>165</v>
      </c>
      <c r="D57" s="252">
        <f t="shared" si="16"/>
        <v>0.33333333333333331</v>
      </c>
      <c r="E57" s="253">
        <f t="shared" si="18"/>
        <v>0.33333333333333331</v>
      </c>
      <c r="F57" s="253">
        <f t="shared" si="18"/>
        <v>0.25</v>
      </c>
      <c r="G57" s="253">
        <f t="shared" si="18"/>
        <v>0.25</v>
      </c>
      <c r="H57" s="253">
        <f t="shared" si="18"/>
        <v>0.25</v>
      </c>
      <c r="I57" s="253">
        <f t="shared" si="18"/>
        <v>0.25</v>
      </c>
      <c r="J57" s="254">
        <f t="shared" si="18"/>
        <v>0.25</v>
      </c>
    </row>
    <row r="58" spans="2:10" s="24" customFormat="1" ht="17.25" customHeight="1">
      <c r="B58" s="51" t="s">
        <v>363</v>
      </c>
      <c r="C58" s="212" t="s">
        <v>174</v>
      </c>
      <c r="D58" s="255">
        <f t="shared" si="16"/>
        <v>5</v>
      </c>
      <c r="E58" s="247">
        <f t="shared" si="18"/>
        <v>4.666666666666667</v>
      </c>
      <c r="F58" s="247">
        <f t="shared" si="18"/>
        <v>4.166666666666667</v>
      </c>
      <c r="G58" s="247">
        <f t="shared" si="18"/>
        <v>3.5</v>
      </c>
      <c r="H58" s="247">
        <f t="shared" si="18"/>
        <v>2.8333333333333335</v>
      </c>
      <c r="I58" s="247">
        <f t="shared" si="18"/>
        <v>2</v>
      </c>
      <c r="J58" s="248">
        <f t="shared" si="18"/>
        <v>1.8333333333333333</v>
      </c>
    </row>
    <row r="59" spans="2:10" s="24" customFormat="1" ht="17.25" customHeight="1">
      <c r="B59" s="24" t="s">
        <v>361</v>
      </c>
      <c r="C59" s="213" t="s">
        <v>178</v>
      </c>
      <c r="D59" s="249">
        <f t="shared" si="16"/>
        <v>3.6666666666666665</v>
      </c>
      <c r="E59" s="250">
        <f t="shared" si="18"/>
        <v>3.5</v>
      </c>
      <c r="F59" s="250">
        <f t="shared" si="18"/>
        <v>2.6666666666666665</v>
      </c>
      <c r="G59" s="250">
        <f t="shared" si="18"/>
        <v>2.3333333333333335</v>
      </c>
      <c r="H59" s="250">
        <f t="shared" si="18"/>
        <v>1.8333333333333333</v>
      </c>
      <c r="I59" s="250">
        <f t="shared" si="18"/>
        <v>1.3333333333333333</v>
      </c>
      <c r="J59" s="251">
        <f t="shared" si="18"/>
        <v>1.1666666666666667</v>
      </c>
    </row>
    <row r="60" spans="2:10" s="24" customFormat="1" ht="17.25" customHeight="1">
      <c r="B60" s="304" t="s">
        <v>395</v>
      </c>
      <c r="C60" s="213" t="s">
        <v>179</v>
      </c>
      <c r="D60" s="249">
        <f t="shared" si="16"/>
        <v>1.6666666666666667</v>
      </c>
      <c r="E60" s="250">
        <f t="shared" si="18"/>
        <v>1.5833333333333333</v>
      </c>
      <c r="F60" s="250">
        <f t="shared" si="18"/>
        <v>1.1666666666666667</v>
      </c>
      <c r="G60" s="250">
        <f t="shared" si="18"/>
        <v>0.83333333333333337</v>
      </c>
      <c r="H60" s="250">
        <f t="shared" si="18"/>
        <v>0.66666666666666663</v>
      </c>
      <c r="I60" s="250">
        <f t="shared" si="18"/>
        <v>0.5</v>
      </c>
      <c r="J60" s="251">
        <f t="shared" si="18"/>
        <v>0.5</v>
      </c>
    </row>
    <row r="61" spans="2:10" s="24" customFormat="1" ht="17.25" customHeight="1">
      <c r="B61" s="305" t="s">
        <v>396</v>
      </c>
      <c r="C61" s="214" t="s">
        <v>165</v>
      </c>
      <c r="D61" s="252">
        <f t="shared" si="16"/>
        <v>0.33333333333333331</v>
      </c>
      <c r="E61" s="253">
        <f t="shared" si="18"/>
        <v>0.33333333333333331</v>
      </c>
      <c r="F61" s="253">
        <f t="shared" si="18"/>
        <v>0.25</v>
      </c>
      <c r="G61" s="253">
        <f t="shared" si="18"/>
        <v>0.25</v>
      </c>
      <c r="H61" s="253">
        <f t="shared" si="18"/>
        <v>0.25</v>
      </c>
      <c r="I61" s="253">
        <f t="shared" si="18"/>
        <v>0.25</v>
      </c>
      <c r="J61" s="254">
        <f t="shared" si="18"/>
        <v>0.25</v>
      </c>
    </row>
    <row r="63" spans="2:10" ht="13.5" customHeight="1">
      <c r="B63" s="12" t="s">
        <v>374</v>
      </c>
    </row>
    <row r="65" spans="2:7" ht="13.5" customHeight="1">
      <c r="B65" s="148" t="s">
        <v>238</v>
      </c>
      <c r="C65" s="47" t="s">
        <v>126</v>
      </c>
      <c r="D65" s="170" t="s">
        <v>174</v>
      </c>
      <c r="E65" s="12" t="str">
        <f>B65&amp;C65&amp;D65</f>
        <v>100億以上1.営業利益目標達成1.PM</v>
      </c>
      <c r="F65" s="233">
        <f t="shared" ref="F65:F80" si="19">D25</f>
        <v>300</v>
      </c>
      <c r="G65" s="258">
        <f t="shared" ref="G65:G70" si="20">F65/60</f>
        <v>5</v>
      </c>
    </row>
    <row r="66" spans="2:7" ht="13.5" customHeight="1">
      <c r="B66" s="151" t="s">
        <v>238</v>
      </c>
      <c r="C66" s="48" t="s">
        <v>126</v>
      </c>
      <c r="D66" s="173" t="s">
        <v>178</v>
      </c>
      <c r="E66" s="12" t="str">
        <f t="shared" ref="E66:E149" si="21">B66&amp;C66&amp;D66</f>
        <v>100億以上1.営業利益目標達成2.PL/GL</v>
      </c>
      <c r="F66" s="233">
        <f t="shared" si="19"/>
        <v>222</v>
      </c>
      <c r="G66" s="258">
        <f t="shared" si="20"/>
        <v>3.7</v>
      </c>
    </row>
    <row r="67" spans="2:7" ht="13.5" customHeight="1">
      <c r="B67" s="151" t="s">
        <v>238</v>
      </c>
      <c r="C67" s="48" t="s">
        <v>126</v>
      </c>
      <c r="D67" s="173" t="s">
        <v>179</v>
      </c>
      <c r="E67" s="12" t="str">
        <f t="shared" si="21"/>
        <v>100億以上1.営業利益目標達成3.TL</v>
      </c>
      <c r="F67" s="233">
        <f t="shared" si="19"/>
        <v>115</v>
      </c>
      <c r="G67" s="258">
        <f t="shared" si="20"/>
        <v>1.9166666666666667</v>
      </c>
    </row>
    <row r="68" spans="2:7" ht="13.5" customHeight="1">
      <c r="B68" s="151" t="s">
        <v>238</v>
      </c>
      <c r="C68" s="48" t="s">
        <v>126</v>
      </c>
      <c r="D68" s="173" t="s">
        <v>165</v>
      </c>
      <c r="E68" s="12" t="str">
        <f t="shared" si="21"/>
        <v>100億以上1.営業利益目標達成4.メンバー</v>
      </c>
      <c r="F68" s="233">
        <f t="shared" si="19"/>
        <v>20</v>
      </c>
      <c r="G68" s="258">
        <f t="shared" si="20"/>
        <v>0.33333333333333331</v>
      </c>
    </row>
    <row r="69" spans="2:7" ht="13.5" customHeight="1">
      <c r="B69" s="151" t="s">
        <v>238</v>
      </c>
      <c r="C69" s="48" t="s">
        <v>127</v>
      </c>
      <c r="D69" s="173" t="s">
        <v>174</v>
      </c>
      <c r="E69" s="12" t="str">
        <f t="shared" si="21"/>
        <v>100億以上2.営業利益目標未達成(黒字)1.PM</v>
      </c>
      <c r="F69" s="233">
        <f t="shared" si="19"/>
        <v>275</v>
      </c>
      <c r="G69" s="258">
        <f t="shared" si="20"/>
        <v>4.583333333333333</v>
      </c>
    </row>
    <row r="70" spans="2:7" ht="13.5" customHeight="1">
      <c r="B70" s="151" t="s">
        <v>238</v>
      </c>
      <c r="C70" s="48" t="s">
        <v>127</v>
      </c>
      <c r="D70" s="173" t="s">
        <v>178</v>
      </c>
      <c r="E70" s="12" t="str">
        <f t="shared" si="21"/>
        <v>100億以上2.営業利益目標未達成(黒字)2.PL/GL</v>
      </c>
      <c r="F70" s="233">
        <f t="shared" si="19"/>
        <v>200</v>
      </c>
      <c r="G70" s="258">
        <f t="shared" si="20"/>
        <v>3.3333333333333335</v>
      </c>
    </row>
    <row r="71" spans="2:7" ht="13.5" customHeight="1">
      <c r="B71" s="151" t="s">
        <v>238</v>
      </c>
      <c r="C71" s="48" t="s">
        <v>127</v>
      </c>
      <c r="D71" s="173" t="s">
        <v>179</v>
      </c>
      <c r="E71" s="12" t="str">
        <f t="shared" si="21"/>
        <v>100億以上2.営業利益目標未達成(黒字)3.TL</v>
      </c>
      <c r="F71" s="233">
        <f t="shared" si="19"/>
        <v>100</v>
      </c>
      <c r="G71" s="258">
        <f t="shared" ref="G71:G149" si="22">F71/60</f>
        <v>1.6666666666666667</v>
      </c>
    </row>
    <row r="72" spans="2:7" ht="13.5" customHeight="1">
      <c r="B72" s="151" t="s">
        <v>238</v>
      </c>
      <c r="C72" s="48" t="s">
        <v>127</v>
      </c>
      <c r="D72" s="173" t="s">
        <v>165</v>
      </c>
      <c r="E72" s="12" t="str">
        <f t="shared" si="21"/>
        <v>100億以上2.営業利益目標未達成(黒字)4.メンバー</v>
      </c>
      <c r="F72" s="233">
        <f t="shared" si="19"/>
        <v>20</v>
      </c>
      <c r="G72" s="258">
        <f t="shared" si="22"/>
        <v>0.33333333333333331</v>
      </c>
    </row>
    <row r="73" spans="2:7" ht="13.5" customHeight="1">
      <c r="B73" s="151" t="s">
        <v>238</v>
      </c>
      <c r="C73" s="48" t="s">
        <v>128</v>
      </c>
      <c r="D73" s="173" t="s">
        <v>174</v>
      </c>
      <c r="E73" s="12" t="str">
        <f t="shared" si="21"/>
        <v>100億以上3.営業利益目標未達成(赤字)1.PM</v>
      </c>
      <c r="F73" s="233">
        <f t="shared" si="19"/>
        <v>150</v>
      </c>
      <c r="G73" s="258">
        <f t="shared" si="22"/>
        <v>2.5</v>
      </c>
    </row>
    <row r="74" spans="2:7" ht="13.5" customHeight="1">
      <c r="B74" s="151" t="s">
        <v>238</v>
      </c>
      <c r="C74" s="48" t="s">
        <v>128</v>
      </c>
      <c r="D74" s="173" t="s">
        <v>178</v>
      </c>
      <c r="E74" s="12" t="str">
        <f t="shared" si="21"/>
        <v>100億以上3.営業利益目標未達成(赤字)2.PL/GL</v>
      </c>
      <c r="F74" s="233">
        <f t="shared" si="19"/>
        <v>115</v>
      </c>
      <c r="G74" s="258">
        <f t="shared" si="22"/>
        <v>1.9166666666666667</v>
      </c>
    </row>
    <row r="75" spans="2:7" ht="13.5" customHeight="1">
      <c r="B75" s="151" t="s">
        <v>238</v>
      </c>
      <c r="C75" s="48" t="s">
        <v>128</v>
      </c>
      <c r="D75" s="173" t="s">
        <v>179</v>
      </c>
      <c r="E75" s="12" t="str">
        <f t="shared" si="21"/>
        <v>100億以上3.営業利益目標未達成(赤字)3.TL</v>
      </c>
      <c r="F75" s="233">
        <f t="shared" si="19"/>
        <v>90</v>
      </c>
      <c r="G75" s="258">
        <f t="shared" si="22"/>
        <v>1.5</v>
      </c>
    </row>
    <row r="76" spans="2:7" ht="13.5" customHeight="1">
      <c r="B76" s="151" t="s">
        <v>238</v>
      </c>
      <c r="C76" s="48" t="s">
        <v>128</v>
      </c>
      <c r="D76" s="173" t="s">
        <v>165</v>
      </c>
      <c r="E76" s="12" t="str">
        <f t="shared" si="21"/>
        <v>100億以上3.営業利益目標未達成(赤字)4.メンバー</v>
      </c>
      <c r="F76" s="233">
        <f t="shared" si="19"/>
        <v>20</v>
      </c>
      <c r="G76" s="258">
        <f t="shared" si="22"/>
        <v>0.33333333333333331</v>
      </c>
    </row>
    <row r="77" spans="2:7" ht="13.5" customHeight="1">
      <c r="B77" s="151" t="s">
        <v>238</v>
      </c>
      <c r="C77" s="48" t="s">
        <v>295</v>
      </c>
      <c r="D77" s="173" t="s">
        <v>174</v>
      </c>
      <c r="E77" s="12" t="str">
        <f t="shared" si="21"/>
        <v>100億以上立て直し1.PM</v>
      </c>
      <c r="F77" s="233">
        <f t="shared" si="19"/>
        <v>300</v>
      </c>
      <c r="G77" s="258">
        <f t="shared" si="22"/>
        <v>5</v>
      </c>
    </row>
    <row r="78" spans="2:7" ht="13.5" customHeight="1">
      <c r="B78" s="151" t="s">
        <v>238</v>
      </c>
      <c r="C78" s="48" t="s">
        <v>295</v>
      </c>
      <c r="D78" s="173" t="s">
        <v>178</v>
      </c>
      <c r="E78" s="12" t="str">
        <f t="shared" si="21"/>
        <v>100億以上立て直し2.PL/GL</v>
      </c>
      <c r="F78" s="233">
        <f t="shared" si="19"/>
        <v>220</v>
      </c>
      <c r="G78" s="258">
        <f t="shared" si="22"/>
        <v>3.6666666666666665</v>
      </c>
    </row>
    <row r="79" spans="2:7" ht="13.5" customHeight="1">
      <c r="B79" s="151" t="s">
        <v>238</v>
      </c>
      <c r="C79" s="48" t="s">
        <v>295</v>
      </c>
      <c r="D79" s="173" t="s">
        <v>179</v>
      </c>
      <c r="E79" s="12" t="str">
        <f t="shared" si="21"/>
        <v>100億以上立て直し3.TL</v>
      </c>
      <c r="F79" s="233">
        <f t="shared" si="19"/>
        <v>100</v>
      </c>
      <c r="G79" s="258">
        <f t="shared" si="22"/>
        <v>1.6666666666666667</v>
      </c>
    </row>
    <row r="80" spans="2:7" ht="13.5" customHeight="1">
      <c r="B80" s="151" t="s">
        <v>238</v>
      </c>
      <c r="C80" s="48" t="s">
        <v>295</v>
      </c>
      <c r="D80" s="173" t="s">
        <v>165</v>
      </c>
      <c r="E80" s="12" t="str">
        <f t="shared" si="21"/>
        <v>100億以上立て直し4.メンバー</v>
      </c>
      <c r="F80" s="233">
        <f t="shared" si="19"/>
        <v>20</v>
      </c>
      <c r="G80" s="258">
        <f t="shared" si="22"/>
        <v>0.33333333333333331</v>
      </c>
    </row>
    <row r="81" spans="2:7" ht="13.5" customHeight="1">
      <c r="B81" s="151" t="s">
        <v>378</v>
      </c>
      <c r="C81" s="48" t="s">
        <v>126</v>
      </c>
      <c r="D81" s="173" t="s">
        <v>174</v>
      </c>
      <c r="E81" s="12" t="str">
        <f t="shared" si="21"/>
        <v>50億以上100億未満1.営業利益目標達成1.PM</v>
      </c>
      <c r="F81" s="234">
        <f t="shared" ref="F81:F96" si="23">E25</f>
        <v>280</v>
      </c>
      <c r="G81" s="258">
        <f t="shared" si="22"/>
        <v>4.666666666666667</v>
      </c>
    </row>
    <row r="82" spans="2:7" ht="13.5" customHeight="1">
      <c r="B82" s="151" t="s">
        <v>378</v>
      </c>
      <c r="C82" s="48" t="s">
        <v>126</v>
      </c>
      <c r="D82" s="173" t="s">
        <v>178</v>
      </c>
      <c r="E82" s="12" t="str">
        <f t="shared" si="21"/>
        <v>50億以上100億未満1.営業利益目標達成2.PL/GL</v>
      </c>
      <c r="F82" s="234">
        <f t="shared" si="23"/>
        <v>212</v>
      </c>
      <c r="G82" s="258">
        <f t="shared" si="22"/>
        <v>3.5333333333333332</v>
      </c>
    </row>
    <row r="83" spans="2:7" ht="13.5" customHeight="1">
      <c r="B83" s="151" t="s">
        <v>378</v>
      </c>
      <c r="C83" s="48" t="s">
        <v>126</v>
      </c>
      <c r="D83" s="173" t="s">
        <v>179</v>
      </c>
      <c r="E83" s="12" t="str">
        <f t="shared" si="21"/>
        <v>50億以上100億未満1.営業利益目標達成3.TL</v>
      </c>
      <c r="F83" s="234">
        <f t="shared" si="23"/>
        <v>110</v>
      </c>
      <c r="G83" s="258">
        <f t="shared" si="22"/>
        <v>1.8333333333333333</v>
      </c>
    </row>
    <row r="84" spans="2:7" ht="13.5" customHeight="1">
      <c r="B84" s="151" t="s">
        <v>378</v>
      </c>
      <c r="C84" s="48" t="s">
        <v>126</v>
      </c>
      <c r="D84" s="173" t="s">
        <v>165</v>
      </c>
      <c r="E84" s="12" t="str">
        <f t="shared" si="21"/>
        <v>50億以上100億未満1.営業利益目標達成4.メンバー</v>
      </c>
      <c r="F84" s="234">
        <f t="shared" si="23"/>
        <v>20</v>
      </c>
      <c r="G84" s="258">
        <f t="shared" si="22"/>
        <v>0.33333333333333331</v>
      </c>
    </row>
    <row r="85" spans="2:7" ht="13.5" customHeight="1">
      <c r="B85" s="151" t="s">
        <v>378</v>
      </c>
      <c r="C85" s="48" t="s">
        <v>127</v>
      </c>
      <c r="D85" s="173" t="s">
        <v>174</v>
      </c>
      <c r="E85" s="12" t="str">
        <f t="shared" si="21"/>
        <v>50億以上100億未満2.営業利益目標未達成(黒字)1.PM</v>
      </c>
      <c r="F85" s="234">
        <f t="shared" si="23"/>
        <v>255</v>
      </c>
      <c r="G85" s="258">
        <f t="shared" si="22"/>
        <v>4.25</v>
      </c>
    </row>
    <row r="86" spans="2:7" ht="13.5" customHeight="1">
      <c r="B86" s="151" t="s">
        <v>378</v>
      </c>
      <c r="C86" s="48" t="s">
        <v>127</v>
      </c>
      <c r="D86" s="173" t="s">
        <v>178</v>
      </c>
      <c r="E86" s="12" t="str">
        <f t="shared" si="21"/>
        <v>50億以上100億未満2.営業利益目標未達成(黒字)2.PL/GL</v>
      </c>
      <c r="F86" s="234">
        <f t="shared" si="23"/>
        <v>190</v>
      </c>
      <c r="G86" s="258">
        <f t="shared" si="22"/>
        <v>3.1666666666666665</v>
      </c>
    </row>
    <row r="87" spans="2:7" ht="13.5" customHeight="1">
      <c r="B87" s="151" t="s">
        <v>378</v>
      </c>
      <c r="C87" s="48" t="s">
        <v>127</v>
      </c>
      <c r="D87" s="173" t="s">
        <v>179</v>
      </c>
      <c r="E87" s="12" t="str">
        <f t="shared" si="21"/>
        <v>50億以上100億未満2.営業利益目標未達成(黒字)3.TL</v>
      </c>
      <c r="F87" s="234">
        <f t="shared" si="23"/>
        <v>95</v>
      </c>
      <c r="G87" s="258">
        <f t="shared" si="22"/>
        <v>1.5833333333333333</v>
      </c>
    </row>
    <row r="88" spans="2:7" ht="13.5" customHeight="1">
      <c r="B88" s="151" t="s">
        <v>378</v>
      </c>
      <c r="C88" s="48" t="s">
        <v>127</v>
      </c>
      <c r="D88" s="173" t="s">
        <v>165</v>
      </c>
      <c r="E88" s="12" t="str">
        <f t="shared" si="21"/>
        <v>50億以上100億未満2.営業利益目標未達成(黒字)4.メンバー</v>
      </c>
      <c r="F88" s="234">
        <f t="shared" si="23"/>
        <v>20</v>
      </c>
      <c r="G88" s="258">
        <f t="shared" si="22"/>
        <v>0.33333333333333331</v>
      </c>
    </row>
    <row r="89" spans="2:7" ht="13.5" customHeight="1">
      <c r="B89" s="151" t="s">
        <v>378</v>
      </c>
      <c r="C89" s="48" t="s">
        <v>128</v>
      </c>
      <c r="D89" s="173" t="s">
        <v>174</v>
      </c>
      <c r="E89" s="12" t="str">
        <f t="shared" si="21"/>
        <v>50億以上100億未満3.営業利益目標未達成(赤字)1.PM</v>
      </c>
      <c r="F89" s="234">
        <f t="shared" si="23"/>
        <v>140</v>
      </c>
      <c r="G89" s="258">
        <f t="shared" si="22"/>
        <v>2.3333333333333335</v>
      </c>
    </row>
    <row r="90" spans="2:7" ht="13.5" customHeight="1">
      <c r="B90" s="151" t="s">
        <v>378</v>
      </c>
      <c r="C90" s="48" t="s">
        <v>128</v>
      </c>
      <c r="D90" s="173" t="s">
        <v>178</v>
      </c>
      <c r="E90" s="12" t="str">
        <f t="shared" si="21"/>
        <v>50億以上100億未満3.営業利益目標未達成(赤字)2.PL/GL</v>
      </c>
      <c r="F90" s="234">
        <f t="shared" si="23"/>
        <v>105</v>
      </c>
      <c r="G90" s="258">
        <f t="shared" si="22"/>
        <v>1.75</v>
      </c>
    </row>
    <row r="91" spans="2:7" ht="13.5" customHeight="1">
      <c r="B91" s="151" t="s">
        <v>378</v>
      </c>
      <c r="C91" s="48" t="s">
        <v>128</v>
      </c>
      <c r="D91" s="173" t="s">
        <v>179</v>
      </c>
      <c r="E91" s="12" t="str">
        <f t="shared" si="21"/>
        <v>50億以上100億未満3.営業利益目標未達成(赤字)3.TL</v>
      </c>
      <c r="F91" s="234">
        <f t="shared" si="23"/>
        <v>85</v>
      </c>
      <c r="G91" s="258">
        <f t="shared" si="22"/>
        <v>1.4166666666666667</v>
      </c>
    </row>
    <row r="92" spans="2:7" ht="13.5" customHeight="1">
      <c r="B92" s="151" t="s">
        <v>378</v>
      </c>
      <c r="C92" s="48" t="s">
        <v>128</v>
      </c>
      <c r="D92" s="173" t="s">
        <v>165</v>
      </c>
      <c r="E92" s="12" t="str">
        <f t="shared" si="21"/>
        <v>50億以上100億未満3.営業利益目標未達成(赤字)4.メンバー</v>
      </c>
      <c r="F92" s="234">
        <f t="shared" si="23"/>
        <v>20</v>
      </c>
      <c r="G92" s="258">
        <f t="shared" si="22"/>
        <v>0.33333333333333331</v>
      </c>
    </row>
    <row r="93" spans="2:7" ht="13.5" customHeight="1">
      <c r="B93" s="151" t="s">
        <v>378</v>
      </c>
      <c r="C93" s="48" t="s">
        <v>295</v>
      </c>
      <c r="D93" s="173" t="s">
        <v>174</v>
      </c>
      <c r="E93" s="12" t="str">
        <f t="shared" si="21"/>
        <v>50億以上100億未満立て直し1.PM</v>
      </c>
      <c r="F93" s="234">
        <f t="shared" si="23"/>
        <v>280</v>
      </c>
      <c r="G93" s="258">
        <f t="shared" si="22"/>
        <v>4.666666666666667</v>
      </c>
    </row>
    <row r="94" spans="2:7" ht="13.5" customHeight="1">
      <c r="B94" s="151" t="s">
        <v>378</v>
      </c>
      <c r="C94" s="48" t="s">
        <v>295</v>
      </c>
      <c r="D94" s="173" t="s">
        <v>178</v>
      </c>
      <c r="E94" s="12" t="str">
        <f t="shared" si="21"/>
        <v>50億以上100億未満立て直し2.PL/GL</v>
      </c>
      <c r="F94" s="234">
        <f t="shared" si="23"/>
        <v>210</v>
      </c>
      <c r="G94" s="258">
        <f t="shared" si="22"/>
        <v>3.5</v>
      </c>
    </row>
    <row r="95" spans="2:7" ht="13.5" customHeight="1">
      <c r="B95" s="151" t="s">
        <v>378</v>
      </c>
      <c r="C95" s="48" t="s">
        <v>295</v>
      </c>
      <c r="D95" s="173" t="s">
        <v>179</v>
      </c>
      <c r="E95" s="12" t="str">
        <f t="shared" si="21"/>
        <v>50億以上100億未満立て直し3.TL</v>
      </c>
      <c r="F95" s="234">
        <f t="shared" si="23"/>
        <v>95</v>
      </c>
      <c r="G95" s="258">
        <f t="shared" si="22"/>
        <v>1.5833333333333333</v>
      </c>
    </row>
    <row r="96" spans="2:7" ht="13.5" customHeight="1">
      <c r="B96" s="151" t="s">
        <v>378</v>
      </c>
      <c r="C96" s="48" t="s">
        <v>295</v>
      </c>
      <c r="D96" s="173" t="s">
        <v>165</v>
      </c>
      <c r="E96" s="12" t="str">
        <f t="shared" si="21"/>
        <v>50億以上100億未満立て直し4.メンバー</v>
      </c>
      <c r="F96" s="234">
        <f t="shared" si="23"/>
        <v>20</v>
      </c>
      <c r="G96" s="258">
        <f t="shared" si="22"/>
        <v>0.33333333333333331</v>
      </c>
    </row>
    <row r="97" spans="2:7" ht="13.5" customHeight="1">
      <c r="B97" s="151" t="s">
        <v>168</v>
      </c>
      <c r="C97" s="48" t="s">
        <v>126</v>
      </c>
      <c r="D97" s="173" t="s">
        <v>174</v>
      </c>
      <c r="E97" s="12" t="str">
        <f t="shared" si="21"/>
        <v>10億以上50億未満1.営業利益目標達成1.PM</v>
      </c>
      <c r="F97" s="234">
        <f t="shared" ref="F97:F112" si="24">F25</f>
        <v>250</v>
      </c>
      <c r="G97" s="258">
        <f t="shared" si="22"/>
        <v>4.166666666666667</v>
      </c>
    </row>
    <row r="98" spans="2:7" ht="13.5" customHeight="1">
      <c r="B98" s="151" t="s">
        <v>168</v>
      </c>
      <c r="C98" s="48" t="s">
        <v>126</v>
      </c>
      <c r="D98" s="173" t="s">
        <v>178</v>
      </c>
      <c r="E98" s="12" t="str">
        <f t="shared" si="21"/>
        <v>10億以上50億未満1.営業利益目標達成2.PL/GL</v>
      </c>
      <c r="F98" s="234">
        <f t="shared" si="24"/>
        <v>162</v>
      </c>
      <c r="G98" s="258">
        <f t="shared" si="22"/>
        <v>2.7</v>
      </c>
    </row>
    <row r="99" spans="2:7" ht="13.5" customHeight="1">
      <c r="B99" s="151" t="s">
        <v>168</v>
      </c>
      <c r="C99" s="48" t="s">
        <v>126</v>
      </c>
      <c r="D99" s="173" t="s">
        <v>179</v>
      </c>
      <c r="E99" s="12" t="str">
        <f t="shared" si="21"/>
        <v>10億以上50億未満1.営業利益目標達成3.TL</v>
      </c>
      <c r="F99" s="234">
        <f t="shared" si="24"/>
        <v>85</v>
      </c>
      <c r="G99" s="258">
        <f t="shared" si="22"/>
        <v>1.4166666666666667</v>
      </c>
    </row>
    <row r="100" spans="2:7" ht="13.5" customHeight="1">
      <c r="B100" s="151" t="s">
        <v>168</v>
      </c>
      <c r="C100" s="48" t="s">
        <v>126</v>
      </c>
      <c r="D100" s="173" t="s">
        <v>165</v>
      </c>
      <c r="E100" s="12" t="str">
        <f t="shared" si="21"/>
        <v>10億以上50億未満1.営業利益目標達成4.メンバー</v>
      </c>
      <c r="F100" s="234">
        <f t="shared" si="24"/>
        <v>15</v>
      </c>
      <c r="G100" s="258">
        <f t="shared" si="22"/>
        <v>0.25</v>
      </c>
    </row>
    <row r="101" spans="2:7" ht="13.5" customHeight="1">
      <c r="B101" s="151" t="s">
        <v>168</v>
      </c>
      <c r="C101" s="48" t="s">
        <v>127</v>
      </c>
      <c r="D101" s="173" t="s">
        <v>174</v>
      </c>
      <c r="E101" s="12" t="str">
        <f t="shared" si="21"/>
        <v>10億以上50億未満2.営業利益目標未達成(黒字)1.PM</v>
      </c>
      <c r="F101" s="234">
        <f t="shared" si="24"/>
        <v>225</v>
      </c>
      <c r="G101" s="258">
        <f t="shared" si="22"/>
        <v>3.75</v>
      </c>
    </row>
    <row r="102" spans="2:7" ht="13.5" customHeight="1">
      <c r="B102" s="151" t="s">
        <v>168</v>
      </c>
      <c r="C102" s="48" t="s">
        <v>127</v>
      </c>
      <c r="D102" s="173" t="s">
        <v>178</v>
      </c>
      <c r="E102" s="12" t="str">
        <f t="shared" si="21"/>
        <v>10億以上50億未満2.営業利益目標未達成(黒字)2.PL/GL</v>
      </c>
      <c r="F102" s="234">
        <f t="shared" si="24"/>
        <v>140</v>
      </c>
      <c r="G102" s="258">
        <f t="shared" si="22"/>
        <v>2.3333333333333335</v>
      </c>
    </row>
    <row r="103" spans="2:7" ht="13.5" customHeight="1">
      <c r="B103" s="151" t="s">
        <v>168</v>
      </c>
      <c r="C103" s="48" t="s">
        <v>127</v>
      </c>
      <c r="D103" s="173" t="s">
        <v>179</v>
      </c>
      <c r="E103" s="12" t="str">
        <f t="shared" si="21"/>
        <v>10億以上50億未満2.営業利益目標未達成(黒字)3.TL</v>
      </c>
      <c r="F103" s="234">
        <f t="shared" si="24"/>
        <v>70</v>
      </c>
      <c r="G103" s="258">
        <f t="shared" si="22"/>
        <v>1.1666666666666667</v>
      </c>
    </row>
    <row r="104" spans="2:7" ht="13.5" customHeight="1">
      <c r="B104" s="151" t="s">
        <v>168</v>
      </c>
      <c r="C104" s="48" t="s">
        <v>127</v>
      </c>
      <c r="D104" s="173" t="s">
        <v>165</v>
      </c>
      <c r="E104" s="12" t="str">
        <f t="shared" si="21"/>
        <v>10億以上50億未満2.営業利益目標未達成(黒字)4.メンバー</v>
      </c>
      <c r="F104" s="234">
        <f t="shared" si="24"/>
        <v>15</v>
      </c>
      <c r="G104" s="258">
        <f t="shared" si="22"/>
        <v>0.25</v>
      </c>
    </row>
    <row r="105" spans="2:7" ht="13.5" customHeight="1">
      <c r="B105" s="151" t="s">
        <v>168</v>
      </c>
      <c r="C105" s="48" t="s">
        <v>128</v>
      </c>
      <c r="D105" s="173" t="s">
        <v>174</v>
      </c>
      <c r="E105" s="12" t="str">
        <f t="shared" si="21"/>
        <v>10億以上50億未満3.営業利益目標未達成(赤字)1.PM</v>
      </c>
      <c r="F105" s="234">
        <f t="shared" si="24"/>
        <v>130</v>
      </c>
      <c r="G105" s="258">
        <f t="shared" si="22"/>
        <v>2.1666666666666665</v>
      </c>
    </row>
    <row r="106" spans="2:7" ht="13.5" customHeight="1">
      <c r="B106" s="151" t="s">
        <v>168</v>
      </c>
      <c r="C106" s="48" t="s">
        <v>128</v>
      </c>
      <c r="D106" s="173" t="s">
        <v>178</v>
      </c>
      <c r="E106" s="12" t="str">
        <f t="shared" si="21"/>
        <v>10億以上50億未満3.営業利益目標未達成(赤字)2.PL/GL</v>
      </c>
      <c r="F106" s="234">
        <f t="shared" si="24"/>
        <v>85</v>
      </c>
      <c r="G106" s="258">
        <f t="shared" si="22"/>
        <v>1.4166666666666667</v>
      </c>
    </row>
    <row r="107" spans="2:7" ht="13.5" customHeight="1">
      <c r="B107" s="151" t="s">
        <v>168</v>
      </c>
      <c r="C107" s="48" t="s">
        <v>128</v>
      </c>
      <c r="D107" s="173" t="s">
        <v>179</v>
      </c>
      <c r="E107" s="12" t="str">
        <f t="shared" si="21"/>
        <v>10億以上50億未満3.営業利益目標未達成(赤字)3.TL</v>
      </c>
      <c r="F107" s="234">
        <f t="shared" si="24"/>
        <v>60</v>
      </c>
      <c r="G107" s="258">
        <f t="shared" si="22"/>
        <v>1</v>
      </c>
    </row>
    <row r="108" spans="2:7" ht="13.5" customHeight="1">
      <c r="B108" s="151" t="s">
        <v>168</v>
      </c>
      <c r="C108" s="48" t="s">
        <v>128</v>
      </c>
      <c r="D108" s="173" t="s">
        <v>165</v>
      </c>
      <c r="E108" s="12" t="str">
        <f t="shared" si="21"/>
        <v>10億以上50億未満3.営業利益目標未達成(赤字)4.メンバー</v>
      </c>
      <c r="F108" s="234">
        <f t="shared" si="24"/>
        <v>15</v>
      </c>
      <c r="G108" s="258">
        <f t="shared" si="22"/>
        <v>0.25</v>
      </c>
    </row>
    <row r="109" spans="2:7" ht="13.5" customHeight="1">
      <c r="B109" s="151" t="s">
        <v>168</v>
      </c>
      <c r="C109" s="48" t="s">
        <v>295</v>
      </c>
      <c r="D109" s="173" t="s">
        <v>174</v>
      </c>
      <c r="E109" s="12" t="str">
        <f t="shared" si="21"/>
        <v>10億以上50億未満立て直し1.PM</v>
      </c>
      <c r="F109" s="234">
        <f t="shared" si="24"/>
        <v>250</v>
      </c>
      <c r="G109" s="258">
        <f t="shared" si="22"/>
        <v>4.166666666666667</v>
      </c>
    </row>
    <row r="110" spans="2:7" ht="13.5" customHeight="1">
      <c r="B110" s="151" t="s">
        <v>168</v>
      </c>
      <c r="C110" s="48" t="s">
        <v>295</v>
      </c>
      <c r="D110" s="173" t="s">
        <v>178</v>
      </c>
      <c r="E110" s="12" t="str">
        <f t="shared" si="21"/>
        <v>10億以上50億未満立て直し2.PL/GL</v>
      </c>
      <c r="F110" s="234">
        <f t="shared" si="24"/>
        <v>160</v>
      </c>
      <c r="G110" s="258">
        <f t="shared" si="22"/>
        <v>2.6666666666666665</v>
      </c>
    </row>
    <row r="111" spans="2:7" ht="13.5" customHeight="1">
      <c r="B111" s="151" t="s">
        <v>168</v>
      </c>
      <c r="C111" s="48" t="s">
        <v>295</v>
      </c>
      <c r="D111" s="173" t="s">
        <v>179</v>
      </c>
      <c r="E111" s="12" t="str">
        <f t="shared" si="21"/>
        <v>10億以上50億未満立て直し3.TL</v>
      </c>
      <c r="F111" s="234">
        <f t="shared" si="24"/>
        <v>70</v>
      </c>
      <c r="G111" s="258">
        <f t="shared" si="22"/>
        <v>1.1666666666666667</v>
      </c>
    </row>
    <row r="112" spans="2:7" ht="13.5" customHeight="1">
      <c r="B112" s="151" t="s">
        <v>168</v>
      </c>
      <c r="C112" s="48" t="s">
        <v>295</v>
      </c>
      <c r="D112" s="173" t="s">
        <v>165</v>
      </c>
      <c r="E112" s="12" t="str">
        <f t="shared" si="21"/>
        <v>10億以上50億未満立て直し4.メンバー</v>
      </c>
      <c r="F112" s="234">
        <f t="shared" si="24"/>
        <v>15</v>
      </c>
      <c r="G112" s="258">
        <f t="shared" si="22"/>
        <v>0.25</v>
      </c>
    </row>
    <row r="113" spans="2:7" ht="13.5" customHeight="1">
      <c r="B113" s="151" t="s">
        <v>169</v>
      </c>
      <c r="C113" s="48" t="s">
        <v>126</v>
      </c>
      <c r="D113" s="173" t="s">
        <v>174</v>
      </c>
      <c r="E113" s="12" t="str">
        <f t="shared" si="21"/>
        <v>5億以上10億未満1.営業利益目標達成1.PM</v>
      </c>
      <c r="F113" s="234">
        <f t="shared" ref="F113:F128" si="25">G25</f>
        <v>210</v>
      </c>
      <c r="G113" s="258">
        <f t="shared" si="22"/>
        <v>3.5</v>
      </c>
    </row>
    <row r="114" spans="2:7" ht="13.5" customHeight="1">
      <c r="B114" s="151" t="s">
        <v>169</v>
      </c>
      <c r="C114" s="48" t="s">
        <v>126</v>
      </c>
      <c r="D114" s="173" t="s">
        <v>178</v>
      </c>
      <c r="E114" s="12" t="str">
        <f t="shared" si="21"/>
        <v>5億以上10億未満1.営業利益目標達成2.PL/GL</v>
      </c>
      <c r="F114" s="234">
        <f t="shared" si="25"/>
        <v>142</v>
      </c>
      <c r="G114" s="258">
        <f t="shared" si="22"/>
        <v>2.3666666666666667</v>
      </c>
    </row>
    <row r="115" spans="2:7" ht="13.5" customHeight="1">
      <c r="B115" s="151" t="s">
        <v>169</v>
      </c>
      <c r="C115" s="48" t="s">
        <v>126</v>
      </c>
      <c r="D115" s="173" t="s">
        <v>179</v>
      </c>
      <c r="E115" s="12" t="str">
        <f t="shared" si="21"/>
        <v>5億以上10億未満1.営業利益目標達成3.TL</v>
      </c>
      <c r="F115" s="234">
        <f t="shared" si="25"/>
        <v>65</v>
      </c>
      <c r="G115" s="258">
        <f t="shared" si="22"/>
        <v>1.0833333333333333</v>
      </c>
    </row>
    <row r="116" spans="2:7" ht="13.5" customHeight="1">
      <c r="B116" s="151" t="s">
        <v>169</v>
      </c>
      <c r="C116" s="48" t="s">
        <v>126</v>
      </c>
      <c r="D116" s="173" t="s">
        <v>165</v>
      </c>
      <c r="E116" s="12" t="str">
        <f t="shared" si="21"/>
        <v>5億以上10億未満1.営業利益目標達成4.メンバー</v>
      </c>
      <c r="F116" s="234">
        <f t="shared" si="25"/>
        <v>15</v>
      </c>
      <c r="G116" s="258">
        <f t="shared" si="22"/>
        <v>0.25</v>
      </c>
    </row>
    <row r="117" spans="2:7" ht="13.5" customHeight="1">
      <c r="B117" s="151" t="s">
        <v>169</v>
      </c>
      <c r="C117" s="48" t="s">
        <v>127</v>
      </c>
      <c r="D117" s="173" t="s">
        <v>174</v>
      </c>
      <c r="E117" s="12" t="str">
        <f t="shared" si="21"/>
        <v>5億以上10億未満2.営業利益目標未達成(黒字)1.PM</v>
      </c>
      <c r="F117" s="234">
        <f t="shared" si="25"/>
        <v>185</v>
      </c>
      <c r="G117" s="258">
        <f t="shared" si="22"/>
        <v>3.0833333333333335</v>
      </c>
    </row>
    <row r="118" spans="2:7" ht="13.5" customHeight="1">
      <c r="B118" s="151" t="s">
        <v>169</v>
      </c>
      <c r="C118" s="48" t="s">
        <v>127</v>
      </c>
      <c r="D118" s="173" t="s">
        <v>178</v>
      </c>
      <c r="E118" s="12" t="str">
        <f t="shared" si="21"/>
        <v>5億以上10億未満2.営業利益目標未達成(黒字)2.PL/GL</v>
      </c>
      <c r="F118" s="234">
        <f t="shared" si="25"/>
        <v>120</v>
      </c>
      <c r="G118" s="258">
        <f t="shared" si="22"/>
        <v>2</v>
      </c>
    </row>
    <row r="119" spans="2:7" ht="13.5" customHeight="1">
      <c r="B119" s="151" t="s">
        <v>169</v>
      </c>
      <c r="C119" s="48" t="s">
        <v>127</v>
      </c>
      <c r="D119" s="173" t="s">
        <v>179</v>
      </c>
      <c r="E119" s="12" t="str">
        <f t="shared" si="21"/>
        <v>5億以上10億未満2.営業利益目標未達成(黒字)3.TL</v>
      </c>
      <c r="F119" s="234">
        <f t="shared" si="25"/>
        <v>50</v>
      </c>
      <c r="G119" s="258">
        <f t="shared" si="22"/>
        <v>0.83333333333333337</v>
      </c>
    </row>
    <row r="120" spans="2:7" ht="13.5" customHeight="1">
      <c r="B120" s="151" t="s">
        <v>169</v>
      </c>
      <c r="C120" s="48" t="s">
        <v>127</v>
      </c>
      <c r="D120" s="173" t="s">
        <v>165</v>
      </c>
      <c r="E120" s="12" t="str">
        <f t="shared" si="21"/>
        <v>5億以上10億未満2.営業利益目標未達成(黒字)4.メンバー</v>
      </c>
      <c r="F120" s="234">
        <f t="shared" si="25"/>
        <v>15</v>
      </c>
      <c r="G120" s="258">
        <f t="shared" si="22"/>
        <v>0.25</v>
      </c>
    </row>
    <row r="121" spans="2:7" ht="13.5" customHeight="1">
      <c r="B121" s="151" t="s">
        <v>169</v>
      </c>
      <c r="C121" s="48" t="s">
        <v>128</v>
      </c>
      <c r="D121" s="173" t="s">
        <v>174</v>
      </c>
      <c r="E121" s="12" t="str">
        <f t="shared" si="21"/>
        <v>5億以上10億未満3.営業利益目標未達成(赤字)1.PM</v>
      </c>
      <c r="F121" s="234">
        <f t="shared" si="25"/>
        <v>110</v>
      </c>
      <c r="G121" s="258">
        <f t="shared" si="22"/>
        <v>1.8333333333333333</v>
      </c>
    </row>
    <row r="122" spans="2:7" ht="13.5" customHeight="1">
      <c r="B122" s="151" t="s">
        <v>169</v>
      </c>
      <c r="C122" s="48" t="s">
        <v>128</v>
      </c>
      <c r="D122" s="173" t="s">
        <v>178</v>
      </c>
      <c r="E122" s="12" t="str">
        <f t="shared" si="21"/>
        <v>5億以上10億未満3.営業利益目標未達成(赤字)2.PL/GL</v>
      </c>
      <c r="F122" s="234">
        <f t="shared" si="25"/>
        <v>75</v>
      </c>
      <c r="G122" s="258">
        <f t="shared" si="22"/>
        <v>1.25</v>
      </c>
    </row>
    <row r="123" spans="2:7" ht="13.5" customHeight="1">
      <c r="B123" s="151" t="s">
        <v>169</v>
      </c>
      <c r="C123" s="48" t="s">
        <v>128</v>
      </c>
      <c r="D123" s="173" t="s">
        <v>179</v>
      </c>
      <c r="E123" s="12" t="str">
        <f t="shared" si="21"/>
        <v>5億以上10億未満3.営業利益目標未達成(赤字)3.TL</v>
      </c>
      <c r="F123" s="234">
        <f t="shared" si="25"/>
        <v>40</v>
      </c>
      <c r="G123" s="258">
        <f t="shared" si="22"/>
        <v>0.66666666666666663</v>
      </c>
    </row>
    <row r="124" spans="2:7" ht="13.5" customHeight="1">
      <c r="B124" s="151" t="s">
        <v>169</v>
      </c>
      <c r="C124" s="48" t="s">
        <v>128</v>
      </c>
      <c r="D124" s="173" t="s">
        <v>165</v>
      </c>
      <c r="E124" s="12" t="str">
        <f t="shared" si="21"/>
        <v>5億以上10億未満3.営業利益目標未達成(赤字)4.メンバー</v>
      </c>
      <c r="F124" s="234">
        <f t="shared" si="25"/>
        <v>15</v>
      </c>
      <c r="G124" s="258">
        <f t="shared" si="22"/>
        <v>0.25</v>
      </c>
    </row>
    <row r="125" spans="2:7" ht="13.5" customHeight="1">
      <c r="B125" s="151" t="s">
        <v>169</v>
      </c>
      <c r="C125" s="48" t="s">
        <v>295</v>
      </c>
      <c r="D125" s="173" t="s">
        <v>174</v>
      </c>
      <c r="E125" s="12" t="str">
        <f t="shared" si="21"/>
        <v>5億以上10億未満立て直し1.PM</v>
      </c>
      <c r="F125" s="234">
        <f t="shared" si="25"/>
        <v>210</v>
      </c>
      <c r="G125" s="258">
        <f t="shared" si="22"/>
        <v>3.5</v>
      </c>
    </row>
    <row r="126" spans="2:7" ht="13.5" customHeight="1">
      <c r="B126" s="151" t="s">
        <v>169</v>
      </c>
      <c r="C126" s="48" t="s">
        <v>295</v>
      </c>
      <c r="D126" s="173" t="s">
        <v>178</v>
      </c>
      <c r="E126" s="12" t="str">
        <f t="shared" si="21"/>
        <v>5億以上10億未満立て直し2.PL/GL</v>
      </c>
      <c r="F126" s="234">
        <f t="shared" si="25"/>
        <v>140</v>
      </c>
      <c r="G126" s="258">
        <f t="shared" si="22"/>
        <v>2.3333333333333335</v>
      </c>
    </row>
    <row r="127" spans="2:7" ht="13.5" customHeight="1">
      <c r="B127" s="151" t="s">
        <v>169</v>
      </c>
      <c r="C127" s="48" t="s">
        <v>295</v>
      </c>
      <c r="D127" s="173" t="s">
        <v>179</v>
      </c>
      <c r="E127" s="12" t="str">
        <f t="shared" si="21"/>
        <v>5億以上10億未満立て直し3.TL</v>
      </c>
      <c r="F127" s="234">
        <f t="shared" si="25"/>
        <v>50</v>
      </c>
      <c r="G127" s="258">
        <f t="shared" si="22"/>
        <v>0.83333333333333337</v>
      </c>
    </row>
    <row r="128" spans="2:7" ht="13.5" customHeight="1">
      <c r="B128" s="151" t="s">
        <v>169</v>
      </c>
      <c r="C128" s="48" t="s">
        <v>295</v>
      </c>
      <c r="D128" s="173" t="s">
        <v>165</v>
      </c>
      <c r="E128" s="12" t="str">
        <f t="shared" si="21"/>
        <v>5億以上10億未満立て直し4.メンバー</v>
      </c>
      <c r="F128" s="234">
        <f t="shared" si="25"/>
        <v>15</v>
      </c>
      <c r="G128" s="258">
        <f t="shared" si="22"/>
        <v>0.25</v>
      </c>
    </row>
    <row r="129" spans="2:7" ht="13.5" customHeight="1">
      <c r="B129" s="151" t="s">
        <v>170</v>
      </c>
      <c r="C129" s="48" t="s">
        <v>126</v>
      </c>
      <c r="D129" s="173" t="s">
        <v>174</v>
      </c>
      <c r="E129" s="12" t="str">
        <f t="shared" si="21"/>
        <v>1億以上5億未満1.営業利益目標達成1.PM</v>
      </c>
      <c r="F129" s="234">
        <f t="shared" ref="F129:F144" si="26">H25</f>
        <v>170</v>
      </c>
      <c r="G129" s="258">
        <f t="shared" si="22"/>
        <v>2.8333333333333335</v>
      </c>
    </row>
    <row r="130" spans="2:7" ht="13.5" customHeight="1">
      <c r="B130" s="151" t="s">
        <v>170</v>
      </c>
      <c r="C130" s="48" t="s">
        <v>126</v>
      </c>
      <c r="D130" s="173" t="s">
        <v>178</v>
      </c>
      <c r="E130" s="12" t="str">
        <f t="shared" si="21"/>
        <v>1億以上5億未満1.営業利益目標達成2.PL/GL</v>
      </c>
      <c r="F130" s="234">
        <f t="shared" si="26"/>
        <v>112</v>
      </c>
      <c r="G130" s="258">
        <f t="shared" si="22"/>
        <v>1.8666666666666667</v>
      </c>
    </row>
    <row r="131" spans="2:7" ht="13.5" customHeight="1">
      <c r="B131" s="151" t="s">
        <v>170</v>
      </c>
      <c r="C131" s="48" t="s">
        <v>126</v>
      </c>
      <c r="D131" s="173" t="s">
        <v>179</v>
      </c>
      <c r="E131" s="12" t="str">
        <f t="shared" si="21"/>
        <v>1億以上5億未満1.営業利益目標達成3.TL</v>
      </c>
      <c r="F131" s="234">
        <f t="shared" si="26"/>
        <v>55</v>
      </c>
      <c r="G131" s="258">
        <f t="shared" si="22"/>
        <v>0.91666666666666663</v>
      </c>
    </row>
    <row r="132" spans="2:7" ht="13.5" customHeight="1">
      <c r="B132" s="151" t="s">
        <v>170</v>
      </c>
      <c r="C132" s="48" t="s">
        <v>126</v>
      </c>
      <c r="D132" s="173" t="s">
        <v>165</v>
      </c>
      <c r="E132" s="12" t="str">
        <f t="shared" si="21"/>
        <v>1億以上5億未満1.営業利益目標達成4.メンバー</v>
      </c>
      <c r="F132" s="234">
        <f t="shared" si="26"/>
        <v>15</v>
      </c>
      <c r="G132" s="258">
        <f t="shared" si="22"/>
        <v>0.25</v>
      </c>
    </row>
    <row r="133" spans="2:7" ht="13.5" customHeight="1">
      <c r="B133" s="151" t="s">
        <v>170</v>
      </c>
      <c r="C133" s="48" t="s">
        <v>127</v>
      </c>
      <c r="D133" s="173" t="s">
        <v>174</v>
      </c>
      <c r="E133" s="12" t="str">
        <f t="shared" si="21"/>
        <v>1億以上5億未満2.営業利益目標未達成(黒字)1.PM</v>
      </c>
      <c r="F133" s="234">
        <f t="shared" si="26"/>
        <v>145</v>
      </c>
      <c r="G133" s="258">
        <f t="shared" si="22"/>
        <v>2.4166666666666665</v>
      </c>
    </row>
    <row r="134" spans="2:7" ht="13.5" customHeight="1">
      <c r="B134" s="151" t="s">
        <v>170</v>
      </c>
      <c r="C134" s="48" t="s">
        <v>127</v>
      </c>
      <c r="D134" s="173" t="s">
        <v>178</v>
      </c>
      <c r="E134" s="12" t="str">
        <f t="shared" si="21"/>
        <v>1億以上5億未満2.営業利益目標未達成(黒字)2.PL/GL</v>
      </c>
      <c r="F134" s="234">
        <f t="shared" si="26"/>
        <v>90</v>
      </c>
      <c r="G134" s="258">
        <f t="shared" si="22"/>
        <v>1.5</v>
      </c>
    </row>
    <row r="135" spans="2:7" ht="13.5" customHeight="1">
      <c r="B135" s="151" t="s">
        <v>170</v>
      </c>
      <c r="C135" s="48" t="s">
        <v>127</v>
      </c>
      <c r="D135" s="173" t="s">
        <v>179</v>
      </c>
      <c r="E135" s="12" t="str">
        <f t="shared" si="21"/>
        <v>1億以上5億未満2.営業利益目標未達成(黒字)3.TL</v>
      </c>
      <c r="F135" s="234">
        <f t="shared" si="26"/>
        <v>40</v>
      </c>
      <c r="G135" s="258">
        <f t="shared" si="22"/>
        <v>0.66666666666666663</v>
      </c>
    </row>
    <row r="136" spans="2:7" ht="13.5" customHeight="1">
      <c r="B136" s="151" t="s">
        <v>170</v>
      </c>
      <c r="C136" s="48" t="s">
        <v>127</v>
      </c>
      <c r="D136" s="173" t="s">
        <v>165</v>
      </c>
      <c r="E136" s="12" t="str">
        <f t="shared" si="21"/>
        <v>1億以上5億未満2.営業利益目標未達成(黒字)4.メンバー</v>
      </c>
      <c r="F136" s="234">
        <f t="shared" si="26"/>
        <v>15</v>
      </c>
      <c r="G136" s="258">
        <f t="shared" si="22"/>
        <v>0.25</v>
      </c>
    </row>
    <row r="137" spans="2:7" ht="13.5" customHeight="1">
      <c r="B137" s="151" t="s">
        <v>170</v>
      </c>
      <c r="C137" s="48" t="s">
        <v>128</v>
      </c>
      <c r="D137" s="173" t="s">
        <v>174</v>
      </c>
      <c r="E137" s="12" t="str">
        <f t="shared" si="21"/>
        <v>1億以上5億未満3.営業利益目標未達成(赤字)1.PM</v>
      </c>
      <c r="F137" s="234">
        <f t="shared" si="26"/>
        <v>85</v>
      </c>
      <c r="G137" s="258">
        <f t="shared" si="22"/>
        <v>1.4166666666666667</v>
      </c>
    </row>
    <row r="138" spans="2:7" ht="13.5" customHeight="1">
      <c r="B138" s="151" t="s">
        <v>170</v>
      </c>
      <c r="C138" s="48" t="s">
        <v>128</v>
      </c>
      <c r="D138" s="173" t="s">
        <v>178</v>
      </c>
      <c r="E138" s="12" t="str">
        <f t="shared" si="21"/>
        <v>1億以上5億未満3.営業利益目標未達成(赤字)2.PL/GL</v>
      </c>
      <c r="F138" s="234">
        <f t="shared" si="26"/>
        <v>65</v>
      </c>
      <c r="G138" s="258">
        <f t="shared" si="22"/>
        <v>1.0833333333333333</v>
      </c>
    </row>
    <row r="139" spans="2:7" ht="13.5" customHeight="1">
      <c r="B139" s="151" t="s">
        <v>170</v>
      </c>
      <c r="C139" s="48" t="s">
        <v>128</v>
      </c>
      <c r="D139" s="173" t="s">
        <v>179</v>
      </c>
      <c r="E139" s="12" t="str">
        <f t="shared" si="21"/>
        <v>1億以上5億未満3.営業利益目標未達成(赤字)3.TL</v>
      </c>
      <c r="F139" s="234">
        <f t="shared" si="26"/>
        <v>30</v>
      </c>
      <c r="G139" s="258">
        <f t="shared" si="22"/>
        <v>0.5</v>
      </c>
    </row>
    <row r="140" spans="2:7" ht="13.5" customHeight="1">
      <c r="B140" s="151" t="s">
        <v>170</v>
      </c>
      <c r="C140" s="48" t="s">
        <v>128</v>
      </c>
      <c r="D140" s="173" t="s">
        <v>165</v>
      </c>
      <c r="E140" s="12" t="str">
        <f t="shared" si="21"/>
        <v>1億以上5億未満3.営業利益目標未達成(赤字)4.メンバー</v>
      </c>
      <c r="F140" s="234">
        <f t="shared" si="26"/>
        <v>15</v>
      </c>
      <c r="G140" s="258">
        <f t="shared" si="22"/>
        <v>0.25</v>
      </c>
    </row>
    <row r="141" spans="2:7" ht="13.5" customHeight="1">
      <c r="B141" s="151" t="s">
        <v>170</v>
      </c>
      <c r="C141" s="48" t="s">
        <v>295</v>
      </c>
      <c r="D141" s="173" t="s">
        <v>174</v>
      </c>
      <c r="E141" s="12" t="str">
        <f t="shared" si="21"/>
        <v>1億以上5億未満立て直し1.PM</v>
      </c>
      <c r="F141" s="234">
        <f t="shared" si="26"/>
        <v>170</v>
      </c>
      <c r="G141" s="258">
        <f t="shared" si="22"/>
        <v>2.8333333333333335</v>
      </c>
    </row>
    <row r="142" spans="2:7" ht="13.5" customHeight="1">
      <c r="B142" s="151" t="s">
        <v>170</v>
      </c>
      <c r="C142" s="48" t="s">
        <v>295</v>
      </c>
      <c r="D142" s="173" t="s">
        <v>178</v>
      </c>
      <c r="E142" s="12" t="str">
        <f t="shared" si="21"/>
        <v>1億以上5億未満立て直し2.PL/GL</v>
      </c>
      <c r="F142" s="234">
        <f t="shared" si="26"/>
        <v>110</v>
      </c>
      <c r="G142" s="258">
        <f t="shared" si="22"/>
        <v>1.8333333333333333</v>
      </c>
    </row>
    <row r="143" spans="2:7" ht="13.5" customHeight="1">
      <c r="B143" s="151" t="s">
        <v>170</v>
      </c>
      <c r="C143" s="48" t="s">
        <v>295</v>
      </c>
      <c r="D143" s="173" t="s">
        <v>179</v>
      </c>
      <c r="E143" s="12" t="str">
        <f t="shared" si="21"/>
        <v>1億以上5億未満立て直し3.TL</v>
      </c>
      <c r="F143" s="234">
        <f t="shared" si="26"/>
        <v>40</v>
      </c>
      <c r="G143" s="258">
        <f t="shared" si="22"/>
        <v>0.66666666666666663</v>
      </c>
    </row>
    <row r="144" spans="2:7" ht="13.5" customHeight="1">
      <c r="B144" s="151" t="s">
        <v>170</v>
      </c>
      <c r="C144" s="48" t="s">
        <v>295</v>
      </c>
      <c r="D144" s="173" t="s">
        <v>165</v>
      </c>
      <c r="E144" s="12" t="str">
        <f t="shared" si="21"/>
        <v>1億以上5億未満立て直し4.メンバー</v>
      </c>
      <c r="F144" s="234">
        <f t="shared" si="26"/>
        <v>15</v>
      </c>
      <c r="G144" s="258">
        <f t="shared" si="22"/>
        <v>0.25</v>
      </c>
    </row>
    <row r="145" spans="2:7" ht="13.5" customHeight="1">
      <c r="B145" s="151" t="s">
        <v>171</v>
      </c>
      <c r="C145" s="48" t="s">
        <v>126</v>
      </c>
      <c r="D145" s="173" t="s">
        <v>174</v>
      </c>
      <c r="E145" s="12" t="str">
        <f t="shared" si="21"/>
        <v>5,000万以上1億未満1.営業利益目標達成1.PM</v>
      </c>
      <c r="F145" s="234">
        <f t="shared" ref="F145:F160" si="27">I25</f>
        <v>120</v>
      </c>
      <c r="G145" s="258">
        <f t="shared" si="22"/>
        <v>2</v>
      </c>
    </row>
    <row r="146" spans="2:7" ht="13.5" customHeight="1">
      <c r="B146" s="151" t="s">
        <v>171</v>
      </c>
      <c r="C146" s="48" t="s">
        <v>126</v>
      </c>
      <c r="D146" s="173" t="s">
        <v>178</v>
      </c>
      <c r="E146" s="12" t="str">
        <f t="shared" si="21"/>
        <v>5,000万以上1億未満1.営業利益目標達成2.PL/GL</v>
      </c>
      <c r="F146" s="234">
        <f t="shared" si="27"/>
        <v>82</v>
      </c>
      <c r="G146" s="258">
        <f t="shared" si="22"/>
        <v>1.3666666666666667</v>
      </c>
    </row>
    <row r="147" spans="2:7" ht="13.5" customHeight="1">
      <c r="B147" s="151" t="s">
        <v>171</v>
      </c>
      <c r="C147" s="48" t="s">
        <v>126</v>
      </c>
      <c r="D147" s="173" t="s">
        <v>179</v>
      </c>
      <c r="E147" s="12" t="str">
        <f t="shared" si="21"/>
        <v>5,000万以上1億未満1.営業利益目標達成3.TL</v>
      </c>
      <c r="F147" s="234">
        <f t="shared" si="27"/>
        <v>45</v>
      </c>
      <c r="G147" s="258">
        <f t="shared" si="22"/>
        <v>0.75</v>
      </c>
    </row>
    <row r="148" spans="2:7" ht="13.5" customHeight="1">
      <c r="B148" s="151" t="s">
        <v>171</v>
      </c>
      <c r="C148" s="48" t="s">
        <v>126</v>
      </c>
      <c r="D148" s="173" t="s">
        <v>165</v>
      </c>
      <c r="E148" s="12" t="str">
        <f t="shared" si="21"/>
        <v>5,000万以上1億未満1.営業利益目標達成4.メンバー</v>
      </c>
      <c r="F148" s="234">
        <f t="shared" si="27"/>
        <v>15</v>
      </c>
      <c r="G148" s="258">
        <f t="shared" si="22"/>
        <v>0.25</v>
      </c>
    </row>
    <row r="149" spans="2:7" ht="13.5" customHeight="1">
      <c r="B149" s="151" t="s">
        <v>171</v>
      </c>
      <c r="C149" s="48" t="s">
        <v>127</v>
      </c>
      <c r="D149" s="173" t="s">
        <v>174</v>
      </c>
      <c r="E149" s="12" t="str">
        <f t="shared" si="21"/>
        <v>5,000万以上1億未満2.営業利益目標未達成(黒字)1.PM</v>
      </c>
      <c r="F149" s="234">
        <f t="shared" si="27"/>
        <v>95</v>
      </c>
      <c r="G149" s="258">
        <f t="shared" si="22"/>
        <v>1.5833333333333333</v>
      </c>
    </row>
    <row r="150" spans="2:7" ht="13.5" customHeight="1">
      <c r="B150" s="151" t="s">
        <v>171</v>
      </c>
      <c r="C150" s="48" t="s">
        <v>127</v>
      </c>
      <c r="D150" s="173" t="s">
        <v>178</v>
      </c>
      <c r="E150" s="12" t="str">
        <f t="shared" ref="E150:E176" si="28">B150&amp;C150&amp;D150</f>
        <v>5,000万以上1億未満2.営業利益目標未達成(黒字)2.PL/GL</v>
      </c>
      <c r="F150" s="234">
        <f t="shared" si="27"/>
        <v>60</v>
      </c>
      <c r="G150" s="258">
        <f t="shared" ref="G150:G176" si="29">F150/60</f>
        <v>1</v>
      </c>
    </row>
    <row r="151" spans="2:7" ht="13.5" customHeight="1">
      <c r="B151" s="151" t="s">
        <v>171</v>
      </c>
      <c r="C151" s="48" t="s">
        <v>127</v>
      </c>
      <c r="D151" s="173" t="s">
        <v>179</v>
      </c>
      <c r="E151" s="12" t="str">
        <f t="shared" si="28"/>
        <v>5,000万以上1億未満2.営業利益目標未達成(黒字)3.TL</v>
      </c>
      <c r="F151" s="234">
        <f t="shared" si="27"/>
        <v>30</v>
      </c>
      <c r="G151" s="258">
        <f t="shared" si="29"/>
        <v>0.5</v>
      </c>
    </row>
    <row r="152" spans="2:7" ht="13.5" customHeight="1">
      <c r="B152" s="151" t="s">
        <v>171</v>
      </c>
      <c r="C152" s="48" t="s">
        <v>127</v>
      </c>
      <c r="D152" s="173" t="s">
        <v>165</v>
      </c>
      <c r="E152" s="12" t="str">
        <f t="shared" si="28"/>
        <v>5,000万以上1億未満2.営業利益目標未達成(黒字)4.メンバー</v>
      </c>
      <c r="F152" s="234">
        <f t="shared" si="27"/>
        <v>15</v>
      </c>
      <c r="G152" s="258">
        <f t="shared" si="29"/>
        <v>0.25</v>
      </c>
    </row>
    <row r="153" spans="2:7" ht="13.5" customHeight="1">
      <c r="B153" s="151" t="s">
        <v>171</v>
      </c>
      <c r="C153" s="48" t="s">
        <v>128</v>
      </c>
      <c r="D153" s="173" t="s">
        <v>174</v>
      </c>
      <c r="E153" s="12" t="str">
        <f t="shared" si="28"/>
        <v>5,000万以上1億未満3.営業利益目標未達成(赤字)1.PM</v>
      </c>
      <c r="F153" s="234">
        <f t="shared" si="27"/>
        <v>60</v>
      </c>
      <c r="G153" s="258">
        <f t="shared" si="29"/>
        <v>1</v>
      </c>
    </row>
    <row r="154" spans="2:7" ht="13.5" customHeight="1">
      <c r="B154" s="151" t="s">
        <v>171</v>
      </c>
      <c r="C154" s="48" t="s">
        <v>128</v>
      </c>
      <c r="D154" s="173" t="s">
        <v>178</v>
      </c>
      <c r="E154" s="12" t="str">
        <f t="shared" si="28"/>
        <v>5,000万以上1億未満3.営業利益目標未達成(赤字)2.PL/GL</v>
      </c>
      <c r="F154" s="234">
        <f t="shared" si="27"/>
        <v>50</v>
      </c>
      <c r="G154" s="258">
        <f t="shared" si="29"/>
        <v>0.83333333333333337</v>
      </c>
    </row>
    <row r="155" spans="2:7" ht="13.5" customHeight="1">
      <c r="B155" s="151" t="s">
        <v>171</v>
      </c>
      <c r="C155" s="48" t="s">
        <v>128</v>
      </c>
      <c r="D155" s="173" t="s">
        <v>179</v>
      </c>
      <c r="E155" s="12" t="str">
        <f t="shared" si="28"/>
        <v>5,000万以上1億未満3.営業利益目標未達成(赤字)3.TL</v>
      </c>
      <c r="F155" s="234">
        <f t="shared" si="27"/>
        <v>20</v>
      </c>
      <c r="G155" s="258">
        <f t="shared" si="29"/>
        <v>0.33333333333333331</v>
      </c>
    </row>
    <row r="156" spans="2:7" ht="13.5" customHeight="1">
      <c r="B156" s="151" t="s">
        <v>171</v>
      </c>
      <c r="C156" s="48" t="s">
        <v>128</v>
      </c>
      <c r="D156" s="173" t="s">
        <v>165</v>
      </c>
      <c r="E156" s="12" t="str">
        <f t="shared" si="28"/>
        <v>5,000万以上1億未満3.営業利益目標未達成(赤字)4.メンバー</v>
      </c>
      <c r="F156" s="234">
        <f t="shared" si="27"/>
        <v>15</v>
      </c>
      <c r="G156" s="258">
        <f t="shared" si="29"/>
        <v>0.25</v>
      </c>
    </row>
    <row r="157" spans="2:7" ht="13.5" customHeight="1">
      <c r="B157" s="151" t="s">
        <v>171</v>
      </c>
      <c r="C157" s="48" t="s">
        <v>295</v>
      </c>
      <c r="D157" s="173" t="s">
        <v>174</v>
      </c>
      <c r="E157" s="12" t="str">
        <f t="shared" si="28"/>
        <v>5,000万以上1億未満立て直し1.PM</v>
      </c>
      <c r="F157" s="234">
        <f t="shared" si="27"/>
        <v>120</v>
      </c>
      <c r="G157" s="258">
        <f t="shared" si="29"/>
        <v>2</v>
      </c>
    </row>
    <row r="158" spans="2:7" ht="13.5" customHeight="1">
      <c r="B158" s="151" t="s">
        <v>171</v>
      </c>
      <c r="C158" s="48" t="s">
        <v>295</v>
      </c>
      <c r="D158" s="173" t="s">
        <v>178</v>
      </c>
      <c r="E158" s="12" t="str">
        <f t="shared" si="28"/>
        <v>5,000万以上1億未満立て直し2.PL/GL</v>
      </c>
      <c r="F158" s="234">
        <f t="shared" si="27"/>
        <v>80</v>
      </c>
      <c r="G158" s="258">
        <f t="shared" si="29"/>
        <v>1.3333333333333333</v>
      </c>
    </row>
    <row r="159" spans="2:7" ht="13.5" customHeight="1">
      <c r="B159" s="151" t="s">
        <v>171</v>
      </c>
      <c r="C159" s="48" t="s">
        <v>295</v>
      </c>
      <c r="D159" s="173" t="s">
        <v>179</v>
      </c>
      <c r="E159" s="12" t="str">
        <f t="shared" si="28"/>
        <v>5,000万以上1億未満立て直し3.TL</v>
      </c>
      <c r="F159" s="234">
        <f t="shared" si="27"/>
        <v>30</v>
      </c>
      <c r="G159" s="258">
        <f t="shared" si="29"/>
        <v>0.5</v>
      </c>
    </row>
    <row r="160" spans="2:7" ht="13.5" customHeight="1">
      <c r="B160" s="151" t="s">
        <v>171</v>
      </c>
      <c r="C160" s="48" t="s">
        <v>295</v>
      </c>
      <c r="D160" s="173" t="s">
        <v>165</v>
      </c>
      <c r="E160" s="12" t="str">
        <f t="shared" si="28"/>
        <v>5,000万以上1億未満立て直し4.メンバー</v>
      </c>
      <c r="F160" s="234">
        <f t="shared" si="27"/>
        <v>15</v>
      </c>
      <c r="G160" s="258">
        <f t="shared" si="29"/>
        <v>0.25</v>
      </c>
    </row>
    <row r="161" spans="2:7" ht="13.5" customHeight="1">
      <c r="B161" s="151" t="s">
        <v>119</v>
      </c>
      <c r="C161" s="48" t="s">
        <v>126</v>
      </c>
      <c r="D161" s="173" t="s">
        <v>174</v>
      </c>
      <c r="E161" s="12" t="str">
        <f t="shared" si="28"/>
        <v>5,000万未満1.営業利益目標達成1.PM</v>
      </c>
      <c r="F161" s="234">
        <f t="shared" ref="F161:F176" si="30">J25</f>
        <v>110</v>
      </c>
      <c r="G161" s="258">
        <f t="shared" si="29"/>
        <v>1.8333333333333333</v>
      </c>
    </row>
    <row r="162" spans="2:7" ht="13.5" customHeight="1">
      <c r="B162" s="151" t="s">
        <v>119</v>
      </c>
      <c r="C162" s="48" t="s">
        <v>126</v>
      </c>
      <c r="D162" s="173" t="s">
        <v>178</v>
      </c>
      <c r="E162" s="12" t="str">
        <f t="shared" si="28"/>
        <v>5,000万未満1.営業利益目標達成2.PL/GL</v>
      </c>
      <c r="F162" s="234">
        <f t="shared" si="30"/>
        <v>72</v>
      </c>
      <c r="G162" s="258">
        <f t="shared" si="29"/>
        <v>1.2</v>
      </c>
    </row>
    <row r="163" spans="2:7" ht="13.5" customHeight="1">
      <c r="B163" s="151" t="s">
        <v>119</v>
      </c>
      <c r="C163" s="48" t="s">
        <v>126</v>
      </c>
      <c r="D163" s="173" t="s">
        <v>179</v>
      </c>
      <c r="E163" s="12" t="str">
        <f t="shared" si="28"/>
        <v>5,000万未満1.営業利益目標達成3.TL</v>
      </c>
      <c r="F163" s="234">
        <f t="shared" si="30"/>
        <v>45</v>
      </c>
      <c r="G163" s="258">
        <f t="shared" si="29"/>
        <v>0.75</v>
      </c>
    </row>
    <row r="164" spans="2:7" ht="13.5" customHeight="1">
      <c r="B164" s="151" t="s">
        <v>119</v>
      </c>
      <c r="C164" s="48" t="s">
        <v>126</v>
      </c>
      <c r="D164" s="173" t="s">
        <v>165</v>
      </c>
      <c r="E164" s="12" t="str">
        <f t="shared" si="28"/>
        <v>5,000万未満1.営業利益目標達成4.メンバー</v>
      </c>
      <c r="F164" s="234">
        <f t="shared" si="30"/>
        <v>15</v>
      </c>
      <c r="G164" s="258">
        <f t="shared" si="29"/>
        <v>0.25</v>
      </c>
    </row>
    <row r="165" spans="2:7" ht="13.5" customHeight="1">
      <c r="B165" s="151" t="s">
        <v>119</v>
      </c>
      <c r="C165" s="48" t="s">
        <v>127</v>
      </c>
      <c r="D165" s="173" t="s">
        <v>174</v>
      </c>
      <c r="E165" s="12" t="str">
        <f t="shared" si="28"/>
        <v>5,000万未満2.営業利益目標未達成(黒字)1.PM</v>
      </c>
      <c r="F165" s="234">
        <f t="shared" si="30"/>
        <v>85</v>
      </c>
      <c r="G165" s="258">
        <f t="shared" si="29"/>
        <v>1.4166666666666667</v>
      </c>
    </row>
    <row r="166" spans="2:7" ht="13.5" customHeight="1">
      <c r="B166" s="151" t="s">
        <v>119</v>
      </c>
      <c r="C166" s="48" t="s">
        <v>127</v>
      </c>
      <c r="D166" s="173" t="s">
        <v>178</v>
      </c>
      <c r="E166" s="12" t="str">
        <f t="shared" si="28"/>
        <v>5,000万未満2.営業利益目標未達成(黒字)2.PL/GL</v>
      </c>
      <c r="F166" s="234">
        <f t="shared" si="30"/>
        <v>50</v>
      </c>
      <c r="G166" s="258">
        <f t="shared" si="29"/>
        <v>0.83333333333333337</v>
      </c>
    </row>
    <row r="167" spans="2:7" ht="13.5" customHeight="1">
      <c r="B167" s="151" t="s">
        <v>119</v>
      </c>
      <c r="C167" s="48" t="s">
        <v>127</v>
      </c>
      <c r="D167" s="173" t="s">
        <v>179</v>
      </c>
      <c r="E167" s="12" t="str">
        <f t="shared" si="28"/>
        <v>5,000万未満2.営業利益目標未達成(黒字)3.TL</v>
      </c>
      <c r="F167" s="234">
        <f t="shared" si="30"/>
        <v>30</v>
      </c>
      <c r="G167" s="258">
        <f t="shared" si="29"/>
        <v>0.5</v>
      </c>
    </row>
    <row r="168" spans="2:7" ht="13.5" customHeight="1">
      <c r="B168" s="151" t="s">
        <v>119</v>
      </c>
      <c r="C168" s="48" t="s">
        <v>127</v>
      </c>
      <c r="D168" s="173" t="s">
        <v>165</v>
      </c>
      <c r="E168" s="12" t="str">
        <f t="shared" si="28"/>
        <v>5,000万未満2.営業利益目標未達成(黒字)4.メンバー</v>
      </c>
      <c r="F168" s="234">
        <f t="shared" si="30"/>
        <v>15</v>
      </c>
      <c r="G168" s="258">
        <f t="shared" si="29"/>
        <v>0.25</v>
      </c>
    </row>
    <row r="169" spans="2:7" ht="13.5" customHeight="1">
      <c r="B169" s="151" t="s">
        <v>119</v>
      </c>
      <c r="C169" s="48" t="s">
        <v>128</v>
      </c>
      <c r="D169" s="173" t="s">
        <v>174</v>
      </c>
      <c r="E169" s="12" t="str">
        <f t="shared" si="28"/>
        <v>5,000万未満3.営業利益目標未達成(赤字)1.PM</v>
      </c>
      <c r="F169" s="234">
        <f t="shared" si="30"/>
        <v>50</v>
      </c>
      <c r="G169" s="258">
        <f t="shared" si="29"/>
        <v>0.83333333333333337</v>
      </c>
    </row>
    <row r="170" spans="2:7" ht="13.5" customHeight="1">
      <c r="B170" s="151" t="s">
        <v>119</v>
      </c>
      <c r="C170" s="48" t="s">
        <v>128</v>
      </c>
      <c r="D170" s="173" t="s">
        <v>178</v>
      </c>
      <c r="E170" s="12" t="str">
        <f t="shared" si="28"/>
        <v>5,000万未満3.営業利益目標未達成(赤字)2.PL/GL</v>
      </c>
      <c r="F170" s="234">
        <f t="shared" si="30"/>
        <v>40</v>
      </c>
      <c r="G170" s="258">
        <f t="shared" si="29"/>
        <v>0.66666666666666663</v>
      </c>
    </row>
    <row r="171" spans="2:7" ht="13.5" customHeight="1">
      <c r="B171" s="151" t="s">
        <v>119</v>
      </c>
      <c r="C171" s="48" t="s">
        <v>128</v>
      </c>
      <c r="D171" s="173" t="s">
        <v>179</v>
      </c>
      <c r="E171" s="12" t="str">
        <f t="shared" si="28"/>
        <v>5,000万未満3.営業利益目標未達成(赤字)3.TL</v>
      </c>
      <c r="F171" s="234">
        <f t="shared" si="30"/>
        <v>20</v>
      </c>
      <c r="G171" s="258">
        <f t="shared" si="29"/>
        <v>0.33333333333333331</v>
      </c>
    </row>
    <row r="172" spans="2:7" ht="13.5" customHeight="1">
      <c r="B172" s="154" t="s">
        <v>119</v>
      </c>
      <c r="C172" s="49" t="s">
        <v>128</v>
      </c>
      <c r="D172" s="175" t="s">
        <v>165</v>
      </c>
      <c r="E172" s="12" t="str">
        <f t="shared" si="28"/>
        <v>5,000万未満3.営業利益目標未達成(赤字)4.メンバー</v>
      </c>
      <c r="F172" s="234">
        <f t="shared" si="30"/>
        <v>15</v>
      </c>
      <c r="G172" s="258">
        <f t="shared" si="29"/>
        <v>0.25</v>
      </c>
    </row>
    <row r="173" spans="2:7" ht="13.5" customHeight="1">
      <c r="B173" s="151" t="s">
        <v>119</v>
      </c>
      <c r="C173" s="48" t="s">
        <v>295</v>
      </c>
      <c r="D173" s="173" t="s">
        <v>174</v>
      </c>
      <c r="E173" s="12" t="str">
        <f t="shared" si="28"/>
        <v>5,000万未満立て直し1.PM</v>
      </c>
      <c r="F173" s="234">
        <f t="shared" si="30"/>
        <v>110</v>
      </c>
      <c r="G173" s="258">
        <f t="shared" si="29"/>
        <v>1.8333333333333333</v>
      </c>
    </row>
    <row r="174" spans="2:7" ht="13.5" customHeight="1">
      <c r="B174" s="151" t="s">
        <v>119</v>
      </c>
      <c r="C174" s="48" t="s">
        <v>295</v>
      </c>
      <c r="D174" s="173" t="s">
        <v>178</v>
      </c>
      <c r="E174" s="12" t="str">
        <f t="shared" si="28"/>
        <v>5,000万未満立て直し2.PL/GL</v>
      </c>
      <c r="F174" s="234">
        <f t="shared" si="30"/>
        <v>70</v>
      </c>
      <c r="G174" s="258">
        <f t="shared" si="29"/>
        <v>1.1666666666666667</v>
      </c>
    </row>
    <row r="175" spans="2:7" ht="13.5" customHeight="1">
      <c r="B175" s="151" t="s">
        <v>119</v>
      </c>
      <c r="C175" s="48" t="s">
        <v>295</v>
      </c>
      <c r="D175" s="173" t="s">
        <v>179</v>
      </c>
      <c r="E175" s="12" t="str">
        <f t="shared" si="28"/>
        <v>5,000万未満立て直し3.TL</v>
      </c>
      <c r="F175" s="234">
        <f t="shared" si="30"/>
        <v>30</v>
      </c>
      <c r="G175" s="258">
        <f t="shared" si="29"/>
        <v>0.5</v>
      </c>
    </row>
    <row r="176" spans="2:7" ht="13.5" customHeight="1">
      <c r="B176" s="154" t="s">
        <v>119</v>
      </c>
      <c r="C176" s="48" t="s">
        <v>295</v>
      </c>
      <c r="D176" s="175" t="s">
        <v>165</v>
      </c>
      <c r="E176" s="12" t="str">
        <f t="shared" si="28"/>
        <v>5,000万未満立て直し4.メンバー</v>
      </c>
      <c r="F176" s="234">
        <f t="shared" si="30"/>
        <v>15</v>
      </c>
      <c r="G176" s="258">
        <f t="shared" si="29"/>
        <v>0.25</v>
      </c>
    </row>
  </sheetData>
  <phoneticPr fontId="2"/>
  <conditionalFormatting sqref="D25:J40">
    <cfRule type="colorScale" priority="9">
      <colorScale>
        <cfvo type="min"/>
        <cfvo type="percentile" val="50"/>
        <cfvo type="max"/>
        <color rgb="FF5A8AC6"/>
        <color rgb="FFFCFCFF"/>
        <color rgb="FFF8696B"/>
      </colorScale>
    </cfRule>
  </conditionalFormatting>
  <conditionalFormatting sqref="D46:J61">
    <cfRule type="colorScale" priority="4">
      <colorScale>
        <cfvo type="min"/>
        <cfvo type="percentile" val="50"/>
        <cfvo type="max"/>
        <color rgb="FF5A8AC6"/>
        <color rgb="FFFCFCFF"/>
        <color rgb="FFF8696B"/>
      </colorScale>
    </cfRule>
  </conditionalFormatting>
  <pageMargins left="0.19685039370078741" right="0.19685039370078741" top="0.39370078740157483" bottom="0.39370078740157483" header="0.19685039370078741" footer="0.19685039370078741"/>
  <pageSetup paperSize="8" fitToHeight="0" orientation="landscape" r:id="rId1"/>
  <headerFooter alignWithMargins="0">
    <oddFooter xml:space="preserve">&amp;R&amp;"Meiryo UI,標準"&amp;9&amp;P / &amp;N </oddFooter>
  </headerFooter>
  <rowBreaks count="1" manualBreakCount="1">
    <brk id="42" max="11"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pageSetUpPr fitToPage="1"/>
  </sheetPr>
  <dimension ref="A1:AY23"/>
  <sheetViews>
    <sheetView showGridLines="0" view="pageBreakPreview" zoomScale="85" zoomScaleNormal="100" zoomScaleSheetLayoutView="85" workbookViewId="0">
      <pane ySplit="7" topLeftCell="A8" activePane="bottomLeft" state="frozenSplit"/>
      <selection activeCell="D12" sqref="D12:E12"/>
      <selection pane="bottomLeft" activeCell="H8" sqref="H8"/>
    </sheetView>
  </sheetViews>
  <sheetFormatPr defaultColWidth="2.5" defaultRowHeight="15.75"/>
  <cols>
    <col min="1" max="1" width="2.5" style="3" customWidth="1"/>
    <col min="2" max="2" width="21" style="329" customWidth="1"/>
    <col min="3" max="3" width="6.25" style="13" bestFit="1" customWidth="1"/>
    <col min="4" max="4" width="26.375" style="3" customWidth="1"/>
    <col min="5" max="5" width="18.25" style="3" customWidth="1"/>
    <col min="6" max="6" width="24.625" style="3" customWidth="1"/>
    <col min="7" max="7" width="5.75" style="13" customWidth="1"/>
    <col min="8" max="10" width="8.25" style="3" customWidth="1"/>
    <col min="11" max="11" width="19.375" style="3" customWidth="1"/>
    <col min="12" max="12" width="2.5" style="3"/>
    <col min="13" max="16" width="8.25" style="3" customWidth="1"/>
    <col min="17" max="21" width="2.875" style="3" customWidth="1"/>
    <col min="22" max="23" width="2.5" style="369" customWidth="1"/>
    <col min="24" max="25" width="2.875" style="3" customWidth="1"/>
    <col min="26" max="52" width="2.5" style="3" customWidth="1"/>
    <col min="53" max="16384" width="2.5" style="3"/>
  </cols>
  <sheetData>
    <row r="1" spans="1:51" s="195" customFormat="1" ht="27" customHeight="1">
      <c r="A1" s="193" t="s">
        <v>528</v>
      </c>
      <c r="B1" s="328"/>
      <c r="C1" s="345"/>
      <c r="D1" s="194"/>
      <c r="E1" s="194"/>
      <c r="F1" s="194"/>
      <c r="G1" s="194"/>
      <c r="H1" s="194"/>
      <c r="I1" s="194"/>
      <c r="J1" s="194"/>
      <c r="K1" s="194"/>
      <c r="L1" s="194"/>
      <c r="M1" s="194"/>
      <c r="N1" s="194"/>
      <c r="O1" s="194"/>
      <c r="P1" s="194"/>
      <c r="V1" s="368"/>
      <c r="W1" s="368"/>
    </row>
    <row r="2" spans="1:51" ht="17.25" thickBot="1">
      <c r="A2" s="22"/>
    </row>
    <row r="3" spans="1:51" s="216" customFormat="1" ht="26.25" customHeight="1">
      <c r="A3" s="215"/>
      <c r="B3" s="533" t="s">
        <v>454</v>
      </c>
      <c r="C3" s="534"/>
      <c r="D3" s="535"/>
      <c r="E3" s="186" t="s">
        <v>302</v>
      </c>
      <c r="F3" s="187" t="s">
        <v>303</v>
      </c>
      <c r="H3" s="217" t="s">
        <v>281</v>
      </c>
      <c r="I3" s="218"/>
      <c r="J3" s="219"/>
      <c r="M3" s="220" t="s">
        <v>282</v>
      </c>
      <c r="N3" s="221"/>
      <c r="O3" s="221"/>
      <c r="P3" s="222"/>
      <c r="V3" s="370"/>
      <c r="W3" s="370"/>
    </row>
    <row r="4" spans="1:51" ht="82.5" customHeight="1" thickBot="1">
      <c r="B4" s="538" t="s">
        <v>455</v>
      </c>
      <c r="C4" s="539"/>
      <c r="D4" s="539"/>
      <c r="E4" s="184" t="str">
        <f>A_実績!$C$4</f>
        <v>TIS307210</v>
      </c>
      <c r="F4" s="185" t="str">
        <f>A_実績!$D$4</f>
        <v>張　金文</v>
      </c>
      <c r="G4" s="3"/>
      <c r="H4" s="196">
        <f>IFERROR(AVERAGE(H8:H23),"")</f>
        <v>3.125</v>
      </c>
      <c r="I4" s="198">
        <f>IFERROR(AVERAGE(I8:I23),"")</f>
        <v>2.875</v>
      </c>
      <c r="J4" s="197">
        <f>IFERROR(AVERAGE(J8:J23),"")</f>
        <v>0</v>
      </c>
      <c r="L4" s="118"/>
      <c r="M4" s="142">
        <f>AVERAGE(M8:M23)</f>
        <v>2.9250000000000007</v>
      </c>
      <c r="N4" s="143">
        <f>AVERAGE(N8:N23)</f>
        <v>2.6875</v>
      </c>
      <c r="O4" s="144">
        <f>AVERAGE(O8:O23)</f>
        <v>0</v>
      </c>
      <c r="P4" s="335">
        <f>AVERAGE(P8:P23)</f>
        <v>1.2208333333333332</v>
      </c>
    </row>
    <row r="6" spans="1:51">
      <c r="B6" s="324" t="s">
        <v>3</v>
      </c>
      <c r="C6" s="325" t="s">
        <v>139</v>
      </c>
      <c r="D6" s="43" t="s">
        <v>427</v>
      </c>
      <c r="E6" s="44"/>
      <c r="F6" s="44" t="s">
        <v>456</v>
      </c>
      <c r="G6" s="55" t="s">
        <v>279</v>
      </c>
      <c r="H6" s="121" t="s">
        <v>636</v>
      </c>
      <c r="I6" s="122"/>
      <c r="J6" s="123"/>
      <c r="K6" s="41" t="s">
        <v>229</v>
      </c>
      <c r="M6" s="336" t="s">
        <v>639</v>
      </c>
      <c r="N6" s="56"/>
      <c r="O6" s="57"/>
      <c r="P6" s="56" t="s">
        <v>286</v>
      </c>
    </row>
    <row r="7" spans="1:51" s="2" customFormat="1" ht="24">
      <c r="A7" s="1"/>
      <c r="B7" s="326"/>
      <c r="C7" s="327"/>
      <c r="D7" s="45"/>
      <c r="E7" s="46"/>
      <c r="F7" s="46"/>
      <c r="G7" s="58" t="s">
        <v>280</v>
      </c>
      <c r="H7" s="124" t="s">
        <v>451</v>
      </c>
      <c r="I7" s="125" t="s">
        <v>452</v>
      </c>
      <c r="J7" s="126" t="s">
        <v>453</v>
      </c>
      <c r="K7" s="42"/>
      <c r="M7" s="331" t="s">
        <v>451</v>
      </c>
      <c r="N7" s="332" t="s">
        <v>452</v>
      </c>
      <c r="O7" s="333" t="s">
        <v>453</v>
      </c>
      <c r="P7" s="117" t="s">
        <v>519</v>
      </c>
      <c r="Q7" s="1"/>
      <c r="R7" s="1"/>
      <c r="U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row>
    <row r="8" spans="1:51" s="319" customFormat="1" ht="126">
      <c r="B8" s="371" t="s">
        <v>413</v>
      </c>
      <c r="C8" s="346" t="s">
        <v>428</v>
      </c>
      <c r="D8" s="536" t="s">
        <v>497</v>
      </c>
      <c r="E8" s="537"/>
      <c r="F8" s="371" t="s">
        <v>619</v>
      </c>
      <c r="G8" s="353" t="s">
        <v>469</v>
      </c>
      <c r="H8" s="354">
        <v>3</v>
      </c>
      <c r="I8" s="355">
        <v>2</v>
      </c>
      <c r="J8" s="356">
        <v>0</v>
      </c>
      <c r="K8" s="357"/>
      <c r="L8" s="3"/>
      <c r="M8" s="358">
        <f>H8*(VLOOKUP($G8,リスト!$AB$6:$AC$10,2,FALSE))</f>
        <v>3</v>
      </c>
      <c r="N8" s="359">
        <f>I8*(VLOOKUP($G8,リスト!$AB$6:$AC$10,2,FALSE))</f>
        <v>2</v>
      </c>
      <c r="O8" s="360">
        <f>J8*(VLOOKUP($G8,リスト!$AB$6:$AC$10,2,FALSE))</f>
        <v>0</v>
      </c>
      <c r="P8" s="361">
        <f>(M8*リスト!$Z$6+N8*リスト!$Z$7+O8*リスト!$Z$8)/SUM(リスト!$Z$6:$Z$8)</f>
        <v>1</v>
      </c>
      <c r="V8" s="372"/>
      <c r="W8" s="372"/>
    </row>
    <row r="9" spans="1:51" s="319" customFormat="1" ht="60.75" customHeight="1">
      <c r="B9" s="371" t="s">
        <v>434</v>
      </c>
      <c r="C9" s="346" t="s">
        <v>429</v>
      </c>
      <c r="D9" s="536" t="s">
        <v>417</v>
      </c>
      <c r="E9" s="537"/>
      <c r="F9" s="371" t="s">
        <v>457</v>
      </c>
      <c r="G9" s="353" t="s">
        <v>469</v>
      </c>
      <c r="H9" s="354">
        <v>3</v>
      </c>
      <c r="I9" s="355">
        <v>2</v>
      </c>
      <c r="J9" s="356">
        <v>0</v>
      </c>
      <c r="K9" s="357"/>
      <c r="L9" s="3"/>
      <c r="M9" s="358">
        <f>H9*(VLOOKUP($G9,リスト!$AB$6:$AC$10,2,FALSE))</f>
        <v>3</v>
      </c>
      <c r="N9" s="359">
        <f>I9*(VLOOKUP($G9,リスト!$AB$6:$AC$10,2,FALSE))</f>
        <v>2</v>
      </c>
      <c r="O9" s="360">
        <f>J9*(VLOOKUP($G9,リスト!$AB$6:$AC$10,2,FALSE))</f>
        <v>0</v>
      </c>
      <c r="P9" s="361">
        <f>(M9*リスト!$Z$6+N9*リスト!$Z$7+O9*リスト!$Z$8)/SUM(リスト!$Z$6:$Z$8)</f>
        <v>1</v>
      </c>
      <c r="V9" s="372"/>
      <c r="W9" s="372"/>
    </row>
    <row r="10" spans="1:51" s="319" customFormat="1" ht="63">
      <c r="B10" s="371" t="s">
        <v>435</v>
      </c>
      <c r="C10" s="346" t="s">
        <v>430</v>
      </c>
      <c r="D10" s="536" t="s">
        <v>498</v>
      </c>
      <c r="E10" s="537"/>
      <c r="F10" s="371" t="s">
        <v>620</v>
      </c>
      <c r="G10" s="353" t="s">
        <v>470</v>
      </c>
      <c r="H10" s="354">
        <v>3</v>
      </c>
      <c r="I10" s="355">
        <v>3</v>
      </c>
      <c r="J10" s="356">
        <v>0</v>
      </c>
      <c r="K10" s="357"/>
      <c r="L10" s="3"/>
      <c r="M10" s="358">
        <f>H10*(VLOOKUP($G10,リスト!$AB$6:$AC$10,2,FALSE))</f>
        <v>2.7</v>
      </c>
      <c r="N10" s="359">
        <f>I10*(VLOOKUP($G10,リスト!$AB$6:$AC$10,2,FALSE))</f>
        <v>2.7</v>
      </c>
      <c r="O10" s="360">
        <f>J10*(VLOOKUP($G10,リスト!$AB$6:$AC$10,2,FALSE))</f>
        <v>0</v>
      </c>
      <c r="P10" s="361">
        <f>(M10*リスト!$Z$6+N10*リスト!$Z$7+O10*リスト!$Z$8)/SUM(リスト!$Z$6:$Z$8)</f>
        <v>1.2000000000000002</v>
      </c>
      <c r="V10" s="372"/>
      <c r="W10" s="372"/>
    </row>
    <row r="11" spans="1:51" s="319" customFormat="1" ht="90.75" customHeight="1">
      <c r="B11" s="371" t="s">
        <v>518</v>
      </c>
      <c r="C11" s="346" t="s">
        <v>431</v>
      </c>
      <c r="D11" s="536" t="s">
        <v>499</v>
      </c>
      <c r="E11" s="537"/>
      <c r="F11" s="371" t="s">
        <v>485</v>
      </c>
      <c r="G11" s="353" t="s">
        <v>469</v>
      </c>
      <c r="H11" s="354">
        <v>3</v>
      </c>
      <c r="I11" s="355">
        <v>3</v>
      </c>
      <c r="J11" s="356">
        <v>0</v>
      </c>
      <c r="K11" s="357"/>
      <c r="L11" s="3"/>
      <c r="M11" s="358">
        <f>H11*(VLOOKUP($G11,リスト!$AB$6:$AC$10,2,FALSE))</f>
        <v>3</v>
      </c>
      <c r="N11" s="359">
        <f>I11*(VLOOKUP($G11,リスト!$AB$6:$AC$10,2,FALSE))</f>
        <v>3</v>
      </c>
      <c r="O11" s="360">
        <f>J11*(VLOOKUP($G11,リスト!$AB$6:$AC$10,2,FALSE))</f>
        <v>0</v>
      </c>
      <c r="P11" s="361">
        <f>(M11*リスト!$Z$6+N11*リスト!$Z$7+O11*リスト!$Z$8)/SUM(リスト!$Z$6:$Z$8)</f>
        <v>1.3333333333333333</v>
      </c>
      <c r="V11" s="372"/>
      <c r="W11" s="372"/>
    </row>
    <row r="12" spans="1:51" s="319" customFormat="1" ht="94.5">
      <c r="B12" s="371" t="s">
        <v>436</v>
      </c>
      <c r="C12" s="346" t="s">
        <v>432</v>
      </c>
      <c r="D12" s="536" t="s">
        <v>418</v>
      </c>
      <c r="E12" s="537"/>
      <c r="F12" s="371" t="s">
        <v>486</v>
      </c>
      <c r="G12" s="353" t="s">
        <v>470</v>
      </c>
      <c r="H12" s="354">
        <v>3</v>
      </c>
      <c r="I12" s="355">
        <v>3</v>
      </c>
      <c r="J12" s="356">
        <v>0</v>
      </c>
      <c r="K12" s="357"/>
      <c r="L12" s="3"/>
      <c r="M12" s="358">
        <f>H12*(VLOOKUP($G12,リスト!$AB$6:$AC$10,2,FALSE))</f>
        <v>2.7</v>
      </c>
      <c r="N12" s="359">
        <f>I12*(VLOOKUP($G12,リスト!$AB$6:$AC$10,2,FALSE))</f>
        <v>2.7</v>
      </c>
      <c r="O12" s="360">
        <f>J12*(VLOOKUP($G12,リスト!$AB$6:$AC$10,2,FALSE))</f>
        <v>0</v>
      </c>
      <c r="P12" s="361">
        <f>(M12*リスト!$Z$6+N12*リスト!$Z$7+O12*リスト!$Z$8)/SUM(リスト!$Z$6:$Z$8)</f>
        <v>1.2000000000000002</v>
      </c>
      <c r="V12" s="372"/>
      <c r="W12" s="372"/>
    </row>
    <row r="13" spans="1:51" s="319" customFormat="1" ht="40.5" customHeight="1">
      <c r="B13" s="371" t="s">
        <v>791</v>
      </c>
      <c r="C13" s="346" t="s">
        <v>433</v>
      </c>
      <c r="D13" s="536" t="s">
        <v>419</v>
      </c>
      <c r="E13" s="537"/>
      <c r="F13" s="371" t="s">
        <v>487</v>
      </c>
      <c r="G13" s="353" t="s">
        <v>470</v>
      </c>
      <c r="H13" s="354">
        <v>3</v>
      </c>
      <c r="I13" s="355">
        <v>3</v>
      </c>
      <c r="J13" s="356">
        <v>0</v>
      </c>
      <c r="K13" s="357"/>
      <c r="L13" s="3"/>
      <c r="M13" s="358">
        <f>H13*(VLOOKUP($G13,リスト!$AB$6:$AC$10,2,FALSE))</f>
        <v>2.7</v>
      </c>
      <c r="N13" s="359">
        <f>I13*(VLOOKUP($G13,リスト!$AB$6:$AC$10,2,FALSE))</f>
        <v>2.7</v>
      </c>
      <c r="O13" s="360">
        <f>J13*(VLOOKUP($G13,リスト!$AB$6:$AC$10,2,FALSE))</f>
        <v>0</v>
      </c>
      <c r="P13" s="361">
        <f>(M13*リスト!$Z$6+N13*リスト!$Z$7+O13*リスト!$Z$8)/SUM(リスト!$Z$6:$Z$8)</f>
        <v>1.2000000000000002</v>
      </c>
      <c r="V13" s="372"/>
      <c r="W13" s="372"/>
    </row>
    <row r="14" spans="1:51" s="319" customFormat="1" ht="54" customHeight="1">
      <c r="B14" s="371" t="s">
        <v>414</v>
      </c>
      <c r="C14" s="346" t="s">
        <v>459</v>
      </c>
      <c r="D14" s="536" t="s">
        <v>420</v>
      </c>
      <c r="E14" s="537"/>
      <c r="F14" s="371" t="s">
        <v>488</v>
      </c>
      <c r="G14" s="353" t="s">
        <v>469</v>
      </c>
      <c r="H14" s="354">
        <v>3</v>
      </c>
      <c r="I14" s="355">
        <v>3</v>
      </c>
      <c r="J14" s="356">
        <v>0</v>
      </c>
      <c r="K14" s="357"/>
      <c r="L14" s="3"/>
      <c r="M14" s="358">
        <f>H14*(VLOOKUP($G14,リスト!$AB$6:$AC$10,2,FALSE))</f>
        <v>3</v>
      </c>
      <c r="N14" s="359">
        <f>I14*(VLOOKUP($G14,リスト!$AB$6:$AC$10,2,FALSE))</f>
        <v>3</v>
      </c>
      <c r="O14" s="360">
        <f>J14*(VLOOKUP($G14,リスト!$AB$6:$AC$10,2,FALSE))</f>
        <v>0</v>
      </c>
      <c r="P14" s="361">
        <f>(M14*リスト!$Z$6+N14*リスト!$Z$7+O14*リスト!$Z$8)/SUM(リスト!$Z$6:$Z$8)</f>
        <v>1.3333333333333333</v>
      </c>
      <c r="V14" s="372"/>
      <c r="W14" s="372"/>
    </row>
    <row r="15" spans="1:51" s="319" customFormat="1" ht="77.25" customHeight="1">
      <c r="B15" s="371" t="s">
        <v>437</v>
      </c>
      <c r="C15" s="346" t="s">
        <v>460</v>
      </c>
      <c r="D15" s="536" t="s">
        <v>421</v>
      </c>
      <c r="E15" s="537"/>
      <c r="F15" s="371" t="s">
        <v>489</v>
      </c>
      <c r="G15" s="353" t="s">
        <v>470</v>
      </c>
      <c r="H15" s="354">
        <v>4</v>
      </c>
      <c r="I15" s="355">
        <v>4</v>
      </c>
      <c r="J15" s="356">
        <v>0</v>
      </c>
      <c r="K15" s="357"/>
      <c r="L15" s="3"/>
      <c r="M15" s="358">
        <f>H15*(VLOOKUP($G15,リスト!$AB$6:$AC$10,2,FALSE))</f>
        <v>3.6</v>
      </c>
      <c r="N15" s="359">
        <f>I15*(VLOOKUP($G15,リスト!$AB$6:$AC$10,2,FALSE))</f>
        <v>3.6</v>
      </c>
      <c r="O15" s="360">
        <f>J15*(VLOOKUP($G15,リスト!$AB$6:$AC$10,2,FALSE))</f>
        <v>0</v>
      </c>
      <c r="P15" s="361">
        <f>(M15*リスト!$Z$6+N15*リスト!$Z$7+O15*リスト!$Z$8)/SUM(リスト!$Z$6:$Z$8)</f>
        <v>1.6</v>
      </c>
      <c r="V15" s="372"/>
      <c r="W15" s="372"/>
    </row>
    <row r="16" spans="1:51" s="319" customFormat="1" ht="71.25" customHeight="1">
      <c r="B16" s="371" t="s">
        <v>438</v>
      </c>
      <c r="C16" s="346" t="s">
        <v>461</v>
      </c>
      <c r="D16" s="536" t="s">
        <v>422</v>
      </c>
      <c r="E16" s="537"/>
      <c r="F16" s="371" t="s">
        <v>490</v>
      </c>
      <c r="G16" s="353" t="s">
        <v>470</v>
      </c>
      <c r="H16" s="354">
        <v>4</v>
      </c>
      <c r="I16" s="355">
        <v>4</v>
      </c>
      <c r="J16" s="356">
        <v>0</v>
      </c>
      <c r="K16" s="357"/>
      <c r="L16" s="3"/>
      <c r="M16" s="358">
        <f>H16*(VLOOKUP($G16,リスト!$AB$6:$AC$10,2,FALSE))</f>
        <v>3.6</v>
      </c>
      <c r="N16" s="359">
        <f>I16*(VLOOKUP($G16,リスト!$AB$6:$AC$10,2,FALSE))</f>
        <v>3.6</v>
      </c>
      <c r="O16" s="360">
        <f>J16*(VLOOKUP($G16,リスト!$AB$6:$AC$10,2,FALSE))</f>
        <v>0</v>
      </c>
      <c r="P16" s="361">
        <f>(M16*リスト!$Z$6+N16*リスト!$Z$7+O16*リスト!$Z$8)/SUM(リスト!$Z$6:$Z$8)</f>
        <v>1.6</v>
      </c>
      <c r="V16" s="372"/>
      <c r="W16" s="372"/>
    </row>
    <row r="17" spans="2:23" s="319" customFormat="1" ht="67.5" customHeight="1">
      <c r="B17" s="371" t="s">
        <v>439</v>
      </c>
      <c r="C17" s="346" t="s">
        <v>462</v>
      </c>
      <c r="D17" s="536" t="s">
        <v>423</v>
      </c>
      <c r="E17" s="537"/>
      <c r="F17" s="371" t="s">
        <v>491</v>
      </c>
      <c r="G17" s="353" t="s">
        <v>470</v>
      </c>
      <c r="H17" s="354">
        <v>3</v>
      </c>
      <c r="I17" s="355">
        <v>2</v>
      </c>
      <c r="J17" s="356">
        <v>0</v>
      </c>
      <c r="K17" s="357"/>
      <c r="L17" s="3"/>
      <c r="M17" s="358">
        <f>H17*(VLOOKUP($G17,リスト!$AB$6:$AC$10,2,FALSE))</f>
        <v>2.7</v>
      </c>
      <c r="N17" s="359">
        <f>I17*(VLOOKUP($G17,リスト!$AB$6:$AC$10,2,FALSE))</f>
        <v>1.8</v>
      </c>
      <c r="O17" s="360">
        <f>J17*(VLOOKUP($G17,リスト!$AB$6:$AC$10,2,FALSE))</f>
        <v>0</v>
      </c>
      <c r="P17" s="361">
        <f>(M17*リスト!$Z$6+N17*リスト!$Z$7+O17*リスト!$Z$8)/SUM(リスト!$Z$6:$Z$8)</f>
        <v>0.90000000000000013</v>
      </c>
      <c r="V17" s="372"/>
      <c r="W17" s="372"/>
    </row>
    <row r="18" spans="2:23" s="319" customFormat="1" ht="48.75" customHeight="1">
      <c r="B18" s="371" t="s">
        <v>440</v>
      </c>
      <c r="C18" s="346" t="s">
        <v>463</v>
      </c>
      <c r="D18" s="536" t="s">
        <v>500</v>
      </c>
      <c r="E18" s="537"/>
      <c r="F18" s="371" t="s">
        <v>458</v>
      </c>
      <c r="G18" s="353" t="s">
        <v>470</v>
      </c>
      <c r="H18" s="354">
        <v>3</v>
      </c>
      <c r="I18" s="355">
        <v>3</v>
      </c>
      <c r="J18" s="356">
        <v>0</v>
      </c>
      <c r="K18" s="357"/>
      <c r="L18" s="3"/>
      <c r="M18" s="358">
        <f>H18*(VLOOKUP($G18,リスト!$AB$6:$AC$10,2,FALSE))</f>
        <v>2.7</v>
      </c>
      <c r="N18" s="359">
        <f>I18*(VLOOKUP($G18,リスト!$AB$6:$AC$10,2,FALSE))</f>
        <v>2.7</v>
      </c>
      <c r="O18" s="360">
        <f>J18*(VLOOKUP($G18,リスト!$AB$6:$AC$10,2,FALSE))</f>
        <v>0</v>
      </c>
      <c r="P18" s="361">
        <f>(M18*リスト!$Z$6+N18*リスト!$Z$7+O18*リスト!$Z$8)/SUM(リスト!$Z$6:$Z$8)</f>
        <v>1.2000000000000002</v>
      </c>
      <c r="V18" s="372"/>
      <c r="W18" s="372"/>
    </row>
    <row r="19" spans="2:23" s="319" customFormat="1" ht="60.75" customHeight="1">
      <c r="B19" s="371" t="s">
        <v>415</v>
      </c>
      <c r="C19" s="346" t="s">
        <v>464</v>
      </c>
      <c r="D19" s="536" t="s">
        <v>424</v>
      </c>
      <c r="E19" s="537"/>
      <c r="F19" s="371" t="s">
        <v>492</v>
      </c>
      <c r="G19" s="353" t="s">
        <v>470</v>
      </c>
      <c r="H19" s="354">
        <v>3</v>
      </c>
      <c r="I19" s="355">
        <v>3</v>
      </c>
      <c r="J19" s="356">
        <v>0</v>
      </c>
      <c r="K19" s="357"/>
      <c r="L19" s="3"/>
      <c r="M19" s="358">
        <f>H19*(VLOOKUP($G19,リスト!$AB$6:$AC$10,2,FALSE))</f>
        <v>2.7</v>
      </c>
      <c r="N19" s="359">
        <f>I19*(VLOOKUP($G19,リスト!$AB$6:$AC$10,2,FALSE))</f>
        <v>2.7</v>
      </c>
      <c r="O19" s="360">
        <f>J19*(VLOOKUP($G19,リスト!$AB$6:$AC$10,2,FALSE))</f>
        <v>0</v>
      </c>
      <c r="P19" s="361">
        <f>(M19*リスト!$Z$6+N19*リスト!$Z$7+O19*リスト!$Z$8)/SUM(リスト!$Z$6:$Z$8)</f>
        <v>1.2000000000000002</v>
      </c>
      <c r="V19" s="372"/>
      <c r="W19" s="372"/>
    </row>
    <row r="20" spans="2:23" s="319" customFormat="1" ht="44.25" customHeight="1">
      <c r="B20" s="371" t="s">
        <v>441</v>
      </c>
      <c r="C20" s="346" t="s">
        <v>465</v>
      </c>
      <c r="D20" s="536" t="s">
        <v>425</v>
      </c>
      <c r="E20" s="537"/>
      <c r="F20" s="371" t="s">
        <v>493</v>
      </c>
      <c r="G20" s="353" t="s">
        <v>470</v>
      </c>
      <c r="H20" s="354">
        <v>3</v>
      </c>
      <c r="I20" s="355">
        <v>2</v>
      </c>
      <c r="J20" s="356">
        <v>0</v>
      </c>
      <c r="K20" s="357"/>
      <c r="L20" s="3"/>
      <c r="M20" s="358">
        <f>H20*(VLOOKUP($G20,リスト!$AB$6:$AC$10,2,FALSE))</f>
        <v>2.7</v>
      </c>
      <c r="N20" s="359">
        <f>I20*(VLOOKUP($G20,リスト!$AB$6:$AC$10,2,FALSE))</f>
        <v>1.8</v>
      </c>
      <c r="O20" s="360">
        <f>J20*(VLOOKUP($G20,リスト!$AB$6:$AC$10,2,FALSE))</f>
        <v>0</v>
      </c>
      <c r="P20" s="361">
        <f>(M20*リスト!$Z$6+N20*リスト!$Z$7+O20*リスト!$Z$8)/SUM(リスト!$Z$6:$Z$8)</f>
        <v>0.90000000000000013</v>
      </c>
      <c r="V20" s="372"/>
      <c r="W20" s="372"/>
    </row>
    <row r="21" spans="2:23" s="319" customFormat="1" ht="54" customHeight="1">
      <c r="B21" s="371" t="s">
        <v>416</v>
      </c>
      <c r="C21" s="346" t="s">
        <v>466</v>
      </c>
      <c r="D21" s="536" t="s">
        <v>501</v>
      </c>
      <c r="E21" s="537"/>
      <c r="F21" s="371" t="s">
        <v>494</v>
      </c>
      <c r="G21" s="353" t="s">
        <v>469</v>
      </c>
      <c r="H21" s="354">
        <v>3</v>
      </c>
      <c r="I21" s="355">
        <v>3</v>
      </c>
      <c r="J21" s="356">
        <v>0</v>
      </c>
      <c r="K21" s="357"/>
      <c r="L21" s="3"/>
      <c r="M21" s="358">
        <f>H21*(VLOOKUP($G21,リスト!$AB$6:$AC$10,2,FALSE))</f>
        <v>3</v>
      </c>
      <c r="N21" s="359">
        <f>I21*(VLOOKUP($G21,リスト!$AB$6:$AC$10,2,FALSE))</f>
        <v>3</v>
      </c>
      <c r="O21" s="360">
        <f>J21*(VLOOKUP($G21,リスト!$AB$6:$AC$10,2,FALSE))</f>
        <v>0</v>
      </c>
      <c r="P21" s="361">
        <f>(M21*リスト!$Z$6+N21*リスト!$Z$7+O21*リスト!$Z$8)/SUM(リスト!$Z$6:$Z$8)</f>
        <v>1.3333333333333333</v>
      </c>
      <c r="V21" s="372"/>
      <c r="W21" s="372"/>
    </row>
    <row r="22" spans="2:23" s="319" customFormat="1" ht="75" customHeight="1">
      <c r="B22" s="371" t="s">
        <v>792</v>
      </c>
      <c r="C22" s="346" t="s">
        <v>467</v>
      </c>
      <c r="D22" s="536" t="s">
        <v>502</v>
      </c>
      <c r="E22" s="537"/>
      <c r="F22" s="371" t="s">
        <v>495</v>
      </c>
      <c r="G22" s="353" t="s">
        <v>470</v>
      </c>
      <c r="H22" s="354">
        <v>3</v>
      </c>
      <c r="I22" s="355">
        <v>3</v>
      </c>
      <c r="J22" s="356">
        <v>0</v>
      </c>
      <c r="K22" s="357"/>
      <c r="L22" s="3"/>
      <c r="M22" s="358">
        <f>H22*(VLOOKUP($G22,リスト!$AB$6:$AC$10,2,FALSE))</f>
        <v>2.7</v>
      </c>
      <c r="N22" s="359">
        <f>I22*(VLOOKUP($G22,リスト!$AB$6:$AC$10,2,FALSE))</f>
        <v>2.7</v>
      </c>
      <c r="O22" s="360">
        <f>J22*(VLOOKUP($G22,リスト!$AB$6:$AC$10,2,FALSE))</f>
        <v>0</v>
      </c>
      <c r="P22" s="361">
        <f>(M22*リスト!$Z$6+N22*リスト!$Z$7+O22*リスト!$Z$8)/SUM(リスト!$Z$6:$Z$8)</f>
        <v>1.2000000000000002</v>
      </c>
      <c r="V22" s="372"/>
      <c r="W22" s="372"/>
    </row>
    <row r="23" spans="2:23" s="319" customFormat="1" ht="94.5">
      <c r="B23" s="371" t="s">
        <v>442</v>
      </c>
      <c r="C23" s="346" t="s">
        <v>468</v>
      </c>
      <c r="D23" s="536" t="s">
        <v>426</v>
      </c>
      <c r="E23" s="537"/>
      <c r="F23" s="371" t="s">
        <v>496</v>
      </c>
      <c r="G23" s="362" t="s">
        <v>469</v>
      </c>
      <c r="H23" s="354">
        <v>3</v>
      </c>
      <c r="I23" s="355">
        <v>3</v>
      </c>
      <c r="J23" s="356">
        <v>0</v>
      </c>
      <c r="K23" s="363"/>
      <c r="L23" s="3"/>
      <c r="M23" s="358">
        <f>H23*(VLOOKUP($G23,リスト!$AB$6:$AC$10,2,FALSE))</f>
        <v>3</v>
      </c>
      <c r="N23" s="359">
        <f>I23*(VLOOKUP($G23,リスト!$AB$6:$AC$10,2,FALSE))</f>
        <v>3</v>
      </c>
      <c r="O23" s="360">
        <f>J23*(VLOOKUP($G23,リスト!$AB$6:$AC$10,2,FALSE))</f>
        <v>0</v>
      </c>
      <c r="P23" s="361">
        <f>(M23*リスト!$Z$6+N23*リスト!$Z$7+O23*リスト!$Z$8)/SUM(リスト!$Z$6:$Z$8)</f>
        <v>1.3333333333333333</v>
      </c>
      <c r="V23" s="372"/>
      <c r="W23" s="372"/>
    </row>
  </sheetData>
  <mergeCells count="18">
    <mergeCell ref="D23:E23"/>
    <mergeCell ref="D17:E17"/>
    <mergeCell ref="D18:E18"/>
    <mergeCell ref="D19:E19"/>
    <mergeCell ref="D20:E20"/>
    <mergeCell ref="D21:E21"/>
    <mergeCell ref="D22:E22"/>
    <mergeCell ref="B3:D3"/>
    <mergeCell ref="D16:E16"/>
    <mergeCell ref="B4:D4"/>
    <mergeCell ref="D8:E8"/>
    <mergeCell ref="D9:E9"/>
    <mergeCell ref="D10:E10"/>
    <mergeCell ref="D11:E11"/>
    <mergeCell ref="D12:E12"/>
    <mergeCell ref="D13:E13"/>
    <mergeCell ref="D14:E14"/>
    <mergeCell ref="D15:E15"/>
  </mergeCells>
  <phoneticPr fontId="2"/>
  <conditionalFormatting sqref="M5:O5 M8:P20">
    <cfRule type="cellIs" dxfId="10" priority="90" operator="equal">
      <formula>0</formula>
    </cfRule>
  </conditionalFormatting>
  <conditionalFormatting sqref="J4">
    <cfRule type="cellIs" dxfId="9" priority="84" operator="equal">
      <formula>0</formula>
    </cfRule>
  </conditionalFormatting>
  <conditionalFormatting sqref="H4">
    <cfRule type="cellIs" dxfId="8" priority="86" operator="equal">
      <formula>0</formula>
    </cfRule>
  </conditionalFormatting>
  <conditionalFormatting sqref="I4">
    <cfRule type="cellIs" dxfId="7" priority="85" operator="equal">
      <formula>0</formula>
    </cfRule>
  </conditionalFormatting>
  <conditionalFormatting sqref="M4:P4">
    <cfRule type="cellIs" dxfId="6" priority="76" operator="equal">
      <formula>0</formula>
    </cfRule>
  </conditionalFormatting>
  <conditionalFormatting sqref="M23:O23">
    <cfRule type="cellIs" dxfId="5" priority="15" operator="equal">
      <formula>0</formula>
    </cfRule>
  </conditionalFormatting>
  <conditionalFormatting sqref="P23">
    <cfRule type="cellIs" dxfId="4" priority="13" operator="equal">
      <formula>0</formula>
    </cfRule>
  </conditionalFormatting>
  <conditionalFormatting sqref="M21:O21">
    <cfRule type="cellIs" dxfId="3" priority="9" operator="equal">
      <formula>0</formula>
    </cfRule>
  </conditionalFormatting>
  <conditionalFormatting sqref="P21">
    <cfRule type="cellIs" dxfId="2" priority="7" operator="equal">
      <formula>0</formula>
    </cfRule>
  </conditionalFormatting>
  <conditionalFormatting sqref="M22:O22">
    <cfRule type="cellIs" dxfId="1" priority="3" operator="equal">
      <formula>0</formula>
    </cfRule>
  </conditionalFormatting>
  <conditionalFormatting sqref="P22">
    <cfRule type="cellIs" dxfId="0" priority="1" operator="equal">
      <formula>0</formula>
    </cfRule>
  </conditionalFormatting>
  <dataValidations count="2">
    <dataValidation allowBlank="1" showInputMessage="1" showErrorMessage="1" prompt="A_PJ経歴で設定した値が表示されます(入力不要)" sqref="D1:D2 E4:F4" xr:uid="{00000000-0002-0000-0100-000000000000}"/>
    <dataValidation type="list" allowBlank="1" showInputMessage="1" showErrorMessage="1" sqref="H8:J23" xr:uid="{00000000-0002-0000-0100-000001000000}">
      <formula1>"0,1,2,3,4,5"</formula1>
    </dataValidation>
  </dataValidations>
  <pageMargins left="0.19685039370078741" right="0.19685039370078741" top="0.39370078740157483" bottom="0.39370078740157483" header="0.19685039370078741" footer="0.19685039370078741"/>
  <pageSetup paperSize="8" scale="79" fitToHeight="0" orientation="portrait" r:id="rId1"/>
  <headerFooter alignWithMargins="0">
    <oddFooter xml:space="preserve">&amp;R&amp;P / &amp;N </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pageSetUpPr fitToPage="1"/>
  </sheetPr>
  <dimension ref="A1:BH43"/>
  <sheetViews>
    <sheetView showGridLines="0" view="pageBreakPreview" zoomScaleNormal="100" zoomScaleSheetLayoutView="100" workbookViewId="0">
      <pane ySplit="10" topLeftCell="A11" activePane="bottomLeft" state="frozen"/>
      <selection pane="bottomLeft" activeCell="H11" sqref="H11"/>
    </sheetView>
  </sheetViews>
  <sheetFormatPr defaultColWidth="2.875" defaultRowHeight="12"/>
  <cols>
    <col min="1" max="1" width="3.375" style="23" customWidth="1"/>
    <col min="2" max="2" width="13.125" style="23" customWidth="1"/>
    <col min="3" max="3" width="17" style="23" customWidth="1"/>
    <col min="4" max="4" width="4.125" style="23" bestFit="1" customWidth="1"/>
    <col min="5" max="7" width="36.875" style="23" customWidth="1"/>
    <col min="8" max="8" width="12.375" style="23" customWidth="1"/>
    <col min="9" max="9" width="32.5" style="23" customWidth="1"/>
    <col min="10" max="55" width="3.375" style="23" customWidth="1"/>
    <col min="56" max="60" width="7.25" style="23" customWidth="1"/>
    <col min="61" max="16384" width="2.875" style="23"/>
  </cols>
  <sheetData>
    <row r="1" spans="1:60" s="24" customFormat="1" ht="21.75" customHeight="1">
      <c r="A1" s="202" t="s">
        <v>358</v>
      </c>
      <c r="B1" s="203"/>
      <c r="C1" s="203"/>
      <c r="D1" s="347"/>
      <c r="E1" s="203"/>
      <c r="F1" s="203"/>
      <c r="G1" s="203"/>
      <c r="H1" s="204"/>
      <c r="I1" s="205"/>
    </row>
    <row r="2" spans="1:60" s="24" customFormat="1" ht="15" customHeight="1">
      <c r="A2" s="52"/>
      <c r="B2" s="188"/>
      <c r="C2" s="188"/>
      <c r="D2" s="189"/>
      <c r="E2" s="188"/>
      <c r="F2" s="188"/>
      <c r="G2" s="25" t="s">
        <v>287</v>
      </c>
      <c r="H2" s="25"/>
    </row>
    <row r="3" spans="1:60" s="24" customFormat="1" ht="15" customHeight="1">
      <c r="A3" s="52"/>
      <c r="B3" s="186" t="s">
        <v>302</v>
      </c>
      <c r="C3" s="187" t="s">
        <v>303</v>
      </c>
      <c r="D3" s="189"/>
      <c r="E3" s="188"/>
      <c r="F3" s="188"/>
      <c r="G3" s="71" t="s">
        <v>29</v>
      </c>
      <c r="H3" s="190">
        <f>IFERROR(AVERAGE($H$11:$H$17),"")</f>
        <v>3</v>
      </c>
    </row>
    <row r="4" spans="1:60" s="24" customFormat="1" ht="15" customHeight="1">
      <c r="A4" s="52"/>
      <c r="B4" s="184" t="str">
        <f>A_実績!$C$4</f>
        <v>TIS307210</v>
      </c>
      <c r="C4" s="185" t="str">
        <f>A_実績!$D$4</f>
        <v>張　金文</v>
      </c>
      <c r="D4" s="189"/>
      <c r="E4" s="188"/>
      <c r="F4" s="188"/>
      <c r="G4" s="132" t="s">
        <v>14</v>
      </c>
      <c r="H4" s="191">
        <f>IFERROR(AVERAGE($H$18:$H$23),"")</f>
        <v>3.1666666666666665</v>
      </c>
    </row>
    <row r="5" spans="1:60" s="24" customFormat="1" ht="15" customHeight="1">
      <c r="A5" s="52"/>
      <c r="C5" s="188"/>
      <c r="D5" s="189"/>
      <c r="E5" s="188"/>
      <c r="F5" s="188"/>
      <c r="G5" s="132" t="s">
        <v>23</v>
      </c>
      <c r="H5" s="191">
        <f>IFERROR(AVERAGE($H$24:$H$29),"")</f>
        <v>3.6666666666666665</v>
      </c>
    </row>
    <row r="6" spans="1:60" s="24" customFormat="1" ht="15" customHeight="1">
      <c r="A6" s="52"/>
      <c r="B6" s="188"/>
      <c r="C6" s="188"/>
      <c r="D6" s="189"/>
      <c r="E6" s="188"/>
      <c r="F6" s="188"/>
      <c r="G6" s="132" t="s">
        <v>172</v>
      </c>
      <c r="H6" s="191">
        <f>IFERROR(AVERAGE($H$30:$H$34),"")</f>
        <v>3</v>
      </c>
    </row>
    <row r="7" spans="1:60" s="24" customFormat="1" ht="15" customHeight="1">
      <c r="A7" s="52"/>
      <c r="B7" s="4" t="s">
        <v>503</v>
      </c>
      <c r="C7" s="188"/>
      <c r="D7" s="189"/>
      <c r="E7" s="188"/>
      <c r="F7" s="188"/>
      <c r="G7" s="133" t="s">
        <v>175</v>
      </c>
      <c r="H7" s="192">
        <f>IFERROR(AVERAGE($H$35:$H$42),"")</f>
        <v>3.125</v>
      </c>
    </row>
    <row r="8" spans="1:60" s="24" customFormat="1" ht="16.5">
      <c r="A8" s="7"/>
      <c r="B8" s="5"/>
      <c r="C8" s="5"/>
      <c r="D8" s="6"/>
      <c r="E8" s="5"/>
      <c r="F8" s="5"/>
      <c r="G8" s="146" t="s">
        <v>173</v>
      </c>
      <c r="H8" s="147">
        <f>IFERROR(AVERAGE($H$11:$H$42),0)</f>
        <v>3.1875</v>
      </c>
      <c r="BD8" s="3"/>
      <c r="BE8" s="3"/>
      <c r="BF8" s="3"/>
      <c r="BG8" s="3"/>
      <c r="BH8" s="3"/>
    </row>
    <row r="9" spans="1:60" s="24" customFormat="1" ht="16.5">
      <c r="A9" s="7"/>
      <c r="B9" s="5"/>
      <c r="C9" s="5"/>
      <c r="D9" s="6"/>
      <c r="E9" s="5"/>
      <c r="F9" s="5"/>
      <c r="G9" s="5"/>
      <c r="H9" s="145"/>
      <c r="I9" s="53"/>
    </row>
    <row r="10" spans="1:60" s="24" customFormat="1">
      <c r="A10" s="8"/>
      <c r="B10" s="59" t="s">
        <v>230</v>
      </c>
      <c r="C10" s="60"/>
      <c r="D10" s="61" t="s">
        <v>139</v>
      </c>
      <c r="E10" s="62" t="s">
        <v>0</v>
      </c>
      <c r="F10" s="62" t="s">
        <v>1</v>
      </c>
      <c r="G10" s="62" t="s">
        <v>2</v>
      </c>
      <c r="H10" s="131" t="s">
        <v>390</v>
      </c>
      <c r="I10" s="130" t="s">
        <v>229</v>
      </c>
      <c r="L10" s="23"/>
      <c r="M10" s="23"/>
      <c r="N10" s="23"/>
      <c r="O10" s="23"/>
      <c r="P10" s="23"/>
      <c r="Q10" s="23"/>
      <c r="R10" s="23"/>
      <c r="S10" s="23"/>
      <c r="BD10" s="54"/>
      <c r="BE10" s="54"/>
      <c r="BF10" s="54"/>
      <c r="BG10" s="54"/>
      <c r="BH10" s="54"/>
    </row>
    <row r="11" spans="1:60" s="24" customFormat="1" ht="60">
      <c r="A11" s="9"/>
      <c r="B11" s="26" t="s">
        <v>29</v>
      </c>
      <c r="C11" s="29" t="s">
        <v>205</v>
      </c>
      <c r="D11" s="30" t="s">
        <v>224</v>
      </c>
      <c r="E11" s="31" t="s">
        <v>504</v>
      </c>
      <c r="F11" s="31" t="s">
        <v>182</v>
      </c>
      <c r="G11" s="31" t="s">
        <v>180</v>
      </c>
      <c r="H11" s="127">
        <v>3</v>
      </c>
      <c r="I11" s="31"/>
      <c r="L11" s="23"/>
      <c r="M11" s="23"/>
      <c r="N11" s="23"/>
      <c r="O11" s="23"/>
      <c r="P11" s="23"/>
      <c r="Q11" s="23"/>
      <c r="R11" s="23"/>
      <c r="S11" s="23"/>
      <c r="BD11" s="10"/>
      <c r="BE11" s="10"/>
      <c r="BF11" s="10"/>
      <c r="BG11" s="10"/>
      <c r="BH11" s="10"/>
    </row>
    <row r="12" spans="1:60" s="24" customFormat="1" ht="36">
      <c r="A12" s="9"/>
      <c r="B12" s="27" t="s">
        <v>29</v>
      </c>
      <c r="C12" s="32" t="s">
        <v>30</v>
      </c>
      <c r="D12" s="33" t="s">
        <v>225</v>
      </c>
      <c r="E12" s="34" t="s">
        <v>505</v>
      </c>
      <c r="F12" s="34" t="s">
        <v>31</v>
      </c>
      <c r="G12" s="34" t="s">
        <v>32</v>
      </c>
      <c r="H12" s="128">
        <v>3</v>
      </c>
      <c r="I12" s="34"/>
      <c r="L12" s="23"/>
      <c r="M12" s="23"/>
      <c r="N12" s="23"/>
      <c r="O12" s="23"/>
      <c r="P12" s="23"/>
      <c r="Q12" s="23"/>
      <c r="R12" s="23"/>
      <c r="S12" s="23"/>
      <c r="BD12" s="10"/>
      <c r="BE12" s="10"/>
      <c r="BF12" s="10"/>
      <c r="BG12" s="10"/>
      <c r="BH12" s="10"/>
    </row>
    <row r="13" spans="1:60" s="24" customFormat="1" ht="36">
      <c r="A13" s="9"/>
      <c r="B13" s="27" t="s">
        <v>29</v>
      </c>
      <c r="C13" s="32" t="s">
        <v>186</v>
      </c>
      <c r="D13" s="33" t="s">
        <v>226</v>
      </c>
      <c r="E13" s="34" t="s">
        <v>183</v>
      </c>
      <c r="F13" s="34" t="s">
        <v>181</v>
      </c>
      <c r="G13" s="34" t="s">
        <v>33</v>
      </c>
      <c r="H13" s="128">
        <v>3</v>
      </c>
      <c r="I13" s="34"/>
      <c r="L13" s="23"/>
      <c r="M13" s="23"/>
      <c r="N13" s="23"/>
      <c r="O13" s="23"/>
      <c r="P13" s="23"/>
      <c r="Q13" s="23"/>
      <c r="R13" s="23"/>
      <c r="S13" s="23"/>
      <c r="BD13" s="10"/>
      <c r="BE13" s="10"/>
      <c r="BF13" s="10"/>
      <c r="BG13" s="10"/>
      <c r="BH13" s="10"/>
    </row>
    <row r="14" spans="1:60" s="24" customFormat="1" ht="36">
      <c r="A14" s="9"/>
      <c r="B14" s="27" t="s">
        <v>29</v>
      </c>
      <c r="C14" s="32" t="s">
        <v>34</v>
      </c>
      <c r="D14" s="33" t="s">
        <v>141</v>
      </c>
      <c r="E14" s="34" t="s">
        <v>185</v>
      </c>
      <c r="F14" s="34" t="s">
        <v>35</v>
      </c>
      <c r="G14" s="34" t="s">
        <v>36</v>
      </c>
      <c r="H14" s="128">
        <v>3</v>
      </c>
      <c r="I14" s="34"/>
      <c r="L14" s="23"/>
      <c r="M14" s="23"/>
      <c r="N14" s="23"/>
      <c r="O14" s="23"/>
      <c r="P14" s="23"/>
      <c r="Q14" s="23"/>
      <c r="R14" s="23"/>
      <c r="S14" s="23"/>
      <c r="BD14" s="10"/>
      <c r="BE14" s="10"/>
      <c r="BF14" s="10"/>
      <c r="BG14" s="10"/>
      <c r="BH14" s="10"/>
    </row>
    <row r="15" spans="1:60" s="24" customFormat="1" ht="48">
      <c r="A15" s="9"/>
      <c r="B15" s="27" t="s">
        <v>29</v>
      </c>
      <c r="C15" s="32" t="s">
        <v>187</v>
      </c>
      <c r="D15" s="33" t="s">
        <v>142</v>
      </c>
      <c r="E15" s="34" t="s">
        <v>184</v>
      </c>
      <c r="F15" s="34" t="s">
        <v>37</v>
      </c>
      <c r="G15" s="34" t="s">
        <v>38</v>
      </c>
      <c r="H15" s="128">
        <v>3</v>
      </c>
      <c r="I15" s="34"/>
      <c r="L15" s="23"/>
      <c r="M15" s="23"/>
      <c r="N15" s="23"/>
      <c r="O15" s="23"/>
      <c r="P15" s="23"/>
      <c r="Q15" s="23"/>
      <c r="R15" s="23"/>
      <c r="S15" s="23"/>
      <c r="BD15" s="10"/>
      <c r="BE15" s="10"/>
      <c r="BF15" s="10"/>
      <c r="BG15" s="10"/>
      <c r="BH15" s="10"/>
    </row>
    <row r="16" spans="1:60" s="24" customFormat="1" ht="48">
      <c r="A16" s="9"/>
      <c r="B16" s="27" t="s">
        <v>61</v>
      </c>
      <c r="C16" s="32" t="s">
        <v>50</v>
      </c>
      <c r="D16" s="33" t="s">
        <v>143</v>
      </c>
      <c r="E16" s="34" t="s">
        <v>193</v>
      </c>
      <c r="F16" s="34" t="s">
        <v>65</v>
      </c>
      <c r="G16" s="34" t="s">
        <v>51</v>
      </c>
      <c r="H16" s="128">
        <v>3</v>
      </c>
      <c r="I16" s="34"/>
      <c r="L16" s="23"/>
      <c r="M16" s="23"/>
      <c r="N16" s="23"/>
      <c r="O16" s="23"/>
      <c r="P16" s="23"/>
      <c r="Q16" s="23"/>
      <c r="R16" s="23"/>
      <c r="S16" s="23"/>
      <c r="BD16" s="10"/>
      <c r="BE16" s="10"/>
      <c r="BF16" s="10"/>
      <c r="BG16" s="10"/>
      <c r="BH16" s="10"/>
    </row>
    <row r="17" spans="1:60" s="24" customFormat="1" ht="60">
      <c r="A17" s="9"/>
      <c r="B17" s="28" t="s">
        <v>61</v>
      </c>
      <c r="C17" s="35" t="s">
        <v>76</v>
      </c>
      <c r="D17" s="36" t="s">
        <v>144</v>
      </c>
      <c r="E17" s="37" t="s">
        <v>216</v>
      </c>
      <c r="F17" s="37" t="s">
        <v>71</v>
      </c>
      <c r="G17" s="37" t="s">
        <v>77</v>
      </c>
      <c r="H17" s="129">
        <v>3</v>
      </c>
      <c r="I17" s="37"/>
      <c r="L17" s="23"/>
      <c r="M17" s="23"/>
      <c r="N17" s="23"/>
      <c r="O17" s="23"/>
      <c r="P17" s="23"/>
      <c r="Q17" s="23"/>
      <c r="R17" s="23"/>
      <c r="S17" s="23"/>
      <c r="BD17" s="10"/>
      <c r="BE17" s="10"/>
      <c r="BF17" s="10"/>
      <c r="BG17" s="10"/>
      <c r="BH17" s="10"/>
    </row>
    <row r="18" spans="1:60" s="24" customFormat="1" ht="48">
      <c r="A18" s="5"/>
      <c r="B18" s="26" t="s">
        <v>14</v>
      </c>
      <c r="C18" s="29" t="s">
        <v>15</v>
      </c>
      <c r="D18" s="30" t="s">
        <v>145</v>
      </c>
      <c r="E18" s="31" t="s">
        <v>194</v>
      </c>
      <c r="F18" s="31" t="s">
        <v>16</v>
      </c>
      <c r="G18" s="31" t="s">
        <v>17</v>
      </c>
      <c r="H18" s="127">
        <v>3</v>
      </c>
      <c r="I18" s="31"/>
      <c r="L18" s="23"/>
      <c r="M18" s="23"/>
      <c r="N18" s="23"/>
      <c r="O18" s="23"/>
      <c r="P18" s="23"/>
      <c r="Q18" s="23"/>
      <c r="R18" s="23"/>
      <c r="S18" s="23"/>
      <c r="BD18" s="10"/>
      <c r="BE18" s="10"/>
      <c r="BF18" s="10"/>
      <c r="BG18" s="10"/>
      <c r="BH18" s="10"/>
    </row>
    <row r="19" spans="1:60" s="24" customFormat="1" ht="36">
      <c r="A19" s="5"/>
      <c r="B19" s="27" t="s">
        <v>14</v>
      </c>
      <c r="C19" s="32" t="s">
        <v>18</v>
      </c>
      <c r="D19" s="33" t="s">
        <v>146</v>
      </c>
      <c r="E19" s="34" t="s">
        <v>195</v>
      </c>
      <c r="F19" s="34" t="s">
        <v>19</v>
      </c>
      <c r="G19" s="34" t="s">
        <v>206</v>
      </c>
      <c r="H19" s="128">
        <v>3</v>
      </c>
      <c r="I19" s="34"/>
      <c r="L19" s="23"/>
      <c r="M19" s="23"/>
      <c r="N19" s="23"/>
      <c r="O19" s="23"/>
      <c r="P19" s="23"/>
      <c r="Q19" s="23"/>
      <c r="R19" s="23"/>
      <c r="S19" s="23"/>
      <c r="BD19" s="10"/>
      <c r="BE19" s="10"/>
      <c r="BF19" s="10"/>
      <c r="BG19" s="10"/>
      <c r="BH19" s="10"/>
    </row>
    <row r="20" spans="1:60" s="24" customFormat="1" ht="48">
      <c r="A20" s="9"/>
      <c r="B20" s="27" t="s">
        <v>14</v>
      </c>
      <c r="C20" s="32" t="s">
        <v>20</v>
      </c>
      <c r="D20" s="33" t="s">
        <v>147</v>
      </c>
      <c r="E20" s="34" t="s">
        <v>196</v>
      </c>
      <c r="F20" s="34" t="s">
        <v>59</v>
      </c>
      <c r="G20" s="34" t="s">
        <v>207</v>
      </c>
      <c r="H20" s="128">
        <v>3</v>
      </c>
      <c r="I20" s="34"/>
      <c r="L20" s="23"/>
      <c r="M20" s="23"/>
      <c r="N20" s="23"/>
      <c r="O20" s="23"/>
      <c r="P20" s="23"/>
      <c r="Q20" s="23"/>
      <c r="R20" s="23"/>
      <c r="S20" s="23"/>
      <c r="BD20" s="10"/>
      <c r="BE20" s="10"/>
      <c r="BF20" s="10"/>
      <c r="BG20" s="10"/>
      <c r="BH20" s="10"/>
    </row>
    <row r="21" spans="1:60" s="24" customFormat="1" ht="60">
      <c r="A21" s="9"/>
      <c r="B21" s="27" t="s">
        <v>14</v>
      </c>
      <c r="C21" s="32" t="s">
        <v>21</v>
      </c>
      <c r="D21" s="33" t="s">
        <v>140</v>
      </c>
      <c r="E21" s="34" t="s">
        <v>198</v>
      </c>
      <c r="F21" s="34" t="s">
        <v>197</v>
      </c>
      <c r="G21" s="34" t="s">
        <v>22</v>
      </c>
      <c r="H21" s="128">
        <v>4</v>
      </c>
      <c r="I21" s="34"/>
      <c r="BD21" s="10"/>
      <c r="BE21" s="10"/>
      <c r="BF21" s="10"/>
      <c r="BG21" s="10"/>
      <c r="BH21" s="10"/>
    </row>
    <row r="22" spans="1:60" s="24" customFormat="1" ht="48">
      <c r="A22" s="9"/>
      <c r="B22" s="27" t="s">
        <v>14</v>
      </c>
      <c r="C22" s="32" t="s">
        <v>75</v>
      </c>
      <c r="D22" s="33" t="s">
        <v>148</v>
      </c>
      <c r="E22" s="34" t="s">
        <v>218</v>
      </c>
      <c r="F22" s="34" t="s">
        <v>219</v>
      </c>
      <c r="G22" s="34" t="s">
        <v>217</v>
      </c>
      <c r="H22" s="128">
        <v>3</v>
      </c>
      <c r="I22" s="34"/>
      <c r="BD22" s="10"/>
      <c r="BE22" s="10"/>
      <c r="BF22" s="10"/>
      <c r="BG22" s="10"/>
      <c r="BH22" s="10"/>
    </row>
    <row r="23" spans="1:60" s="24" customFormat="1" ht="48">
      <c r="A23" s="5"/>
      <c r="B23" s="28" t="s">
        <v>14</v>
      </c>
      <c r="C23" s="35" t="s">
        <v>10</v>
      </c>
      <c r="D23" s="36" t="s">
        <v>149</v>
      </c>
      <c r="E23" s="37" t="s">
        <v>208</v>
      </c>
      <c r="F23" s="37" t="s">
        <v>57</v>
      </c>
      <c r="G23" s="37" t="s">
        <v>58</v>
      </c>
      <c r="H23" s="129">
        <v>3</v>
      </c>
      <c r="I23" s="37"/>
      <c r="BD23" s="10"/>
      <c r="BE23" s="10"/>
      <c r="BF23" s="10"/>
      <c r="BG23" s="10"/>
      <c r="BH23" s="10"/>
    </row>
    <row r="24" spans="1:60" s="24" customFormat="1" ht="48">
      <c r="A24" s="5"/>
      <c r="B24" s="26" t="s">
        <v>62</v>
      </c>
      <c r="C24" s="29" t="s">
        <v>11</v>
      </c>
      <c r="D24" s="30" t="s">
        <v>150</v>
      </c>
      <c r="E24" s="31" t="s">
        <v>199</v>
      </c>
      <c r="F24" s="31" t="s">
        <v>12</v>
      </c>
      <c r="G24" s="31" t="s">
        <v>13</v>
      </c>
      <c r="H24" s="127">
        <v>3</v>
      </c>
      <c r="I24" s="31"/>
      <c r="BD24" s="10"/>
      <c r="BE24" s="10"/>
      <c r="BF24" s="10"/>
      <c r="BG24" s="10"/>
      <c r="BH24" s="10"/>
    </row>
    <row r="25" spans="1:60" s="24" customFormat="1" ht="36">
      <c r="A25" s="9"/>
      <c r="B25" s="27" t="s">
        <v>23</v>
      </c>
      <c r="C25" s="32" t="s">
        <v>506</v>
      </c>
      <c r="D25" s="33" t="s">
        <v>151</v>
      </c>
      <c r="E25" s="34" t="s">
        <v>210</v>
      </c>
      <c r="F25" s="34" t="s">
        <v>24</v>
      </c>
      <c r="G25" s="34" t="s">
        <v>209</v>
      </c>
      <c r="H25" s="128">
        <v>4</v>
      </c>
      <c r="I25" s="34"/>
      <c r="BD25" s="10"/>
      <c r="BE25" s="10"/>
      <c r="BF25" s="10"/>
      <c r="BG25" s="10"/>
      <c r="BH25" s="10"/>
    </row>
    <row r="26" spans="1:60" s="24" customFormat="1" ht="36">
      <c r="A26" s="9"/>
      <c r="B26" s="27" t="s">
        <v>23</v>
      </c>
      <c r="C26" s="32" t="s">
        <v>507</v>
      </c>
      <c r="D26" s="33" t="s">
        <v>152</v>
      </c>
      <c r="E26" s="34" t="s">
        <v>221</v>
      </c>
      <c r="F26" s="34" t="s">
        <v>220</v>
      </c>
      <c r="G26" s="34" t="s">
        <v>25</v>
      </c>
      <c r="H26" s="128">
        <v>4</v>
      </c>
      <c r="I26" s="34"/>
      <c r="BD26" s="10"/>
      <c r="BE26" s="10"/>
      <c r="BF26" s="10"/>
      <c r="BG26" s="10"/>
      <c r="BH26" s="10"/>
    </row>
    <row r="27" spans="1:60" s="24" customFormat="1" ht="36">
      <c r="A27" s="9"/>
      <c r="B27" s="27" t="s">
        <v>23</v>
      </c>
      <c r="C27" s="32" t="s">
        <v>201</v>
      </c>
      <c r="D27" s="33" t="s">
        <v>227</v>
      </c>
      <c r="E27" s="34" t="s">
        <v>200</v>
      </c>
      <c r="F27" s="34" t="s">
        <v>26</v>
      </c>
      <c r="G27" s="34" t="s">
        <v>222</v>
      </c>
      <c r="H27" s="128">
        <v>4</v>
      </c>
      <c r="I27" s="34"/>
      <c r="BD27" s="10"/>
      <c r="BE27" s="10"/>
      <c r="BF27" s="10"/>
      <c r="BG27" s="10"/>
      <c r="BH27" s="10"/>
    </row>
    <row r="28" spans="1:60" s="323" customFormat="1" ht="48">
      <c r="A28" s="321"/>
      <c r="B28" s="27" t="s">
        <v>23</v>
      </c>
      <c r="C28" s="32" t="s">
        <v>408</v>
      </c>
      <c r="D28" s="33" t="s">
        <v>409</v>
      </c>
      <c r="E28" s="34" t="s">
        <v>508</v>
      </c>
      <c r="F28" s="34" t="s">
        <v>411</v>
      </c>
      <c r="G28" s="34" t="s">
        <v>410</v>
      </c>
      <c r="H28" s="128">
        <v>4</v>
      </c>
      <c r="I28" s="322"/>
      <c r="BD28" s="320"/>
      <c r="BE28" s="320"/>
      <c r="BF28" s="320"/>
      <c r="BG28" s="320"/>
      <c r="BH28" s="320"/>
    </row>
    <row r="29" spans="1:60" s="24" customFormat="1" ht="48">
      <c r="A29" s="9"/>
      <c r="B29" s="28" t="s">
        <v>23</v>
      </c>
      <c r="C29" s="35" t="s">
        <v>27</v>
      </c>
      <c r="D29" s="36" t="s">
        <v>407</v>
      </c>
      <c r="E29" s="38" t="s">
        <v>63</v>
      </c>
      <c r="F29" s="37" t="s">
        <v>64</v>
      </c>
      <c r="G29" s="37" t="s">
        <v>28</v>
      </c>
      <c r="H29" s="129">
        <v>3</v>
      </c>
      <c r="I29" s="37"/>
      <c r="BD29" s="10"/>
      <c r="BE29" s="10"/>
      <c r="BF29" s="10"/>
      <c r="BG29" s="10"/>
      <c r="BH29" s="10"/>
    </row>
    <row r="30" spans="1:60" s="24" customFormat="1" ht="48">
      <c r="A30" s="5"/>
      <c r="B30" s="26" t="s">
        <v>78</v>
      </c>
      <c r="C30" s="29" t="s">
        <v>79</v>
      </c>
      <c r="D30" s="30" t="s">
        <v>153</v>
      </c>
      <c r="E30" s="31" t="s">
        <v>52</v>
      </c>
      <c r="F30" s="31" t="s">
        <v>5</v>
      </c>
      <c r="G30" s="31" t="s">
        <v>6</v>
      </c>
      <c r="H30" s="127">
        <v>3</v>
      </c>
      <c r="I30" s="31"/>
      <c r="BD30" s="10"/>
      <c r="BE30" s="10"/>
      <c r="BF30" s="10"/>
      <c r="BG30" s="10"/>
      <c r="BH30" s="10"/>
    </row>
    <row r="31" spans="1:60" ht="72">
      <c r="A31" s="5"/>
      <c r="B31" s="27" t="s">
        <v>78</v>
      </c>
      <c r="C31" s="32" t="s">
        <v>80</v>
      </c>
      <c r="D31" s="33" t="s">
        <v>154</v>
      </c>
      <c r="E31" s="34" t="s">
        <v>177</v>
      </c>
      <c r="F31" s="34" t="s">
        <v>66</v>
      </c>
      <c r="G31" s="34" t="s">
        <v>53</v>
      </c>
      <c r="H31" s="128">
        <v>4</v>
      </c>
      <c r="I31" s="34"/>
      <c r="BD31" s="10"/>
      <c r="BE31" s="10"/>
      <c r="BF31" s="10"/>
      <c r="BG31" s="10"/>
      <c r="BH31" s="10"/>
    </row>
    <row r="32" spans="1:60" ht="48">
      <c r="A32" s="9"/>
      <c r="B32" s="27" t="s">
        <v>78</v>
      </c>
      <c r="C32" s="32" t="s">
        <v>81</v>
      </c>
      <c r="D32" s="33" t="s">
        <v>155</v>
      </c>
      <c r="E32" s="34" t="s">
        <v>202</v>
      </c>
      <c r="F32" s="34" t="s">
        <v>60</v>
      </c>
      <c r="G32" s="34" t="s">
        <v>39</v>
      </c>
      <c r="H32" s="128">
        <v>3</v>
      </c>
      <c r="I32" s="34"/>
      <c r="BD32" s="10"/>
      <c r="BE32" s="10"/>
      <c r="BF32" s="10"/>
      <c r="BG32" s="10"/>
      <c r="BH32" s="10"/>
    </row>
    <row r="33" spans="1:60" ht="36">
      <c r="A33" s="9"/>
      <c r="B33" s="27" t="s">
        <v>78</v>
      </c>
      <c r="C33" s="32" t="s">
        <v>82</v>
      </c>
      <c r="D33" s="33" t="s">
        <v>156</v>
      </c>
      <c r="E33" s="34" t="s">
        <v>203</v>
      </c>
      <c r="F33" s="34" t="s">
        <v>67</v>
      </c>
      <c r="G33" s="34" t="s">
        <v>40</v>
      </c>
      <c r="H33" s="128">
        <v>3</v>
      </c>
      <c r="I33" s="34"/>
      <c r="BD33" s="10"/>
      <c r="BE33" s="10"/>
      <c r="BF33" s="10"/>
      <c r="BG33" s="10"/>
      <c r="BH33" s="10"/>
    </row>
    <row r="34" spans="1:60" ht="60">
      <c r="A34" s="9"/>
      <c r="B34" s="28" t="s">
        <v>78</v>
      </c>
      <c r="C34" s="35" t="s">
        <v>83</v>
      </c>
      <c r="D34" s="36" t="s">
        <v>157</v>
      </c>
      <c r="E34" s="37" t="s">
        <v>204</v>
      </c>
      <c r="F34" s="37" t="s">
        <v>72</v>
      </c>
      <c r="G34" s="37" t="s">
        <v>73</v>
      </c>
      <c r="H34" s="129">
        <v>2</v>
      </c>
      <c r="I34" s="37"/>
      <c r="BD34" s="10"/>
      <c r="BE34" s="10"/>
      <c r="BF34" s="10"/>
      <c r="BG34" s="10"/>
      <c r="BH34" s="10"/>
    </row>
    <row r="35" spans="1:60" s="24" customFormat="1" ht="36">
      <c r="A35" s="5"/>
      <c r="B35" s="26" t="s">
        <v>175</v>
      </c>
      <c r="C35" s="29" t="s">
        <v>54</v>
      </c>
      <c r="D35" s="30" t="s">
        <v>228</v>
      </c>
      <c r="E35" s="31" t="s">
        <v>192</v>
      </c>
      <c r="F35" s="31" t="s">
        <v>55</v>
      </c>
      <c r="G35" s="31" t="s">
        <v>56</v>
      </c>
      <c r="H35" s="127">
        <v>3</v>
      </c>
      <c r="I35" s="31"/>
      <c r="BD35" s="10"/>
      <c r="BE35" s="10"/>
      <c r="BF35" s="10"/>
      <c r="BG35" s="10"/>
      <c r="BH35" s="10"/>
    </row>
    <row r="36" spans="1:60" s="24" customFormat="1" ht="36">
      <c r="A36" s="5"/>
      <c r="B36" s="161" t="s">
        <v>175</v>
      </c>
      <c r="C36" s="32" t="s">
        <v>7</v>
      </c>
      <c r="D36" s="33" t="s">
        <v>158</v>
      </c>
      <c r="E36" s="34" t="s">
        <v>191</v>
      </c>
      <c r="F36" s="34" t="s">
        <v>8</v>
      </c>
      <c r="G36" s="34" t="s">
        <v>9</v>
      </c>
      <c r="H36" s="128">
        <v>3</v>
      </c>
      <c r="I36" s="34"/>
      <c r="BD36" s="10"/>
      <c r="BE36" s="10"/>
      <c r="BF36" s="10"/>
      <c r="BG36" s="10"/>
      <c r="BH36" s="10"/>
    </row>
    <row r="37" spans="1:60" s="24" customFormat="1" ht="48">
      <c r="A37" s="9"/>
      <c r="B37" s="161" t="s">
        <v>176</v>
      </c>
      <c r="C37" s="32" t="s">
        <v>43</v>
      </c>
      <c r="D37" s="33" t="s">
        <v>159</v>
      </c>
      <c r="E37" s="34" t="s">
        <v>509</v>
      </c>
      <c r="F37" s="34" t="s">
        <v>510</v>
      </c>
      <c r="G37" s="34" t="s">
        <v>223</v>
      </c>
      <c r="H37" s="128">
        <v>4</v>
      </c>
      <c r="I37" s="34"/>
      <c r="BD37" s="10"/>
      <c r="BE37" s="10"/>
      <c r="BF37" s="10"/>
      <c r="BG37" s="10"/>
      <c r="BH37" s="10"/>
    </row>
    <row r="38" spans="1:60" s="24" customFormat="1" ht="60">
      <c r="A38" s="9"/>
      <c r="B38" s="161" t="s">
        <v>176</v>
      </c>
      <c r="C38" s="32" t="s">
        <v>44</v>
      </c>
      <c r="D38" s="33" t="s">
        <v>160</v>
      </c>
      <c r="E38" s="34" t="s">
        <v>511</v>
      </c>
      <c r="F38" s="34" t="s">
        <v>45</v>
      </c>
      <c r="G38" s="34" t="s">
        <v>211</v>
      </c>
      <c r="H38" s="128">
        <v>3</v>
      </c>
      <c r="I38" s="34"/>
      <c r="BD38" s="10"/>
      <c r="BE38" s="10"/>
      <c r="BF38" s="10"/>
      <c r="BG38" s="10"/>
      <c r="BH38" s="10"/>
    </row>
    <row r="39" spans="1:60" s="24" customFormat="1" ht="48">
      <c r="A39" s="9"/>
      <c r="B39" s="161" t="s">
        <v>176</v>
      </c>
      <c r="C39" s="32" t="s">
        <v>68</v>
      </c>
      <c r="D39" s="33" t="s">
        <v>161</v>
      </c>
      <c r="E39" s="34" t="s">
        <v>512</v>
      </c>
      <c r="F39" s="34" t="s">
        <v>658</v>
      </c>
      <c r="G39" s="34" t="s">
        <v>46</v>
      </c>
      <c r="H39" s="128">
        <v>3</v>
      </c>
      <c r="I39" s="34"/>
      <c r="BD39" s="10"/>
      <c r="BE39" s="10"/>
      <c r="BF39" s="10"/>
      <c r="BG39" s="10"/>
      <c r="BH39" s="10"/>
    </row>
    <row r="40" spans="1:60" s="24" customFormat="1" ht="36">
      <c r="A40" s="9"/>
      <c r="B40" s="161" t="s">
        <v>176</v>
      </c>
      <c r="C40" s="32" t="s">
        <v>47</v>
      </c>
      <c r="D40" s="33" t="s">
        <v>162</v>
      </c>
      <c r="E40" s="34" t="s">
        <v>190</v>
      </c>
      <c r="F40" s="34" t="s">
        <v>48</v>
      </c>
      <c r="G40" s="34" t="s">
        <v>49</v>
      </c>
      <c r="H40" s="128">
        <v>3</v>
      </c>
      <c r="I40" s="34"/>
      <c r="BD40" s="10"/>
      <c r="BE40" s="10"/>
      <c r="BF40" s="10"/>
      <c r="BG40" s="10"/>
      <c r="BH40" s="10"/>
    </row>
    <row r="41" spans="1:60" ht="36">
      <c r="A41" s="9"/>
      <c r="B41" s="161" t="s">
        <v>176</v>
      </c>
      <c r="C41" s="32" t="s">
        <v>41</v>
      </c>
      <c r="D41" s="33" t="s">
        <v>163</v>
      </c>
      <c r="E41" s="34" t="s">
        <v>189</v>
      </c>
      <c r="F41" s="34" t="s">
        <v>188</v>
      </c>
      <c r="G41" s="34" t="s">
        <v>42</v>
      </c>
      <c r="H41" s="128">
        <v>3</v>
      </c>
      <c r="I41" s="34"/>
      <c r="BD41" s="10"/>
      <c r="BE41" s="10"/>
      <c r="BF41" s="10"/>
      <c r="BG41" s="10"/>
      <c r="BH41" s="10"/>
    </row>
    <row r="42" spans="1:60" ht="48">
      <c r="A42" s="9"/>
      <c r="B42" s="162" t="s">
        <v>176</v>
      </c>
      <c r="C42" s="35" t="s">
        <v>84</v>
      </c>
      <c r="D42" s="36" t="s">
        <v>412</v>
      </c>
      <c r="E42" s="38" t="s">
        <v>74</v>
      </c>
      <c r="F42" s="37" t="s">
        <v>69</v>
      </c>
      <c r="G42" s="37" t="s">
        <v>70</v>
      </c>
      <c r="H42" s="129">
        <v>3</v>
      </c>
      <c r="I42" s="37"/>
      <c r="BD42" s="10"/>
      <c r="BE42" s="10"/>
      <c r="BF42" s="10"/>
      <c r="BG42" s="10"/>
      <c r="BH42" s="10"/>
    </row>
    <row r="43" spans="1:60">
      <c r="C43" s="24"/>
      <c r="D43" s="24"/>
      <c r="E43" s="24"/>
    </row>
  </sheetData>
  <phoneticPr fontId="2"/>
  <dataValidations count="2">
    <dataValidation type="list" allowBlank="1" showInputMessage="1" showErrorMessage="1" sqref="H11:H42" xr:uid="{00000000-0002-0000-0200-000000000000}">
      <formula1>"0,1,2,3,4,5"</formula1>
    </dataValidation>
    <dataValidation allowBlank="1" showInputMessage="1" showErrorMessage="1" prompt="A_PJ経歴で設定した値が表示されます(入力不要)" sqref="B4:C4" xr:uid="{00000000-0002-0000-0200-000001000000}"/>
  </dataValidations>
  <pageMargins left="0.19685039370078741" right="0.19685039370078741" top="0.39370078740157483" bottom="0.39370078740157483" header="0.19685039370078741" footer="0.19685039370078741"/>
  <pageSetup paperSize="8" scale="76" orientation="portrait" r:id="rId1"/>
  <headerFooter alignWithMargins="0">
    <oddFooter xml:space="preserve">&amp;R&amp;"Meiryo UI,標準"&amp;9&amp;P / &amp;N </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5:AH78"/>
  <sheetViews>
    <sheetView showGridLines="0" view="pageBreakPreview" zoomScaleNormal="115" zoomScaleSheetLayoutView="100" workbookViewId="0"/>
  </sheetViews>
  <sheetFormatPr defaultColWidth="5.875" defaultRowHeight="12"/>
  <cols>
    <col min="1" max="1" width="1.75" style="23" customWidth="1"/>
    <col min="2" max="3" width="5.875" style="23" customWidth="1"/>
    <col min="4" max="4" width="7" style="23" customWidth="1"/>
    <col min="5" max="5" width="9.125" style="23" bestFit="1" customWidth="1"/>
    <col min="6" max="8" width="5.875" style="23" customWidth="1"/>
    <col min="9" max="9" width="8.75" style="23" customWidth="1"/>
    <col min="10" max="10" width="8.875" style="23" customWidth="1"/>
    <col min="11" max="11" width="9" style="23" bestFit="1" customWidth="1"/>
    <col min="12" max="12" width="5.875" style="23" customWidth="1"/>
    <col min="13" max="13" width="9.125" style="23" bestFit="1" customWidth="1"/>
    <col min="14" max="14" width="6.125" style="23" customWidth="1"/>
    <col min="15" max="15" width="9.125" style="23" bestFit="1" customWidth="1"/>
    <col min="16" max="16" width="5.875" style="23" customWidth="1"/>
    <col min="17" max="17" width="5" style="23" customWidth="1"/>
    <col min="18" max="20" width="5.875" style="23"/>
    <col min="21" max="22" width="9.125" style="23" bestFit="1" customWidth="1"/>
    <col min="23" max="23" width="5.875" style="23"/>
    <col min="24" max="25" width="5.875" style="23" customWidth="1"/>
    <col min="26" max="27" width="5.875" style="23"/>
    <col min="28" max="28" width="5.875" style="23" customWidth="1"/>
    <col min="29" max="30" width="9.125" style="23" bestFit="1" customWidth="1"/>
    <col min="31" max="16384" width="5.875" style="23"/>
  </cols>
  <sheetData>
    <row r="5" spans="1:34" ht="13.5">
      <c r="C5" s="552" t="s">
        <v>302</v>
      </c>
      <c r="D5" s="553"/>
      <c r="E5" s="552" t="s">
        <v>303</v>
      </c>
      <c r="F5" s="553"/>
    </row>
    <row r="6" spans="1:34" ht="13.5">
      <c r="C6" s="554" t="str">
        <f>A_実績!$C$4</f>
        <v>TIS307210</v>
      </c>
      <c r="D6" s="553"/>
      <c r="E6" s="554" t="str">
        <f>A_実績!$D$4</f>
        <v>張　金文</v>
      </c>
      <c r="F6" s="553"/>
    </row>
    <row r="9" spans="1:34" ht="12" customHeight="1">
      <c r="A9" s="75"/>
      <c r="C9" s="312"/>
    </row>
    <row r="10" spans="1:34" ht="12" customHeight="1">
      <c r="A10" s="75"/>
      <c r="B10" s="384"/>
      <c r="C10" s="312"/>
    </row>
    <row r="11" spans="1:34" ht="12" customHeight="1">
      <c r="A11" s="75"/>
      <c r="C11" s="312"/>
    </row>
    <row r="12" spans="1:34" ht="12" customHeight="1">
      <c r="A12" s="75"/>
      <c r="C12" s="312"/>
    </row>
    <row r="13" spans="1:34" ht="21.75" thickBot="1">
      <c r="A13" s="75"/>
      <c r="B13" s="385" t="s">
        <v>873</v>
      </c>
      <c r="C13" s="385"/>
      <c r="D13" s="385"/>
      <c r="E13" s="386"/>
    </row>
    <row r="14" spans="1:34" ht="12" customHeight="1">
      <c r="A14" s="75"/>
      <c r="B14" s="387"/>
      <c r="C14" s="388"/>
      <c r="D14" s="389"/>
      <c r="E14" s="389"/>
      <c r="F14" s="389"/>
      <c r="G14" s="389"/>
      <c r="H14" s="389"/>
      <c r="I14" s="389"/>
      <c r="J14" s="389"/>
      <c r="K14" s="389"/>
      <c r="L14" s="389"/>
      <c r="M14" s="389"/>
      <c r="N14" s="389"/>
      <c r="O14" s="389"/>
      <c r="P14" s="389"/>
      <c r="Q14" s="389"/>
      <c r="R14" s="389"/>
      <c r="S14" s="389"/>
      <c r="T14" s="389"/>
      <c r="U14" s="389"/>
      <c r="V14" s="389"/>
      <c r="W14" s="389"/>
      <c r="X14" s="389"/>
      <c r="Y14" s="389"/>
      <c r="Z14" s="389"/>
      <c r="AA14" s="389"/>
      <c r="AB14" s="389"/>
      <c r="AC14" s="389"/>
      <c r="AD14" s="389"/>
      <c r="AE14" s="389"/>
      <c r="AF14" s="389"/>
      <c r="AG14" s="389"/>
      <c r="AH14" s="390"/>
    </row>
    <row r="15" spans="1:34" ht="12" customHeight="1">
      <c r="A15" s="75"/>
      <c r="B15" s="391"/>
      <c r="C15" s="392"/>
      <c r="D15" s="24"/>
      <c r="E15" s="24"/>
      <c r="F15" s="24"/>
      <c r="G15" s="24"/>
      <c r="H15" s="24"/>
      <c r="I15" s="24"/>
      <c r="J15" s="24"/>
      <c r="K15" s="24"/>
      <c r="L15" s="24"/>
      <c r="M15" s="24"/>
      <c r="N15" s="24"/>
      <c r="O15" s="24"/>
      <c r="P15" s="24"/>
      <c r="Q15" s="24"/>
      <c r="R15" s="24"/>
      <c r="S15" s="24"/>
      <c r="T15" s="24"/>
      <c r="U15" s="24"/>
      <c r="V15" s="24"/>
      <c r="W15" s="24"/>
      <c r="X15" s="24"/>
      <c r="Y15" s="24"/>
      <c r="Z15" s="24"/>
      <c r="AA15" s="24"/>
      <c r="AB15" s="24"/>
      <c r="AC15" s="24"/>
      <c r="AD15" s="24"/>
      <c r="AE15" s="24"/>
      <c r="AF15" s="24"/>
      <c r="AG15" s="24"/>
      <c r="AH15" s="393"/>
    </row>
    <row r="16" spans="1:34" ht="12" customHeight="1">
      <c r="A16" s="75"/>
      <c r="B16" s="391"/>
      <c r="C16" s="24"/>
      <c r="D16" s="24"/>
      <c r="E16" s="24"/>
      <c r="F16" s="24"/>
      <c r="G16" s="24"/>
      <c r="H16" s="24"/>
      <c r="I16" s="24"/>
      <c r="J16" s="24"/>
      <c r="K16" s="24"/>
      <c r="L16" s="24"/>
      <c r="M16" s="24"/>
      <c r="N16" s="24"/>
      <c r="O16" s="24"/>
      <c r="P16" s="24"/>
      <c r="Q16" s="24"/>
      <c r="R16" s="24"/>
      <c r="S16" s="24"/>
      <c r="T16" s="24"/>
      <c r="U16" s="24"/>
      <c r="V16" s="24"/>
      <c r="W16" s="24"/>
      <c r="X16" s="24"/>
      <c r="Y16" s="24"/>
      <c r="Z16" s="24"/>
      <c r="AA16" s="24"/>
      <c r="AB16" s="24"/>
      <c r="AC16" s="24"/>
      <c r="AD16" s="24"/>
      <c r="AE16" s="24"/>
      <c r="AF16" s="24"/>
      <c r="AG16" s="24"/>
      <c r="AH16" s="393"/>
    </row>
    <row r="17" spans="1:34" ht="12" customHeight="1">
      <c r="A17" s="75"/>
      <c r="B17" s="391"/>
      <c r="C17" s="24"/>
      <c r="D17" s="24"/>
      <c r="E17" s="24"/>
      <c r="F17" s="24"/>
      <c r="G17" s="24"/>
      <c r="H17" s="24"/>
      <c r="I17" s="24"/>
      <c r="J17" s="24"/>
      <c r="K17" s="24"/>
      <c r="L17" s="24"/>
      <c r="M17" s="24"/>
      <c r="N17" s="24"/>
      <c r="O17" s="24"/>
      <c r="P17" s="24"/>
      <c r="Q17" s="24"/>
      <c r="R17" s="24"/>
      <c r="S17" s="24"/>
      <c r="T17" s="24"/>
      <c r="U17" s="24"/>
      <c r="V17" s="24"/>
      <c r="W17" s="24"/>
      <c r="X17" s="24"/>
      <c r="Y17" s="24"/>
      <c r="Z17" s="24"/>
      <c r="AA17" s="24"/>
      <c r="AB17" s="24"/>
      <c r="AC17" s="24"/>
      <c r="AD17" s="24"/>
      <c r="AE17" s="24"/>
      <c r="AF17" s="24"/>
      <c r="AG17" s="24"/>
      <c r="AH17" s="393"/>
    </row>
    <row r="18" spans="1:34" ht="12" customHeight="1">
      <c r="A18" s="75"/>
      <c r="B18" s="391"/>
      <c r="C18" s="24"/>
      <c r="D18" s="24"/>
      <c r="E18" s="24"/>
      <c r="H18" s="24"/>
      <c r="I18" s="24"/>
      <c r="J18" s="24"/>
      <c r="K18" s="24"/>
      <c r="L18" s="24"/>
      <c r="M18" s="24"/>
      <c r="N18" s="24"/>
      <c r="O18" s="24"/>
      <c r="P18" s="24"/>
      <c r="Q18" s="24"/>
      <c r="R18" s="24"/>
      <c r="S18" s="24"/>
      <c r="T18" s="24"/>
      <c r="U18" s="24"/>
      <c r="V18" s="24"/>
      <c r="W18" s="24"/>
      <c r="X18" s="24"/>
      <c r="Y18" s="24"/>
      <c r="Z18" s="24"/>
      <c r="AA18" s="24"/>
      <c r="AB18" s="24"/>
      <c r="AC18" s="24"/>
      <c r="AD18" s="24"/>
      <c r="AE18" s="24"/>
      <c r="AF18" s="24"/>
      <c r="AG18" s="24"/>
      <c r="AH18" s="393"/>
    </row>
    <row r="19" spans="1:34" ht="12" customHeight="1">
      <c r="A19" s="75"/>
      <c r="B19" s="391"/>
      <c r="K19" s="24"/>
      <c r="U19" s="24"/>
      <c r="V19" s="24"/>
      <c r="W19" s="24"/>
      <c r="X19" s="24"/>
      <c r="Y19" s="24"/>
      <c r="Z19" s="24"/>
      <c r="AA19" s="24"/>
      <c r="AB19" s="24"/>
      <c r="AC19" s="24"/>
      <c r="AD19" s="24"/>
      <c r="AE19" s="24"/>
      <c r="AF19" s="24"/>
      <c r="AG19" s="24"/>
      <c r="AH19" s="393"/>
    </row>
    <row r="20" spans="1:34" ht="12" customHeight="1">
      <c r="A20" s="75"/>
      <c r="B20" s="391"/>
      <c r="C20" s="540" t="s">
        <v>874</v>
      </c>
      <c r="D20" s="541"/>
      <c r="E20" s="542"/>
      <c r="K20" s="24"/>
      <c r="U20" s="24"/>
      <c r="AE20" s="24"/>
      <c r="AF20" s="24"/>
      <c r="AG20" s="24"/>
      <c r="AH20" s="393"/>
    </row>
    <row r="21" spans="1:34" ht="12" customHeight="1">
      <c r="A21" s="75"/>
      <c r="B21" s="391"/>
      <c r="C21" s="543"/>
      <c r="D21" s="544"/>
      <c r="E21" s="545"/>
      <c r="K21" s="24"/>
      <c r="U21" s="24"/>
      <c r="AE21" s="24"/>
      <c r="AF21" s="24"/>
      <c r="AG21" s="24"/>
      <c r="AH21" s="393"/>
    </row>
    <row r="22" spans="1:34" ht="12" customHeight="1">
      <c r="A22" s="75"/>
      <c r="B22" s="391"/>
      <c r="C22" s="546">
        <f>IFERROR(VLOOKUP(E30,$I$27:$J$31,2),"")</f>
        <v>2</v>
      </c>
      <c r="D22" s="547"/>
      <c r="E22" s="548"/>
      <c r="K22" s="24"/>
      <c r="U22" s="24"/>
      <c r="AE22" s="24"/>
      <c r="AF22" s="24"/>
      <c r="AG22" s="24"/>
      <c r="AH22" s="393"/>
    </row>
    <row r="23" spans="1:34" ht="12" customHeight="1">
      <c r="A23" s="75"/>
      <c r="B23" s="391"/>
      <c r="C23" s="549"/>
      <c r="D23" s="550"/>
      <c r="E23" s="551"/>
      <c r="P23" s="24"/>
      <c r="T23" s="24"/>
      <c r="U23" s="24"/>
      <c r="AE23" s="24"/>
      <c r="AF23" s="24"/>
      <c r="AG23" s="24"/>
      <c r="AH23" s="393"/>
    </row>
    <row r="24" spans="1:34" ht="12" customHeight="1">
      <c r="A24" s="75"/>
      <c r="B24" s="391"/>
      <c r="P24" s="24"/>
      <c r="T24" s="24"/>
      <c r="U24" s="24"/>
      <c r="AE24" s="24"/>
      <c r="AF24" s="24"/>
      <c r="AG24" s="24"/>
      <c r="AH24" s="393"/>
    </row>
    <row r="25" spans="1:34" ht="12" customHeight="1">
      <c r="A25" s="75"/>
      <c r="B25" s="391"/>
      <c r="I25" s="24" t="s">
        <v>875</v>
      </c>
      <c r="J25" s="24"/>
      <c r="K25" s="24"/>
      <c r="T25" s="24"/>
      <c r="U25" s="24"/>
      <c r="AE25" s="24"/>
      <c r="AF25" s="24"/>
      <c r="AG25" s="24"/>
      <c r="AH25" s="393"/>
    </row>
    <row r="26" spans="1:34" ht="12" customHeight="1">
      <c r="A26" s="75"/>
      <c r="B26" s="391"/>
      <c r="C26" s="394" t="s">
        <v>876</v>
      </c>
      <c r="D26" s="395"/>
      <c r="E26" s="396" t="s">
        <v>877</v>
      </c>
      <c r="F26" s="397" t="s">
        <v>878</v>
      </c>
      <c r="H26" s="24"/>
      <c r="I26" s="395" t="s">
        <v>877</v>
      </c>
      <c r="J26" s="398" t="s">
        <v>879</v>
      </c>
      <c r="K26" s="514" t="s">
        <v>880</v>
      </c>
      <c r="L26" s="24"/>
      <c r="M26" s="24"/>
      <c r="N26" s="24" t="s">
        <v>288</v>
      </c>
      <c r="O26" s="24"/>
      <c r="P26" s="24"/>
      <c r="T26" s="24"/>
      <c r="U26" s="24"/>
      <c r="AE26" s="24"/>
      <c r="AF26" s="24"/>
      <c r="AG26" s="24"/>
      <c r="AH26" s="393"/>
    </row>
    <row r="27" spans="1:34" ht="12" customHeight="1">
      <c r="A27" s="75"/>
      <c r="B27" s="391"/>
      <c r="C27" s="73" t="s">
        <v>881</v>
      </c>
      <c r="D27" s="73"/>
      <c r="E27" s="400">
        <f>A_実績!AY6</f>
        <v>1.4733333333333332</v>
      </c>
      <c r="F27" s="315"/>
      <c r="G27" s="24"/>
      <c r="H27" s="24"/>
      <c r="I27" s="511">
        <v>0</v>
      </c>
      <c r="J27" s="429">
        <v>1</v>
      </c>
      <c r="K27" s="515" t="s">
        <v>888</v>
      </c>
      <c r="M27" s="24"/>
      <c r="N27" s="73" t="s">
        <v>597</v>
      </c>
      <c r="O27" s="47"/>
      <c r="P27" s="134">
        <v>0.5</v>
      </c>
      <c r="T27" s="24"/>
      <c r="U27" s="24"/>
      <c r="AE27" s="24"/>
      <c r="AF27" s="24"/>
      <c r="AG27" s="24"/>
      <c r="AH27" s="393"/>
    </row>
    <row r="28" spans="1:34" ht="12" customHeight="1">
      <c r="A28" s="75"/>
      <c r="B28" s="391"/>
      <c r="C28" s="69" t="s">
        <v>883</v>
      </c>
      <c r="D28" s="69"/>
      <c r="E28" s="401">
        <f>B_知識_実践力!P4</f>
        <v>1.2208333333333332</v>
      </c>
      <c r="F28" s="316"/>
      <c r="G28" s="24"/>
      <c r="H28" s="24"/>
      <c r="I28" s="512">
        <v>1.5</v>
      </c>
      <c r="J28" s="430">
        <v>2</v>
      </c>
      <c r="K28" s="516" t="s">
        <v>887</v>
      </c>
      <c r="M28" s="24"/>
      <c r="N28" s="69" t="s">
        <v>598</v>
      </c>
      <c r="O28" s="48"/>
      <c r="P28" s="135">
        <v>0.2</v>
      </c>
      <c r="T28" s="24"/>
      <c r="U28" s="24"/>
      <c r="AE28" s="24"/>
      <c r="AF28" s="24"/>
      <c r="AG28" s="24"/>
      <c r="AH28" s="393"/>
    </row>
    <row r="29" spans="1:34" ht="12" customHeight="1">
      <c r="A29" s="75"/>
      <c r="B29" s="391"/>
      <c r="C29" s="74" t="s">
        <v>885</v>
      </c>
      <c r="D29" s="74"/>
      <c r="E29" s="402">
        <f>C_ヒューマンスキル!H8</f>
        <v>3.1875</v>
      </c>
      <c r="F29" s="317"/>
      <c r="G29" s="24"/>
      <c r="H29" s="24"/>
      <c r="I29" s="512">
        <v>2.2000000000000002</v>
      </c>
      <c r="J29" s="430">
        <v>3</v>
      </c>
      <c r="K29" s="516" t="s">
        <v>886</v>
      </c>
      <c r="M29" s="24"/>
      <c r="N29" s="74" t="s">
        <v>289</v>
      </c>
      <c r="O29" s="49"/>
      <c r="P29" s="136">
        <v>0.3</v>
      </c>
      <c r="T29" s="24"/>
      <c r="U29" s="24"/>
      <c r="AE29" s="24"/>
      <c r="AF29" s="24"/>
      <c r="AG29" s="24"/>
      <c r="AH29" s="393"/>
    </row>
    <row r="30" spans="1:34" ht="12" customHeight="1">
      <c r="A30" s="75"/>
      <c r="B30" s="391"/>
      <c r="C30" s="51" t="s">
        <v>877</v>
      </c>
      <c r="D30" s="51"/>
      <c r="E30" s="403">
        <f>IFERROR(E27*P27+E28*P28+E29*P29,"")</f>
        <v>1.9370833333333333</v>
      </c>
      <c r="F30" s="318"/>
      <c r="G30" s="24"/>
      <c r="H30" s="24"/>
      <c r="I30" s="512">
        <v>2.8</v>
      </c>
      <c r="J30" s="430">
        <v>4</v>
      </c>
      <c r="K30" s="516" t="s">
        <v>884</v>
      </c>
      <c r="M30" s="24"/>
      <c r="N30" s="399"/>
      <c r="P30" s="24"/>
      <c r="T30" s="24"/>
      <c r="U30" s="24"/>
      <c r="AE30" s="24"/>
      <c r="AF30" s="24"/>
      <c r="AG30" s="24"/>
      <c r="AH30" s="393"/>
    </row>
    <row r="31" spans="1:34" ht="12" customHeight="1">
      <c r="A31" s="75"/>
      <c r="B31" s="391"/>
      <c r="G31" s="24"/>
      <c r="H31" s="24"/>
      <c r="I31" s="513">
        <v>3.5</v>
      </c>
      <c r="J31" s="431">
        <v>5</v>
      </c>
      <c r="K31" s="517" t="s">
        <v>882</v>
      </c>
      <c r="M31" s="24"/>
      <c r="N31" s="24"/>
      <c r="O31" s="24"/>
      <c r="P31" s="24"/>
      <c r="Q31" s="24"/>
      <c r="R31" s="24"/>
      <c r="S31" s="24"/>
      <c r="T31" s="24"/>
      <c r="U31" s="24"/>
      <c r="AE31" s="24"/>
      <c r="AF31" s="24"/>
      <c r="AG31" s="24"/>
      <c r="AH31" s="393"/>
    </row>
    <row r="32" spans="1:34" ht="12" customHeight="1" thickBot="1">
      <c r="A32" s="75"/>
      <c r="B32" s="404"/>
      <c r="C32" s="405"/>
      <c r="D32" s="405"/>
      <c r="E32" s="405"/>
      <c r="F32" s="405"/>
      <c r="G32" s="405"/>
      <c r="H32" s="405"/>
      <c r="I32" s="405"/>
      <c r="J32" s="405"/>
      <c r="K32" s="405"/>
      <c r="L32" s="405"/>
      <c r="M32" s="405"/>
      <c r="N32" s="405"/>
      <c r="O32" s="405"/>
      <c r="P32" s="405"/>
      <c r="Q32" s="405"/>
      <c r="R32" s="405"/>
      <c r="S32" s="405"/>
      <c r="T32" s="405"/>
      <c r="U32" s="405"/>
      <c r="V32" s="405"/>
      <c r="W32" s="405"/>
      <c r="X32" s="405"/>
      <c r="Y32" s="405"/>
      <c r="Z32" s="405"/>
      <c r="AA32" s="405"/>
      <c r="AB32" s="405"/>
      <c r="AC32" s="405"/>
      <c r="AD32" s="405"/>
      <c r="AE32" s="405"/>
      <c r="AF32" s="405"/>
      <c r="AG32" s="405"/>
      <c r="AH32" s="406"/>
    </row>
    <row r="33" spans="1:34" ht="12" customHeight="1">
      <c r="A33" s="75"/>
      <c r="B33" s="407"/>
      <c r="C33" s="408"/>
    </row>
    <row r="34" spans="1:34" ht="20.25" thickBot="1">
      <c r="A34" s="52"/>
      <c r="B34" s="385" t="s">
        <v>889</v>
      </c>
      <c r="C34" s="409"/>
      <c r="D34" s="410"/>
      <c r="E34" s="410"/>
      <c r="L34" s="411" t="s">
        <v>890</v>
      </c>
      <c r="M34" s="412"/>
      <c r="N34" s="412"/>
      <c r="O34" s="410"/>
      <c r="W34" s="405"/>
      <c r="X34" s="405"/>
      <c r="Y34" s="405"/>
      <c r="Z34" s="411" t="s">
        <v>885</v>
      </c>
      <c r="AA34" s="412"/>
      <c r="AB34" s="412"/>
      <c r="AC34" s="410"/>
    </row>
    <row r="35" spans="1:34">
      <c r="A35" s="52"/>
      <c r="B35" s="391"/>
      <c r="C35" s="24"/>
      <c r="D35" s="24"/>
      <c r="E35" s="24"/>
      <c r="F35" s="389"/>
      <c r="G35" s="389"/>
      <c r="H35" s="389"/>
      <c r="I35" s="389"/>
      <c r="J35" s="389"/>
      <c r="K35" s="389"/>
      <c r="L35" s="413"/>
      <c r="M35" s="414"/>
      <c r="N35" s="389"/>
      <c r="O35" s="389"/>
      <c r="P35" s="389"/>
      <c r="Q35" s="389"/>
      <c r="R35" s="389"/>
      <c r="S35" s="389"/>
      <c r="T35" s="389"/>
      <c r="U35" s="389"/>
      <c r="V35" s="389"/>
      <c r="W35" s="24"/>
      <c r="X35" s="24"/>
      <c r="Y35" s="24"/>
      <c r="Z35" s="24"/>
      <c r="AA35" s="24"/>
      <c r="AB35" s="389"/>
      <c r="AC35" s="389"/>
      <c r="AD35" s="389"/>
      <c r="AE35" s="389"/>
      <c r="AF35" s="389"/>
      <c r="AG35" s="389"/>
      <c r="AH35" s="390"/>
    </row>
    <row r="36" spans="1:34">
      <c r="A36" s="52"/>
      <c r="B36" s="391"/>
      <c r="C36" s="24"/>
      <c r="D36" s="24"/>
      <c r="E36" s="24"/>
      <c r="F36" s="24"/>
      <c r="G36" s="24"/>
      <c r="H36" s="24"/>
      <c r="I36" s="24"/>
      <c r="J36" s="24"/>
      <c r="K36" s="24"/>
      <c r="L36" s="24"/>
      <c r="M36" s="24"/>
      <c r="N36" s="24"/>
      <c r="O36" s="24"/>
      <c r="P36" s="24"/>
      <c r="Q36" s="24"/>
      <c r="R36" s="24"/>
      <c r="S36" s="24"/>
      <c r="T36" s="24"/>
      <c r="U36" s="24"/>
      <c r="V36" s="24"/>
      <c r="W36" s="24"/>
      <c r="X36" s="24"/>
      <c r="Y36" s="24"/>
      <c r="Z36" s="24"/>
      <c r="AA36" s="24"/>
      <c r="AB36" s="24"/>
      <c r="AC36" s="24"/>
      <c r="AD36" s="24"/>
      <c r="AE36" s="24"/>
      <c r="AF36" s="24"/>
      <c r="AG36" s="24"/>
      <c r="AH36" s="393"/>
    </row>
    <row r="37" spans="1:34">
      <c r="A37" s="52"/>
      <c r="B37" s="391"/>
      <c r="C37" s="24"/>
      <c r="D37" s="24"/>
      <c r="E37" s="24"/>
      <c r="F37" s="24"/>
      <c r="G37" s="24"/>
      <c r="H37" s="24"/>
      <c r="I37" s="24"/>
      <c r="J37" s="24"/>
      <c r="K37" s="24"/>
      <c r="L37" s="24"/>
      <c r="M37" s="24"/>
      <c r="N37" s="24"/>
      <c r="O37" s="24"/>
      <c r="P37" s="24"/>
      <c r="Q37" s="24"/>
      <c r="R37" s="24"/>
      <c r="S37" s="24"/>
      <c r="T37" s="24"/>
      <c r="U37" s="24"/>
      <c r="V37" s="24"/>
      <c r="W37" s="24"/>
      <c r="X37" s="24"/>
      <c r="Y37" s="24"/>
      <c r="Z37" s="24"/>
      <c r="AA37" s="24"/>
      <c r="AB37" s="24"/>
      <c r="AC37" s="24"/>
      <c r="AD37" s="24"/>
      <c r="AE37" s="24"/>
      <c r="AF37" s="24"/>
      <c r="AG37" s="24"/>
      <c r="AH37" s="393"/>
    </row>
    <row r="38" spans="1:34" ht="12" customHeight="1">
      <c r="B38" s="391"/>
      <c r="C38" s="24"/>
      <c r="D38" s="24"/>
      <c r="E38" s="24"/>
      <c r="F38" s="24"/>
      <c r="G38" s="24"/>
      <c r="H38" s="24"/>
      <c r="I38" s="24"/>
      <c r="J38" s="24"/>
      <c r="K38" s="24"/>
      <c r="L38" s="24"/>
      <c r="M38" s="24"/>
      <c r="N38" s="24"/>
      <c r="O38" s="24"/>
      <c r="P38" s="24"/>
      <c r="Q38" s="24"/>
      <c r="R38" s="24"/>
      <c r="S38" s="24"/>
      <c r="T38" s="24"/>
      <c r="U38" s="24"/>
      <c r="V38" s="24"/>
      <c r="W38" s="24"/>
      <c r="X38" s="24"/>
      <c r="Y38" s="24"/>
      <c r="Z38" s="24"/>
      <c r="AA38" s="24"/>
      <c r="AB38" s="24"/>
      <c r="AC38" s="24"/>
      <c r="AD38" s="24"/>
      <c r="AE38" s="24"/>
      <c r="AF38" s="24"/>
      <c r="AG38" s="24"/>
      <c r="AH38" s="393"/>
    </row>
    <row r="39" spans="1:34" ht="12" customHeight="1">
      <c r="B39" s="391"/>
      <c r="C39" s="24"/>
      <c r="D39" s="24"/>
      <c r="E39" s="24"/>
      <c r="F39" s="24"/>
      <c r="G39" s="24"/>
      <c r="H39" s="24"/>
      <c r="I39" s="24"/>
      <c r="J39" s="24"/>
      <c r="K39" s="24"/>
      <c r="L39" s="24"/>
      <c r="M39" s="24"/>
      <c r="N39" s="24"/>
      <c r="O39" s="24"/>
      <c r="P39" s="24"/>
      <c r="Q39" s="24"/>
      <c r="R39" s="24"/>
      <c r="S39" s="24"/>
      <c r="T39" s="24"/>
      <c r="U39" s="24"/>
      <c r="V39" s="24"/>
      <c r="W39" s="24"/>
      <c r="X39" s="24"/>
      <c r="Y39" s="24"/>
      <c r="Z39" s="24"/>
      <c r="AA39" s="24"/>
      <c r="AB39" s="24"/>
      <c r="AC39" s="24"/>
      <c r="AD39" s="24"/>
      <c r="AE39" s="24"/>
      <c r="AF39" s="24"/>
      <c r="AG39" s="24"/>
      <c r="AH39" s="393"/>
    </row>
    <row r="40" spans="1:34" ht="12" customHeight="1">
      <c r="B40" s="391"/>
      <c r="C40" s="24"/>
      <c r="D40" s="24"/>
      <c r="E40" s="24"/>
      <c r="F40" s="24"/>
      <c r="G40" s="24"/>
      <c r="H40" s="24"/>
      <c r="I40" s="24"/>
      <c r="J40" s="24"/>
      <c r="K40" s="24"/>
      <c r="L40" s="24"/>
      <c r="M40" s="24"/>
      <c r="N40" s="24"/>
      <c r="O40" s="24"/>
      <c r="P40" s="24"/>
      <c r="Q40" s="24"/>
      <c r="R40" s="24"/>
      <c r="S40" s="24"/>
      <c r="T40" s="24"/>
      <c r="U40" s="24"/>
      <c r="V40" s="24"/>
      <c r="W40" s="24"/>
      <c r="X40" s="24"/>
      <c r="Y40" s="24"/>
      <c r="Z40" s="24"/>
      <c r="AA40" s="24"/>
      <c r="AB40" s="24"/>
      <c r="AC40" s="24"/>
      <c r="AD40" s="24"/>
      <c r="AE40" s="24"/>
      <c r="AF40" s="24"/>
      <c r="AG40" s="24"/>
      <c r="AH40" s="393"/>
    </row>
    <row r="41" spans="1:34" ht="12" customHeight="1">
      <c r="B41" s="391"/>
      <c r="AF41" s="24"/>
      <c r="AG41" s="24"/>
      <c r="AH41" s="393"/>
    </row>
    <row r="42" spans="1:34" ht="12" customHeight="1">
      <c r="B42" s="391"/>
      <c r="AE42" s="24"/>
      <c r="AF42" s="24"/>
      <c r="AG42" s="24"/>
      <c r="AH42" s="393"/>
    </row>
    <row r="43" spans="1:34" ht="12" customHeight="1">
      <c r="B43" s="391"/>
      <c r="AE43" s="24"/>
      <c r="AF43" s="24"/>
      <c r="AG43" s="24"/>
      <c r="AH43" s="393"/>
    </row>
    <row r="44" spans="1:34" ht="12" customHeight="1">
      <c r="B44" s="391"/>
      <c r="C44" s="305" t="s">
        <v>876</v>
      </c>
      <c r="D44" s="394"/>
      <c r="E44" s="396" t="s">
        <v>877</v>
      </c>
      <c r="F44" s="397" t="s">
        <v>878</v>
      </c>
      <c r="G44" s="24"/>
      <c r="H44" s="24"/>
      <c r="I44" s="24"/>
      <c r="J44" s="24"/>
      <c r="K44" s="24"/>
      <c r="L44" s="305" t="s">
        <v>876</v>
      </c>
      <c r="M44" s="24"/>
      <c r="N44" s="24"/>
      <c r="O44" s="396" t="s">
        <v>877</v>
      </c>
      <c r="P44" s="415" t="s">
        <v>878</v>
      </c>
      <c r="Q44" s="24"/>
      <c r="S44" s="305" t="s">
        <v>876</v>
      </c>
      <c r="T44" s="24"/>
      <c r="U44" s="24"/>
      <c r="V44" s="396" t="s">
        <v>877</v>
      </c>
      <c r="W44" s="415" t="s">
        <v>878</v>
      </c>
      <c r="X44" s="24"/>
      <c r="Z44" s="305" t="s">
        <v>876</v>
      </c>
      <c r="AA44" s="53"/>
      <c r="AB44" s="53"/>
      <c r="AC44" s="53"/>
      <c r="AD44" s="396" t="s">
        <v>877</v>
      </c>
      <c r="AE44" s="415" t="s">
        <v>878</v>
      </c>
      <c r="AG44" s="24"/>
      <c r="AH44" s="393"/>
    </row>
    <row r="45" spans="1:34" ht="12" customHeight="1">
      <c r="B45" s="391"/>
      <c r="C45" s="416" t="s">
        <v>881</v>
      </c>
      <c r="D45" s="416"/>
      <c r="E45" s="417">
        <f>A_実績!AY6</f>
        <v>1.4733333333333332</v>
      </c>
      <c r="F45" s="418"/>
      <c r="G45" s="24"/>
      <c r="H45" s="24"/>
      <c r="I45" s="24"/>
      <c r="J45" s="24"/>
      <c r="K45" s="24"/>
      <c r="L45" s="68" t="s">
        <v>413</v>
      </c>
      <c r="M45" s="68"/>
      <c r="N45" s="68"/>
      <c r="O45" s="419">
        <f>B_知識_実践力!P8</f>
        <v>1</v>
      </c>
      <c r="P45" s="420"/>
      <c r="Q45" s="24"/>
      <c r="S45" s="68" t="s">
        <v>447</v>
      </c>
      <c r="T45" s="68"/>
      <c r="U45" s="68"/>
      <c r="V45" s="419">
        <f>B_知識_実践力!P17</f>
        <v>0.90000000000000013</v>
      </c>
      <c r="W45" s="313"/>
      <c r="X45" s="24"/>
      <c r="Z45" s="99" t="s">
        <v>29</v>
      </c>
      <c r="AA45" s="99"/>
      <c r="AB45" s="99"/>
      <c r="AC45" s="99"/>
      <c r="AD45" s="421">
        <f>C_ヒューマンスキル!H3</f>
        <v>3</v>
      </c>
      <c r="AE45" s="313"/>
      <c r="AG45" s="24"/>
      <c r="AH45" s="393"/>
    </row>
    <row r="46" spans="1:34" s="24" customFormat="1" ht="12" customHeight="1">
      <c r="B46" s="391"/>
      <c r="L46" s="69" t="s">
        <v>443</v>
      </c>
      <c r="M46" s="69"/>
      <c r="N46" s="69"/>
      <c r="O46" s="422">
        <f>B_知識_実践力!P9</f>
        <v>1</v>
      </c>
      <c r="P46" s="314"/>
      <c r="S46" s="69" t="s">
        <v>448</v>
      </c>
      <c r="T46" s="69"/>
      <c r="U46" s="69"/>
      <c r="V46" s="422">
        <f>B_知識_実践力!P18</f>
        <v>1.2000000000000002</v>
      </c>
      <c r="W46" s="314"/>
      <c r="Z46" s="97" t="s">
        <v>14</v>
      </c>
      <c r="AA46" s="97"/>
      <c r="AB46" s="97"/>
      <c r="AC46" s="97"/>
      <c r="AD46" s="423">
        <f>C_ヒューマンスキル!H4</f>
        <v>3.1666666666666665</v>
      </c>
      <c r="AE46" s="314"/>
      <c r="AH46" s="393"/>
    </row>
    <row r="47" spans="1:34" s="24" customFormat="1" ht="12" customHeight="1">
      <c r="A47" s="52"/>
      <c r="B47" s="391"/>
      <c r="L47" s="69" t="s">
        <v>444</v>
      </c>
      <c r="M47" s="69"/>
      <c r="N47" s="69"/>
      <c r="O47" s="422">
        <f>B_知識_実践力!P10</f>
        <v>1.2000000000000002</v>
      </c>
      <c r="P47" s="314"/>
      <c r="S47" s="69" t="s">
        <v>416</v>
      </c>
      <c r="T47" s="69"/>
      <c r="U47" s="69"/>
      <c r="V47" s="422">
        <f>B_知識_実践力!P21</f>
        <v>1.3333333333333333</v>
      </c>
      <c r="W47" s="314"/>
      <c r="Z47" s="97" t="s">
        <v>175</v>
      </c>
      <c r="AA47" s="97"/>
      <c r="AB47" s="97"/>
      <c r="AC47" s="97"/>
      <c r="AD47" s="423">
        <f>C_ヒューマンスキル!H7</f>
        <v>3.125</v>
      </c>
      <c r="AE47" s="314"/>
      <c r="AH47" s="393"/>
    </row>
    <row r="48" spans="1:34" s="24" customFormat="1" ht="12" customHeight="1">
      <c r="A48" s="52"/>
      <c r="B48" s="391"/>
      <c r="L48" s="69" t="s">
        <v>518</v>
      </c>
      <c r="M48" s="69"/>
      <c r="N48" s="69"/>
      <c r="O48" s="422">
        <f>B_知識_実践力!P11</f>
        <v>1.3333333333333333</v>
      </c>
      <c r="P48" s="314"/>
      <c r="Q48" s="72"/>
      <c r="S48" s="69" t="s">
        <v>449</v>
      </c>
      <c r="T48" s="69"/>
      <c r="U48" s="69"/>
      <c r="V48" s="422">
        <f>B_知識_実践力!P20</f>
        <v>0.90000000000000013</v>
      </c>
      <c r="W48" s="314"/>
      <c r="Z48" s="97" t="s">
        <v>23</v>
      </c>
      <c r="AA48" s="97"/>
      <c r="AB48" s="97"/>
      <c r="AC48" s="97"/>
      <c r="AD48" s="423">
        <f>C_ヒューマンスキル!H5</f>
        <v>3.6666666666666665</v>
      </c>
      <c r="AE48" s="314"/>
      <c r="AH48" s="393"/>
    </row>
    <row r="49" spans="1:34" s="24" customFormat="1" ht="12" customHeight="1">
      <c r="A49" s="52"/>
      <c r="B49" s="391"/>
      <c r="E49" s="54"/>
      <c r="L49" s="69" t="s">
        <v>436</v>
      </c>
      <c r="M49" s="69"/>
      <c r="N49" s="69"/>
      <c r="O49" s="422">
        <f>B_知識_実践力!P12</f>
        <v>1.2000000000000002</v>
      </c>
      <c r="P49" s="314"/>
      <c r="Q49" s="72"/>
      <c r="S49" s="69" t="s">
        <v>415</v>
      </c>
      <c r="T49" s="69"/>
      <c r="U49" s="69"/>
      <c r="V49" s="422">
        <f>B_知識_実践力!P19</f>
        <v>1.2000000000000002</v>
      </c>
      <c r="W49" s="314"/>
      <c r="Z49" s="424" t="s">
        <v>172</v>
      </c>
      <c r="AA49" s="98"/>
      <c r="AB49" s="98"/>
      <c r="AC49" s="98"/>
      <c r="AD49" s="425">
        <f>C_ヒューマンスキル!H6</f>
        <v>3</v>
      </c>
      <c r="AE49" s="426"/>
      <c r="AH49" s="393"/>
    </row>
    <row r="50" spans="1:34" s="24" customFormat="1" ht="12" customHeight="1">
      <c r="A50" s="52"/>
      <c r="B50" s="391"/>
      <c r="L50" s="69" t="s">
        <v>898</v>
      </c>
      <c r="M50" s="69"/>
      <c r="N50" s="69"/>
      <c r="O50" s="422">
        <f>B_知識_実践力!P13</f>
        <v>1.2000000000000002</v>
      </c>
      <c r="P50" s="314"/>
      <c r="Q50" s="72"/>
      <c r="S50" s="69" t="s">
        <v>792</v>
      </c>
      <c r="T50" s="69"/>
      <c r="U50" s="69"/>
      <c r="V50" s="422">
        <f>B_知識_実践力!P22</f>
        <v>1.2000000000000002</v>
      </c>
      <c r="W50" s="314"/>
      <c r="AA50" s="311"/>
      <c r="AB50" s="311"/>
      <c r="AC50" s="427"/>
      <c r="AD50" s="428"/>
      <c r="AH50" s="393"/>
    </row>
    <row r="51" spans="1:34" s="24" customFormat="1" ht="12" customHeight="1">
      <c r="A51" s="52"/>
      <c r="B51" s="391"/>
      <c r="L51" s="69" t="s">
        <v>414</v>
      </c>
      <c r="M51" s="69"/>
      <c r="N51" s="69"/>
      <c r="O51" s="422">
        <f>B_知識_実践力!P14</f>
        <v>1.3333333333333333</v>
      </c>
      <c r="P51" s="314"/>
      <c r="Q51" s="72"/>
      <c r="S51" s="70" t="s">
        <v>450</v>
      </c>
      <c r="T51" s="70"/>
      <c r="U51" s="70"/>
      <c r="V51" s="425">
        <f>B_知識_実践力!P23</f>
        <v>1.3333333333333333</v>
      </c>
      <c r="W51" s="426"/>
      <c r="AH51" s="393"/>
    </row>
    <row r="52" spans="1:34" s="24" customFormat="1" ht="12" customHeight="1">
      <c r="A52" s="52"/>
      <c r="B52" s="391"/>
      <c r="L52" s="69" t="s">
        <v>445</v>
      </c>
      <c r="M52" s="69"/>
      <c r="N52" s="69"/>
      <c r="O52" s="422">
        <f>B_知識_実践力!P15</f>
        <v>1.6</v>
      </c>
      <c r="P52" s="314"/>
      <c r="AH52" s="393"/>
    </row>
    <row r="53" spans="1:34" s="24" customFormat="1" ht="12" customHeight="1">
      <c r="A53" s="52"/>
      <c r="B53" s="391"/>
      <c r="L53" s="70" t="s">
        <v>446</v>
      </c>
      <c r="M53" s="70"/>
      <c r="N53" s="70"/>
      <c r="O53" s="425">
        <f>B_知識_実践力!P16</f>
        <v>1.6</v>
      </c>
      <c r="P53" s="426"/>
      <c r="AH53" s="393"/>
    </row>
    <row r="54" spans="1:34" s="24" customFormat="1">
      <c r="A54" s="52"/>
      <c r="B54" s="391"/>
      <c r="C54" s="334"/>
      <c r="AH54" s="393"/>
    </row>
    <row r="55" spans="1:34" s="24" customFormat="1">
      <c r="A55" s="52"/>
      <c r="B55" s="391"/>
      <c r="C55" s="334"/>
      <c r="AH55" s="393"/>
    </row>
    <row r="56" spans="1:34" s="24" customFormat="1">
      <c r="A56" s="52"/>
      <c r="B56" s="391"/>
      <c r="C56" s="334"/>
      <c r="AH56" s="393"/>
    </row>
    <row r="57" spans="1:34" s="24" customFormat="1">
      <c r="A57" s="52"/>
      <c r="B57" s="391"/>
      <c r="C57" s="334"/>
      <c r="AH57" s="393"/>
    </row>
    <row r="58" spans="1:34" s="24" customFormat="1">
      <c r="A58" s="52"/>
      <c r="B58" s="391"/>
      <c r="C58" s="334"/>
      <c r="AH58" s="393"/>
    </row>
    <row r="59" spans="1:34" s="24" customFormat="1">
      <c r="A59" s="52"/>
      <c r="B59" s="391"/>
      <c r="C59" s="334"/>
      <c r="AH59" s="393"/>
    </row>
    <row r="60" spans="1:34" s="24" customFormat="1">
      <c r="A60" s="52"/>
      <c r="B60" s="391"/>
      <c r="C60" s="334"/>
      <c r="AH60" s="393"/>
    </row>
    <row r="61" spans="1:34" s="24" customFormat="1">
      <c r="A61" s="52"/>
      <c r="B61" s="391"/>
      <c r="C61" s="334"/>
      <c r="AH61" s="393"/>
    </row>
    <row r="62" spans="1:34" s="24" customFormat="1">
      <c r="A62" s="52"/>
      <c r="B62" s="391"/>
      <c r="C62" s="334"/>
      <c r="AH62" s="393"/>
    </row>
    <row r="63" spans="1:34" s="24" customFormat="1">
      <c r="A63" s="52"/>
      <c r="B63" s="391"/>
      <c r="C63" s="334"/>
      <c r="AH63" s="393"/>
    </row>
    <row r="64" spans="1:34" s="24" customFormat="1">
      <c r="A64" s="52"/>
      <c r="B64" s="391"/>
      <c r="C64" s="334"/>
      <c r="AH64" s="393"/>
    </row>
    <row r="65" spans="1:34" s="24" customFormat="1">
      <c r="A65" s="52"/>
      <c r="B65" s="391"/>
      <c r="AH65" s="393"/>
    </row>
    <row r="66" spans="1:34">
      <c r="B66" s="391"/>
      <c r="C66" s="24"/>
      <c r="D66" s="24"/>
      <c r="E66" s="24"/>
      <c r="F66" s="24"/>
      <c r="G66" s="24"/>
      <c r="H66" s="24"/>
      <c r="I66" s="24"/>
      <c r="J66" s="24"/>
      <c r="K66" s="24"/>
      <c r="L66" s="24"/>
      <c r="M66" s="24"/>
      <c r="N66" s="24"/>
      <c r="O66" s="24"/>
      <c r="P66" s="24"/>
      <c r="Q66" s="24"/>
      <c r="R66" s="24"/>
      <c r="S66" s="24"/>
      <c r="T66" s="24"/>
      <c r="U66" s="24"/>
      <c r="V66" s="24"/>
      <c r="W66" s="24"/>
      <c r="X66" s="24"/>
      <c r="Y66" s="24"/>
      <c r="Z66" s="24"/>
      <c r="AA66" s="24"/>
      <c r="AB66" s="24"/>
      <c r="AC66" s="24"/>
      <c r="AD66" s="24"/>
      <c r="AE66" s="24"/>
      <c r="AF66" s="24"/>
      <c r="AG66" s="24"/>
      <c r="AH66" s="393"/>
    </row>
    <row r="67" spans="1:34">
      <c r="B67" s="391"/>
      <c r="C67" s="24"/>
      <c r="D67" s="24"/>
      <c r="E67" s="24"/>
      <c r="F67" s="24"/>
      <c r="G67" s="24"/>
      <c r="H67" s="24"/>
      <c r="I67" s="24"/>
      <c r="J67" s="24"/>
      <c r="K67" s="24"/>
      <c r="L67" s="24"/>
      <c r="M67" s="24"/>
      <c r="N67" s="24"/>
      <c r="O67" s="24"/>
      <c r="P67" s="24"/>
      <c r="Q67" s="24"/>
      <c r="R67" s="24"/>
      <c r="S67" s="24"/>
      <c r="T67" s="24"/>
      <c r="U67" s="24"/>
      <c r="V67" s="24"/>
      <c r="W67" s="24"/>
      <c r="X67" s="24"/>
      <c r="Y67" s="24"/>
      <c r="Z67" s="24"/>
      <c r="AA67" s="24"/>
      <c r="AB67" s="24"/>
      <c r="AC67" s="24"/>
      <c r="AD67" s="24"/>
      <c r="AE67" s="24"/>
      <c r="AF67" s="24"/>
      <c r="AG67" s="24"/>
      <c r="AH67" s="393"/>
    </row>
    <row r="68" spans="1:34">
      <c r="B68" s="391"/>
      <c r="C68" s="24"/>
      <c r="D68" s="24"/>
      <c r="E68" s="24"/>
      <c r="F68" s="24"/>
      <c r="G68" s="24"/>
      <c r="H68" s="24"/>
      <c r="I68" s="24"/>
      <c r="J68" s="24"/>
      <c r="K68" s="24"/>
      <c r="L68" s="24"/>
      <c r="M68" s="24"/>
      <c r="N68" s="24"/>
      <c r="O68" s="24"/>
      <c r="P68" s="24"/>
      <c r="Q68" s="24"/>
      <c r="R68" s="24"/>
      <c r="S68" s="24"/>
      <c r="T68" s="24"/>
      <c r="U68" s="24"/>
      <c r="V68" s="24"/>
      <c r="W68" s="24"/>
      <c r="X68" s="24"/>
      <c r="Y68" s="24"/>
      <c r="Z68" s="24"/>
      <c r="AA68" s="24"/>
      <c r="AB68" s="24"/>
      <c r="AC68" s="24"/>
      <c r="AD68" s="24"/>
      <c r="AE68" s="24"/>
      <c r="AF68" s="24"/>
      <c r="AG68" s="24"/>
      <c r="AH68" s="393"/>
    </row>
    <row r="69" spans="1:34">
      <c r="B69" s="391"/>
      <c r="C69" s="24"/>
      <c r="D69" s="24"/>
      <c r="E69" s="24"/>
      <c r="F69" s="24"/>
      <c r="G69" s="24"/>
      <c r="H69" s="24"/>
      <c r="I69" s="24"/>
      <c r="J69" s="24"/>
      <c r="K69" s="24"/>
      <c r="L69" s="24"/>
      <c r="M69" s="24"/>
      <c r="N69" s="24"/>
      <c r="O69" s="24"/>
      <c r="P69" s="24"/>
      <c r="Q69" s="24"/>
      <c r="R69" s="24"/>
      <c r="S69" s="24"/>
      <c r="T69" s="24"/>
      <c r="U69" s="24"/>
      <c r="V69" s="24"/>
      <c r="W69" s="24"/>
      <c r="X69" s="24"/>
      <c r="Y69" s="24"/>
      <c r="Z69" s="24"/>
      <c r="AA69" s="24"/>
      <c r="AB69" s="24"/>
      <c r="AC69" s="24"/>
      <c r="AD69" s="24"/>
      <c r="AE69" s="24"/>
      <c r="AF69" s="24"/>
      <c r="AG69" s="24"/>
      <c r="AH69" s="393"/>
    </row>
    <row r="70" spans="1:34">
      <c r="B70" s="391"/>
      <c r="C70" s="24"/>
      <c r="D70" s="24"/>
      <c r="E70" s="24"/>
      <c r="F70" s="24"/>
      <c r="G70" s="24"/>
      <c r="H70" s="24"/>
      <c r="I70" s="24"/>
      <c r="J70" s="24"/>
      <c r="K70" s="24"/>
      <c r="L70" s="24"/>
      <c r="M70" s="24"/>
      <c r="N70" s="24"/>
      <c r="O70" s="24"/>
      <c r="P70" s="24"/>
      <c r="Q70" s="24"/>
      <c r="R70" s="24"/>
      <c r="S70" s="24"/>
      <c r="T70" s="24"/>
      <c r="U70" s="24"/>
      <c r="V70" s="24"/>
      <c r="W70" s="24"/>
      <c r="X70" s="24"/>
      <c r="Y70" s="24"/>
      <c r="Z70" s="24"/>
      <c r="AA70" s="24"/>
      <c r="AB70" s="24"/>
      <c r="AC70" s="24"/>
      <c r="AD70" s="24"/>
      <c r="AE70" s="24"/>
      <c r="AF70" s="24"/>
      <c r="AG70" s="24"/>
      <c r="AH70" s="393"/>
    </row>
    <row r="71" spans="1:34">
      <c r="B71" s="391"/>
      <c r="C71" s="24"/>
      <c r="D71" s="24"/>
      <c r="E71" s="24"/>
      <c r="F71" s="24"/>
      <c r="G71" s="24"/>
      <c r="H71" s="24"/>
      <c r="I71" s="24"/>
      <c r="J71" s="24"/>
      <c r="K71" s="24"/>
      <c r="L71" s="24"/>
      <c r="M71" s="24"/>
      <c r="N71" s="24"/>
      <c r="O71" s="24"/>
      <c r="P71" s="24"/>
      <c r="Q71" s="24"/>
      <c r="R71" s="24"/>
      <c r="S71" s="24"/>
      <c r="T71" s="24"/>
      <c r="U71" s="24"/>
      <c r="V71" s="24"/>
      <c r="W71" s="24"/>
      <c r="X71" s="24"/>
      <c r="Y71" s="24"/>
      <c r="Z71" s="24"/>
      <c r="AA71" s="24"/>
      <c r="AB71" s="24"/>
      <c r="AC71" s="24"/>
      <c r="AD71" s="24"/>
      <c r="AE71" s="24"/>
      <c r="AF71" s="24"/>
      <c r="AG71" s="24"/>
      <c r="AH71" s="393"/>
    </row>
    <row r="72" spans="1:34">
      <c r="B72" s="391"/>
      <c r="C72" s="24"/>
      <c r="D72" s="24"/>
      <c r="E72" s="24"/>
      <c r="F72" s="24"/>
      <c r="G72" s="24"/>
      <c r="H72" s="24"/>
      <c r="I72" s="24"/>
      <c r="J72" s="24"/>
      <c r="K72" s="24"/>
      <c r="L72" s="24"/>
      <c r="M72" s="24"/>
      <c r="N72" s="24"/>
      <c r="O72" s="24"/>
      <c r="P72" s="24"/>
      <c r="Q72" s="24"/>
      <c r="R72" s="24"/>
      <c r="S72" s="24"/>
      <c r="T72" s="24"/>
      <c r="U72" s="24"/>
      <c r="V72" s="24"/>
      <c r="W72" s="24"/>
      <c r="X72" s="24"/>
      <c r="Y72" s="24"/>
      <c r="Z72" s="24"/>
      <c r="AA72" s="24"/>
      <c r="AB72" s="24"/>
      <c r="AC72" s="24"/>
      <c r="AD72" s="24"/>
      <c r="AE72" s="24"/>
      <c r="AF72" s="24"/>
      <c r="AG72" s="24"/>
      <c r="AH72" s="393"/>
    </row>
    <row r="73" spans="1:34">
      <c r="B73" s="391"/>
      <c r="C73" s="24"/>
      <c r="D73" s="24"/>
      <c r="E73" s="24"/>
      <c r="F73" s="24"/>
      <c r="G73" s="24"/>
      <c r="H73" s="24"/>
      <c r="I73" s="24"/>
      <c r="J73" s="24"/>
      <c r="K73" s="24"/>
      <c r="L73" s="24"/>
      <c r="M73" s="24"/>
      <c r="N73" s="24"/>
      <c r="O73" s="24"/>
      <c r="P73" s="24"/>
      <c r="Q73" s="24"/>
      <c r="R73" s="24"/>
      <c r="S73" s="24"/>
      <c r="T73" s="24"/>
      <c r="U73" s="24"/>
      <c r="V73" s="24"/>
      <c r="W73" s="24"/>
      <c r="X73" s="24"/>
      <c r="Y73" s="24"/>
      <c r="Z73" s="24"/>
      <c r="AA73" s="24"/>
      <c r="AB73" s="24"/>
      <c r="AC73" s="24"/>
      <c r="AD73" s="24"/>
      <c r="AE73" s="24"/>
      <c r="AF73" s="24"/>
      <c r="AG73" s="24"/>
      <c r="AH73" s="393"/>
    </row>
    <row r="74" spans="1:34">
      <c r="B74" s="391"/>
      <c r="C74" s="24"/>
      <c r="D74" s="24"/>
      <c r="E74" s="24"/>
      <c r="F74" s="24"/>
      <c r="G74" s="24"/>
      <c r="H74" s="24"/>
      <c r="I74" s="24"/>
      <c r="J74" s="24"/>
      <c r="K74" s="24"/>
      <c r="L74" s="24"/>
      <c r="M74" s="24"/>
      <c r="N74" s="24"/>
      <c r="O74" s="24"/>
      <c r="P74" s="24"/>
      <c r="Q74" s="24"/>
      <c r="R74" s="24"/>
      <c r="S74" s="24"/>
      <c r="T74" s="24"/>
      <c r="U74" s="24"/>
      <c r="V74" s="24"/>
      <c r="W74" s="24"/>
      <c r="X74" s="24"/>
      <c r="Y74" s="24"/>
      <c r="Z74" s="24"/>
      <c r="AA74" s="24"/>
      <c r="AB74" s="24"/>
      <c r="AC74" s="24"/>
      <c r="AD74" s="24"/>
      <c r="AE74" s="24"/>
      <c r="AF74" s="24"/>
      <c r="AG74" s="24"/>
      <c r="AH74" s="393"/>
    </row>
    <row r="75" spans="1:34">
      <c r="B75" s="391"/>
      <c r="C75" s="24"/>
      <c r="D75" s="24"/>
      <c r="E75" s="24"/>
      <c r="F75" s="24"/>
      <c r="G75" s="24"/>
      <c r="H75" s="24"/>
      <c r="I75" s="24"/>
      <c r="J75" s="24"/>
      <c r="K75" s="24"/>
      <c r="L75" s="24"/>
      <c r="M75" s="24"/>
      <c r="N75" s="24"/>
      <c r="O75" s="24"/>
      <c r="P75" s="24"/>
      <c r="Q75" s="24"/>
      <c r="R75" s="24"/>
      <c r="S75" s="24"/>
      <c r="T75" s="24"/>
      <c r="U75" s="24"/>
      <c r="V75" s="24"/>
      <c r="W75" s="24"/>
      <c r="X75" s="24"/>
      <c r="Y75" s="24"/>
      <c r="Z75" s="24"/>
      <c r="AA75" s="24"/>
      <c r="AB75" s="24"/>
      <c r="AC75" s="24"/>
      <c r="AD75" s="24"/>
      <c r="AE75" s="24"/>
      <c r="AF75" s="24"/>
      <c r="AG75" s="24"/>
      <c r="AH75" s="393"/>
    </row>
    <row r="76" spans="1:34">
      <c r="B76" s="391"/>
      <c r="C76" s="24"/>
      <c r="D76" s="24"/>
      <c r="E76" s="24"/>
      <c r="F76" s="24"/>
      <c r="G76" s="24"/>
      <c r="H76" s="24"/>
      <c r="I76" s="24"/>
      <c r="J76" s="24"/>
      <c r="K76" s="24"/>
      <c r="L76" s="24"/>
      <c r="M76" s="24"/>
      <c r="N76" s="24"/>
      <c r="O76" s="24"/>
      <c r="P76" s="24"/>
      <c r="Q76" s="24"/>
      <c r="R76" s="24"/>
      <c r="S76" s="24"/>
      <c r="T76" s="24"/>
      <c r="U76" s="24"/>
      <c r="V76" s="24"/>
      <c r="W76" s="24"/>
      <c r="X76" s="24"/>
      <c r="Y76" s="24"/>
      <c r="Z76" s="24"/>
      <c r="AA76" s="24"/>
      <c r="AB76" s="24"/>
      <c r="AC76" s="24"/>
      <c r="AD76" s="24"/>
      <c r="AE76" s="24"/>
      <c r="AF76" s="24"/>
      <c r="AG76" s="24"/>
      <c r="AH76" s="393"/>
    </row>
    <row r="77" spans="1:34">
      <c r="B77" s="391"/>
      <c r="C77" s="24"/>
      <c r="D77" s="24"/>
      <c r="E77" s="24"/>
      <c r="F77" s="24"/>
      <c r="G77" s="24"/>
      <c r="H77" s="24"/>
      <c r="I77" s="24"/>
      <c r="J77" s="24"/>
      <c r="K77" s="24"/>
      <c r="L77" s="24"/>
      <c r="M77" s="24"/>
      <c r="N77" s="24"/>
      <c r="O77" s="24"/>
      <c r="P77" s="24"/>
      <c r="Q77" s="24"/>
      <c r="R77" s="24"/>
      <c r="S77" s="24"/>
      <c r="T77" s="24"/>
      <c r="U77" s="24"/>
      <c r="V77" s="24"/>
      <c r="W77" s="24"/>
      <c r="X77" s="24"/>
      <c r="Y77" s="24"/>
      <c r="Z77" s="24"/>
      <c r="AA77" s="24"/>
      <c r="AB77" s="24"/>
      <c r="AC77" s="24"/>
      <c r="AD77" s="24"/>
      <c r="AE77" s="24"/>
      <c r="AF77" s="24"/>
      <c r="AG77" s="24"/>
      <c r="AH77" s="393"/>
    </row>
    <row r="78" spans="1:34" ht="12.75" thickBot="1">
      <c r="B78" s="404"/>
      <c r="C78" s="405"/>
      <c r="D78" s="405"/>
      <c r="E78" s="405"/>
      <c r="F78" s="405"/>
      <c r="G78" s="405"/>
      <c r="H78" s="405"/>
      <c r="I78" s="405"/>
      <c r="J78" s="405"/>
      <c r="K78" s="405"/>
      <c r="L78" s="405"/>
      <c r="M78" s="405"/>
      <c r="N78" s="405"/>
      <c r="O78" s="405"/>
      <c r="P78" s="405"/>
      <c r="Q78" s="405"/>
      <c r="R78" s="405"/>
      <c r="S78" s="405"/>
      <c r="T78" s="405"/>
      <c r="U78" s="405"/>
      <c r="V78" s="405"/>
      <c r="W78" s="405"/>
      <c r="X78" s="405"/>
      <c r="Y78" s="405"/>
      <c r="Z78" s="405"/>
      <c r="AA78" s="405"/>
      <c r="AB78" s="405"/>
      <c r="AC78" s="405"/>
      <c r="AD78" s="405"/>
      <c r="AE78" s="405"/>
      <c r="AF78" s="405"/>
      <c r="AG78" s="405"/>
      <c r="AH78" s="406"/>
    </row>
  </sheetData>
  <mergeCells count="6">
    <mergeCell ref="C20:E21"/>
    <mergeCell ref="C22:E23"/>
    <mergeCell ref="C5:D5"/>
    <mergeCell ref="C6:D6"/>
    <mergeCell ref="E5:F5"/>
    <mergeCell ref="E6:F6"/>
  </mergeCells>
  <phoneticPr fontId="2"/>
  <dataValidations count="1">
    <dataValidation allowBlank="1" showInputMessage="1" showErrorMessage="1" prompt="A_PJ経歴で設定した値が表示されます(入力不要)" sqref="C6 E6" xr:uid="{00000000-0002-0000-0300-000000000000}"/>
  </dataValidations>
  <pageMargins left="0.2" right="0.19685039370078741" top="0.23622047244094491" bottom="0.33" header="0.19685039370078741" footer="0.19685039370078741"/>
  <pageSetup paperSize="9" scale="63" orientation="landscape" r:id="rId1"/>
  <headerFooter alignWithMargins="0">
    <oddFooter xml:space="preserve">&amp;R&amp;"Meiryo UI,標準"&amp;9&amp;P / &amp;N </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AA37"/>
  <sheetViews>
    <sheetView showGridLines="0" zoomScale="115" zoomScaleNormal="115" zoomScaleSheetLayoutView="100" workbookViewId="0">
      <selection activeCell="AB8" sqref="AB8"/>
    </sheetView>
  </sheetViews>
  <sheetFormatPr defaultColWidth="5.875" defaultRowHeight="15.75"/>
  <cols>
    <col min="1" max="1" width="2.5" style="23" customWidth="1"/>
    <col min="2" max="2" width="5.875" style="23"/>
    <col min="3" max="3" width="8.125" style="23" customWidth="1"/>
    <col min="4" max="4" width="5.875" style="23"/>
    <col min="5" max="6" width="0" style="23" hidden="1" customWidth="1"/>
    <col min="7" max="8" width="5.875" style="23"/>
    <col min="9" max="9" width="20.125" style="23" bestFit="1" customWidth="1"/>
    <col min="10" max="13" width="8.375" style="23" customWidth="1"/>
    <col min="14" max="17" width="8.375" style="23" hidden="1" customWidth="1"/>
    <col min="18" max="23" width="5.875" style="23"/>
    <col min="24" max="24" width="5.875" style="23" hidden="1" customWidth="1"/>
    <col min="25" max="26" width="5.875" style="23"/>
    <col min="27" max="27" width="5.875" style="369"/>
    <col min="28" max="16384" width="5.875" style="23"/>
  </cols>
  <sheetData>
    <row r="1" spans="1:27" ht="31.5" customHeight="1">
      <c r="A1" s="75" t="str">
        <f>A_実績!D4</f>
        <v>張　金文</v>
      </c>
      <c r="D1" s="312"/>
    </row>
    <row r="2" spans="1:27">
      <c r="A2" s="52"/>
      <c r="B2" s="76" t="s">
        <v>975</v>
      </c>
      <c r="I2" s="76" t="s">
        <v>213</v>
      </c>
      <c r="J2" s="445" t="s">
        <v>976</v>
      </c>
      <c r="K2" s="72"/>
      <c r="L2" s="72"/>
      <c r="M2" s="446"/>
      <c r="N2" s="445" t="s">
        <v>977</v>
      </c>
      <c r="O2" s="72"/>
      <c r="P2" s="72"/>
      <c r="Q2" s="72"/>
      <c r="S2" s="76" t="s">
        <v>978</v>
      </c>
    </row>
    <row r="3" spans="1:27" ht="12">
      <c r="A3" s="52"/>
      <c r="J3" s="447" t="s">
        <v>451</v>
      </c>
      <c r="K3" s="448" t="s">
        <v>979</v>
      </c>
      <c r="L3" s="449" t="s">
        <v>453</v>
      </c>
      <c r="M3" s="446" t="s">
        <v>975</v>
      </c>
      <c r="N3" s="447" t="s">
        <v>980</v>
      </c>
      <c r="O3" s="448" t="s">
        <v>981</v>
      </c>
      <c r="P3" s="449" t="s">
        <v>982</v>
      </c>
      <c r="Q3" s="72" t="s">
        <v>975</v>
      </c>
      <c r="AA3" s="23"/>
    </row>
    <row r="4" spans="1:27" ht="12">
      <c r="A4" s="52"/>
      <c r="B4" s="67"/>
      <c r="C4" s="67"/>
      <c r="D4" s="450" t="s">
        <v>976</v>
      </c>
      <c r="E4" s="451" t="s">
        <v>977</v>
      </c>
      <c r="F4" s="451" t="s">
        <v>983</v>
      </c>
      <c r="G4" s="452" t="s">
        <v>984</v>
      </c>
      <c r="I4" s="23" t="s">
        <v>985</v>
      </c>
      <c r="J4" s="447"/>
      <c r="K4" s="448" t="s">
        <v>986</v>
      </c>
      <c r="L4" s="449"/>
      <c r="M4" s="453"/>
      <c r="N4" s="447"/>
      <c r="O4" s="448" t="s">
        <v>987</v>
      </c>
      <c r="P4" s="449"/>
      <c r="Q4" s="72"/>
      <c r="S4" s="53" t="s">
        <v>985</v>
      </c>
      <c r="T4" s="53"/>
      <c r="U4" s="53"/>
      <c r="V4" s="53"/>
      <c r="W4" s="454" t="s">
        <v>976</v>
      </c>
      <c r="X4" s="455" t="s">
        <v>977</v>
      </c>
      <c r="AA4" s="23"/>
    </row>
    <row r="5" spans="1:27" ht="12">
      <c r="A5" s="52"/>
      <c r="B5" s="73" t="s">
        <v>988</v>
      </c>
      <c r="C5" s="73"/>
      <c r="D5" s="456">
        <f>A_実績!AY6</f>
        <v>1.4733333333333332</v>
      </c>
      <c r="E5" s="315"/>
      <c r="F5" s="315"/>
      <c r="G5" s="457" t="str">
        <f>IFERROR((D5-E5)/F5*10+50,"")</f>
        <v/>
      </c>
      <c r="I5" s="68" t="s">
        <v>413</v>
      </c>
      <c r="J5" s="458">
        <f>B_知識_実践力!M8</f>
        <v>3</v>
      </c>
      <c r="K5" s="459">
        <f>B_知識_実践力!N8</f>
        <v>2</v>
      </c>
      <c r="L5" s="460">
        <f>B_知識_実践力!O8</f>
        <v>0</v>
      </c>
      <c r="M5" s="461">
        <f>B_知識_実践力!P8</f>
        <v>1</v>
      </c>
      <c r="N5" s="462"/>
      <c r="O5" s="463"/>
      <c r="P5" s="464"/>
      <c r="Q5" s="465"/>
      <c r="S5" s="99" t="s">
        <v>29</v>
      </c>
      <c r="T5" s="99"/>
      <c r="U5" s="99"/>
      <c r="V5" s="99"/>
      <c r="W5" s="466">
        <f>C_ヒューマンスキル!H3</f>
        <v>3</v>
      </c>
      <c r="X5" s="313">
        <v>3.187192118226601</v>
      </c>
      <c r="AA5" s="23"/>
    </row>
    <row r="6" spans="1:27" ht="12" customHeight="1">
      <c r="B6" s="69" t="s">
        <v>883</v>
      </c>
      <c r="C6" s="69"/>
      <c r="D6" s="467">
        <f>M21</f>
        <v>1.2208333333333332</v>
      </c>
      <c r="E6" s="316"/>
      <c r="F6" s="316"/>
      <c r="G6" s="468" t="str">
        <f>IFERROR((D6-E6)/F6*10+50,"")</f>
        <v/>
      </c>
      <c r="I6" s="69" t="s">
        <v>443</v>
      </c>
      <c r="J6" s="469">
        <f>B_知識_実践力!M9</f>
        <v>3</v>
      </c>
      <c r="K6" s="470">
        <f>B_知識_実践力!N9</f>
        <v>2</v>
      </c>
      <c r="L6" s="471">
        <f>B_知識_実践力!O9</f>
        <v>0</v>
      </c>
      <c r="M6" s="472">
        <f>B_知識_実践力!P9</f>
        <v>1</v>
      </c>
      <c r="N6" s="473"/>
      <c r="O6" s="474"/>
      <c r="P6" s="475"/>
      <c r="Q6" s="476"/>
      <c r="S6" s="97" t="s">
        <v>14</v>
      </c>
      <c r="T6" s="97"/>
      <c r="U6" s="97"/>
      <c r="V6" s="97"/>
      <c r="W6" s="477">
        <f>C_ヒューマンスキル!H4</f>
        <v>3.1666666666666665</v>
      </c>
      <c r="X6" s="314">
        <v>3.3103448275862069</v>
      </c>
      <c r="AA6" s="23"/>
    </row>
    <row r="7" spans="1:27" ht="12" customHeight="1">
      <c r="B7" s="74" t="s">
        <v>885</v>
      </c>
      <c r="C7" s="74"/>
      <c r="D7" s="478">
        <f>W10</f>
        <v>3.1875</v>
      </c>
      <c r="E7" s="317"/>
      <c r="F7" s="317"/>
      <c r="G7" s="479" t="str">
        <f>IFERROR((D7-E7)/F7*10+50,"")</f>
        <v/>
      </c>
      <c r="I7" s="69" t="s">
        <v>444</v>
      </c>
      <c r="J7" s="469">
        <f>B_知識_実践力!M10</f>
        <v>2.7</v>
      </c>
      <c r="K7" s="470">
        <f>B_知識_実践力!N10</f>
        <v>2.7</v>
      </c>
      <c r="L7" s="471">
        <f>B_知識_実践力!O10</f>
        <v>0</v>
      </c>
      <c r="M7" s="472">
        <f>B_知識_実践力!P10</f>
        <v>1.2000000000000002</v>
      </c>
      <c r="N7" s="480"/>
      <c r="O7" s="481"/>
      <c r="P7" s="482"/>
      <c r="Q7" s="483"/>
      <c r="S7" s="97" t="s">
        <v>23</v>
      </c>
      <c r="T7" s="97"/>
      <c r="U7" s="97"/>
      <c r="V7" s="97"/>
      <c r="W7" s="477">
        <f>C_ヒューマンスキル!H5</f>
        <v>3.6666666666666665</v>
      </c>
      <c r="X7" s="314">
        <v>3.2413793103448274</v>
      </c>
      <c r="AA7" s="23"/>
    </row>
    <row r="8" spans="1:27" ht="12" customHeight="1">
      <c r="B8" s="51" t="s">
        <v>877</v>
      </c>
      <c r="C8" s="51"/>
      <c r="D8" s="484">
        <f>IFERROR(D5*D21+D6*D22+D7*D23,"")</f>
        <v>1.9370833333333333</v>
      </c>
      <c r="E8" s="318"/>
      <c r="F8" s="318"/>
      <c r="G8" s="485" t="str">
        <f>IFERROR((D8-E8)/F8*10+50,"")</f>
        <v/>
      </c>
      <c r="I8" s="69" t="s">
        <v>518</v>
      </c>
      <c r="J8" s="469">
        <f>B_知識_実践力!M11</f>
        <v>3</v>
      </c>
      <c r="K8" s="470">
        <f>B_知識_実践力!N11</f>
        <v>3</v>
      </c>
      <c r="L8" s="471">
        <f>B_知識_実践力!O11</f>
        <v>0</v>
      </c>
      <c r="M8" s="472">
        <f>B_知識_実践力!P11</f>
        <v>1.3333333333333333</v>
      </c>
      <c r="N8" s="480"/>
      <c r="O8" s="481"/>
      <c r="P8" s="482"/>
      <c r="Q8" s="483"/>
      <c r="S8" s="97" t="s">
        <v>172</v>
      </c>
      <c r="T8" s="97"/>
      <c r="U8" s="97"/>
      <c r="V8" s="97"/>
      <c r="W8" s="477">
        <f>C_ヒューマンスキル!H6</f>
        <v>3</v>
      </c>
      <c r="X8" s="314">
        <v>2.7793103448275862</v>
      </c>
      <c r="AA8" s="23"/>
    </row>
    <row r="9" spans="1:27" ht="12" customHeight="1">
      <c r="I9" s="69" t="s">
        <v>436</v>
      </c>
      <c r="J9" s="469">
        <f>B_知識_実践力!M12</f>
        <v>2.7</v>
      </c>
      <c r="K9" s="470">
        <f>B_知識_実践力!N12</f>
        <v>2.7</v>
      </c>
      <c r="L9" s="471">
        <f>B_知識_実践力!O12</f>
        <v>0</v>
      </c>
      <c r="M9" s="472">
        <f>B_知識_実践力!P12</f>
        <v>1.2000000000000002</v>
      </c>
      <c r="N9" s="480"/>
      <c r="O9" s="481"/>
      <c r="P9" s="482"/>
      <c r="Q9" s="483"/>
      <c r="S9" s="98" t="s">
        <v>175</v>
      </c>
      <c r="T9" s="98"/>
      <c r="U9" s="98"/>
      <c r="V9" s="98"/>
      <c r="W9" s="477">
        <f>C_ヒューマンスキル!H7</f>
        <v>3.125</v>
      </c>
      <c r="X9" s="314">
        <v>3.0991379310344827</v>
      </c>
      <c r="AA9" s="23"/>
    </row>
    <row r="10" spans="1:27" ht="12" customHeight="1">
      <c r="I10" s="69" t="s">
        <v>898</v>
      </c>
      <c r="J10" s="469">
        <f>B_知識_実践力!M13</f>
        <v>2.7</v>
      </c>
      <c r="K10" s="470">
        <f>B_知識_実践力!N13</f>
        <v>2.7</v>
      </c>
      <c r="L10" s="471">
        <f>B_知識_実践力!O13</f>
        <v>0</v>
      </c>
      <c r="M10" s="472">
        <f>B_知識_実践力!P13</f>
        <v>1.2000000000000002</v>
      </c>
      <c r="N10" s="480"/>
      <c r="O10" s="481"/>
      <c r="P10" s="482"/>
      <c r="Q10" s="483"/>
      <c r="R10" s="24"/>
      <c r="S10" s="311" t="s">
        <v>173</v>
      </c>
      <c r="T10" s="311"/>
      <c r="U10" s="311"/>
      <c r="V10" s="311"/>
      <c r="W10" s="486">
        <f>C_ヒューマンスキル!H8</f>
        <v>3.1875</v>
      </c>
      <c r="X10" s="487">
        <v>3.131256952169077</v>
      </c>
      <c r="Y10" s="24"/>
      <c r="AA10" s="23"/>
    </row>
    <row r="11" spans="1:27" ht="12" customHeight="1">
      <c r="B11" s="76" t="s">
        <v>989</v>
      </c>
      <c r="D11" s="488">
        <f>IFERROR(VLOOKUP(D8,$B$14:$C$18,2),"")</f>
        <v>2</v>
      </c>
      <c r="H11" s="24"/>
      <c r="I11" s="69" t="s">
        <v>414</v>
      </c>
      <c r="J11" s="469">
        <f>B_知識_実践力!M14</f>
        <v>3</v>
      </c>
      <c r="K11" s="470">
        <f>B_知識_実践力!N14</f>
        <v>3</v>
      </c>
      <c r="L11" s="471">
        <f>B_知識_実践力!O14</f>
        <v>0</v>
      </c>
      <c r="M11" s="472">
        <f>B_知識_実践力!P14</f>
        <v>1.3333333333333333</v>
      </c>
      <c r="N11" s="480"/>
      <c r="O11" s="481"/>
      <c r="P11" s="482"/>
      <c r="Q11" s="483"/>
      <c r="R11" s="24"/>
      <c r="S11" s="24"/>
      <c r="T11" s="24"/>
      <c r="U11" s="24"/>
      <c r="V11" s="24"/>
      <c r="W11" s="24"/>
      <c r="X11" s="24"/>
      <c r="Y11" s="24"/>
      <c r="Z11" s="24"/>
      <c r="AA11" s="24"/>
    </row>
    <row r="12" spans="1:27" ht="12" customHeight="1">
      <c r="H12" s="489"/>
      <c r="I12" s="69" t="s">
        <v>445</v>
      </c>
      <c r="J12" s="469">
        <f>B_知識_実践力!M15</f>
        <v>3.6</v>
      </c>
      <c r="K12" s="470">
        <f>B_知識_実践力!N15</f>
        <v>3.6</v>
      </c>
      <c r="L12" s="471">
        <f>B_知識_実践力!O15</f>
        <v>0</v>
      </c>
      <c r="M12" s="472">
        <f>B_知識_実践力!P15</f>
        <v>1.6</v>
      </c>
      <c r="N12" s="480"/>
      <c r="O12" s="481"/>
      <c r="P12" s="482"/>
      <c r="Q12" s="483"/>
      <c r="R12" s="24"/>
      <c r="S12" s="24"/>
      <c r="T12" s="24"/>
      <c r="U12" s="24"/>
      <c r="V12" s="25"/>
      <c r="W12" s="489"/>
      <c r="X12" s="25"/>
      <c r="Y12" s="24"/>
      <c r="Z12" s="489"/>
      <c r="AA12" s="24"/>
    </row>
    <row r="13" spans="1:27" ht="12" customHeight="1">
      <c r="B13" s="23" t="s">
        <v>990</v>
      </c>
      <c r="H13" s="489"/>
      <c r="I13" s="70" t="s">
        <v>446</v>
      </c>
      <c r="J13" s="490">
        <f>B_知識_実践力!M16</f>
        <v>3.6</v>
      </c>
      <c r="K13" s="491">
        <f>B_知識_実践力!N16</f>
        <v>3.6</v>
      </c>
      <c r="L13" s="492">
        <f>B_知識_実践力!O16</f>
        <v>0</v>
      </c>
      <c r="M13" s="493">
        <f>B_知識_実践力!P16</f>
        <v>1.6</v>
      </c>
      <c r="N13" s="480"/>
      <c r="O13" s="481"/>
      <c r="P13" s="482"/>
      <c r="Q13" s="483"/>
      <c r="R13" s="24"/>
      <c r="S13" s="24"/>
      <c r="T13" s="24"/>
      <c r="U13" s="24"/>
      <c r="V13" s="25"/>
      <c r="W13" s="489"/>
      <c r="X13" s="25"/>
      <c r="Y13" s="24"/>
      <c r="Z13" s="489"/>
      <c r="AA13" s="24"/>
    </row>
    <row r="14" spans="1:27" s="24" customFormat="1" ht="12" customHeight="1">
      <c r="B14" s="494">
        <v>0</v>
      </c>
      <c r="C14" s="495">
        <v>1</v>
      </c>
      <c r="H14" s="489"/>
      <c r="I14" s="68" t="s">
        <v>447</v>
      </c>
      <c r="J14" s="458">
        <f>B_知識_実践力!M17</f>
        <v>2.7</v>
      </c>
      <c r="K14" s="459">
        <f>B_知識_実践力!N17</f>
        <v>1.8</v>
      </c>
      <c r="L14" s="460">
        <f>B_知識_実践力!O17</f>
        <v>0</v>
      </c>
      <c r="M14" s="461">
        <f>B_知識_実践力!P17</f>
        <v>0.90000000000000013</v>
      </c>
      <c r="N14" s="480"/>
      <c r="O14" s="481"/>
      <c r="P14" s="482"/>
      <c r="Q14" s="483"/>
      <c r="W14" s="489"/>
      <c r="X14" s="25"/>
      <c r="Z14" s="489"/>
    </row>
    <row r="15" spans="1:27" s="24" customFormat="1" ht="12" customHeight="1">
      <c r="A15" s="52"/>
      <c r="B15" s="496">
        <v>1.5</v>
      </c>
      <c r="C15" s="497">
        <v>2</v>
      </c>
      <c r="H15" s="489"/>
      <c r="I15" s="69" t="s">
        <v>448</v>
      </c>
      <c r="J15" s="469">
        <f>B_知識_実践力!M18</f>
        <v>2.7</v>
      </c>
      <c r="K15" s="470">
        <f>B_知識_実践力!N18</f>
        <v>2.7</v>
      </c>
      <c r="L15" s="471">
        <f>B_知識_実践力!O18</f>
        <v>0</v>
      </c>
      <c r="M15" s="472">
        <f>B_知識_実践力!P18</f>
        <v>1.2000000000000002</v>
      </c>
      <c r="N15" s="480"/>
      <c r="O15" s="481"/>
      <c r="P15" s="482"/>
      <c r="Q15" s="483"/>
      <c r="W15" s="489"/>
      <c r="X15" s="25"/>
      <c r="Z15" s="489"/>
    </row>
    <row r="16" spans="1:27" s="24" customFormat="1" ht="12" customHeight="1">
      <c r="A16" s="52"/>
      <c r="B16" s="496">
        <v>2.2000000000000002</v>
      </c>
      <c r="C16" s="497">
        <v>3</v>
      </c>
      <c r="I16" s="69" t="s">
        <v>415</v>
      </c>
      <c r="J16" s="469">
        <f>B_知識_実践力!M19</f>
        <v>2.7</v>
      </c>
      <c r="K16" s="470">
        <f>B_知識_実践力!N19</f>
        <v>2.7</v>
      </c>
      <c r="L16" s="471">
        <f>B_知識_実践力!O19</f>
        <v>0</v>
      </c>
      <c r="M16" s="472">
        <f>B_知識_実践力!P19</f>
        <v>1.2000000000000002</v>
      </c>
      <c r="N16" s="480"/>
      <c r="O16" s="481"/>
      <c r="P16" s="482"/>
      <c r="Q16" s="483"/>
    </row>
    <row r="17" spans="1:17" s="24" customFormat="1" ht="12" customHeight="1">
      <c r="A17" s="52"/>
      <c r="B17" s="496">
        <v>2.8</v>
      </c>
      <c r="C17" s="497">
        <v>4</v>
      </c>
      <c r="I17" s="69" t="s">
        <v>449</v>
      </c>
      <c r="J17" s="469">
        <f>B_知識_実践力!M20</f>
        <v>2.7</v>
      </c>
      <c r="K17" s="470">
        <f>B_知識_実践力!N20</f>
        <v>1.8</v>
      </c>
      <c r="L17" s="471">
        <f>B_知識_実践力!O20</f>
        <v>0</v>
      </c>
      <c r="M17" s="472">
        <f>B_知識_実践力!P20</f>
        <v>0.90000000000000013</v>
      </c>
      <c r="N17" s="498"/>
      <c r="O17" s="499"/>
      <c r="P17" s="500"/>
      <c r="Q17" s="501"/>
    </row>
    <row r="18" spans="1:17" s="24" customFormat="1" ht="12" customHeight="1">
      <c r="A18" s="52"/>
      <c r="B18" s="502">
        <v>3.5</v>
      </c>
      <c r="C18" s="503">
        <v>5</v>
      </c>
      <c r="I18" s="69" t="s">
        <v>416</v>
      </c>
      <c r="J18" s="469">
        <f>B_知識_実践力!M21</f>
        <v>3</v>
      </c>
      <c r="K18" s="470">
        <f>B_知識_実践力!N21</f>
        <v>3</v>
      </c>
      <c r="L18" s="471">
        <f>B_知識_実践力!O21</f>
        <v>0</v>
      </c>
      <c r="M18" s="472">
        <f>B_知識_実践力!P21</f>
        <v>1.3333333333333333</v>
      </c>
      <c r="N18" s="473"/>
      <c r="O18" s="474"/>
      <c r="P18" s="475"/>
      <c r="Q18" s="476"/>
    </row>
    <row r="19" spans="1:17" s="24" customFormat="1" ht="12" customHeight="1">
      <c r="A19" s="52"/>
      <c r="I19" s="69" t="s">
        <v>792</v>
      </c>
      <c r="J19" s="469">
        <f>B_知識_実践力!M22</f>
        <v>2.7</v>
      </c>
      <c r="K19" s="470">
        <f>B_知識_実践力!N22</f>
        <v>2.7</v>
      </c>
      <c r="L19" s="471">
        <f>B_知識_実践力!O22</f>
        <v>0</v>
      </c>
      <c r="M19" s="472">
        <f>B_知識_実践力!P22</f>
        <v>1.2000000000000002</v>
      </c>
      <c r="N19" s="480"/>
      <c r="O19" s="481"/>
      <c r="P19" s="482"/>
      <c r="Q19" s="483"/>
    </row>
    <row r="20" spans="1:17" s="24" customFormat="1" ht="12" customHeight="1">
      <c r="A20" s="52"/>
      <c r="B20" s="24" t="s">
        <v>288</v>
      </c>
      <c r="I20" s="70" t="s">
        <v>450</v>
      </c>
      <c r="J20" s="490">
        <f>B_知識_実践力!M23</f>
        <v>3</v>
      </c>
      <c r="K20" s="491">
        <f>B_知識_実践力!N23</f>
        <v>3</v>
      </c>
      <c r="L20" s="492">
        <f>B_知識_実践力!O23</f>
        <v>0</v>
      </c>
      <c r="M20" s="493">
        <f>B_知識_実践力!P23</f>
        <v>1.3333333333333333</v>
      </c>
      <c r="N20" s="480"/>
      <c r="O20" s="481"/>
      <c r="P20" s="482"/>
      <c r="Q20" s="483"/>
    </row>
    <row r="21" spans="1:17" s="24" customFormat="1" ht="12" customHeight="1">
      <c r="A21" s="52"/>
      <c r="B21" s="73" t="s">
        <v>991</v>
      </c>
      <c r="C21" s="47"/>
      <c r="D21" s="134">
        <v>0.5</v>
      </c>
      <c r="I21" s="24" t="s">
        <v>992</v>
      </c>
      <c r="J21" s="504">
        <f>B_知識_実践力!M4</f>
        <v>2.9250000000000007</v>
      </c>
      <c r="K21" s="504">
        <f>B_知識_実践力!N4</f>
        <v>2.6875</v>
      </c>
      <c r="L21" s="505">
        <f>B_知識_実践力!O4</f>
        <v>0</v>
      </c>
      <c r="M21" s="506">
        <f>B_知識_実践力!P4</f>
        <v>1.2208333333333332</v>
      </c>
      <c r="N21" s="480"/>
      <c r="O21" s="481"/>
      <c r="P21" s="482"/>
      <c r="Q21" s="483"/>
    </row>
    <row r="22" spans="1:17" s="24" customFormat="1" ht="12">
      <c r="A22" s="52"/>
      <c r="B22" s="69" t="s">
        <v>883</v>
      </c>
      <c r="C22" s="48"/>
      <c r="D22" s="135">
        <v>0.2</v>
      </c>
      <c r="N22" s="498"/>
      <c r="O22" s="499"/>
      <c r="P22" s="500"/>
      <c r="Q22" s="501"/>
    </row>
    <row r="23" spans="1:17" s="24" customFormat="1" ht="12">
      <c r="A23" s="52"/>
      <c r="B23" s="74" t="s">
        <v>289</v>
      </c>
      <c r="C23" s="49"/>
      <c r="D23" s="136">
        <v>0.3</v>
      </c>
      <c r="N23" s="507">
        <v>3.2196007259528132</v>
      </c>
      <c r="O23" s="508">
        <v>2.8493647912885662</v>
      </c>
      <c r="P23" s="509">
        <v>2.0744101633393832</v>
      </c>
      <c r="Q23" s="510">
        <v>2.160052429925388</v>
      </c>
    </row>
    <row r="24" spans="1:17" s="24" customFormat="1" ht="12">
      <c r="A24" s="52"/>
      <c r="D24" s="334"/>
      <c r="N24" s="510"/>
      <c r="O24" s="510"/>
      <c r="P24" s="510"/>
      <c r="Q24" s="510"/>
    </row>
    <row r="25" spans="1:17" s="24" customFormat="1" ht="12">
      <c r="A25" s="52"/>
      <c r="D25" s="334"/>
      <c r="N25" s="510"/>
      <c r="O25" s="510"/>
      <c r="P25" s="510"/>
      <c r="Q25" s="510"/>
    </row>
    <row r="26" spans="1:17" s="24" customFormat="1" ht="12">
      <c r="A26" s="52"/>
      <c r="D26" s="334"/>
      <c r="N26" s="510"/>
      <c r="O26" s="510"/>
      <c r="P26" s="510"/>
      <c r="Q26" s="510"/>
    </row>
    <row r="27" spans="1:17" s="24" customFormat="1" ht="12">
      <c r="A27" s="52"/>
      <c r="D27" s="334"/>
      <c r="N27" s="510"/>
      <c r="O27" s="510"/>
      <c r="P27" s="510"/>
      <c r="Q27" s="510"/>
    </row>
    <row r="28" spans="1:17" s="24" customFormat="1" ht="12">
      <c r="A28" s="52"/>
      <c r="D28" s="334"/>
      <c r="N28" s="510"/>
      <c r="O28" s="510"/>
      <c r="P28" s="510"/>
      <c r="Q28" s="510"/>
    </row>
    <row r="29" spans="1:17" s="24" customFormat="1" ht="12">
      <c r="A29" s="52"/>
      <c r="D29" s="334"/>
      <c r="N29" s="510"/>
      <c r="O29" s="510"/>
      <c r="P29" s="510"/>
      <c r="Q29" s="510"/>
    </row>
    <row r="30" spans="1:17" s="24" customFormat="1" ht="12">
      <c r="A30" s="52"/>
      <c r="D30" s="334"/>
      <c r="N30" s="510"/>
      <c r="O30" s="510"/>
      <c r="P30" s="510"/>
      <c r="Q30" s="510"/>
    </row>
    <row r="31" spans="1:17" s="24" customFormat="1" ht="12">
      <c r="A31" s="52"/>
      <c r="D31" s="334"/>
      <c r="N31" s="510"/>
      <c r="O31" s="510"/>
      <c r="P31" s="510"/>
      <c r="Q31" s="510"/>
    </row>
    <row r="32" spans="1:17" s="24" customFormat="1" ht="12">
      <c r="A32" s="52"/>
      <c r="D32" s="334"/>
      <c r="N32" s="510"/>
      <c r="O32" s="510"/>
      <c r="P32" s="510"/>
      <c r="Q32" s="510"/>
    </row>
    <row r="33" spans="1:17" s="24" customFormat="1" ht="12">
      <c r="A33" s="52"/>
      <c r="D33" s="334"/>
      <c r="N33" s="510"/>
      <c r="O33" s="510"/>
      <c r="P33" s="510"/>
      <c r="Q33" s="510"/>
    </row>
    <row r="34" spans="1:17" s="24" customFormat="1" ht="12">
      <c r="A34" s="52"/>
      <c r="D34" s="334"/>
      <c r="N34" s="510"/>
      <c r="O34" s="510"/>
      <c r="P34" s="510"/>
      <c r="Q34" s="510"/>
    </row>
    <row r="35" spans="1:17" s="24" customFormat="1" ht="12">
      <c r="A35" s="52"/>
      <c r="D35" s="334"/>
      <c r="N35" s="510"/>
      <c r="O35" s="510"/>
      <c r="P35" s="510"/>
      <c r="Q35" s="510"/>
    </row>
    <row r="36" spans="1:17" s="24" customFormat="1" ht="12">
      <c r="A36" s="52"/>
      <c r="D36" s="334"/>
      <c r="N36" s="510"/>
      <c r="O36" s="510"/>
      <c r="P36" s="510"/>
      <c r="Q36" s="510"/>
    </row>
    <row r="37" spans="1:17" s="24" customFormat="1" ht="12">
      <c r="A37" s="52"/>
    </row>
  </sheetData>
  <phoneticPr fontId="2"/>
  <pageMargins left="0.19685039370078741" right="0.19685039370078741" top="0.39370078740157483" bottom="0.39370078740157483" header="0.19685039370078741" footer="0.19685039370078741"/>
  <pageSetup paperSize="9" scale="74" orientation="landscape" r:id="rId1"/>
  <headerFooter alignWithMargins="0">
    <oddFooter xml:space="preserve">&amp;R&amp;"Meiryo UI,標準"&amp;9&amp;P / &amp;N </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O63"/>
  <sheetViews>
    <sheetView showGridLines="0" view="pageBreakPreview" topLeftCell="A16" zoomScaleNormal="100" zoomScaleSheetLayoutView="100" workbookViewId="0">
      <selection activeCell="C44" sqref="C44:AO49"/>
    </sheetView>
  </sheetViews>
  <sheetFormatPr defaultColWidth="2.375" defaultRowHeight="15.75"/>
  <cols>
    <col min="1" max="2" width="2.375" style="436"/>
    <col min="3" max="3" width="3" style="436" bestFit="1" customWidth="1"/>
    <col min="4" max="10" width="2.375" style="436"/>
    <col min="11" max="11" width="3" style="436" bestFit="1" customWidth="1"/>
    <col min="12" max="16384" width="2.375" style="436"/>
  </cols>
  <sheetData>
    <row r="1" spans="1:41" ht="19.5">
      <c r="A1" s="434" t="s">
        <v>940</v>
      </c>
      <c r="B1" s="435"/>
      <c r="C1" s="435"/>
      <c r="D1" s="435"/>
      <c r="E1" s="435"/>
      <c r="F1" s="435"/>
      <c r="G1" s="435"/>
      <c r="H1" s="435"/>
      <c r="I1" s="435"/>
      <c r="J1" s="435"/>
      <c r="K1" s="435"/>
      <c r="L1" s="435"/>
      <c r="M1" s="435"/>
      <c r="N1" s="435"/>
      <c r="O1" s="435"/>
      <c r="P1" s="435"/>
      <c r="Q1" s="435"/>
      <c r="R1" s="435"/>
      <c r="S1" s="435"/>
      <c r="T1" s="435"/>
      <c r="U1" s="435"/>
      <c r="V1" s="435"/>
      <c r="W1" s="435"/>
      <c r="X1" s="435"/>
      <c r="Y1" s="435"/>
      <c r="Z1" s="435"/>
      <c r="AA1" s="435"/>
      <c r="AB1" s="435"/>
      <c r="AC1" s="435"/>
      <c r="AD1" s="435"/>
      <c r="AE1" s="435"/>
      <c r="AF1" s="435"/>
      <c r="AG1" s="435"/>
      <c r="AH1" s="435"/>
      <c r="AI1" s="435"/>
      <c r="AJ1" s="435"/>
      <c r="AK1" s="435"/>
      <c r="AL1" s="435"/>
      <c r="AM1" s="435"/>
      <c r="AN1" s="435"/>
      <c r="AO1" s="435"/>
    </row>
    <row r="2" spans="1:41">
      <c r="A2" s="437"/>
      <c r="B2" s="437"/>
      <c r="C2" s="437"/>
      <c r="D2" s="437"/>
      <c r="E2" s="437"/>
      <c r="F2" s="437"/>
      <c r="G2" s="437"/>
      <c r="H2" s="437"/>
      <c r="I2" s="437"/>
      <c r="J2" s="437"/>
      <c r="K2" s="437"/>
      <c r="L2" s="437"/>
      <c r="M2" s="437"/>
      <c r="N2" s="437"/>
      <c r="O2" s="437"/>
      <c r="P2" s="437"/>
      <c r="Q2" s="437"/>
      <c r="R2" s="437"/>
      <c r="S2" s="437"/>
      <c r="T2" s="437"/>
      <c r="U2" s="437"/>
      <c r="V2" s="437"/>
      <c r="W2" s="437"/>
      <c r="X2" s="437"/>
      <c r="Y2" s="437"/>
      <c r="Z2" s="437"/>
      <c r="AA2" s="437"/>
      <c r="AB2" s="437"/>
      <c r="AC2" s="437"/>
      <c r="AD2" s="437"/>
      <c r="AE2" s="437"/>
      <c r="AF2" s="437"/>
      <c r="AG2" s="437"/>
      <c r="AH2" s="437"/>
      <c r="AI2" s="437"/>
      <c r="AJ2" s="437"/>
      <c r="AK2" s="437"/>
      <c r="AL2" s="437"/>
      <c r="AM2" s="438"/>
      <c r="AN2" s="438"/>
      <c r="AO2" s="438"/>
    </row>
    <row r="3" spans="1:41" ht="19.5">
      <c r="A3" s="439"/>
      <c r="B3" s="440" t="s">
        <v>302</v>
      </c>
      <c r="C3" s="435"/>
      <c r="D3" s="435"/>
      <c r="E3" s="435"/>
      <c r="F3" s="567" t="str">
        <f>A_実績!$C$4</f>
        <v>TIS307210</v>
      </c>
      <c r="G3" s="568"/>
      <c r="H3" s="568"/>
      <c r="I3" s="568"/>
      <c r="J3" s="568"/>
      <c r="K3" s="568"/>
      <c r="L3" s="568"/>
      <c r="M3" s="568"/>
      <c r="N3" s="569"/>
      <c r="O3" s="440" t="s">
        <v>303</v>
      </c>
      <c r="P3" s="440"/>
      <c r="Q3" s="440"/>
      <c r="R3" s="440"/>
      <c r="S3" s="567" t="str">
        <f>A_実績!$D$4</f>
        <v>張　金文</v>
      </c>
      <c r="T3" s="568"/>
      <c r="U3" s="568"/>
      <c r="V3" s="568"/>
      <c r="W3" s="568"/>
      <c r="X3" s="568"/>
      <c r="Y3" s="568"/>
      <c r="Z3" s="568"/>
      <c r="AA3" s="569"/>
      <c r="AB3" s="437"/>
      <c r="AC3" s="437"/>
      <c r="AD3" s="437"/>
      <c r="AE3" s="437"/>
      <c r="AF3" s="437"/>
      <c r="AG3" s="437"/>
      <c r="AH3" s="437"/>
      <c r="AI3" s="437"/>
      <c r="AJ3" s="437"/>
      <c r="AK3" s="437"/>
      <c r="AL3" s="437"/>
      <c r="AM3" s="438"/>
      <c r="AN3" s="438"/>
      <c r="AO3" s="438"/>
    </row>
    <row r="5" spans="1:41">
      <c r="B5" s="441" t="s">
        <v>941</v>
      </c>
      <c r="C5" s="441"/>
      <c r="D5" s="441"/>
      <c r="E5" s="441"/>
      <c r="F5" s="441"/>
      <c r="G5" s="441"/>
      <c r="H5" s="441"/>
      <c r="I5" s="441"/>
      <c r="J5" s="441"/>
      <c r="K5" s="441"/>
    </row>
    <row r="6" spans="1:41">
      <c r="B6" s="441" t="s">
        <v>942</v>
      </c>
      <c r="C6" s="441"/>
      <c r="D6" s="441"/>
      <c r="E6" s="441"/>
      <c r="F6" s="441"/>
      <c r="G6" s="441"/>
      <c r="H6" s="441"/>
      <c r="I6" s="441"/>
      <c r="J6" s="441"/>
      <c r="K6" s="441"/>
    </row>
    <row r="7" spans="1:41">
      <c r="B7" s="441"/>
      <c r="C7" s="441"/>
      <c r="D7" s="441"/>
      <c r="E7" s="441"/>
      <c r="F7" s="441"/>
      <c r="G7" s="441"/>
      <c r="H7" s="441"/>
      <c r="I7" s="441"/>
      <c r="J7" s="441"/>
      <c r="K7" s="441"/>
    </row>
    <row r="8" spans="1:41">
      <c r="B8" s="441" t="s">
        <v>943</v>
      </c>
      <c r="C8" s="441"/>
      <c r="D8" s="441"/>
      <c r="E8" s="441"/>
      <c r="F8" s="441"/>
      <c r="G8" s="441"/>
      <c r="H8" s="441"/>
      <c r="I8" s="441"/>
      <c r="J8" s="441"/>
      <c r="K8" s="441"/>
    </row>
    <row r="9" spans="1:41" ht="7.5" customHeight="1">
      <c r="B9" s="441"/>
      <c r="C9" s="441"/>
      <c r="D9" s="441"/>
      <c r="E9" s="441"/>
      <c r="F9" s="441"/>
      <c r="G9" s="441"/>
      <c r="H9" s="441"/>
      <c r="I9" s="441"/>
      <c r="J9" s="441"/>
      <c r="K9" s="441"/>
    </row>
    <row r="10" spans="1:41">
      <c r="B10" s="441"/>
      <c r="C10" s="441" t="s">
        <v>944</v>
      </c>
      <c r="D10" s="441"/>
      <c r="E10" s="441"/>
      <c r="F10" s="441"/>
      <c r="G10" s="441"/>
      <c r="H10" s="441"/>
      <c r="I10" s="441"/>
      <c r="J10" s="441"/>
      <c r="K10" s="441"/>
    </row>
    <row r="11" spans="1:41" ht="7.5" customHeight="1">
      <c r="B11" s="441"/>
      <c r="C11" s="441"/>
      <c r="D11" s="441"/>
      <c r="E11" s="441"/>
      <c r="F11" s="441"/>
      <c r="G11" s="441"/>
      <c r="H11" s="441"/>
      <c r="I11" s="441"/>
      <c r="J11" s="441"/>
      <c r="K11" s="441"/>
    </row>
    <row r="12" spans="1:41">
      <c r="B12" s="441"/>
      <c r="C12" s="442" t="s">
        <v>945</v>
      </c>
      <c r="D12" s="442"/>
      <c r="E12" s="442"/>
      <c r="F12" s="442"/>
      <c r="G12" s="441"/>
      <c r="H12" s="441"/>
      <c r="I12" s="441"/>
      <c r="J12" s="441"/>
      <c r="K12" s="441"/>
      <c r="Y12" s="555"/>
      <c r="Z12" s="556"/>
      <c r="AA12" s="557"/>
    </row>
    <row r="13" spans="1:41">
      <c r="B13" s="441"/>
      <c r="C13" s="442" t="s">
        <v>946</v>
      </c>
      <c r="D13" s="442"/>
      <c r="E13" s="442"/>
      <c r="F13" s="442"/>
      <c r="G13" s="441"/>
      <c r="H13" s="441"/>
      <c r="I13" s="441"/>
      <c r="J13" s="441"/>
      <c r="K13" s="441"/>
    </row>
    <row r="14" spans="1:41">
      <c r="B14" s="441"/>
      <c r="C14" s="442" t="s">
        <v>947</v>
      </c>
      <c r="D14" s="442"/>
      <c r="E14" s="442"/>
      <c r="F14" s="442"/>
      <c r="G14" s="441"/>
      <c r="H14" s="441"/>
      <c r="I14" s="441"/>
      <c r="J14" s="441"/>
      <c r="K14" s="441"/>
    </row>
    <row r="15" spans="1:41">
      <c r="B15" s="441"/>
      <c r="C15" s="442" t="s">
        <v>948</v>
      </c>
      <c r="D15" s="442"/>
      <c r="E15" s="442"/>
      <c r="F15" s="442"/>
      <c r="G15" s="441"/>
      <c r="H15" s="441"/>
      <c r="I15" s="441"/>
      <c r="J15" s="441"/>
      <c r="K15" s="441"/>
    </row>
    <row r="16" spans="1:41">
      <c r="B16" s="441"/>
      <c r="C16" s="442" t="s">
        <v>949</v>
      </c>
      <c r="D16" s="442"/>
      <c r="E16" s="442"/>
      <c r="F16" s="442"/>
      <c r="G16" s="441"/>
      <c r="H16" s="441"/>
      <c r="I16" s="441"/>
      <c r="J16" s="441"/>
      <c r="K16" s="441"/>
    </row>
    <row r="17" spans="1:41">
      <c r="B17" s="441"/>
      <c r="C17" s="442" t="s">
        <v>950</v>
      </c>
      <c r="D17" s="442"/>
      <c r="E17" s="442"/>
      <c r="F17" s="442"/>
      <c r="G17" s="441"/>
      <c r="H17" s="441"/>
      <c r="I17" s="441"/>
      <c r="J17" s="441"/>
      <c r="K17" s="441"/>
    </row>
    <row r="18" spans="1:41" ht="7.5" customHeight="1">
      <c r="B18" s="441"/>
      <c r="C18" s="442"/>
      <c r="D18" s="442"/>
      <c r="E18" s="442"/>
      <c r="F18" s="442"/>
      <c r="G18" s="441"/>
      <c r="H18" s="441"/>
      <c r="I18" s="441"/>
      <c r="J18" s="441"/>
      <c r="K18" s="441"/>
    </row>
    <row r="19" spans="1:41">
      <c r="B19" s="441"/>
      <c r="C19" s="442" t="s">
        <v>951</v>
      </c>
      <c r="D19" s="442"/>
      <c r="E19" s="442"/>
      <c r="F19" s="442"/>
      <c r="G19" s="441"/>
      <c r="H19" s="441"/>
      <c r="I19" s="441"/>
      <c r="J19" s="441"/>
      <c r="K19" s="441"/>
    </row>
    <row r="20" spans="1:41">
      <c r="C20" s="558"/>
      <c r="D20" s="559"/>
      <c r="E20" s="559"/>
      <c r="F20" s="559"/>
      <c r="G20" s="559"/>
      <c r="H20" s="559"/>
      <c r="I20" s="559"/>
      <c r="J20" s="559"/>
      <c r="K20" s="559"/>
      <c r="L20" s="559"/>
      <c r="M20" s="559"/>
      <c r="N20" s="559"/>
      <c r="O20" s="559"/>
      <c r="P20" s="559"/>
      <c r="Q20" s="559"/>
      <c r="R20" s="559"/>
      <c r="S20" s="559"/>
      <c r="T20" s="559"/>
      <c r="U20" s="559"/>
      <c r="V20" s="559"/>
      <c r="W20" s="559"/>
      <c r="X20" s="559"/>
      <c r="Y20" s="559"/>
      <c r="Z20" s="559"/>
      <c r="AA20" s="559"/>
      <c r="AB20" s="559"/>
      <c r="AC20" s="559"/>
      <c r="AD20" s="559"/>
      <c r="AE20" s="559"/>
      <c r="AF20" s="559"/>
      <c r="AG20" s="559"/>
      <c r="AH20" s="559"/>
      <c r="AI20" s="559"/>
      <c r="AJ20" s="559"/>
      <c r="AK20" s="559"/>
      <c r="AL20" s="559"/>
      <c r="AM20" s="559"/>
      <c r="AN20" s="559"/>
      <c r="AO20" s="560"/>
    </row>
    <row r="21" spans="1:41">
      <c r="C21" s="561"/>
      <c r="D21" s="562"/>
      <c r="E21" s="562"/>
      <c r="F21" s="562"/>
      <c r="G21" s="562"/>
      <c r="H21" s="562"/>
      <c r="I21" s="562"/>
      <c r="J21" s="562"/>
      <c r="K21" s="562"/>
      <c r="L21" s="562"/>
      <c r="M21" s="562"/>
      <c r="N21" s="562"/>
      <c r="O21" s="562"/>
      <c r="P21" s="562"/>
      <c r="Q21" s="562"/>
      <c r="R21" s="562"/>
      <c r="S21" s="562"/>
      <c r="T21" s="562"/>
      <c r="U21" s="562"/>
      <c r="V21" s="562"/>
      <c r="W21" s="562"/>
      <c r="X21" s="562"/>
      <c r="Y21" s="562"/>
      <c r="Z21" s="562"/>
      <c r="AA21" s="562"/>
      <c r="AB21" s="562"/>
      <c r="AC21" s="562"/>
      <c r="AD21" s="562"/>
      <c r="AE21" s="562"/>
      <c r="AF21" s="562"/>
      <c r="AG21" s="562"/>
      <c r="AH21" s="562"/>
      <c r="AI21" s="562"/>
      <c r="AJ21" s="562"/>
      <c r="AK21" s="562"/>
      <c r="AL21" s="562"/>
      <c r="AM21" s="562"/>
      <c r="AN21" s="562"/>
      <c r="AO21" s="563"/>
    </row>
    <row r="22" spans="1:41">
      <c r="C22" s="561"/>
      <c r="D22" s="562"/>
      <c r="E22" s="562"/>
      <c r="F22" s="562"/>
      <c r="G22" s="562"/>
      <c r="H22" s="562"/>
      <c r="I22" s="562"/>
      <c r="J22" s="562"/>
      <c r="K22" s="562"/>
      <c r="L22" s="562"/>
      <c r="M22" s="562"/>
      <c r="N22" s="562"/>
      <c r="O22" s="562"/>
      <c r="P22" s="562"/>
      <c r="Q22" s="562"/>
      <c r="R22" s="562"/>
      <c r="S22" s="562"/>
      <c r="T22" s="562"/>
      <c r="U22" s="562"/>
      <c r="V22" s="562"/>
      <c r="W22" s="562"/>
      <c r="X22" s="562"/>
      <c r="Y22" s="562"/>
      <c r="Z22" s="562"/>
      <c r="AA22" s="562"/>
      <c r="AB22" s="562"/>
      <c r="AC22" s="562"/>
      <c r="AD22" s="562"/>
      <c r="AE22" s="562"/>
      <c r="AF22" s="562"/>
      <c r="AG22" s="562"/>
      <c r="AH22" s="562"/>
      <c r="AI22" s="562"/>
      <c r="AJ22" s="562"/>
      <c r="AK22" s="562"/>
      <c r="AL22" s="562"/>
      <c r="AM22" s="562"/>
      <c r="AN22" s="562"/>
      <c r="AO22" s="563"/>
    </row>
    <row r="23" spans="1:41">
      <c r="C23" s="561"/>
      <c r="D23" s="562"/>
      <c r="E23" s="562"/>
      <c r="F23" s="562"/>
      <c r="G23" s="562"/>
      <c r="H23" s="562"/>
      <c r="I23" s="562"/>
      <c r="J23" s="562"/>
      <c r="K23" s="562"/>
      <c r="L23" s="562"/>
      <c r="M23" s="562"/>
      <c r="N23" s="562"/>
      <c r="O23" s="562"/>
      <c r="P23" s="562"/>
      <c r="Q23" s="562"/>
      <c r="R23" s="562"/>
      <c r="S23" s="562"/>
      <c r="T23" s="562"/>
      <c r="U23" s="562"/>
      <c r="V23" s="562"/>
      <c r="W23" s="562"/>
      <c r="X23" s="562"/>
      <c r="Y23" s="562"/>
      <c r="Z23" s="562"/>
      <c r="AA23" s="562"/>
      <c r="AB23" s="562"/>
      <c r="AC23" s="562"/>
      <c r="AD23" s="562"/>
      <c r="AE23" s="562"/>
      <c r="AF23" s="562"/>
      <c r="AG23" s="562"/>
      <c r="AH23" s="562"/>
      <c r="AI23" s="562"/>
      <c r="AJ23" s="562"/>
      <c r="AK23" s="562"/>
      <c r="AL23" s="562"/>
      <c r="AM23" s="562"/>
      <c r="AN23" s="562"/>
      <c r="AO23" s="563"/>
    </row>
    <row r="24" spans="1:41">
      <c r="C24" s="561"/>
      <c r="D24" s="562"/>
      <c r="E24" s="562"/>
      <c r="F24" s="562"/>
      <c r="G24" s="562"/>
      <c r="H24" s="562"/>
      <c r="I24" s="562"/>
      <c r="J24" s="562"/>
      <c r="K24" s="562"/>
      <c r="L24" s="562"/>
      <c r="M24" s="562"/>
      <c r="N24" s="562"/>
      <c r="O24" s="562"/>
      <c r="P24" s="562"/>
      <c r="Q24" s="562"/>
      <c r="R24" s="562"/>
      <c r="S24" s="562"/>
      <c r="T24" s="562"/>
      <c r="U24" s="562"/>
      <c r="V24" s="562"/>
      <c r="W24" s="562"/>
      <c r="X24" s="562"/>
      <c r="Y24" s="562"/>
      <c r="Z24" s="562"/>
      <c r="AA24" s="562"/>
      <c r="AB24" s="562"/>
      <c r="AC24" s="562"/>
      <c r="AD24" s="562"/>
      <c r="AE24" s="562"/>
      <c r="AF24" s="562"/>
      <c r="AG24" s="562"/>
      <c r="AH24" s="562"/>
      <c r="AI24" s="562"/>
      <c r="AJ24" s="562"/>
      <c r="AK24" s="562"/>
      <c r="AL24" s="562"/>
      <c r="AM24" s="562"/>
      <c r="AN24" s="562"/>
      <c r="AO24" s="563"/>
    </row>
    <row r="25" spans="1:41">
      <c r="C25" s="564"/>
      <c r="D25" s="565"/>
      <c r="E25" s="565"/>
      <c r="F25" s="565"/>
      <c r="G25" s="565"/>
      <c r="H25" s="565"/>
      <c r="I25" s="565"/>
      <c r="J25" s="565"/>
      <c r="K25" s="565"/>
      <c r="L25" s="565"/>
      <c r="M25" s="565"/>
      <c r="N25" s="565"/>
      <c r="O25" s="565"/>
      <c r="P25" s="565"/>
      <c r="Q25" s="565"/>
      <c r="R25" s="565"/>
      <c r="S25" s="565"/>
      <c r="T25" s="565"/>
      <c r="U25" s="565"/>
      <c r="V25" s="565"/>
      <c r="W25" s="565"/>
      <c r="X25" s="565"/>
      <c r="Y25" s="565"/>
      <c r="Z25" s="565"/>
      <c r="AA25" s="565"/>
      <c r="AB25" s="565"/>
      <c r="AC25" s="565"/>
      <c r="AD25" s="565"/>
      <c r="AE25" s="565"/>
      <c r="AF25" s="565"/>
      <c r="AG25" s="565"/>
      <c r="AH25" s="565"/>
      <c r="AI25" s="565"/>
      <c r="AJ25" s="565"/>
      <c r="AK25" s="565"/>
      <c r="AL25" s="565"/>
      <c r="AM25" s="565"/>
      <c r="AN25" s="565"/>
      <c r="AO25" s="566"/>
    </row>
    <row r="27" spans="1:41">
      <c r="A27" s="441"/>
      <c r="B27" s="441" t="s">
        <v>952</v>
      </c>
      <c r="C27" s="441"/>
      <c r="D27" s="441"/>
      <c r="E27" s="441"/>
      <c r="F27" s="441"/>
      <c r="G27" s="441"/>
      <c r="H27" s="441"/>
      <c r="I27" s="441"/>
      <c r="J27" s="441"/>
      <c r="K27" s="441"/>
      <c r="L27" s="441"/>
      <c r="M27" s="441"/>
      <c r="N27" s="441"/>
      <c r="O27" s="441"/>
      <c r="P27" s="441"/>
      <c r="Q27" s="441"/>
      <c r="R27" s="441"/>
      <c r="S27" s="441"/>
    </row>
    <row r="28" spans="1:41" ht="7.5" customHeight="1">
      <c r="A28" s="441"/>
      <c r="B28" s="441"/>
      <c r="C28" s="441"/>
      <c r="D28" s="441"/>
      <c r="E28" s="441"/>
      <c r="F28" s="441"/>
      <c r="G28" s="441"/>
      <c r="H28" s="441"/>
      <c r="I28" s="441"/>
      <c r="J28" s="441"/>
      <c r="K28" s="441"/>
      <c r="L28" s="441"/>
      <c r="M28" s="441"/>
      <c r="N28" s="441"/>
      <c r="O28" s="441"/>
      <c r="P28" s="441"/>
      <c r="Q28" s="441"/>
      <c r="R28" s="441"/>
      <c r="S28" s="441"/>
    </row>
    <row r="29" spans="1:41">
      <c r="A29" s="441"/>
      <c r="B29" s="441"/>
      <c r="C29" s="441" t="s">
        <v>953</v>
      </c>
      <c r="D29" s="441"/>
      <c r="E29" s="441"/>
      <c r="F29" s="441"/>
      <c r="G29" s="441"/>
      <c r="H29" s="441"/>
      <c r="I29" s="441"/>
      <c r="J29" s="441"/>
      <c r="K29" s="441"/>
      <c r="L29" s="441"/>
      <c r="M29" s="441"/>
      <c r="N29" s="441"/>
      <c r="O29" s="441"/>
      <c r="P29" s="441"/>
      <c r="Q29" s="441"/>
      <c r="R29" s="441"/>
      <c r="S29" s="441"/>
    </row>
    <row r="30" spans="1:41">
      <c r="A30" s="441"/>
      <c r="B30" s="441"/>
      <c r="C30" s="443" t="s">
        <v>954</v>
      </c>
      <c r="D30" s="441"/>
      <c r="E30" s="441"/>
      <c r="F30" s="441"/>
      <c r="G30" s="441"/>
      <c r="H30" s="441"/>
      <c r="I30" s="441"/>
      <c r="J30" s="441"/>
      <c r="K30" s="441"/>
      <c r="L30" s="441"/>
      <c r="M30" s="441"/>
      <c r="N30" s="441"/>
      <c r="O30" s="441"/>
      <c r="P30" s="441"/>
      <c r="Q30" s="441"/>
      <c r="R30" s="441"/>
      <c r="S30" s="441"/>
    </row>
    <row r="31" spans="1:41">
      <c r="A31" s="441"/>
      <c r="B31" s="441"/>
      <c r="C31" s="443" t="s">
        <v>955</v>
      </c>
      <c r="D31" s="441"/>
      <c r="E31" s="441"/>
      <c r="F31" s="441"/>
      <c r="G31" s="441"/>
      <c r="H31" s="441"/>
      <c r="I31" s="441"/>
      <c r="J31" s="441"/>
      <c r="K31" s="441"/>
      <c r="L31" s="441"/>
      <c r="M31" s="441"/>
      <c r="N31" s="441"/>
      <c r="O31" s="441"/>
      <c r="P31" s="441"/>
      <c r="Q31" s="441"/>
      <c r="R31" s="441"/>
      <c r="S31" s="441"/>
    </row>
    <row r="32" spans="1:41" ht="7.5" customHeight="1">
      <c r="A32" s="441"/>
      <c r="B32" s="441"/>
      <c r="C32" s="441"/>
      <c r="D32" s="441"/>
      <c r="E32" s="441"/>
      <c r="F32" s="441"/>
      <c r="G32" s="441"/>
      <c r="H32" s="441"/>
      <c r="I32" s="441"/>
      <c r="J32" s="441"/>
      <c r="K32" s="441"/>
      <c r="L32" s="441"/>
      <c r="M32" s="441"/>
      <c r="N32" s="441"/>
      <c r="O32" s="441"/>
      <c r="P32" s="441"/>
      <c r="Q32" s="441"/>
      <c r="R32" s="441"/>
      <c r="S32" s="441"/>
    </row>
    <row r="33" spans="1:41">
      <c r="A33" s="441"/>
      <c r="B33" s="441"/>
      <c r="C33" s="555"/>
      <c r="D33" s="556"/>
      <c r="E33" s="557"/>
      <c r="G33" s="444" t="s">
        <v>956</v>
      </c>
      <c r="H33" s="443"/>
      <c r="I33" s="443"/>
      <c r="J33" s="443"/>
      <c r="K33" s="441"/>
      <c r="O33" s="441"/>
      <c r="P33" s="441"/>
      <c r="Q33" s="441"/>
    </row>
    <row r="34" spans="1:41">
      <c r="A34" s="441"/>
      <c r="B34" s="441"/>
      <c r="C34" s="555"/>
      <c r="D34" s="556"/>
      <c r="E34" s="557"/>
      <c r="G34" s="444" t="s">
        <v>957</v>
      </c>
      <c r="H34" s="443"/>
      <c r="I34" s="443"/>
      <c r="J34" s="443"/>
      <c r="K34" s="441"/>
      <c r="O34" s="441"/>
      <c r="P34" s="441"/>
      <c r="Q34" s="441"/>
    </row>
    <row r="35" spans="1:41">
      <c r="A35" s="441"/>
      <c r="B35" s="441"/>
      <c r="C35" s="555"/>
      <c r="D35" s="556"/>
      <c r="E35" s="557"/>
      <c r="G35" s="444" t="s">
        <v>958</v>
      </c>
      <c r="H35" s="443"/>
      <c r="I35" s="443"/>
      <c r="J35" s="443"/>
      <c r="K35" s="441"/>
      <c r="O35" s="441"/>
      <c r="P35" s="441"/>
      <c r="Q35" s="441"/>
    </row>
    <row r="36" spans="1:41">
      <c r="A36" s="441"/>
      <c r="B36" s="441"/>
      <c r="C36" s="555"/>
      <c r="D36" s="556"/>
      <c r="E36" s="557"/>
      <c r="G36" s="444" t="s">
        <v>959</v>
      </c>
      <c r="H36" s="443"/>
      <c r="I36" s="443"/>
      <c r="J36" s="443"/>
      <c r="K36" s="441"/>
      <c r="O36" s="441"/>
      <c r="P36" s="441"/>
      <c r="Q36" s="441"/>
    </row>
    <row r="37" spans="1:41">
      <c r="A37" s="441"/>
      <c r="B37" s="441"/>
      <c r="C37" s="555"/>
      <c r="D37" s="556"/>
      <c r="E37" s="557"/>
      <c r="G37" s="444" t="s">
        <v>960</v>
      </c>
      <c r="H37" s="443"/>
      <c r="I37" s="443"/>
      <c r="J37" s="443"/>
      <c r="K37" s="441"/>
      <c r="O37" s="441"/>
      <c r="P37" s="441"/>
      <c r="Q37" s="441"/>
    </row>
    <row r="38" spans="1:41">
      <c r="A38" s="441"/>
      <c r="B38" s="441"/>
      <c r="C38" s="555"/>
      <c r="D38" s="556"/>
      <c r="E38" s="557"/>
      <c r="G38" s="444" t="s">
        <v>961</v>
      </c>
      <c r="H38" s="443"/>
      <c r="I38" s="443"/>
      <c r="J38" s="443"/>
      <c r="K38" s="441"/>
      <c r="O38" s="441"/>
      <c r="P38" s="441"/>
      <c r="Q38" s="441"/>
    </row>
    <row r="39" spans="1:41">
      <c r="A39" s="441"/>
      <c r="B39" s="441"/>
      <c r="C39" s="555"/>
      <c r="D39" s="556"/>
      <c r="E39" s="557"/>
      <c r="G39" s="444" t="s">
        <v>962</v>
      </c>
      <c r="H39" s="443"/>
      <c r="I39" s="443"/>
      <c r="J39" s="443"/>
      <c r="K39" s="441"/>
      <c r="O39" s="441"/>
      <c r="P39" s="441"/>
      <c r="Q39" s="441"/>
    </row>
    <row r="40" spans="1:41">
      <c r="A40" s="441"/>
      <c r="B40" s="441"/>
      <c r="C40" s="555"/>
      <c r="D40" s="556"/>
      <c r="E40" s="557"/>
      <c r="G40" s="444" t="s">
        <v>963</v>
      </c>
      <c r="H40" s="443"/>
      <c r="I40" s="443"/>
      <c r="J40" s="443"/>
      <c r="K40" s="441"/>
      <c r="O40" s="441"/>
      <c r="P40" s="441"/>
      <c r="Q40" s="441"/>
    </row>
    <row r="41" spans="1:41">
      <c r="A41" s="441"/>
      <c r="B41" s="441"/>
      <c r="C41" s="555"/>
      <c r="D41" s="556"/>
      <c r="E41" s="557"/>
      <c r="G41" s="444" t="s">
        <v>964</v>
      </c>
      <c r="H41" s="443"/>
      <c r="I41" s="443"/>
      <c r="J41" s="443"/>
      <c r="K41" s="441"/>
      <c r="O41" s="441"/>
      <c r="P41" s="441"/>
      <c r="Q41" s="441"/>
    </row>
    <row r="42" spans="1:41" ht="7.5" customHeight="1">
      <c r="A42" s="441"/>
      <c r="B42" s="441"/>
      <c r="C42" s="441"/>
      <c r="D42" s="441"/>
      <c r="E42" s="441"/>
      <c r="F42" s="441"/>
      <c r="G42" s="441"/>
      <c r="H42" s="441"/>
      <c r="I42" s="441"/>
      <c r="J42" s="441"/>
      <c r="K42" s="441"/>
      <c r="L42" s="441"/>
      <c r="M42" s="441"/>
      <c r="N42" s="441"/>
      <c r="O42" s="441"/>
      <c r="P42" s="441"/>
      <c r="Q42" s="441"/>
      <c r="R42" s="441"/>
      <c r="S42" s="441"/>
    </row>
    <row r="43" spans="1:41">
      <c r="A43" s="441"/>
      <c r="B43" s="441"/>
      <c r="C43" s="442" t="s">
        <v>965</v>
      </c>
      <c r="D43" s="441"/>
      <c r="E43" s="441"/>
      <c r="F43" s="441"/>
      <c r="G43" s="441"/>
      <c r="H43" s="441"/>
      <c r="I43" s="441"/>
      <c r="J43" s="441"/>
      <c r="K43" s="441"/>
      <c r="L43" s="441"/>
      <c r="M43" s="441"/>
      <c r="N43" s="441"/>
      <c r="O43" s="441"/>
      <c r="P43" s="441"/>
      <c r="Q43" s="441"/>
      <c r="R43" s="441"/>
      <c r="S43" s="441"/>
    </row>
    <row r="44" spans="1:41">
      <c r="C44" s="558"/>
      <c r="D44" s="559"/>
      <c r="E44" s="559"/>
      <c r="F44" s="559"/>
      <c r="G44" s="559"/>
      <c r="H44" s="559"/>
      <c r="I44" s="559"/>
      <c r="J44" s="559"/>
      <c r="K44" s="559"/>
      <c r="L44" s="559"/>
      <c r="M44" s="559"/>
      <c r="N44" s="559"/>
      <c r="O44" s="559"/>
      <c r="P44" s="559"/>
      <c r="Q44" s="559"/>
      <c r="R44" s="559"/>
      <c r="S44" s="559"/>
      <c r="T44" s="559"/>
      <c r="U44" s="559"/>
      <c r="V44" s="559"/>
      <c r="W44" s="559"/>
      <c r="X44" s="559"/>
      <c r="Y44" s="559"/>
      <c r="Z44" s="559"/>
      <c r="AA44" s="559"/>
      <c r="AB44" s="559"/>
      <c r="AC44" s="559"/>
      <c r="AD44" s="559"/>
      <c r="AE44" s="559"/>
      <c r="AF44" s="559"/>
      <c r="AG44" s="559"/>
      <c r="AH44" s="559"/>
      <c r="AI44" s="559"/>
      <c r="AJ44" s="559"/>
      <c r="AK44" s="559"/>
      <c r="AL44" s="559"/>
      <c r="AM44" s="559"/>
      <c r="AN44" s="559"/>
      <c r="AO44" s="560"/>
    </row>
    <row r="45" spans="1:41">
      <c r="C45" s="561"/>
      <c r="D45" s="562"/>
      <c r="E45" s="562"/>
      <c r="F45" s="562"/>
      <c r="G45" s="562"/>
      <c r="H45" s="562"/>
      <c r="I45" s="562"/>
      <c r="J45" s="562"/>
      <c r="K45" s="562"/>
      <c r="L45" s="562"/>
      <c r="M45" s="562"/>
      <c r="N45" s="562"/>
      <c r="O45" s="562"/>
      <c r="P45" s="562"/>
      <c r="Q45" s="562"/>
      <c r="R45" s="562"/>
      <c r="S45" s="562"/>
      <c r="T45" s="562"/>
      <c r="U45" s="562"/>
      <c r="V45" s="562"/>
      <c r="W45" s="562"/>
      <c r="X45" s="562"/>
      <c r="Y45" s="562"/>
      <c r="Z45" s="562"/>
      <c r="AA45" s="562"/>
      <c r="AB45" s="562"/>
      <c r="AC45" s="562"/>
      <c r="AD45" s="562"/>
      <c r="AE45" s="562"/>
      <c r="AF45" s="562"/>
      <c r="AG45" s="562"/>
      <c r="AH45" s="562"/>
      <c r="AI45" s="562"/>
      <c r="AJ45" s="562"/>
      <c r="AK45" s="562"/>
      <c r="AL45" s="562"/>
      <c r="AM45" s="562"/>
      <c r="AN45" s="562"/>
      <c r="AO45" s="563"/>
    </row>
    <row r="46" spans="1:41">
      <c r="C46" s="561"/>
      <c r="D46" s="562"/>
      <c r="E46" s="562"/>
      <c r="F46" s="562"/>
      <c r="G46" s="562"/>
      <c r="H46" s="562"/>
      <c r="I46" s="562"/>
      <c r="J46" s="562"/>
      <c r="K46" s="562"/>
      <c r="L46" s="562"/>
      <c r="M46" s="562"/>
      <c r="N46" s="562"/>
      <c r="O46" s="562"/>
      <c r="P46" s="562"/>
      <c r="Q46" s="562"/>
      <c r="R46" s="562"/>
      <c r="S46" s="562"/>
      <c r="T46" s="562"/>
      <c r="U46" s="562"/>
      <c r="V46" s="562"/>
      <c r="W46" s="562"/>
      <c r="X46" s="562"/>
      <c r="Y46" s="562"/>
      <c r="Z46" s="562"/>
      <c r="AA46" s="562"/>
      <c r="AB46" s="562"/>
      <c r="AC46" s="562"/>
      <c r="AD46" s="562"/>
      <c r="AE46" s="562"/>
      <c r="AF46" s="562"/>
      <c r="AG46" s="562"/>
      <c r="AH46" s="562"/>
      <c r="AI46" s="562"/>
      <c r="AJ46" s="562"/>
      <c r="AK46" s="562"/>
      <c r="AL46" s="562"/>
      <c r="AM46" s="562"/>
      <c r="AN46" s="562"/>
      <c r="AO46" s="563"/>
    </row>
    <row r="47" spans="1:41">
      <c r="C47" s="561"/>
      <c r="D47" s="562"/>
      <c r="E47" s="562"/>
      <c r="F47" s="562"/>
      <c r="G47" s="562"/>
      <c r="H47" s="562"/>
      <c r="I47" s="562"/>
      <c r="J47" s="562"/>
      <c r="K47" s="562"/>
      <c r="L47" s="562"/>
      <c r="M47" s="562"/>
      <c r="N47" s="562"/>
      <c r="O47" s="562"/>
      <c r="P47" s="562"/>
      <c r="Q47" s="562"/>
      <c r="R47" s="562"/>
      <c r="S47" s="562"/>
      <c r="T47" s="562"/>
      <c r="U47" s="562"/>
      <c r="V47" s="562"/>
      <c r="W47" s="562"/>
      <c r="X47" s="562"/>
      <c r="Y47" s="562"/>
      <c r="Z47" s="562"/>
      <c r="AA47" s="562"/>
      <c r="AB47" s="562"/>
      <c r="AC47" s="562"/>
      <c r="AD47" s="562"/>
      <c r="AE47" s="562"/>
      <c r="AF47" s="562"/>
      <c r="AG47" s="562"/>
      <c r="AH47" s="562"/>
      <c r="AI47" s="562"/>
      <c r="AJ47" s="562"/>
      <c r="AK47" s="562"/>
      <c r="AL47" s="562"/>
      <c r="AM47" s="562"/>
      <c r="AN47" s="562"/>
      <c r="AO47" s="563"/>
    </row>
    <row r="48" spans="1:41">
      <c r="C48" s="561"/>
      <c r="D48" s="562"/>
      <c r="E48" s="562"/>
      <c r="F48" s="562"/>
      <c r="G48" s="562"/>
      <c r="H48" s="562"/>
      <c r="I48" s="562"/>
      <c r="J48" s="562"/>
      <c r="K48" s="562"/>
      <c r="L48" s="562"/>
      <c r="M48" s="562"/>
      <c r="N48" s="562"/>
      <c r="O48" s="562"/>
      <c r="P48" s="562"/>
      <c r="Q48" s="562"/>
      <c r="R48" s="562"/>
      <c r="S48" s="562"/>
      <c r="T48" s="562"/>
      <c r="U48" s="562"/>
      <c r="V48" s="562"/>
      <c r="W48" s="562"/>
      <c r="X48" s="562"/>
      <c r="Y48" s="562"/>
      <c r="Z48" s="562"/>
      <c r="AA48" s="562"/>
      <c r="AB48" s="562"/>
      <c r="AC48" s="562"/>
      <c r="AD48" s="562"/>
      <c r="AE48" s="562"/>
      <c r="AF48" s="562"/>
      <c r="AG48" s="562"/>
      <c r="AH48" s="562"/>
      <c r="AI48" s="562"/>
      <c r="AJ48" s="562"/>
      <c r="AK48" s="562"/>
      <c r="AL48" s="562"/>
      <c r="AM48" s="562"/>
      <c r="AN48" s="562"/>
      <c r="AO48" s="563"/>
    </row>
    <row r="49" spans="2:41">
      <c r="C49" s="564"/>
      <c r="D49" s="565"/>
      <c r="E49" s="565"/>
      <c r="F49" s="565"/>
      <c r="G49" s="565"/>
      <c r="H49" s="565"/>
      <c r="I49" s="565"/>
      <c r="J49" s="565"/>
      <c r="K49" s="565"/>
      <c r="L49" s="565"/>
      <c r="M49" s="565"/>
      <c r="N49" s="565"/>
      <c r="O49" s="565"/>
      <c r="P49" s="565"/>
      <c r="Q49" s="565"/>
      <c r="R49" s="565"/>
      <c r="S49" s="565"/>
      <c r="T49" s="565"/>
      <c r="U49" s="565"/>
      <c r="V49" s="565"/>
      <c r="W49" s="565"/>
      <c r="X49" s="565"/>
      <c r="Y49" s="565"/>
      <c r="Z49" s="565"/>
      <c r="AA49" s="565"/>
      <c r="AB49" s="565"/>
      <c r="AC49" s="565"/>
      <c r="AD49" s="565"/>
      <c r="AE49" s="565"/>
      <c r="AF49" s="565"/>
      <c r="AG49" s="565"/>
      <c r="AH49" s="565"/>
      <c r="AI49" s="565"/>
      <c r="AJ49" s="565"/>
      <c r="AK49" s="565"/>
      <c r="AL49" s="565"/>
      <c r="AM49" s="565"/>
      <c r="AN49" s="565"/>
      <c r="AO49" s="566"/>
    </row>
    <row r="51" spans="2:41">
      <c r="B51" s="436" t="s">
        <v>966</v>
      </c>
    </row>
    <row r="57" spans="2:41" hidden="1">
      <c r="C57" s="436" t="s">
        <v>943</v>
      </c>
      <c r="K57" s="436" t="s">
        <v>967</v>
      </c>
    </row>
    <row r="58" spans="2:41" hidden="1">
      <c r="C58" s="436">
        <v>1</v>
      </c>
      <c r="K58" s="436">
        <v>1</v>
      </c>
    </row>
    <row r="59" spans="2:41" hidden="1">
      <c r="C59" s="436">
        <v>2</v>
      </c>
      <c r="K59" s="436">
        <v>2</v>
      </c>
    </row>
    <row r="60" spans="2:41" hidden="1">
      <c r="C60" s="436">
        <v>3</v>
      </c>
      <c r="K60" s="436">
        <v>3</v>
      </c>
    </row>
    <row r="61" spans="2:41" hidden="1">
      <c r="C61" s="436">
        <v>4</v>
      </c>
    </row>
    <row r="62" spans="2:41" hidden="1">
      <c r="C62" s="436">
        <v>5</v>
      </c>
    </row>
    <row r="63" spans="2:41" hidden="1">
      <c r="C63" s="436">
        <v>6</v>
      </c>
    </row>
  </sheetData>
  <mergeCells count="14">
    <mergeCell ref="C34:E34"/>
    <mergeCell ref="F3:N3"/>
    <mergeCell ref="S3:AA3"/>
    <mergeCell ref="Y12:AA12"/>
    <mergeCell ref="C20:AO25"/>
    <mergeCell ref="C33:E33"/>
    <mergeCell ref="C41:E41"/>
    <mergeCell ref="C44:AO49"/>
    <mergeCell ref="C35:E35"/>
    <mergeCell ref="C36:E36"/>
    <mergeCell ref="C37:E37"/>
    <mergeCell ref="C38:E38"/>
    <mergeCell ref="C39:E39"/>
    <mergeCell ref="C40:E40"/>
  </mergeCells>
  <phoneticPr fontId="2"/>
  <dataValidations count="3">
    <dataValidation type="list" allowBlank="1" showInputMessage="1" showErrorMessage="1" sqref="C33:E41" xr:uid="{00000000-0002-0000-0500-000000000000}">
      <formula1>$K$58:$K$60</formula1>
    </dataValidation>
    <dataValidation allowBlank="1" showInputMessage="1" showErrorMessage="1" prompt="A_PJ経歴で設定した値が表示されます(入力不要)" sqref="F3:N3 S3:AA3" xr:uid="{00000000-0002-0000-0500-000001000000}"/>
    <dataValidation type="list" allowBlank="1" showInputMessage="1" showErrorMessage="1" sqref="Y12:AA12" xr:uid="{00000000-0002-0000-0500-000002000000}">
      <formula1>$C$58:$C$63</formula1>
    </dataValidation>
  </dataValidations>
  <pageMargins left="0.7" right="0.7" top="0.75" bottom="0.75" header="0.3" footer="0.3"/>
  <pageSetup paperSize="9" scale="90" orientation="portrait" r:id="rId1"/>
  <ignoredErrors>
    <ignoredError sqref="F3 S3" unlockedFormula="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B1:G74"/>
  <sheetViews>
    <sheetView showGridLines="0" topLeftCell="A46" zoomScaleNormal="100" zoomScaleSheetLayoutView="100" workbookViewId="0">
      <selection activeCell="E72" sqref="E72"/>
    </sheetView>
  </sheetViews>
  <sheetFormatPr defaultColWidth="2.875" defaultRowHeight="13.5" customHeight="1"/>
  <cols>
    <col min="1" max="1" width="2.875" style="12"/>
    <col min="2" max="2" width="8.25" style="12" customWidth="1"/>
    <col min="3" max="3" width="10.875" style="12" customWidth="1"/>
    <col min="4" max="4" width="35.375" style="12" bestFit="1" customWidth="1"/>
    <col min="5" max="5" width="23.125" style="12" bestFit="1" customWidth="1"/>
    <col min="6" max="6" width="66.25" style="12" customWidth="1"/>
    <col min="7" max="16384" width="2.875" style="12"/>
  </cols>
  <sheetData>
    <row r="1" spans="2:6" s="10" customFormat="1" ht="13.5" customHeight="1">
      <c r="B1" s="10" t="s">
        <v>599</v>
      </c>
    </row>
    <row r="2" spans="2:6" s="10" customFormat="1" ht="13.5" customHeight="1">
      <c r="C2" s="10" t="s">
        <v>600</v>
      </c>
    </row>
    <row r="3" spans="2:6" s="10" customFormat="1" ht="13.5" customHeight="1">
      <c r="C3" s="10" t="s">
        <v>601</v>
      </c>
    </row>
    <row r="4" spans="2:6" s="10" customFormat="1" ht="13.5" customHeight="1">
      <c r="C4" s="10" t="s">
        <v>602</v>
      </c>
    </row>
    <row r="6" spans="2:6" s="10" customFormat="1" ht="12.75" thickBot="1">
      <c r="B6" s="160" t="s">
        <v>275</v>
      </c>
      <c r="C6" s="157" t="s">
        <v>291</v>
      </c>
      <c r="D6" s="157" t="s">
        <v>603</v>
      </c>
      <c r="E6" s="157" t="s">
        <v>604</v>
      </c>
      <c r="F6" s="158" t="s">
        <v>290</v>
      </c>
    </row>
    <row r="7" spans="2:6" s="10" customFormat="1" ht="12">
      <c r="B7" s="337">
        <v>0.9</v>
      </c>
      <c r="C7" s="156">
        <v>42050</v>
      </c>
      <c r="D7" s="148" t="s">
        <v>276</v>
      </c>
      <c r="E7" s="148" t="s">
        <v>605</v>
      </c>
      <c r="F7" s="149"/>
    </row>
    <row r="8" spans="2:6" s="10" customFormat="1" ht="72">
      <c r="B8" s="338" t="s">
        <v>606</v>
      </c>
      <c r="C8" s="150">
        <v>42061</v>
      </c>
      <c r="D8" s="151" t="s">
        <v>277</v>
      </c>
      <c r="E8" s="151" t="s">
        <v>215</v>
      </c>
      <c r="F8" s="153" t="s">
        <v>292</v>
      </c>
    </row>
    <row r="9" spans="2:6" s="10" customFormat="1" ht="12">
      <c r="B9" s="339"/>
      <c r="C9" s="150">
        <v>42062</v>
      </c>
      <c r="D9" s="151" t="s">
        <v>293</v>
      </c>
      <c r="E9" s="151" t="s">
        <v>213</v>
      </c>
      <c r="F9" s="152" t="s">
        <v>294</v>
      </c>
    </row>
    <row r="10" spans="2:6" s="10" customFormat="1" ht="12">
      <c r="B10" s="339"/>
      <c r="C10" s="206">
        <v>42067</v>
      </c>
      <c r="D10" s="151" t="s">
        <v>297</v>
      </c>
      <c r="E10" s="151" t="s">
        <v>296</v>
      </c>
      <c r="F10" s="152" t="s">
        <v>298</v>
      </c>
    </row>
    <row r="11" spans="2:6" s="10" customFormat="1" ht="12">
      <c r="B11" s="339"/>
      <c r="C11" s="207"/>
      <c r="D11" s="151" t="s">
        <v>300</v>
      </c>
      <c r="E11" s="151" t="s">
        <v>299</v>
      </c>
      <c r="F11" s="152" t="s">
        <v>301</v>
      </c>
    </row>
    <row r="12" spans="2:6" s="10" customFormat="1" ht="12">
      <c r="B12" s="339"/>
      <c r="C12" s="207"/>
      <c r="D12" s="151" t="s">
        <v>356</v>
      </c>
      <c r="E12" s="151" t="s">
        <v>355</v>
      </c>
      <c r="F12" s="152" t="s">
        <v>357</v>
      </c>
    </row>
    <row r="13" spans="2:6" s="10" customFormat="1" ht="12">
      <c r="B13" s="339"/>
      <c r="C13" s="207"/>
      <c r="D13" s="154" t="s">
        <v>365</v>
      </c>
      <c r="E13" s="151" t="s">
        <v>607</v>
      </c>
      <c r="F13" s="152" t="s">
        <v>366</v>
      </c>
    </row>
    <row r="14" spans="2:6" s="10" customFormat="1" ht="12">
      <c r="B14" s="339"/>
      <c r="C14" s="207"/>
      <c r="D14" s="148"/>
      <c r="E14" s="151" t="s">
        <v>215</v>
      </c>
      <c r="F14" s="152" t="s">
        <v>369</v>
      </c>
    </row>
    <row r="15" spans="2:6" s="10" customFormat="1" ht="12">
      <c r="B15" s="339"/>
      <c r="C15" s="156"/>
      <c r="D15" s="151" t="s">
        <v>368</v>
      </c>
      <c r="E15" s="151" t="s">
        <v>398</v>
      </c>
      <c r="F15" s="152" t="s">
        <v>368</v>
      </c>
    </row>
    <row r="16" spans="2:6" s="10" customFormat="1" ht="12">
      <c r="B16" s="337"/>
      <c r="C16" s="150">
        <v>42069</v>
      </c>
      <c r="D16" s="154" t="s">
        <v>365</v>
      </c>
      <c r="E16" s="151" t="s">
        <v>372</v>
      </c>
      <c r="F16" s="152" t="s">
        <v>373</v>
      </c>
    </row>
    <row r="17" spans="2:7" s="10" customFormat="1" ht="12">
      <c r="B17" s="340" t="s">
        <v>608</v>
      </c>
      <c r="C17" s="150">
        <v>42082</v>
      </c>
      <c r="D17" s="154" t="s">
        <v>365</v>
      </c>
      <c r="E17" s="151" t="s">
        <v>397</v>
      </c>
      <c r="F17" s="152"/>
    </row>
    <row r="18" spans="2:7" s="10" customFormat="1" ht="12">
      <c r="B18" s="338" t="s">
        <v>609</v>
      </c>
      <c r="C18" s="206">
        <v>42131</v>
      </c>
      <c r="D18" s="154" t="s">
        <v>365</v>
      </c>
      <c r="E18" s="154" t="s">
        <v>406</v>
      </c>
      <c r="F18" s="155" t="s">
        <v>405</v>
      </c>
    </row>
    <row r="19" spans="2:7" s="10" customFormat="1" ht="12">
      <c r="B19" s="337"/>
      <c r="C19" s="156"/>
      <c r="D19" s="148"/>
      <c r="E19" s="148" t="s">
        <v>299</v>
      </c>
      <c r="F19" s="149" t="s">
        <v>404</v>
      </c>
    </row>
    <row r="20" spans="2:7" s="10" customFormat="1" ht="36">
      <c r="B20" s="340" t="s">
        <v>610</v>
      </c>
      <c r="C20" s="150">
        <v>42356</v>
      </c>
      <c r="D20" s="151" t="s">
        <v>473</v>
      </c>
      <c r="E20" s="151" t="s">
        <v>484</v>
      </c>
      <c r="F20" s="153" t="s">
        <v>483</v>
      </c>
    </row>
    <row r="21" spans="2:7" s="10" customFormat="1" ht="12">
      <c r="B21" s="340"/>
      <c r="C21" s="150"/>
      <c r="D21" s="151" t="s">
        <v>474</v>
      </c>
      <c r="E21" s="151" t="s">
        <v>213</v>
      </c>
      <c r="F21" s="152" t="s">
        <v>475</v>
      </c>
    </row>
    <row r="22" spans="2:7" s="10" customFormat="1" ht="12">
      <c r="B22" s="340"/>
      <c r="C22" s="150"/>
      <c r="D22" s="151" t="s">
        <v>476</v>
      </c>
      <c r="E22" s="151" t="s">
        <v>213</v>
      </c>
      <c r="F22" s="152" t="s">
        <v>477</v>
      </c>
    </row>
    <row r="23" spans="2:7" s="10" customFormat="1" ht="13.5" customHeight="1">
      <c r="B23" s="338"/>
      <c r="C23" s="154"/>
      <c r="D23" s="154" t="s">
        <v>478</v>
      </c>
      <c r="E23" s="151" t="s">
        <v>213</v>
      </c>
      <c r="F23" s="155" t="s">
        <v>479</v>
      </c>
    </row>
    <row r="24" spans="2:7" s="10" customFormat="1" ht="13.5" customHeight="1">
      <c r="B24" s="338"/>
      <c r="C24" s="154"/>
      <c r="D24" s="154" t="s">
        <v>480</v>
      </c>
      <c r="E24" s="154" t="s">
        <v>289</v>
      </c>
      <c r="F24" s="155" t="s">
        <v>481</v>
      </c>
    </row>
    <row r="25" spans="2:7" s="344" customFormat="1" ht="13.5" customHeight="1">
      <c r="B25" s="341"/>
      <c r="C25" s="342"/>
      <c r="D25" s="342" t="s">
        <v>482</v>
      </c>
      <c r="E25" s="342" t="s">
        <v>299</v>
      </c>
      <c r="F25" s="343"/>
    </row>
    <row r="26" spans="2:7" s="344" customFormat="1" ht="13.5" customHeight="1">
      <c r="B26" s="338" t="s">
        <v>611</v>
      </c>
      <c r="C26" s="366">
        <v>42469</v>
      </c>
      <c r="D26" s="154" t="s">
        <v>520</v>
      </c>
      <c r="E26" s="154" t="s">
        <v>522</v>
      </c>
      <c r="F26" s="155" t="s">
        <v>521</v>
      </c>
      <c r="G26" s="10"/>
    </row>
    <row r="27" spans="2:7" s="344" customFormat="1" ht="13.5" customHeight="1">
      <c r="B27" s="338"/>
      <c r="C27" s="154"/>
      <c r="D27" s="154" t="s">
        <v>523</v>
      </c>
      <c r="E27" s="154" t="s">
        <v>522</v>
      </c>
      <c r="F27" s="155"/>
      <c r="G27" s="10"/>
    </row>
    <row r="28" spans="2:7" s="344" customFormat="1" ht="13.5" customHeight="1">
      <c r="B28" s="338"/>
      <c r="C28" s="154"/>
      <c r="D28" s="154" t="s">
        <v>526</v>
      </c>
      <c r="E28" s="154" t="s">
        <v>525</v>
      </c>
      <c r="F28" s="367" t="s">
        <v>524</v>
      </c>
      <c r="G28" s="10"/>
    </row>
    <row r="29" spans="2:7" s="344" customFormat="1" ht="13.5" customHeight="1">
      <c r="B29" s="338"/>
      <c r="C29" s="154"/>
      <c r="D29" s="154" t="s">
        <v>587</v>
      </c>
      <c r="E29" s="154" t="s">
        <v>588</v>
      </c>
      <c r="F29" s="367"/>
      <c r="G29" s="10"/>
    </row>
    <row r="30" spans="2:7" s="344" customFormat="1" ht="24">
      <c r="B30" s="338"/>
      <c r="C30" s="366">
        <v>42478</v>
      </c>
      <c r="D30" s="154" t="s">
        <v>589</v>
      </c>
      <c r="E30" s="151" t="s">
        <v>215</v>
      </c>
      <c r="F30" s="367" t="s">
        <v>590</v>
      </c>
      <c r="G30" s="10"/>
    </row>
    <row r="31" spans="2:7" s="344" customFormat="1" ht="12">
      <c r="B31" s="338" t="s">
        <v>612</v>
      </c>
      <c r="C31" s="366">
        <v>42479</v>
      </c>
      <c r="D31" s="154" t="s">
        <v>594</v>
      </c>
      <c r="E31" s="154" t="s">
        <v>299</v>
      </c>
      <c r="F31" s="367" t="s">
        <v>591</v>
      </c>
      <c r="G31" s="10"/>
    </row>
    <row r="32" spans="2:7" s="344" customFormat="1" ht="12">
      <c r="B32" s="338"/>
      <c r="C32" s="366"/>
      <c r="D32" s="154"/>
      <c r="E32" s="154" t="s">
        <v>592</v>
      </c>
      <c r="F32" s="367" t="s">
        <v>593</v>
      </c>
      <c r="G32" s="10"/>
    </row>
    <row r="33" spans="2:7" s="344" customFormat="1" ht="24">
      <c r="B33" s="338" t="s">
        <v>613</v>
      </c>
      <c r="C33" s="366">
        <v>42485</v>
      </c>
      <c r="D33" s="154" t="s">
        <v>595</v>
      </c>
      <c r="E33" s="154" t="s">
        <v>299</v>
      </c>
      <c r="F33" s="367" t="s">
        <v>596</v>
      </c>
      <c r="G33" s="10"/>
    </row>
    <row r="34" spans="2:7" s="344" customFormat="1" ht="24">
      <c r="B34" s="338" t="s">
        <v>614</v>
      </c>
      <c r="C34" s="366">
        <v>42507</v>
      </c>
      <c r="D34" s="154" t="s">
        <v>615</v>
      </c>
      <c r="E34" s="154" t="s">
        <v>525</v>
      </c>
      <c r="F34" s="367" t="s">
        <v>616</v>
      </c>
      <c r="G34" s="10"/>
    </row>
    <row r="35" spans="2:7" s="344" customFormat="1" ht="12">
      <c r="B35" s="338"/>
      <c r="C35" s="366"/>
      <c r="D35" s="154"/>
      <c r="E35" s="154" t="s">
        <v>299</v>
      </c>
      <c r="F35" s="367" t="s">
        <v>617</v>
      </c>
      <c r="G35" s="10"/>
    </row>
    <row r="36" spans="2:7" s="344" customFormat="1" ht="12">
      <c r="B36" s="338"/>
      <c r="C36" s="366"/>
      <c r="D36" s="154"/>
      <c r="E36" s="154" t="s">
        <v>299</v>
      </c>
      <c r="F36" s="367" t="s">
        <v>618</v>
      </c>
      <c r="G36" s="10"/>
    </row>
    <row r="37" spans="2:7" s="344" customFormat="1" ht="12">
      <c r="B37" s="338" t="s">
        <v>629</v>
      </c>
      <c r="C37" s="366">
        <v>42565</v>
      </c>
      <c r="D37" s="154" t="s">
        <v>630</v>
      </c>
      <c r="E37" s="154" t="s">
        <v>525</v>
      </c>
      <c r="F37" s="367" t="s">
        <v>631</v>
      </c>
      <c r="G37" s="10"/>
    </row>
    <row r="38" spans="2:7" s="344" customFormat="1" ht="12">
      <c r="B38" s="338"/>
      <c r="C38" s="366"/>
      <c r="D38" s="154"/>
      <c r="E38" s="154"/>
      <c r="F38" s="367" t="s">
        <v>632</v>
      </c>
      <c r="G38" s="10"/>
    </row>
    <row r="39" spans="2:7" s="344" customFormat="1" ht="12">
      <c r="B39" s="338"/>
      <c r="C39" s="366"/>
      <c r="D39" s="154"/>
      <c r="E39" s="154"/>
      <c r="F39" s="367" t="s">
        <v>634</v>
      </c>
      <c r="G39" s="10"/>
    </row>
    <row r="40" spans="2:7" s="344" customFormat="1" ht="12">
      <c r="B40" s="338"/>
      <c r="C40" s="366"/>
      <c r="D40" s="154"/>
      <c r="E40" s="154"/>
      <c r="F40" s="367" t="s">
        <v>635</v>
      </c>
      <c r="G40" s="10"/>
    </row>
    <row r="41" spans="2:7" s="344" customFormat="1" ht="12">
      <c r="B41" s="338"/>
      <c r="C41" s="366"/>
      <c r="D41" s="154"/>
      <c r="E41" s="154"/>
      <c r="F41" s="367" t="s">
        <v>638</v>
      </c>
      <c r="G41" s="10"/>
    </row>
    <row r="42" spans="2:7" s="344" customFormat="1" ht="24">
      <c r="B42" s="338"/>
      <c r="C42" s="366"/>
      <c r="D42" s="154"/>
      <c r="E42" s="154"/>
      <c r="F42" s="367" t="s">
        <v>633</v>
      </c>
      <c r="G42" s="10"/>
    </row>
    <row r="43" spans="2:7" s="344" customFormat="1" ht="12">
      <c r="B43" s="338"/>
      <c r="C43" s="366"/>
      <c r="D43" s="154"/>
      <c r="E43" s="154" t="s">
        <v>637</v>
      </c>
      <c r="F43" s="367" t="s">
        <v>634</v>
      </c>
      <c r="G43" s="10"/>
    </row>
    <row r="44" spans="2:7" s="344" customFormat="1" ht="12">
      <c r="B44" s="338"/>
      <c r="C44" s="366"/>
      <c r="D44" s="154"/>
      <c r="E44" s="154"/>
      <c r="F44" s="367" t="s">
        <v>638</v>
      </c>
      <c r="G44" s="10"/>
    </row>
    <row r="45" spans="2:7" s="344" customFormat="1" ht="12">
      <c r="B45" s="341"/>
      <c r="C45" s="364"/>
      <c r="D45" s="342"/>
      <c r="E45" s="154"/>
      <c r="F45" s="365" t="s">
        <v>640</v>
      </c>
    </row>
    <row r="46" spans="2:7" s="344" customFormat="1" ht="12">
      <c r="B46" s="341"/>
      <c r="C46" s="364"/>
      <c r="D46" s="342"/>
      <c r="E46" s="154"/>
      <c r="F46" s="365" t="s">
        <v>641</v>
      </c>
    </row>
    <row r="47" spans="2:7" s="344" customFormat="1" ht="12">
      <c r="B47" s="341"/>
      <c r="C47" s="364"/>
      <c r="D47" s="342"/>
      <c r="E47" s="154" t="s">
        <v>643</v>
      </c>
      <c r="F47" s="367" t="s">
        <v>642</v>
      </c>
    </row>
    <row r="48" spans="2:7" s="344" customFormat="1" ht="24">
      <c r="B48" s="341"/>
      <c r="C48" s="364"/>
      <c r="D48" s="342"/>
      <c r="E48" s="154"/>
      <c r="F48" s="365" t="s">
        <v>644</v>
      </c>
    </row>
    <row r="49" spans="2:6" s="344" customFormat="1" ht="12">
      <c r="B49" s="338" t="s">
        <v>651</v>
      </c>
      <c r="C49" s="366">
        <v>42565</v>
      </c>
      <c r="D49" s="342" t="s">
        <v>653</v>
      </c>
      <c r="E49" s="154" t="s">
        <v>652</v>
      </c>
      <c r="F49" s="365" t="s">
        <v>654</v>
      </c>
    </row>
    <row r="50" spans="2:6" s="344" customFormat="1" ht="12">
      <c r="B50" s="338" t="s">
        <v>657</v>
      </c>
      <c r="C50" s="364">
        <v>42685</v>
      </c>
      <c r="D50" s="342" t="s">
        <v>655</v>
      </c>
      <c r="E50" s="154" t="s">
        <v>656</v>
      </c>
      <c r="F50" s="365"/>
    </row>
    <row r="51" spans="2:6" s="10" customFormat="1" ht="13.5" customHeight="1">
      <c r="B51" s="341" t="s">
        <v>659</v>
      </c>
      <c r="C51" s="364">
        <v>42850</v>
      </c>
      <c r="D51" s="342" t="s">
        <v>660</v>
      </c>
      <c r="E51" s="154" t="s">
        <v>214</v>
      </c>
      <c r="F51" s="365" t="s">
        <v>661</v>
      </c>
    </row>
    <row r="52" spans="2:6" s="10" customFormat="1" ht="13.5" customHeight="1">
      <c r="B52" s="341" t="s">
        <v>678</v>
      </c>
      <c r="C52" s="364">
        <v>42893</v>
      </c>
      <c r="D52" s="342" t="s">
        <v>679</v>
      </c>
      <c r="E52" s="154" t="s">
        <v>680</v>
      </c>
      <c r="F52" s="365"/>
    </row>
    <row r="53" spans="2:6" s="72" customFormat="1" ht="13.5" customHeight="1">
      <c r="B53" s="341" t="s">
        <v>789</v>
      </c>
      <c r="C53" s="364">
        <v>43263</v>
      </c>
      <c r="D53" s="342" t="s">
        <v>790</v>
      </c>
      <c r="E53" s="154" t="s">
        <v>588</v>
      </c>
      <c r="F53" s="365"/>
    </row>
    <row r="54" spans="2:6" s="10" customFormat="1" ht="13.5" customHeight="1">
      <c r="B54" s="341" t="s">
        <v>869</v>
      </c>
      <c r="C54" s="364">
        <v>43560</v>
      </c>
      <c r="D54" s="342" t="s">
        <v>870</v>
      </c>
      <c r="E54" s="154" t="s">
        <v>588</v>
      </c>
      <c r="F54" s="365"/>
    </row>
    <row r="55" spans="2:6" s="10" customFormat="1" ht="13.5" customHeight="1">
      <c r="B55" s="341" t="s">
        <v>938</v>
      </c>
      <c r="C55" s="364">
        <v>43572</v>
      </c>
      <c r="D55" s="342" t="s">
        <v>871</v>
      </c>
      <c r="E55" s="383" t="s">
        <v>872</v>
      </c>
      <c r="F55" s="365"/>
    </row>
    <row r="56" spans="2:6" ht="13.5" customHeight="1">
      <c r="B56" s="341"/>
      <c r="C56" s="364"/>
      <c r="D56" s="342" t="s">
        <v>892</v>
      </c>
      <c r="E56" s="154" t="s">
        <v>893</v>
      </c>
      <c r="F56" s="365" t="s">
        <v>891</v>
      </c>
    </row>
    <row r="57" spans="2:6" ht="13.5" customHeight="1">
      <c r="B57" s="341"/>
      <c r="C57" s="364"/>
      <c r="D57" s="342"/>
      <c r="E57" s="154"/>
      <c r="F57" s="365" t="s">
        <v>895</v>
      </c>
    </row>
    <row r="58" spans="2:6" ht="13.5" customHeight="1">
      <c r="B58" s="341"/>
      <c r="C58" s="364"/>
      <c r="D58" s="342"/>
      <c r="E58" s="154"/>
      <c r="F58" s="365" t="s">
        <v>899</v>
      </c>
    </row>
    <row r="59" spans="2:6" ht="13.5" customHeight="1">
      <c r="B59" s="341"/>
      <c r="C59" s="364"/>
      <c r="D59" s="342"/>
      <c r="E59" s="154"/>
      <c r="F59" s="365" t="s">
        <v>894</v>
      </c>
    </row>
    <row r="60" spans="2:6" ht="13.5" customHeight="1">
      <c r="B60" s="341"/>
      <c r="C60" s="364"/>
      <c r="D60" s="342"/>
      <c r="E60" s="154"/>
      <c r="F60" s="365" t="s">
        <v>897</v>
      </c>
    </row>
    <row r="61" spans="2:6" ht="13.5" customHeight="1">
      <c r="B61" s="341"/>
      <c r="C61" s="364"/>
      <c r="D61" s="342"/>
      <c r="E61" s="154"/>
      <c r="F61" s="365" t="s">
        <v>896</v>
      </c>
    </row>
    <row r="62" spans="2:6" ht="13.5" customHeight="1">
      <c r="B62" s="338" t="s">
        <v>937</v>
      </c>
      <c r="C62" s="366">
        <v>43599</v>
      </c>
      <c r="D62" s="154" t="s">
        <v>936</v>
      </c>
      <c r="E62" s="154" t="s">
        <v>935</v>
      </c>
      <c r="F62" s="365" t="s">
        <v>971</v>
      </c>
    </row>
    <row r="63" spans="2:6" ht="13.5" customHeight="1">
      <c r="B63" s="338"/>
      <c r="C63" s="366"/>
      <c r="D63" s="154" t="s">
        <v>970</v>
      </c>
      <c r="E63" s="154" t="s">
        <v>588</v>
      </c>
      <c r="F63" s="365"/>
    </row>
    <row r="64" spans="2:6" ht="13.5" customHeight="1">
      <c r="B64" s="338"/>
      <c r="C64" s="366"/>
      <c r="D64" s="154" t="s">
        <v>968</v>
      </c>
      <c r="E64" s="154" t="s">
        <v>969</v>
      </c>
      <c r="F64" s="365" t="s">
        <v>972</v>
      </c>
    </row>
    <row r="65" spans="2:6" ht="13.5" customHeight="1">
      <c r="B65" s="338" t="s">
        <v>998</v>
      </c>
      <c r="C65" s="366">
        <v>43628</v>
      </c>
      <c r="D65" s="154" t="s">
        <v>999</v>
      </c>
      <c r="E65" s="154" t="s">
        <v>935</v>
      </c>
      <c r="F65" s="365"/>
    </row>
    <row r="66" spans="2:6" ht="13.5" customHeight="1">
      <c r="B66" s="341"/>
      <c r="C66" s="366"/>
      <c r="D66" s="154" t="s">
        <v>994</v>
      </c>
      <c r="E66" s="154" t="s">
        <v>588</v>
      </c>
      <c r="F66" s="365" t="s">
        <v>995</v>
      </c>
    </row>
    <row r="67" spans="2:6" ht="13.5" customHeight="1">
      <c r="B67" s="341"/>
      <c r="C67" s="366"/>
      <c r="D67" s="154" t="s">
        <v>996</v>
      </c>
      <c r="E67" s="154" t="s">
        <v>969</v>
      </c>
      <c r="F67" s="365" t="s">
        <v>997</v>
      </c>
    </row>
    <row r="68" spans="2:6" s="25" customFormat="1" ht="13.5" customHeight="1">
      <c r="B68" s="341"/>
      <c r="C68" s="366"/>
      <c r="D68" s="154" t="s">
        <v>1001</v>
      </c>
      <c r="E68" s="154" t="s">
        <v>1000</v>
      </c>
      <c r="F68" s="365"/>
    </row>
    <row r="69" spans="2:6" s="25" customFormat="1" ht="13.5" customHeight="1">
      <c r="B69" s="519" t="s">
        <v>1051</v>
      </c>
      <c r="C69" s="520">
        <v>43868</v>
      </c>
      <c r="D69" s="521" t="s">
        <v>1052</v>
      </c>
      <c r="E69" s="521" t="s">
        <v>597</v>
      </c>
      <c r="F69" s="522" t="s">
        <v>1053</v>
      </c>
    </row>
    <row r="70" spans="2:6" ht="13.5" customHeight="1">
      <c r="B70" s="519" t="s">
        <v>1054</v>
      </c>
      <c r="C70" s="520">
        <v>43971</v>
      </c>
      <c r="D70" s="523" t="s">
        <v>1055</v>
      </c>
      <c r="E70" s="521" t="s">
        <v>588</v>
      </c>
      <c r="F70" s="522"/>
    </row>
    <row r="71" spans="2:6" ht="13.5" customHeight="1">
      <c r="B71" s="519" t="s">
        <v>1147</v>
      </c>
      <c r="C71" s="520">
        <v>44026</v>
      </c>
      <c r="D71" s="523" t="s">
        <v>1148</v>
      </c>
      <c r="E71" s="521" t="s">
        <v>588</v>
      </c>
      <c r="F71" s="522"/>
    </row>
    <row r="72" spans="2:6" ht="13.5" customHeight="1">
      <c r="B72" s="524" t="s">
        <v>1330</v>
      </c>
      <c r="C72" s="520">
        <v>44147</v>
      </c>
      <c r="D72" s="523" t="s">
        <v>1331</v>
      </c>
      <c r="E72" s="521" t="s">
        <v>588</v>
      </c>
      <c r="F72" s="522"/>
    </row>
    <row r="73" spans="2:6" ht="13.5" customHeight="1">
      <c r="B73" s="524"/>
      <c r="C73" s="525"/>
      <c r="D73" s="523"/>
      <c r="E73" s="521"/>
      <c r="F73" s="522"/>
    </row>
    <row r="74" spans="2:6" ht="13.5" customHeight="1">
      <c r="B74" s="524"/>
      <c r="C74" s="525"/>
      <c r="D74" s="523"/>
      <c r="E74" s="521"/>
      <c r="F74" s="522"/>
    </row>
  </sheetData>
  <phoneticPr fontId="2"/>
  <pageMargins left="0.19685039370078741" right="0.19685039370078741" top="0.39370078740157483" bottom="0.39370078740157483" header="0.19685039370078741" footer="0.19685039370078741"/>
  <pageSetup paperSize="9" fitToHeight="0" orientation="landscape" r:id="rId1"/>
  <headerFooter alignWithMargins="0">
    <oddFooter xml:space="preserve">&amp;R&amp;"Meiryo UI,標準"&amp;9&amp;P / &amp;N </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6">
    <pageSetUpPr fitToPage="1"/>
  </sheetPr>
  <dimension ref="A1:AC32"/>
  <sheetViews>
    <sheetView showGridLines="0" zoomScaleNormal="100" zoomScaleSheetLayoutView="100" workbookViewId="0">
      <selection activeCell="R6" sqref="R6"/>
    </sheetView>
  </sheetViews>
  <sheetFormatPr defaultColWidth="2.875" defaultRowHeight="13.5" customHeight="1"/>
  <cols>
    <col min="1" max="1" width="2.875" style="23"/>
    <col min="2" max="2" width="11.375" style="23" bestFit="1" customWidth="1"/>
    <col min="3" max="3" width="2.875" style="23"/>
    <col min="4" max="4" width="7.5" style="23" bestFit="1" customWidth="1"/>
    <col min="5" max="5" width="2.875" style="23"/>
    <col min="6" max="6" width="20" style="23" customWidth="1"/>
    <col min="7" max="7" width="2.875" style="23"/>
    <col min="8" max="8" width="12.5" style="23" bestFit="1" customWidth="1"/>
    <col min="9" max="9" width="2.875" style="23"/>
    <col min="10" max="10" width="21.75" style="23" bestFit="1" customWidth="1"/>
    <col min="11" max="11" width="2.875" style="23"/>
    <col min="12" max="12" width="13.625" style="23" bestFit="1" customWidth="1"/>
    <col min="13" max="13" width="2.875" style="23"/>
    <col min="14" max="14" width="9.125" style="23" bestFit="1" customWidth="1"/>
    <col min="15" max="15" width="2.875" style="23"/>
    <col min="16" max="16" width="6.875" style="23" bestFit="1" customWidth="1"/>
    <col min="17" max="17" width="2.875" style="23"/>
    <col min="18" max="18" width="5.375" style="23" bestFit="1" customWidth="1"/>
    <col min="19" max="19" width="2.875" style="23"/>
    <col min="20" max="20" width="5.375" style="23" bestFit="1" customWidth="1"/>
    <col min="21" max="21" width="3.25" style="23" customWidth="1"/>
    <col min="22" max="22" width="9.125" style="23" bestFit="1" customWidth="1"/>
    <col min="23" max="24" width="3.125" style="23" customWidth="1"/>
    <col min="25" max="25" width="13.5" style="23" bestFit="1" customWidth="1"/>
    <col min="26" max="26" width="3.75" style="23" bestFit="1" customWidth="1"/>
    <col min="27" max="27" width="3.125" style="23" customWidth="1"/>
    <col min="28" max="28" width="6" style="23" bestFit="1" customWidth="1"/>
    <col min="29" max="29" width="5.25" style="23" bestFit="1" customWidth="1"/>
    <col min="30" max="16384" width="2.875" style="23"/>
  </cols>
  <sheetData>
    <row r="1" spans="1:29" ht="13.5" customHeight="1">
      <c r="A1" s="23" t="s">
        <v>240</v>
      </c>
    </row>
    <row r="3" spans="1:29" ht="13.5" customHeight="1">
      <c r="B3" s="119" t="s">
        <v>283</v>
      </c>
      <c r="C3" s="119"/>
      <c r="D3" s="119"/>
      <c r="E3" s="119"/>
      <c r="F3" s="119"/>
      <c r="G3" s="119"/>
      <c r="H3" s="119"/>
      <c r="I3" s="119"/>
      <c r="J3" s="119"/>
      <c r="K3" s="119"/>
      <c r="L3" s="119"/>
      <c r="M3" s="119"/>
      <c r="N3" s="119"/>
      <c r="O3" s="119"/>
      <c r="P3" s="119"/>
      <c r="Q3" s="119"/>
      <c r="R3" s="119"/>
      <c r="S3" s="119"/>
      <c r="T3" s="119"/>
      <c r="U3" s="119"/>
      <c r="V3" s="119"/>
      <c r="W3" s="119"/>
      <c r="Y3" s="119" t="s">
        <v>284</v>
      </c>
      <c r="Z3" s="119"/>
      <c r="AA3" s="119"/>
      <c r="AB3" s="119"/>
      <c r="AC3" s="119"/>
    </row>
    <row r="5" spans="1:29" s="24" customFormat="1" ht="13.5" customHeight="1">
      <c r="B5" s="100" t="s">
        <v>241</v>
      </c>
      <c r="D5" s="100" t="s">
        <v>264</v>
      </c>
      <c r="F5" s="100" t="s">
        <v>87</v>
      </c>
      <c r="H5" s="100" t="s">
        <v>265</v>
      </c>
      <c r="J5" s="100" t="s">
        <v>4</v>
      </c>
      <c r="L5" s="100" t="s">
        <v>266</v>
      </c>
      <c r="N5" s="100" t="s">
        <v>164</v>
      </c>
      <c r="P5" s="100" t="s">
        <v>267</v>
      </c>
      <c r="R5" s="100" t="s">
        <v>268</v>
      </c>
      <c r="T5" s="100" t="s">
        <v>269</v>
      </c>
      <c r="V5" s="100" t="s">
        <v>167</v>
      </c>
      <c r="Y5" s="101" t="s">
        <v>285</v>
      </c>
      <c r="Z5" s="50"/>
      <c r="AB5" s="101" t="s">
        <v>166</v>
      </c>
      <c r="AC5" s="50"/>
    </row>
    <row r="6" spans="1:29" s="24" customFormat="1" ht="13.5" customHeight="1">
      <c r="B6" s="99" t="s">
        <v>92</v>
      </c>
      <c r="D6" s="99" t="s">
        <v>242</v>
      </c>
      <c r="F6" s="99" t="s">
        <v>238</v>
      </c>
      <c r="H6" s="99" t="s">
        <v>120</v>
      </c>
      <c r="J6" s="73" t="s">
        <v>126</v>
      </c>
      <c r="L6" s="99" t="s">
        <v>129</v>
      </c>
      <c r="N6" s="99" t="s">
        <v>136</v>
      </c>
      <c r="P6" s="99" t="s">
        <v>132</v>
      </c>
      <c r="R6" s="99" t="s">
        <v>137</v>
      </c>
      <c r="T6" s="102" t="s">
        <v>270</v>
      </c>
      <c r="U6" s="10"/>
      <c r="V6" s="73" t="s">
        <v>174</v>
      </c>
      <c r="Y6" s="47" t="s">
        <v>451</v>
      </c>
      <c r="Z6" s="137">
        <v>1</v>
      </c>
      <c r="AB6" s="102" t="s">
        <v>471</v>
      </c>
      <c r="AC6" s="140">
        <v>1</v>
      </c>
    </row>
    <row r="7" spans="1:29" s="24" customFormat="1" ht="13.5" customHeight="1">
      <c r="B7" s="97" t="s">
        <v>93</v>
      </c>
      <c r="D7" s="97" t="s">
        <v>243</v>
      </c>
      <c r="F7" s="97" t="s">
        <v>378</v>
      </c>
      <c r="H7" s="97" t="s">
        <v>121</v>
      </c>
      <c r="J7" s="69" t="s">
        <v>127</v>
      </c>
      <c r="L7" s="97" t="s">
        <v>130</v>
      </c>
      <c r="N7" s="97" t="s">
        <v>135</v>
      </c>
      <c r="P7" s="97" t="s">
        <v>133</v>
      </c>
      <c r="R7" s="98" t="s">
        <v>138</v>
      </c>
      <c r="T7" s="103">
        <v>1</v>
      </c>
      <c r="U7" s="10"/>
      <c r="V7" s="69" t="s">
        <v>178</v>
      </c>
      <c r="Y7" s="330" t="s">
        <v>452</v>
      </c>
      <c r="Z7" s="138">
        <v>3</v>
      </c>
      <c r="AB7" s="120" t="s">
        <v>472</v>
      </c>
      <c r="AC7" s="141">
        <v>0.9</v>
      </c>
    </row>
    <row r="8" spans="1:29" s="24" customFormat="1" ht="13.5" customHeight="1">
      <c r="B8" s="97" t="s">
        <v>94</v>
      </c>
      <c r="D8" s="97" t="s">
        <v>244</v>
      </c>
      <c r="F8" s="97" t="s">
        <v>168</v>
      </c>
      <c r="H8" s="97" t="s">
        <v>122</v>
      </c>
      <c r="J8" s="74" t="s">
        <v>128</v>
      </c>
      <c r="L8" s="98" t="s">
        <v>131</v>
      </c>
      <c r="N8" s="98" t="s">
        <v>131</v>
      </c>
      <c r="P8" s="97" t="s">
        <v>131</v>
      </c>
      <c r="V8" s="69" t="s">
        <v>179</v>
      </c>
      <c r="Y8" s="49" t="s">
        <v>453</v>
      </c>
      <c r="Z8" s="139">
        <v>5</v>
      </c>
    </row>
    <row r="9" spans="1:29" s="24" customFormat="1" ht="13.5" customHeight="1">
      <c r="B9" s="97" t="s">
        <v>95</v>
      </c>
      <c r="D9" s="97" t="s">
        <v>245</v>
      </c>
      <c r="F9" s="97" t="s">
        <v>169</v>
      </c>
      <c r="H9" s="97" t="s">
        <v>123</v>
      </c>
      <c r="P9" s="98" t="s">
        <v>134</v>
      </c>
      <c r="V9" s="74" t="s">
        <v>165</v>
      </c>
    </row>
    <row r="10" spans="1:29" s="24" customFormat="1" ht="13.5" customHeight="1">
      <c r="B10" s="97" t="s">
        <v>96</v>
      </c>
      <c r="D10" s="97" t="s">
        <v>246</v>
      </c>
      <c r="F10" s="97" t="s">
        <v>170</v>
      </c>
      <c r="H10" s="97" t="s">
        <v>124</v>
      </c>
      <c r="J10" s="24" t="s">
        <v>379</v>
      </c>
    </row>
    <row r="11" spans="1:29" s="24" customFormat="1" ht="13.5" customHeight="1">
      <c r="B11" s="97" t="s">
        <v>97</v>
      </c>
      <c r="D11" s="97" t="s">
        <v>247</v>
      </c>
      <c r="F11" s="97" t="s">
        <v>171</v>
      </c>
      <c r="H11" s="98" t="s">
        <v>125</v>
      </c>
    </row>
    <row r="12" spans="1:29" s="24" customFormat="1" ht="13.5" customHeight="1">
      <c r="B12" s="97" t="s">
        <v>98</v>
      </c>
      <c r="D12" s="97" t="s">
        <v>248</v>
      </c>
      <c r="F12" s="98" t="s">
        <v>119</v>
      </c>
    </row>
    <row r="13" spans="1:29" s="24" customFormat="1" ht="13.5" customHeight="1">
      <c r="B13" s="97" t="s">
        <v>99</v>
      </c>
      <c r="D13" s="97" t="s">
        <v>249</v>
      </c>
    </row>
    <row r="14" spans="1:29" s="24" customFormat="1" ht="13.5" customHeight="1">
      <c r="B14" s="97" t="s">
        <v>100</v>
      </c>
      <c r="D14" s="97" t="s">
        <v>250</v>
      </c>
      <c r="V14" s="76"/>
    </row>
    <row r="15" spans="1:29" s="24" customFormat="1" ht="13.5" customHeight="1">
      <c r="B15" s="97" t="s">
        <v>101</v>
      </c>
      <c r="D15" s="97" t="s">
        <v>251</v>
      </c>
    </row>
    <row r="16" spans="1:29" s="24" customFormat="1" ht="13.5" customHeight="1">
      <c r="B16" s="97" t="s">
        <v>102</v>
      </c>
      <c r="D16" s="97" t="s">
        <v>252</v>
      </c>
    </row>
    <row r="17" spans="2:22" s="24" customFormat="1" ht="13.5" customHeight="1">
      <c r="B17" s="97" t="s">
        <v>103</v>
      </c>
      <c r="D17" s="97" t="s">
        <v>253</v>
      </c>
      <c r="V17" s="84"/>
    </row>
    <row r="18" spans="2:22" s="24" customFormat="1" ht="13.5" customHeight="1">
      <c r="B18" s="97" t="s">
        <v>104</v>
      </c>
      <c r="D18" s="97" t="s">
        <v>254</v>
      </c>
    </row>
    <row r="19" spans="2:22" s="24" customFormat="1" ht="13.5" customHeight="1">
      <c r="B19" s="97" t="s">
        <v>105</v>
      </c>
      <c r="D19" s="97" t="s">
        <v>255</v>
      </c>
    </row>
    <row r="20" spans="2:22" s="24" customFormat="1" ht="13.5" customHeight="1">
      <c r="B20" s="97" t="s">
        <v>106</v>
      </c>
      <c r="D20" s="97" t="s">
        <v>256</v>
      </c>
      <c r="V20" s="84"/>
    </row>
    <row r="21" spans="2:22" s="24" customFormat="1" ht="13.5" customHeight="1">
      <c r="B21" s="97" t="s">
        <v>107</v>
      </c>
      <c r="D21" s="97" t="s">
        <v>257</v>
      </c>
    </row>
    <row r="22" spans="2:22" s="24" customFormat="1" ht="13.5" customHeight="1">
      <c r="B22" s="97" t="s">
        <v>108</v>
      </c>
      <c r="D22" s="97" t="s">
        <v>258</v>
      </c>
    </row>
    <row r="23" spans="2:22" s="24" customFormat="1" ht="13.5" customHeight="1">
      <c r="B23" s="97" t="s">
        <v>109</v>
      </c>
      <c r="D23" s="97" t="s">
        <v>259</v>
      </c>
      <c r="V23" s="84"/>
    </row>
    <row r="24" spans="2:22" s="24" customFormat="1" ht="13.5" customHeight="1">
      <c r="B24" s="97" t="s">
        <v>110</v>
      </c>
      <c r="D24" s="97" t="s">
        <v>260</v>
      </c>
    </row>
    <row r="25" spans="2:22" s="24" customFormat="1" ht="13.5" customHeight="1">
      <c r="B25" s="97" t="s">
        <v>111</v>
      </c>
      <c r="D25" s="97" t="s">
        <v>261</v>
      </c>
    </row>
    <row r="26" spans="2:22" s="24" customFormat="1" ht="13.5" customHeight="1">
      <c r="B26" s="97" t="s">
        <v>112</v>
      </c>
      <c r="D26" s="97" t="s">
        <v>262</v>
      </c>
    </row>
    <row r="27" spans="2:22" s="24" customFormat="1" ht="13.5" customHeight="1">
      <c r="B27" s="97" t="s">
        <v>113</v>
      </c>
      <c r="D27" s="98" t="s">
        <v>263</v>
      </c>
    </row>
    <row r="28" spans="2:22" s="24" customFormat="1" ht="13.5" customHeight="1">
      <c r="B28" s="97" t="s">
        <v>114</v>
      </c>
    </row>
    <row r="29" spans="2:22" s="24" customFormat="1" ht="13.5" customHeight="1">
      <c r="B29" s="97" t="s">
        <v>115</v>
      </c>
    </row>
    <row r="30" spans="2:22" s="24" customFormat="1" ht="13.5" customHeight="1">
      <c r="B30" s="97" t="s">
        <v>116</v>
      </c>
    </row>
    <row r="31" spans="2:22" s="24" customFormat="1" ht="13.5" customHeight="1">
      <c r="B31" s="97" t="s">
        <v>117</v>
      </c>
    </row>
    <row r="32" spans="2:22" s="24" customFormat="1" ht="13.5" customHeight="1">
      <c r="B32" s="98" t="s">
        <v>91</v>
      </c>
    </row>
  </sheetData>
  <phoneticPr fontId="4"/>
  <pageMargins left="0.19685039370078741" right="0.19685039370078741" top="0.39370078740157483" bottom="0.39370078740157483" header="0.19685039370078741" footer="0.19685039370078741"/>
  <pageSetup paperSize="8" fitToHeight="0" orientation="landscape" r:id="rId1"/>
  <headerFooter alignWithMargins="0">
    <oddFooter xml:space="preserve">&amp;R&amp;"Meiryo UI,標準"&amp;9&amp;P / &amp;N </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
    <pageSetUpPr fitToPage="1"/>
  </sheetPr>
  <dimension ref="B1:M199"/>
  <sheetViews>
    <sheetView showGridLines="0" zoomScale="115" zoomScaleNormal="115" zoomScaleSheetLayoutView="100" workbookViewId="0">
      <selection activeCell="B4" sqref="B4"/>
    </sheetView>
  </sheetViews>
  <sheetFormatPr defaultColWidth="13.75" defaultRowHeight="13.5" customHeight="1"/>
  <cols>
    <col min="1" max="1" width="2.5" style="23" customWidth="1"/>
    <col min="2" max="2" width="12.75" style="23" bestFit="1" customWidth="1"/>
    <col min="3" max="3" width="3.125" style="23" customWidth="1"/>
    <col min="4" max="4" width="9.375" style="168" customWidth="1"/>
    <col min="5" max="5" width="9.375" style="23" customWidth="1"/>
    <col min="6" max="6" width="35.125" style="23" bestFit="1" customWidth="1"/>
    <col min="7" max="7" width="13.75" style="23"/>
    <col min="8" max="8" width="4.375" style="23" customWidth="1"/>
    <col min="9" max="9" width="11.125" style="23" bestFit="1" customWidth="1"/>
    <col min="10" max="16384" width="13.75" style="23"/>
  </cols>
  <sheetData>
    <row r="1" spans="2:13" s="24" customFormat="1" ht="13.5" customHeight="1">
      <c r="D1" s="24" t="s">
        <v>1002</v>
      </c>
    </row>
    <row r="2" spans="2:13" s="24" customFormat="1" ht="13.5" customHeight="1">
      <c r="D2" s="167"/>
    </row>
    <row r="3" spans="2:13" s="24" customFormat="1" ht="13.5" customHeight="1">
      <c r="B3" s="100" t="s">
        <v>347</v>
      </c>
      <c r="D3" s="176" t="s">
        <v>318</v>
      </c>
      <c r="E3" s="177" t="s">
        <v>317</v>
      </c>
      <c r="F3" s="177" t="s">
        <v>316</v>
      </c>
      <c r="G3" s="178" t="s">
        <v>346</v>
      </c>
      <c r="I3" s="100" t="s">
        <v>348</v>
      </c>
    </row>
    <row r="4" spans="2:13" ht="13.5" customHeight="1">
      <c r="B4" s="68" t="s">
        <v>906</v>
      </c>
      <c r="C4" s="24"/>
      <c r="D4" s="169" t="s">
        <v>319</v>
      </c>
      <c r="E4" s="170" t="s">
        <v>1156</v>
      </c>
      <c r="F4" s="170" t="s">
        <v>1225</v>
      </c>
      <c r="G4" s="171" t="str">
        <f t="shared" ref="G4:G67" si="0">D4&amp;"_"&amp;E4</f>
        <v>0090_監査</v>
      </c>
      <c r="H4" s="24"/>
      <c r="I4" s="68" t="s">
        <v>1132</v>
      </c>
      <c r="J4" s="24"/>
      <c r="K4" s="24"/>
      <c r="L4" s="24"/>
      <c r="M4" s="24"/>
    </row>
    <row r="5" spans="2:13" ht="13.5" customHeight="1">
      <c r="B5" s="69" t="s">
        <v>1149</v>
      </c>
      <c r="C5" s="24"/>
      <c r="D5" s="172" t="s">
        <v>320</v>
      </c>
      <c r="E5" s="173" t="s">
        <v>1157</v>
      </c>
      <c r="F5" s="173" t="s">
        <v>1226</v>
      </c>
      <c r="G5" s="171" t="str">
        <f t="shared" si="0"/>
        <v>6300_企画本</v>
      </c>
      <c r="H5" s="24"/>
      <c r="I5" s="69" t="s">
        <v>1133</v>
      </c>
      <c r="J5" s="24"/>
      <c r="K5" s="24"/>
      <c r="L5" s="24"/>
      <c r="M5" s="24"/>
    </row>
    <row r="6" spans="2:13" ht="13.5" customHeight="1">
      <c r="B6" s="69" t="s">
        <v>1150</v>
      </c>
      <c r="C6" s="24"/>
      <c r="D6" s="172" t="s">
        <v>321</v>
      </c>
      <c r="E6" s="173" t="s">
        <v>536</v>
      </c>
      <c r="F6" s="173" t="s">
        <v>1227</v>
      </c>
      <c r="G6" s="171" t="str">
        <f t="shared" si="0"/>
        <v>0170_企画</v>
      </c>
      <c r="H6" s="24"/>
      <c r="I6" s="69" t="s">
        <v>1134</v>
      </c>
      <c r="J6" s="24"/>
      <c r="K6" s="24"/>
      <c r="L6" s="24"/>
      <c r="M6" s="24"/>
    </row>
    <row r="7" spans="2:13" ht="13.5" customHeight="1">
      <c r="B7" s="69" t="s">
        <v>1151</v>
      </c>
      <c r="C7" s="24"/>
      <c r="D7" s="172" t="s">
        <v>793</v>
      </c>
      <c r="E7" s="173" t="s">
        <v>1158</v>
      </c>
      <c r="F7" s="173" t="s">
        <v>1228</v>
      </c>
      <c r="G7" s="171" t="str">
        <f t="shared" si="0"/>
        <v>6330_ＯＰ推</v>
      </c>
      <c r="H7" s="24"/>
      <c r="I7" s="69" t="s">
        <v>1135</v>
      </c>
      <c r="J7" s="24"/>
      <c r="K7" s="24"/>
      <c r="L7" s="24"/>
      <c r="M7" s="24"/>
    </row>
    <row r="8" spans="2:13" ht="13.5" customHeight="1">
      <c r="B8" s="69" t="s">
        <v>1152</v>
      </c>
      <c r="C8" s="24"/>
      <c r="D8" s="172" t="s">
        <v>1003</v>
      </c>
      <c r="E8" s="173" t="s">
        <v>1159</v>
      </c>
      <c r="F8" s="173" t="s">
        <v>1229</v>
      </c>
      <c r="G8" s="171" t="str">
        <f t="shared" si="0"/>
        <v>6340_ＣＳ室</v>
      </c>
      <c r="H8" s="24"/>
      <c r="I8" s="69" t="s">
        <v>1136</v>
      </c>
      <c r="J8" s="24"/>
      <c r="K8" s="24"/>
      <c r="L8" s="24"/>
      <c r="M8" s="24"/>
    </row>
    <row r="9" spans="2:13" ht="13.5" customHeight="1">
      <c r="B9" s="69" t="s">
        <v>349</v>
      </c>
      <c r="C9" s="24"/>
      <c r="D9" s="172" t="s">
        <v>662</v>
      </c>
      <c r="E9" s="173" t="s">
        <v>674</v>
      </c>
      <c r="F9" s="173" t="s">
        <v>1230</v>
      </c>
      <c r="G9" s="171" t="str">
        <f t="shared" si="0"/>
        <v>0330_経管</v>
      </c>
      <c r="H9" s="24"/>
      <c r="I9" s="69" t="s">
        <v>927</v>
      </c>
      <c r="J9" s="24"/>
      <c r="K9" s="24"/>
      <c r="L9" s="24"/>
      <c r="M9" s="24"/>
    </row>
    <row r="10" spans="2:13" ht="13.5" customHeight="1">
      <c r="B10" s="69" t="s">
        <v>907</v>
      </c>
      <c r="C10" s="24"/>
      <c r="D10" s="172" t="s">
        <v>742</v>
      </c>
      <c r="E10" s="173" t="s">
        <v>1160</v>
      </c>
      <c r="F10" s="173" t="s">
        <v>1231</v>
      </c>
      <c r="G10" s="171" t="str">
        <f t="shared" si="0"/>
        <v>6320_シス企</v>
      </c>
      <c r="H10" s="24"/>
      <c r="I10" s="69" t="s">
        <v>1137</v>
      </c>
      <c r="J10" s="24"/>
      <c r="K10" s="24"/>
      <c r="L10" s="24"/>
      <c r="M10" s="24"/>
    </row>
    <row r="11" spans="2:13" ht="13.5" customHeight="1">
      <c r="B11" s="69" t="s">
        <v>908</v>
      </c>
      <c r="C11" s="24"/>
      <c r="D11" s="172" t="s">
        <v>329</v>
      </c>
      <c r="E11" s="173" t="s">
        <v>1161</v>
      </c>
      <c r="F11" s="174" t="s">
        <v>1232</v>
      </c>
      <c r="G11" s="171" t="str">
        <f t="shared" si="0"/>
        <v>4720_経理</v>
      </c>
      <c r="H11" s="24"/>
      <c r="I11" s="69" t="s">
        <v>1131</v>
      </c>
      <c r="J11" s="24"/>
      <c r="K11" s="24"/>
      <c r="L11" s="24"/>
      <c r="M11" s="24"/>
    </row>
    <row r="12" spans="2:13" ht="13.5" customHeight="1">
      <c r="B12" s="69" t="s">
        <v>909</v>
      </c>
      <c r="C12" s="24"/>
      <c r="D12" s="172" t="s">
        <v>322</v>
      </c>
      <c r="E12" s="173" t="s">
        <v>542</v>
      </c>
      <c r="F12" s="174" t="s">
        <v>531</v>
      </c>
      <c r="G12" s="171" t="str">
        <f t="shared" si="0"/>
        <v>0160_ＣＣ</v>
      </c>
      <c r="H12" s="24"/>
      <c r="I12" s="69" t="s">
        <v>1138</v>
      </c>
      <c r="J12" s="24"/>
      <c r="K12" s="24"/>
      <c r="L12" s="24"/>
      <c r="M12" s="24"/>
    </row>
    <row r="13" spans="2:13" ht="13.5" customHeight="1">
      <c r="B13" s="69" t="s">
        <v>1130</v>
      </c>
      <c r="C13" s="24"/>
      <c r="D13" s="172" t="s">
        <v>328</v>
      </c>
      <c r="E13" s="173" t="s">
        <v>1162</v>
      </c>
      <c r="F13" s="174" t="s">
        <v>1233</v>
      </c>
      <c r="G13" s="171" t="str">
        <f t="shared" si="0"/>
        <v>0150_秘書</v>
      </c>
      <c r="H13" s="24"/>
      <c r="I13" s="69" t="s">
        <v>1139</v>
      </c>
      <c r="J13" s="24"/>
      <c r="K13" s="24"/>
      <c r="L13" s="24"/>
      <c r="M13" s="24"/>
    </row>
    <row r="14" spans="2:13" ht="13.5" customHeight="1">
      <c r="B14" s="69" t="s">
        <v>910</v>
      </c>
      <c r="C14" s="24"/>
      <c r="D14" s="172" t="s">
        <v>743</v>
      </c>
      <c r="E14" s="173" t="s">
        <v>1163</v>
      </c>
      <c r="F14" s="173" t="s">
        <v>1234</v>
      </c>
      <c r="G14" s="171" t="str">
        <f t="shared" si="0"/>
        <v>0300_人事本</v>
      </c>
      <c r="H14" s="24"/>
      <c r="I14" s="69" t="s">
        <v>1140</v>
      </c>
      <c r="J14" s="24"/>
      <c r="K14" s="24"/>
      <c r="L14" s="24"/>
      <c r="M14" s="24"/>
    </row>
    <row r="15" spans="2:13" ht="13.5" customHeight="1">
      <c r="B15" s="69" t="s">
        <v>352</v>
      </c>
      <c r="C15" s="24"/>
      <c r="D15" s="172" t="s">
        <v>744</v>
      </c>
      <c r="E15" s="173" t="s">
        <v>1164</v>
      </c>
      <c r="F15" s="173" t="s">
        <v>681</v>
      </c>
      <c r="G15" s="171" t="str">
        <f t="shared" si="0"/>
        <v>0350_人事企</v>
      </c>
      <c r="H15" s="24"/>
      <c r="I15" s="69" t="s">
        <v>1141</v>
      </c>
      <c r="J15" s="24"/>
      <c r="K15" s="24"/>
      <c r="L15" s="24"/>
      <c r="M15" s="24"/>
    </row>
    <row r="16" spans="2:13" ht="13.5" customHeight="1">
      <c r="B16" s="69" t="s">
        <v>353</v>
      </c>
      <c r="C16" s="24"/>
      <c r="D16" s="172" t="s">
        <v>745</v>
      </c>
      <c r="E16" s="173" t="s">
        <v>1165</v>
      </c>
      <c r="F16" s="173" t="s">
        <v>682</v>
      </c>
      <c r="G16" s="171" t="str">
        <f t="shared" si="0"/>
        <v>0360_Ｗ推</v>
      </c>
      <c r="H16" s="24"/>
      <c r="I16" s="69" t="s">
        <v>1142</v>
      </c>
      <c r="J16" s="24"/>
      <c r="K16" s="24"/>
      <c r="L16" s="24"/>
      <c r="M16" s="24"/>
    </row>
    <row r="17" spans="2:13" ht="13.5" customHeight="1">
      <c r="B17" s="69" t="s">
        <v>911</v>
      </c>
      <c r="C17" s="24"/>
      <c r="D17" s="172" t="s">
        <v>326</v>
      </c>
      <c r="E17" s="173" t="s">
        <v>538</v>
      </c>
      <c r="F17" s="174" t="s">
        <v>530</v>
      </c>
      <c r="G17" s="171" t="str">
        <f t="shared" si="0"/>
        <v>0120_人事</v>
      </c>
      <c r="H17" s="24"/>
      <c r="I17" s="69" t="s">
        <v>1143</v>
      </c>
      <c r="J17" s="24"/>
      <c r="K17" s="24"/>
      <c r="L17" s="24"/>
      <c r="M17" s="24"/>
    </row>
    <row r="18" spans="2:13" ht="13.5" customHeight="1">
      <c r="B18" s="69" t="s">
        <v>350</v>
      </c>
      <c r="C18" s="24"/>
      <c r="D18" s="172" t="s">
        <v>1056</v>
      </c>
      <c r="E18" s="173" t="s">
        <v>1166</v>
      </c>
      <c r="F18" s="173" t="s">
        <v>1235</v>
      </c>
      <c r="G18" s="171" t="str">
        <f t="shared" si="0"/>
        <v>0002_人事付</v>
      </c>
      <c r="H18" s="24"/>
      <c r="I18" s="69" t="s">
        <v>1144</v>
      </c>
      <c r="J18" s="24"/>
      <c r="K18" s="24"/>
      <c r="L18" s="24"/>
      <c r="M18" s="24"/>
    </row>
    <row r="19" spans="2:13" ht="13.5" customHeight="1">
      <c r="B19" s="69" t="s">
        <v>351</v>
      </c>
      <c r="C19" s="24"/>
      <c r="D19" s="172" t="s">
        <v>746</v>
      </c>
      <c r="E19" s="173" t="s">
        <v>1167</v>
      </c>
      <c r="F19" s="173" t="s">
        <v>683</v>
      </c>
      <c r="G19" s="171" t="str">
        <f t="shared" si="0"/>
        <v>0370_人材開</v>
      </c>
      <c r="H19" s="24"/>
      <c r="I19" s="69" t="s">
        <v>1145</v>
      </c>
      <c r="J19" s="24"/>
      <c r="K19" s="24"/>
      <c r="L19" s="24"/>
      <c r="M19" s="24"/>
    </row>
    <row r="20" spans="2:13" ht="13.5" customHeight="1">
      <c r="B20" s="69" t="s">
        <v>912</v>
      </c>
      <c r="C20" s="24"/>
      <c r="D20" s="172" t="s">
        <v>550</v>
      </c>
      <c r="E20" s="173" t="s">
        <v>1168</v>
      </c>
      <c r="F20" s="173" t="s">
        <v>1236</v>
      </c>
      <c r="G20" s="171" t="str">
        <f t="shared" si="0"/>
        <v>0700_管理本</v>
      </c>
      <c r="H20" s="24"/>
      <c r="I20" s="69" t="s">
        <v>1146</v>
      </c>
      <c r="J20" s="24"/>
      <c r="K20" s="24"/>
      <c r="L20" s="24"/>
      <c r="M20" s="24"/>
    </row>
    <row r="21" spans="2:13" ht="13.5" customHeight="1">
      <c r="B21" s="69" t="s">
        <v>913</v>
      </c>
      <c r="C21" s="24"/>
      <c r="D21" s="172" t="s">
        <v>327</v>
      </c>
      <c r="E21" s="173" t="s">
        <v>1169</v>
      </c>
      <c r="F21" s="173" t="s">
        <v>1237</v>
      </c>
      <c r="G21" s="171" t="str">
        <f t="shared" si="0"/>
        <v>4710_総務</v>
      </c>
      <c r="H21" s="24"/>
      <c r="I21" s="69" t="s">
        <v>928</v>
      </c>
      <c r="J21" s="24"/>
      <c r="K21" s="24"/>
      <c r="L21" s="24"/>
      <c r="M21" s="24"/>
    </row>
    <row r="22" spans="2:13" ht="13.5" customHeight="1">
      <c r="B22" s="69" t="s">
        <v>914</v>
      </c>
      <c r="C22" s="24"/>
      <c r="D22" s="172" t="s">
        <v>330</v>
      </c>
      <c r="E22" s="173" t="s">
        <v>1170</v>
      </c>
      <c r="F22" s="173" t="s">
        <v>1022</v>
      </c>
      <c r="G22" s="171" t="str">
        <f t="shared" si="0"/>
        <v>8010_法務</v>
      </c>
      <c r="H22" s="24"/>
      <c r="I22" s="69" t="s">
        <v>929</v>
      </c>
      <c r="J22" s="24"/>
      <c r="K22" s="24"/>
      <c r="L22" s="24"/>
      <c r="M22" s="24"/>
    </row>
    <row r="23" spans="2:13" ht="13.5" customHeight="1">
      <c r="B23" s="69" t="s">
        <v>915</v>
      </c>
      <c r="C23" s="24"/>
      <c r="D23" s="172" t="s">
        <v>331</v>
      </c>
      <c r="E23" s="173" t="s">
        <v>1171</v>
      </c>
      <c r="F23" s="173" t="s">
        <v>1238</v>
      </c>
      <c r="G23" s="171" t="str">
        <f t="shared" si="0"/>
        <v>4760_Ｃ統括</v>
      </c>
      <c r="H23" s="24"/>
      <c r="I23" s="69" t="s">
        <v>930</v>
      </c>
      <c r="J23" s="24"/>
      <c r="K23" s="24"/>
      <c r="L23" s="24"/>
      <c r="M23" s="24"/>
    </row>
    <row r="24" spans="2:13" ht="13.5" customHeight="1">
      <c r="B24" s="69" t="s">
        <v>916</v>
      </c>
      <c r="C24" s="24"/>
      <c r="D24" s="172" t="s">
        <v>334</v>
      </c>
      <c r="E24" s="173" t="s">
        <v>1172</v>
      </c>
      <c r="F24" s="173" t="s">
        <v>1239</v>
      </c>
      <c r="G24" s="171" t="str">
        <f t="shared" si="0"/>
        <v>4860_情シ</v>
      </c>
      <c r="H24" s="24"/>
      <c r="I24" s="69" t="s">
        <v>931</v>
      </c>
      <c r="J24" s="24"/>
      <c r="K24" s="24"/>
      <c r="L24" s="24"/>
      <c r="M24" s="24"/>
    </row>
    <row r="25" spans="2:13" ht="13.5" customHeight="1">
      <c r="B25" s="69" t="s">
        <v>917</v>
      </c>
      <c r="C25" s="24"/>
      <c r="D25" s="172" t="s">
        <v>549</v>
      </c>
      <c r="E25" s="173" t="s">
        <v>1173</v>
      </c>
      <c r="F25" s="173" t="s">
        <v>1240</v>
      </c>
      <c r="G25" s="171" t="str">
        <f t="shared" si="0"/>
        <v>1040_基盤Ｃ</v>
      </c>
      <c r="H25" s="24"/>
      <c r="I25" s="69" t="s">
        <v>932</v>
      </c>
      <c r="J25" s="24"/>
      <c r="K25" s="24"/>
      <c r="L25" s="24"/>
      <c r="M25" s="24"/>
    </row>
    <row r="26" spans="2:13" ht="13.5" customHeight="1">
      <c r="B26" s="69" t="s">
        <v>918</v>
      </c>
      <c r="D26" s="172" t="s">
        <v>1057</v>
      </c>
      <c r="E26" s="173" t="s">
        <v>1174</v>
      </c>
      <c r="F26" s="173" t="s">
        <v>1241</v>
      </c>
      <c r="G26" s="171" t="str">
        <f t="shared" si="0"/>
        <v>0004_業務本</v>
      </c>
      <c r="I26" s="69" t="s">
        <v>933</v>
      </c>
      <c r="K26" s="24"/>
      <c r="L26" s="24"/>
      <c r="M26" s="24"/>
    </row>
    <row r="27" spans="2:13" ht="13.5" customHeight="1">
      <c r="B27" s="69" t="s">
        <v>919</v>
      </c>
      <c r="D27" s="172" t="s">
        <v>332</v>
      </c>
      <c r="E27" s="173" t="s">
        <v>1175</v>
      </c>
      <c r="F27" s="173" t="s">
        <v>1242</v>
      </c>
      <c r="G27" s="171" t="str">
        <f t="shared" si="0"/>
        <v>0080_ＢＰ統</v>
      </c>
      <c r="I27" s="23" t="s">
        <v>934</v>
      </c>
      <c r="K27" s="24"/>
      <c r="L27" s="24"/>
      <c r="M27" s="24"/>
    </row>
    <row r="28" spans="2:13" ht="13.5" customHeight="1">
      <c r="B28" s="69" t="s">
        <v>920</v>
      </c>
      <c r="D28" s="172" t="s">
        <v>333</v>
      </c>
      <c r="E28" s="173" t="s">
        <v>1176</v>
      </c>
      <c r="F28" s="173" t="s">
        <v>1243</v>
      </c>
      <c r="G28" s="171" t="str">
        <f t="shared" si="0"/>
        <v>1070_調達</v>
      </c>
      <c r="K28" s="24"/>
      <c r="L28" s="24"/>
      <c r="M28" s="24"/>
    </row>
    <row r="29" spans="2:13" ht="13.5" customHeight="1">
      <c r="B29" s="69" t="s">
        <v>921</v>
      </c>
      <c r="D29" s="172" t="s">
        <v>1058</v>
      </c>
      <c r="E29" s="173" t="s">
        <v>1059</v>
      </c>
      <c r="F29" s="174" t="s">
        <v>1060</v>
      </c>
      <c r="G29" s="171" t="str">
        <f t="shared" si="0"/>
        <v>0005_ＳＳＣ</v>
      </c>
      <c r="K29" s="24"/>
      <c r="L29" s="24"/>
      <c r="M29" s="24"/>
    </row>
    <row r="30" spans="2:13" ht="13.5" customHeight="1">
      <c r="B30" s="69" t="s">
        <v>922</v>
      </c>
      <c r="D30" s="172" t="s">
        <v>570</v>
      </c>
      <c r="E30" s="173" t="s">
        <v>543</v>
      </c>
      <c r="F30" s="174" t="s">
        <v>532</v>
      </c>
      <c r="G30" s="171" t="str">
        <f t="shared" si="0"/>
        <v>4750_ＯＳＣ</v>
      </c>
      <c r="L30" s="24"/>
    </row>
    <row r="31" spans="2:13" ht="13.5" customHeight="1">
      <c r="B31" s="69" t="s">
        <v>923</v>
      </c>
      <c r="D31" s="172" t="s">
        <v>1061</v>
      </c>
      <c r="E31" s="173" t="s">
        <v>1177</v>
      </c>
      <c r="F31" s="173" t="s">
        <v>1244</v>
      </c>
      <c r="G31" s="171" t="str">
        <f t="shared" si="0"/>
        <v>0006_Ｇ本</v>
      </c>
      <c r="L31" s="24"/>
    </row>
    <row r="32" spans="2:13" ht="13.5" customHeight="1">
      <c r="B32" s="69" t="s">
        <v>924</v>
      </c>
      <c r="D32" s="172" t="s">
        <v>323</v>
      </c>
      <c r="E32" s="173" t="s">
        <v>1178</v>
      </c>
      <c r="F32" s="174" t="s">
        <v>1062</v>
      </c>
      <c r="G32" s="171" t="str">
        <f t="shared" si="0"/>
        <v>0180_Ｇ企</v>
      </c>
      <c r="L32" s="24"/>
    </row>
    <row r="33" spans="2:12" ht="13.5" customHeight="1">
      <c r="B33" s="69" t="s">
        <v>925</v>
      </c>
      <c r="D33" s="172" t="s">
        <v>324</v>
      </c>
      <c r="E33" s="173" t="s">
        <v>1179</v>
      </c>
      <c r="F33" s="174" t="s">
        <v>1245</v>
      </c>
      <c r="G33" s="171" t="str">
        <f t="shared" si="0"/>
        <v>6710_北京</v>
      </c>
      <c r="L33" s="24"/>
    </row>
    <row r="34" spans="2:12" ht="13.5" customHeight="1">
      <c r="B34" s="69" t="s">
        <v>926</v>
      </c>
      <c r="D34" s="172" t="s">
        <v>325</v>
      </c>
      <c r="E34" s="173" t="s">
        <v>537</v>
      </c>
      <c r="F34" s="173" t="s">
        <v>1246</v>
      </c>
      <c r="G34" s="171" t="str">
        <f t="shared" si="0"/>
        <v>6720_ホーチミン</v>
      </c>
      <c r="L34" s="24"/>
    </row>
    <row r="35" spans="2:12" ht="13.5" customHeight="1">
      <c r="B35" s="69"/>
      <c r="D35" s="172" t="s">
        <v>569</v>
      </c>
      <c r="E35" s="173" t="s">
        <v>541</v>
      </c>
      <c r="F35" s="173" t="s">
        <v>1247</v>
      </c>
      <c r="G35" s="171" t="str">
        <f t="shared" si="0"/>
        <v>6740_ＪＫＴ</v>
      </c>
      <c r="L35" s="24"/>
    </row>
    <row r="36" spans="2:12" ht="13.5" customHeight="1">
      <c r="B36" s="69"/>
      <c r="D36" s="172" t="s">
        <v>335</v>
      </c>
      <c r="E36" s="173" t="s">
        <v>1180</v>
      </c>
      <c r="F36" s="173" t="s">
        <v>684</v>
      </c>
      <c r="G36" s="171" t="str">
        <f t="shared" si="0"/>
        <v>0210_品質本</v>
      </c>
      <c r="L36" s="24"/>
    </row>
    <row r="37" spans="2:12" ht="13.5" customHeight="1">
      <c r="B37" s="69"/>
      <c r="D37" s="172" t="s">
        <v>1063</v>
      </c>
      <c r="E37" s="173" t="s">
        <v>1049</v>
      </c>
      <c r="F37" s="173" t="s">
        <v>1050</v>
      </c>
      <c r="G37" s="171" t="str">
        <f t="shared" si="0"/>
        <v>0007_品監</v>
      </c>
      <c r="L37" s="24"/>
    </row>
    <row r="38" spans="2:12" ht="13.5" customHeight="1">
      <c r="B38" s="69"/>
      <c r="D38" s="172" t="s">
        <v>663</v>
      </c>
      <c r="E38" s="173" t="s">
        <v>715</v>
      </c>
      <c r="F38" s="173" t="s">
        <v>685</v>
      </c>
      <c r="G38" s="171" t="str">
        <f t="shared" si="0"/>
        <v>0340_エン革</v>
      </c>
      <c r="L38" s="24"/>
    </row>
    <row r="39" spans="2:12" ht="13.5" customHeight="1">
      <c r="D39" s="172" t="s">
        <v>336</v>
      </c>
      <c r="E39" s="173" t="s">
        <v>716</v>
      </c>
      <c r="F39" s="173" t="s">
        <v>686</v>
      </c>
      <c r="G39" s="171" t="str">
        <f t="shared" si="0"/>
        <v>0250_品質</v>
      </c>
      <c r="L39" s="24"/>
    </row>
    <row r="40" spans="2:12" ht="13.5" customHeight="1">
      <c r="D40" s="172" t="s">
        <v>571</v>
      </c>
      <c r="E40" s="173" t="s">
        <v>544</v>
      </c>
      <c r="F40" s="173" t="s">
        <v>687</v>
      </c>
      <c r="G40" s="171" t="str">
        <f t="shared" si="0"/>
        <v>0240_ＰＪＲ</v>
      </c>
      <c r="L40" s="24"/>
    </row>
    <row r="41" spans="2:12" ht="13.5" customHeight="1">
      <c r="D41" s="172" t="s">
        <v>551</v>
      </c>
      <c r="E41" s="173" t="s">
        <v>717</v>
      </c>
      <c r="F41" s="173" t="s">
        <v>533</v>
      </c>
      <c r="G41" s="171" t="str">
        <f t="shared" si="0"/>
        <v>0290_Ｐ推</v>
      </c>
      <c r="L41" s="24"/>
    </row>
    <row r="42" spans="2:12" ht="13.5" customHeight="1">
      <c r="D42" s="172" t="s">
        <v>552</v>
      </c>
      <c r="E42" s="173" t="s">
        <v>539</v>
      </c>
      <c r="F42" s="174" t="s">
        <v>534</v>
      </c>
      <c r="G42" s="171" t="str">
        <f t="shared" si="0"/>
        <v>5410_ＳＯ</v>
      </c>
      <c r="L42" s="24"/>
    </row>
    <row r="43" spans="2:12" ht="13.5" customHeight="1">
      <c r="D43" s="172" t="s">
        <v>747</v>
      </c>
      <c r="E43" s="173" t="s">
        <v>828</v>
      </c>
      <c r="F43" s="173" t="s">
        <v>1248</v>
      </c>
      <c r="G43" s="171" t="str">
        <f t="shared" si="0"/>
        <v>0900_Ｔ＆Ｉ</v>
      </c>
      <c r="L43" s="24"/>
    </row>
    <row r="44" spans="2:12" ht="13.5" customHeight="1">
      <c r="D44" s="172" t="s">
        <v>748</v>
      </c>
      <c r="E44" s="173" t="s">
        <v>829</v>
      </c>
      <c r="F44" s="173" t="s">
        <v>1249</v>
      </c>
      <c r="G44" s="171" t="str">
        <f t="shared" si="0"/>
        <v>1310_ＴＩＰ</v>
      </c>
      <c r="L44" s="24"/>
    </row>
    <row r="45" spans="2:12" ht="13.5" customHeight="1">
      <c r="D45" s="172" t="s">
        <v>574</v>
      </c>
      <c r="E45" s="173" t="s">
        <v>830</v>
      </c>
      <c r="F45" s="173" t="s">
        <v>1250</v>
      </c>
      <c r="G45" s="171" t="str">
        <f t="shared" si="0"/>
        <v>4130_ＴＩＷ</v>
      </c>
      <c r="L45" s="24"/>
    </row>
    <row r="46" spans="2:12" ht="13.5" customHeight="1">
      <c r="D46" s="172" t="s">
        <v>553</v>
      </c>
      <c r="E46" s="173" t="s">
        <v>831</v>
      </c>
      <c r="F46" s="173" t="s">
        <v>1251</v>
      </c>
      <c r="G46" s="171" t="str">
        <f t="shared" si="0"/>
        <v>4020_ＡＰＤ</v>
      </c>
      <c r="L46" s="24"/>
    </row>
    <row r="47" spans="2:12" ht="13.5" customHeight="1">
      <c r="D47" s="172" t="s">
        <v>573</v>
      </c>
      <c r="E47" s="173" t="s">
        <v>832</v>
      </c>
      <c r="F47" s="173" t="s">
        <v>1023</v>
      </c>
      <c r="G47" s="171" t="str">
        <f t="shared" si="0"/>
        <v>0280_ＴＥＣ</v>
      </c>
      <c r="L47" s="24"/>
    </row>
    <row r="48" spans="2:12" ht="13.5" customHeight="1">
      <c r="D48" s="172" t="s">
        <v>586</v>
      </c>
      <c r="E48" s="173" t="s">
        <v>677</v>
      </c>
      <c r="F48" s="173" t="s">
        <v>315</v>
      </c>
      <c r="G48" s="171" t="str">
        <f t="shared" si="0"/>
        <v>5290_ＩＮＣ</v>
      </c>
      <c r="L48" s="24"/>
    </row>
    <row r="49" spans="4:12" ht="13.5" customHeight="1">
      <c r="D49" s="172" t="s">
        <v>548</v>
      </c>
      <c r="E49" s="173" t="s">
        <v>540</v>
      </c>
      <c r="F49" s="173" t="s">
        <v>529</v>
      </c>
      <c r="G49" s="171" t="str">
        <f t="shared" si="0"/>
        <v>1030_ＳＴＣ</v>
      </c>
      <c r="L49" s="24"/>
    </row>
    <row r="50" spans="4:12" ht="13.5" customHeight="1">
      <c r="D50" s="172" t="s">
        <v>749</v>
      </c>
      <c r="E50" s="173" t="s">
        <v>1181</v>
      </c>
      <c r="F50" s="173" t="s">
        <v>1252</v>
      </c>
      <c r="G50" s="171" t="str">
        <f t="shared" si="0"/>
        <v>7600_Ｉ事統</v>
      </c>
      <c r="L50" s="24"/>
    </row>
    <row r="51" spans="4:12" ht="13.5" customHeight="1">
      <c r="D51" s="172" t="s">
        <v>750</v>
      </c>
      <c r="E51" s="173" t="s">
        <v>1182</v>
      </c>
      <c r="F51" s="173" t="s">
        <v>1253</v>
      </c>
      <c r="G51" s="171" t="str">
        <f t="shared" si="0"/>
        <v>7610_Ｉ事推</v>
      </c>
      <c r="L51" s="24"/>
    </row>
    <row r="52" spans="4:12" ht="13.5" customHeight="1">
      <c r="D52" s="172" t="s">
        <v>794</v>
      </c>
      <c r="E52" s="173" t="s">
        <v>1183</v>
      </c>
      <c r="F52" s="173" t="s">
        <v>1024</v>
      </c>
      <c r="G52" s="171" t="str">
        <f t="shared" si="0"/>
        <v>7620_ＢＣ推</v>
      </c>
      <c r="L52" s="24"/>
    </row>
    <row r="53" spans="4:12" ht="13.5" customHeight="1">
      <c r="D53" s="172" t="s">
        <v>751</v>
      </c>
      <c r="E53" s="173" t="s">
        <v>718</v>
      </c>
      <c r="F53" s="173"/>
      <c r="G53" s="171" t="str">
        <f t="shared" si="0"/>
        <v>2800_金融本</v>
      </c>
      <c r="L53" s="24"/>
    </row>
    <row r="54" spans="4:12" ht="13.5" customHeight="1">
      <c r="D54" s="172" t="s">
        <v>752</v>
      </c>
      <c r="E54" s="173" t="s">
        <v>719</v>
      </c>
      <c r="F54" s="173" t="s">
        <v>1254</v>
      </c>
      <c r="G54" s="171" t="str">
        <f t="shared" si="0"/>
        <v>6730_金融推</v>
      </c>
      <c r="L54" s="24"/>
    </row>
    <row r="55" spans="4:12" ht="13.5" customHeight="1">
      <c r="D55" s="172" t="s">
        <v>795</v>
      </c>
      <c r="E55" s="173" t="s">
        <v>1184</v>
      </c>
      <c r="F55" s="173" t="s">
        <v>1025</v>
      </c>
      <c r="G55" s="171" t="str">
        <f t="shared" si="0"/>
        <v>6790_金Ｂ企</v>
      </c>
      <c r="L55" s="24"/>
    </row>
    <row r="56" spans="4:12" ht="13.5" customHeight="1">
      <c r="D56" s="172" t="s">
        <v>753</v>
      </c>
      <c r="E56" s="173" t="s">
        <v>720</v>
      </c>
      <c r="F56" s="173" t="s">
        <v>1255</v>
      </c>
      <c r="G56" s="171" t="str">
        <f t="shared" si="0"/>
        <v>4500_ＰＦ事</v>
      </c>
      <c r="L56" s="24"/>
    </row>
    <row r="57" spans="4:12" ht="13.5" customHeight="1">
      <c r="D57" s="172" t="s">
        <v>754</v>
      </c>
      <c r="E57" s="173" t="s">
        <v>721</v>
      </c>
      <c r="F57" s="173" t="s">
        <v>688</v>
      </c>
      <c r="G57" s="171" t="str">
        <f t="shared" si="0"/>
        <v>4540_ＰＦ営</v>
      </c>
      <c r="L57" s="24"/>
    </row>
    <row r="58" spans="4:12" ht="13.5" customHeight="1">
      <c r="D58" s="172" t="s">
        <v>755</v>
      </c>
      <c r="E58" s="173" t="s">
        <v>341</v>
      </c>
      <c r="F58" s="173" t="s">
        <v>689</v>
      </c>
      <c r="G58" s="171" t="str">
        <f t="shared" si="0"/>
        <v>4530_ＰＦ１</v>
      </c>
      <c r="L58" s="24"/>
    </row>
    <row r="59" spans="4:12" ht="13.5" customHeight="1">
      <c r="D59" s="172" t="s">
        <v>554</v>
      </c>
      <c r="E59" s="173" t="s">
        <v>545</v>
      </c>
      <c r="F59" s="173" t="s">
        <v>690</v>
      </c>
      <c r="G59" s="171" t="str">
        <f t="shared" si="0"/>
        <v>4560_ＰＦ２</v>
      </c>
      <c r="L59" s="24"/>
    </row>
    <row r="60" spans="4:12" ht="13.5" customHeight="1">
      <c r="D60" s="172" t="s">
        <v>556</v>
      </c>
      <c r="E60" s="173" t="s">
        <v>343</v>
      </c>
      <c r="F60" s="173" t="s">
        <v>692</v>
      </c>
      <c r="G60" s="171" t="str">
        <f t="shared" si="0"/>
        <v>2170_ＰＮＷ</v>
      </c>
      <c r="L60" s="24"/>
    </row>
    <row r="61" spans="4:12" ht="13.5" customHeight="1">
      <c r="D61" s="172" t="s">
        <v>756</v>
      </c>
      <c r="E61" s="173" t="s">
        <v>344</v>
      </c>
      <c r="F61" s="173" t="s">
        <v>693</v>
      </c>
      <c r="G61" s="171" t="str">
        <f t="shared" si="0"/>
        <v>4090_ＰＩＳ</v>
      </c>
      <c r="L61" s="24"/>
    </row>
    <row r="62" spans="4:12" ht="13.5" customHeight="1">
      <c r="D62" s="172" t="s">
        <v>1064</v>
      </c>
      <c r="E62" s="173" t="s">
        <v>1185</v>
      </c>
      <c r="F62" s="173" t="s">
        <v>1065</v>
      </c>
      <c r="G62" s="171" t="str">
        <f t="shared" si="0"/>
        <v>0008_ＣＮ事</v>
      </c>
      <c r="L62" s="24"/>
    </row>
    <row r="63" spans="4:12" ht="13.5" customHeight="1">
      <c r="D63" s="172" t="s">
        <v>1066</v>
      </c>
      <c r="E63" s="173" t="s">
        <v>1067</v>
      </c>
      <c r="F63" s="173" t="s">
        <v>1068</v>
      </c>
      <c r="G63" s="171" t="str">
        <f t="shared" si="0"/>
        <v>0009_ＣＮ営</v>
      </c>
      <c r="L63" s="24"/>
    </row>
    <row r="64" spans="4:12" ht="13.5" customHeight="1">
      <c r="D64" s="172" t="s">
        <v>555</v>
      </c>
      <c r="E64" s="173" t="s">
        <v>342</v>
      </c>
      <c r="F64" s="173" t="s">
        <v>691</v>
      </c>
      <c r="G64" s="171" t="str">
        <f t="shared" si="0"/>
        <v>2120_ＣＮ１</v>
      </c>
      <c r="L64" s="24"/>
    </row>
    <row r="65" spans="4:12" ht="13.5" customHeight="1">
      <c r="D65" s="172" t="s">
        <v>1004</v>
      </c>
      <c r="E65" s="173" t="s">
        <v>1015</v>
      </c>
      <c r="F65" s="173" t="s">
        <v>1026</v>
      </c>
      <c r="G65" s="171" t="str">
        <f t="shared" si="0"/>
        <v>2380_ＣＮ２</v>
      </c>
      <c r="L65" s="24"/>
    </row>
    <row r="66" spans="4:12" ht="13.5" customHeight="1">
      <c r="D66" s="172" t="s">
        <v>1005</v>
      </c>
      <c r="E66" s="173" t="s">
        <v>1186</v>
      </c>
      <c r="F66" s="173" t="s">
        <v>1027</v>
      </c>
      <c r="G66" s="171" t="str">
        <f t="shared" si="0"/>
        <v>2390_ＣＮ推</v>
      </c>
      <c r="L66" s="24"/>
    </row>
    <row r="67" spans="4:12" ht="13.5" customHeight="1">
      <c r="D67" s="172" t="s">
        <v>757</v>
      </c>
      <c r="E67" s="173" t="s">
        <v>722</v>
      </c>
      <c r="F67" s="173" t="s">
        <v>1256</v>
      </c>
      <c r="G67" s="171" t="str">
        <f t="shared" si="0"/>
        <v>3900_Ｃ事１</v>
      </c>
      <c r="L67" s="24"/>
    </row>
    <row r="68" spans="4:12" ht="13.5" customHeight="1">
      <c r="D68" s="172" t="s">
        <v>758</v>
      </c>
      <c r="E68" s="173" t="s">
        <v>723</v>
      </c>
      <c r="F68" s="173" t="s">
        <v>694</v>
      </c>
      <c r="G68" s="171" t="str">
        <f t="shared" ref="G68:G131" si="1">D68&amp;"_"&amp;E68</f>
        <v>3910_Ｍ営１</v>
      </c>
      <c r="L68" s="24"/>
    </row>
    <row r="69" spans="4:12" ht="13.5" customHeight="1">
      <c r="D69" s="172" t="s">
        <v>557</v>
      </c>
      <c r="E69" s="173" t="s">
        <v>724</v>
      </c>
      <c r="F69" s="173" t="s">
        <v>695</v>
      </c>
      <c r="G69" s="171" t="str">
        <f t="shared" si="1"/>
        <v>3920_ＭＳ１</v>
      </c>
      <c r="L69" s="24"/>
    </row>
    <row r="70" spans="4:12" ht="13.5" customHeight="1">
      <c r="D70" s="172" t="s">
        <v>759</v>
      </c>
      <c r="E70" s="173" t="s">
        <v>725</v>
      </c>
      <c r="F70" s="173" t="s">
        <v>696</v>
      </c>
      <c r="G70" s="171" t="str">
        <f t="shared" si="1"/>
        <v>3940_ＭＳ２</v>
      </c>
      <c r="L70" s="24"/>
    </row>
    <row r="71" spans="4:12" ht="13.5" customHeight="1">
      <c r="D71" s="172" t="s">
        <v>1153</v>
      </c>
      <c r="E71" s="173" t="s">
        <v>1187</v>
      </c>
      <c r="F71" s="173" t="s">
        <v>1257</v>
      </c>
      <c r="G71" s="171" t="str">
        <f t="shared" si="1"/>
        <v>0155_ＭＳ推</v>
      </c>
      <c r="L71" s="24"/>
    </row>
    <row r="72" spans="4:12" ht="13.5" customHeight="1">
      <c r="D72" s="172" t="s">
        <v>338</v>
      </c>
      <c r="E72" s="173" t="s">
        <v>726</v>
      </c>
      <c r="F72" s="173" t="s">
        <v>697</v>
      </c>
      <c r="G72" s="171" t="str">
        <f t="shared" si="1"/>
        <v>2830_ＭＮＷ</v>
      </c>
      <c r="L72" s="24"/>
    </row>
    <row r="73" spans="4:12" ht="13.5" customHeight="1">
      <c r="D73" s="172" t="s">
        <v>575</v>
      </c>
      <c r="E73" s="173" t="s">
        <v>340</v>
      </c>
      <c r="F73" s="173" t="s">
        <v>698</v>
      </c>
      <c r="G73" s="171" t="str">
        <f t="shared" si="1"/>
        <v>2840_ＭＩＳ</v>
      </c>
      <c r="L73" s="24"/>
    </row>
    <row r="74" spans="4:12" ht="13.5" customHeight="1">
      <c r="D74" s="172" t="s">
        <v>760</v>
      </c>
      <c r="E74" s="173" t="s">
        <v>727</v>
      </c>
      <c r="F74" s="173" t="s">
        <v>1258</v>
      </c>
      <c r="G74" s="171" t="str">
        <f t="shared" si="1"/>
        <v>3700_Ｃ事２</v>
      </c>
      <c r="L74" s="24"/>
    </row>
    <row r="75" spans="4:12" ht="13.5" customHeight="1">
      <c r="D75" s="172" t="s">
        <v>761</v>
      </c>
      <c r="E75" s="173" t="s">
        <v>728</v>
      </c>
      <c r="F75" s="173" t="s">
        <v>699</v>
      </c>
      <c r="G75" s="171" t="str">
        <f t="shared" si="1"/>
        <v>3710_Ｃ営２</v>
      </c>
      <c r="L75" s="24"/>
    </row>
    <row r="76" spans="4:12" ht="13.5" customHeight="1">
      <c r="D76" s="172" t="s">
        <v>762</v>
      </c>
      <c r="E76" s="173" t="s">
        <v>345</v>
      </c>
      <c r="F76" s="173" t="s">
        <v>700</v>
      </c>
      <c r="G76" s="171" t="str">
        <f t="shared" si="1"/>
        <v>3720_ＣＳ３</v>
      </c>
      <c r="L76" s="24"/>
    </row>
    <row r="77" spans="4:12" ht="13.5" customHeight="1">
      <c r="D77" s="172" t="s">
        <v>665</v>
      </c>
      <c r="E77" s="173" t="s">
        <v>729</v>
      </c>
      <c r="F77" s="173" t="s">
        <v>1259</v>
      </c>
      <c r="G77" s="171" t="str">
        <f t="shared" si="1"/>
        <v>8200_Ｆ事</v>
      </c>
      <c r="L77" s="24"/>
    </row>
    <row r="78" spans="4:12" ht="13.5" customHeight="1">
      <c r="D78" s="172" t="s">
        <v>1154</v>
      </c>
      <c r="E78" s="173" t="s">
        <v>1188</v>
      </c>
      <c r="F78" s="173" t="s">
        <v>1260</v>
      </c>
      <c r="G78" s="171" t="str">
        <f t="shared" si="1"/>
        <v>0156_ＦＢ企</v>
      </c>
      <c r="L78" s="24"/>
    </row>
    <row r="79" spans="4:12" ht="13.5" customHeight="1">
      <c r="D79" s="172" t="s">
        <v>666</v>
      </c>
      <c r="E79" s="173" t="s">
        <v>833</v>
      </c>
      <c r="F79" s="173" t="s">
        <v>1028</v>
      </c>
      <c r="G79" s="171" t="str">
        <f t="shared" si="1"/>
        <v>8210_ＦＢ営</v>
      </c>
      <c r="L79" s="24"/>
    </row>
    <row r="80" spans="4:12" ht="13.5" customHeight="1">
      <c r="D80" s="172" t="s">
        <v>576</v>
      </c>
      <c r="E80" s="173" t="s">
        <v>834</v>
      </c>
      <c r="F80" s="173" t="s">
        <v>1029</v>
      </c>
      <c r="G80" s="171" t="str">
        <f t="shared" si="1"/>
        <v>4440_ＦＢ１</v>
      </c>
      <c r="L80" s="24"/>
    </row>
    <row r="81" spans="4:12" ht="13.5" customHeight="1">
      <c r="D81" s="172" t="s">
        <v>796</v>
      </c>
      <c r="E81" s="173" t="s">
        <v>835</v>
      </c>
      <c r="F81" s="173" t="s">
        <v>1030</v>
      </c>
      <c r="G81" s="171" t="str">
        <f t="shared" si="1"/>
        <v>8220_ＦＢ２</v>
      </c>
      <c r="L81" s="24"/>
    </row>
    <row r="82" spans="4:12" ht="13.5" customHeight="1">
      <c r="D82" s="172" t="s">
        <v>797</v>
      </c>
      <c r="E82" s="173" t="s">
        <v>836</v>
      </c>
      <c r="F82" s="173" t="s">
        <v>1031</v>
      </c>
      <c r="G82" s="171" t="str">
        <f t="shared" si="1"/>
        <v>8230_ＦＢ３</v>
      </c>
      <c r="L82" s="24"/>
    </row>
    <row r="83" spans="4:12" ht="13.5" customHeight="1">
      <c r="D83" s="172" t="s">
        <v>558</v>
      </c>
      <c r="E83" s="173" t="s">
        <v>837</v>
      </c>
      <c r="F83" s="173" t="s">
        <v>1032</v>
      </c>
      <c r="G83" s="171" t="str">
        <f t="shared" si="1"/>
        <v>5920_ＦＢ４</v>
      </c>
      <c r="L83" s="24"/>
    </row>
    <row r="84" spans="4:12" ht="13.5" customHeight="1">
      <c r="D84" s="172" t="s">
        <v>1069</v>
      </c>
      <c r="E84" s="173" t="s">
        <v>1189</v>
      </c>
      <c r="F84" s="173" t="s">
        <v>1261</v>
      </c>
      <c r="G84" s="171" t="str">
        <f t="shared" si="1"/>
        <v>0011_Ｆ公金</v>
      </c>
      <c r="L84" s="24"/>
    </row>
    <row r="85" spans="4:12" ht="13.5" customHeight="1">
      <c r="D85" s="172" t="s">
        <v>798</v>
      </c>
      <c r="E85" s="173" t="s">
        <v>838</v>
      </c>
      <c r="F85" s="173" t="s">
        <v>1033</v>
      </c>
      <c r="G85" s="171" t="str">
        <f t="shared" si="1"/>
        <v>8240_Ｆ基盤</v>
      </c>
      <c r="L85" s="24"/>
    </row>
    <row r="86" spans="4:12" ht="13.5" customHeight="1">
      <c r="D86" s="172" t="s">
        <v>1070</v>
      </c>
      <c r="E86" s="173" t="s">
        <v>1190</v>
      </c>
      <c r="F86" s="173" t="s">
        <v>1071</v>
      </c>
      <c r="G86" s="171" t="str">
        <f t="shared" si="1"/>
        <v>0012_Ｌ事</v>
      </c>
      <c r="L86" s="24"/>
    </row>
    <row r="87" spans="4:12" ht="13.5" customHeight="1">
      <c r="D87" s="172" t="s">
        <v>1072</v>
      </c>
      <c r="E87" s="173" t="s">
        <v>1191</v>
      </c>
      <c r="F87" s="173" t="s">
        <v>1073</v>
      </c>
      <c r="G87" s="171" t="str">
        <f t="shared" si="1"/>
        <v>0013_ＬＢ営</v>
      </c>
      <c r="L87" s="24"/>
    </row>
    <row r="88" spans="4:12" s="24" customFormat="1" ht="13.5" customHeight="1">
      <c r="D88" s="172" t="s">
        <v>577</v>
      </c>
      <c r="E88" s="173" t="s">
        <v>1074</v>
      </c>
      <c r="F88" s="173" t="s">
        <v>1075</v>
      </c>
      <c r="G88" s="171" t="str">
        <f t="shared" si="1"/>
        <v>3480_ＬＢ１</v>
      </c>
    </row>
    <row r="89" spans="4:12" s="24" customFormat="1" ht="13.5" customHeight="1">
      <c r="D89" s="172" t="s">
        <v>769</v>
      </c>
      <c r="E89" s="173" t="s">
        <v>1076</v>
      </c>
      <c r="F89" s="173" t="s">
        <v>1077</v>
      </c>
      <c r="G89" s="171" t="str">
        <f t="shared" si="1"/>
        <v>5940_Ｌ公共</v>
      </c>
    </row>
    <row r="90" spans="4:12" s="24" customFormat="1" ht="13.5" customHeight="1">
      <c r="D90" s="172" t="s">
        <v>763</v>
      </c>
      <c r="E90" s="173" t="s">
        <v>1192</v>
      </c>
      <c r="F90" s="173" t="s">
        <v>1262</v>
      </c>
      <c r="G90" s="171" t="str">
        <f t="shared" si="1"/>
        <v>5700_産公本</v>
      </c>
    </row>
    <row r="91" spans="4:12" s="24" customFormat="1" ht="13.5" customHeight="1">
      <c r="D91" s="172" t="s">
        <v>578</v>
      </c>
      <c r="E91" s="173" t="s">
        <v>839</v>
      </c>
      <c r="F91" s="173" t="s">
        <v>1263</v>
      </c>
      <c r="G91" s="171" t="str">
        <f t="shared" si="1"/>
        <v>5710_産公推</v>
      </c>
    </row>
    <row r="92" spans="4:12" s="24" customFormat="1" ht="13.5" customHeight="1">
      <c r="D92" s="172" t="s">
        <v>1078</v>
      </c>
      <c r="E92" s="173" t="s">
        <v>1193</v>
      </c>
      <c r="F92" s="173" t="s">
        <v>1264</v>
      </c>
      <c r="G92" s="171" t="str">
        <f t="shared" si="1"/>
        <v>0014_ＣＯ事</v>
      </c>
    </row>
    <row r="93" spans="4:12" s="24" customFormat="1" ht="13.5" customHeight="1">
      <c r="D93" s="172" t="s">
        <v>1079</v>
      </c>
      <c r="E93" s="173" t="s">
        <v>1080</v>
      </c>
      <c r="F93" s="173" t="s">
        <v>1265</v>
      </c>
      <c r="G93" s="171" t="str">
        <f t="shared" si="1"/>
        <v>0015_ＣＯ１</v>
      </c>
    </row>
    <row r="94" spans="4:12" s="24" customFormat="1" ht="13.5" customHeight="1">
      <c r="D94" s="172" t="s">
        <v>1081</v>
      </c>
      <c r="E94" s="173" t="s">
        <v>1082</v>
      </c>
      <c r="F94" s="173" t="s">
        <v>1266</v>
      </c>
      <c r="G94" s="171" t="str">
        <f t="shared" si="1"/>
        <v>0016_ＣＯ２</v>
      </c>
    </row>
    <row r="95" spans="4:12" s="24" customFormat="1" ht="13.5" customHeight="1">
      <c r="D95" s="172" t="s">
        <v>579</v>
      </c>
      <c r="E95" s="173" t="s">
        <v>730</v>
      </c>
      <c r="F95" s="173" t="s">
        <v>1267</v>
      </c>
      <c r="G95" s="171" t="str">
        <f t="shared" si="1"/>
        <v>7300_ＥＮ事</v>
      </c>
    </row>
    <row r="96" spans="4:12" s="24" customFormat="1" ht="13.5" customHeight="1">
      <c r="D96" s="172" t="s">
        <v>580</v>
      </c>
      <c r="E96" s="173" t="s">
        <v>731</v>
      </c>
      <c r="F96" s="173" t="s">
        <v>535</v>
      </c>
      <c r="G96" s="171" t="str">
        <f t="shared" si="1"/>
        <v>7310_ＥＮ企</v>
      </c>
    </row>
    <row r="97" spans="4:12" s="24" customFormat="1" ht="13.5" customHeight="1">
      <c r="D97" s="172" t="s">
        <v>581</v>
      </c>
      <c r="E97" s="173" t="s">
        <v>313</v>
      </c>
      <c r="F97" s="173" t="s">
        <v>701</v>
      </c>
      <c r="G97" s="171" t="str">
        <f t="shared" si="1"/>
        <v>1170_ＥＮ１</v>
      </c>
    </row>
    <row r="98" spans="4:12" s="24" customFormat="1" ht="13.5" customHeight="1">
      <c r="D98" s="172" t="s">
        <v>559</v>
      </c>
      <c r="E98" s="173" t="s">
        <v>314</v>
      </c>
      <c r="F98" s="173" t="s">
        <v>702</v>
      </c>
      <c r="G98" s="171" t="str">
        <f t="shared" si="1"/>
        <v>7320_ＥＮ２</v>
      </c>
    </row>
    <row r="99" spans="4:12" s="24" customFormat="1" ht="13.5" customHeight="1">
      <c r="D99" s="172" t="s">
        <v>560</v>
      </c>
      <c r="E99" s="173" t="s">
        <v>546</v>
      </c>
      <c r="F99" s="173" t="s">
        <v>703</v>
      </c>
      <c r="G99" s="171" t="str">
        <f t="shared" si="1"/>
        <v>7340_ＥＮ３</v>
      </c>
    </row>
    <row r="100" spans="4:12" s="24" customFormat="1" ht="13.5" customHeight="1">
      <c r="D100" s="172" t="s">
        <v>561</v>
      </c>
      <c r="E100" s="173" t="s">
        <v>547</v>
      </c>
      <c r="F100" s="173" t="s">
        <v>704</v>
      </c>
      <c r="G100" s="171" t="str">
        <f t="shared" si="1"/>
        <v>7350_ＥＮ４</v>
      </c>
    </row>
    <row r="101" spans="4:12" s="24" customFormat="1" ht="13.5" customHeight="1">
      <c r="D101" s="172" t="s">
        <v>799</v>
      </c>
      <c r="E101" s="173" t="s">
        <v>1194</v>
      </c>
      <c r="F101" s="173" t="s">
        <v>1268</v>
      </c>
      <c r="G101" s="171" t="str">
        <f t="shared" si="1"/>
        <v>8900_産事１</v>
      </c>
    </row>
    <row r="102" spans="4:12" s="24" customFormat="1" ht="13.5" customHeight="1">
      <c r="D102" s="172" t="s">
        <v>1006</v>
      </c>
      <c r="E102" s="173" t="s">
        <v>1195</v>
      </c>
      <c r="F102" s="174" t="s">
        <v>1034</v>
      </c>
      <c r="G102" s="171" t="str">
        <f t="shared" si="1"/>
        <v>8950_ＭＤ企</v>
      </c>
    </row>
    <row r="103" spans="4:12" s="24" customFormat="1" ht="13.5" customHeight="1">
      <c r="D103" s="172" t="s">
        <v>1007</v>
      </c>
      <c r="E103" s="173" t="s">
        <v>1016</v>
      </c>
      <c r="F103" s="173" t="s">
        <v>1269</v>
      </c>
      <c r="G103" s="171" t="str">
        <f t="shared" si="1"/>
        <v>8960_ＭＤ１</v>
      </c>
    </row>
    <row r="104" spans="4:12" s="24" customFormat="1" ht="13.5" customHeight="1">
      <c r="D104" s="172" t="s">
        <v>1008</v>
      </c>
      <c r="E104" s="173" t="s">
        <v>1017</v>
      </c>
      <c r="F104" s="173" t="s">
        <v>1270</v>
      </c>
      <c r="G104" s="171" t="str">
        <f t="shared" si="1"/>
        <v>8970_ＭＤ２</v>
      </c>
    </row>
    <row r="105" spans="4:12" s="24" customFormat="1" ht="13.5" customHeight="1">
      <c r="D105" s="172" t="s">
        <v>800</v>
      </c>
      <c r="E105" s="173" t="s">
        <v>1196</v>
      </c>
      <c r="F105" s="173" t="s">
        <v>1271</v>
      </c>
      <c r="G105" s="171" t="str">
        <f t="shared" si="1"/>
        <v>9000_産事２</v>
      </c>
    </row>
    <row r="106" spans="4:12" s="24" customFormat="1" ht="13.5" customHeight="1">
      <c r="D106" s="172" t="s">
        <v>801</v>
      </c>
      <c r="E106" s="173" t="s">
        <v>1197</v>
      </c>
      <c r="F106" s="173" t="s">
        <v>1272</v>
      </c>
      <c r="G106" s="171" t="str">
        <f t="shared" si="1"/>
        <v>9020_産企２</v>
      </c>
    </row>
    <row r="107" spans="4:12" s="24" customFormat="1" ht="13.5" customHeight="1">
      <c r="D107" s="172" t="s">
        <v>802</v>
      </c>
      <c r="E107" s="173" t="s">
        <v>1198</v>
      </c>
      <c r="F107" s="173" t="s">
        <v>1273</v>
      </c>
      <c r="G107" s="171" t="str">
        <f t="shared" si="1"/>
        <v>9080_産ビ２</v>
      </c>
    </row>
    <row r="108" spans="4:12" s="24" customFormat="1" ht="13.5" customHeight="1">
      <c r="D108" s="172" t="s">
        <v>803</v>
      </c>
      <c r="E108" s="173" t="s">
        <v>1199</v>
      </c>
      <c r="F108" s="173" t="s">
        <v>1274</v>
      </c>
      <c r="G108" s="171" t="str">
        <f t="shared" si="1"/>
        <v>9090_産ビ３</v>
      </c>
    </row>
    <row r="109" spans="4:12" s="24" customFormat="1" ht="13.5" customHeight="1">
      <c r="D109" s="172" t="s">
        <v>804</v>
      </c>
      <c r="E109" s="173" t="s">
        <v>1200</v>
      </c>
      <c r="F109" s="173" t="s">
        <v>1275</v>
      </c>
      <c r="G109" s="171" t="str">
        <f t="shared" si="1"/>
        <v>8930_産ビ４</v>
      </c>
    </row>
    <row r="110" spans="4:12" s="24" customFormat="1" ht="13.5" customHeight="1">
      <c r="D110" s="172" t="s">
        <v>1083</v>
      </c>
      <c r="E110" s="173" t="s">
        <v>1201</v>
      </c>
      <c r="F110" s="173" t="s">
        <v>1276</v>
      </c>
      <c r="G110" s="171" t="str">
        <f t="shared" si="1"/>
        <v>0017_産事３</v>
      </c>
    </row>
    <row r="111" spans="4:12" ht="13.5" customHeight="1">
      <c r="D111" s="172" t="s">
        <v>1084</v>
      </c>
      <c r="E111" s="173" t="s">
        <v>1202</v>
      </c>
      <c r="F111" s="173" t="s">
        <v>1277</v>
      </c>
      <c r="G111" s="171" t="str">
        <f t="shared" si="1"/>
        <v>0018_産企３</v>
      </c>
      <c r="L111" s="24"/>
    </row>
    <row r="112" spans="4:12" ht="13.5" customHeight="1">
      <c r="D112" s="172" t="s">
        <v>805</v>
      </c>
      <c r="E112" s="173" t="s">
        <v>1203</v>
      </c>
      <c r="F112" s="173" t="s">
        <v>1278</v>
      </c>
      <c r="G112" s="171" t="str">
        <f t="shared" si="1"/>
        <v>8940_産ビ５</v>
      </c>
      <c r="L112" s="24"/>
    </row>
    <row r="113" spans="4:12" ht="13.5" customHeight="1">
      <c r="D113" s="172" t="s">
        <v>1085</v>
      </c>
      <c r="E113" s="173" t="s">
        <v>1204</v>
      </c>
      <c r="F113" s="173" t="s">
        <v>1279</v>
      </c>
      <c r="G113" s="171" t="str">
        <f t="shared" si="1"/>
        <v>0019_産ビ６</v>
      </c>
      <c r="L113" s="24"/>
    </row>
    <row r="114" spans="4:12" ht="13.5" customHeight="1">
      <c r="D114" s="172" t="s">
        <v>768</v>
      </c>
      <c r="E114" s="173" t="s">
        <v>1205</v>
      </c>
      <c r="F114" s="173" t="s">
        <v>708</v>
      </c>
      <c r="G114" s="171" t="str">
        <f t="shared" si="1"/>
        <v>7590_ＭＢ開</v>
      </c>
      <c r="L114" s="24"/>
    </row>
    <row r="115" spans="4:12" ht="13.5" customHeight="1">
      <c r="D115" s="172" t="s">
        <v>806</v>
      </c>
      <c r="E115" s="173" t="s">
        <v>840</v>
      </c>
      <c r="F115" s="173" t="s">
        <v>705</v>
      </c>
      <c r="G115" s="171" t="str">
        <f t="shared" si="1"/>
        <v>9050_九州Ｓ</v>
      </c>
      <c r="L115" s="24"/>
    </row>
    <row r="116" spans="4:12" ht="13.5" customHeight="1">
      <c r="D116" s="172" t="s">
        <v>764</v>
      </c>
      <c r="E116" s="173" t="s">
        <v>732</v>
      </c>
      <c r="F116" s="173" t="s">
        <v>1280</v>
      </c>
      <c r="G116" s="171" t="str">
        <f t="shared" si="1"/>
        <v>7200_公共事</v>
      </c>
      <c r="L116" s="24"/>
    </row>
    <row r="117" spans="4:12" ht="13.5" customHeight="1">
      <c r="D117" s="172" t="s">
        <v>765</v>
      </c>
      <c r="E117" s="173" t="s">
        <v>733</v>
      </c>
      <c r="F117" s="173" t="s">
        <v>1035</v>
      </c>
      <c r="G117" s="171" t="str">
        <f t="shared" si="1"/>
        <v>7210_公共営</v>
      </c>
      <c r="L117" s="24"/>
    </row>
    <row r="118" spans="4:12" ht="13.5" customHeight="1">
      <c r="D118" s="172" t="s">
        <v>766</v>
      </c>
      <c r="E118" s="173" t="s">
        <v>734</v>
      </c>
      <c r="F118" s="173" t="s">
        <v>1036</v>
      </c>
      <c r="G118" s="171" t="str">
        <f t="shared" si="1"/>
        <v>7220_公Ｓ１</v>
      </c>
      <c r="L118" s="24"/>
    </row>
    <row r="119" spans="4:12" ht="13.5" customHeight="1">
      <c r="D119" s="172" t="s">
        <v>767</v>
      </c>
      <c r="E119" s="173" t="s">
        <v>735</v>
      </c>
      <c r="F119" s="173" t="s">
        <v>706</v>
      </c>
      <c r="G119" s="171" t="str">
        <f t="shared" si="1"/>
        <v>2760_公Ｓ２</v>
      </c>
      <c r="L119" s="24"/>
    </row>
    <row r="120" spans="4:12" ht="13.5" customHeight="1">
      <c r="D120" s="172" t="s">
        <v>583</v>
      </c>
      <c r="E120" s="173" t="s">
        <v>736</v>
      </c>
      <c r="F120" s="173" t="s">
        <v>707</v>
      </c>
      <c r="G120" s="171" t="str">
        <f t="shared" si="1"/>
        <v>7270_公Ｓ３</v>
      </c>
      <c r="L120" s="24"/>
    </row>
    <row r="121" spans="4:12" ht="13.5" customHeight="1">
      <c r="D121" s="172" t="s">
        <v>771</v>
      </c>
      <c r="E121" s="173" t="s">
        <v>1206</v>
      </c>
      <c r="F121" s="173" t="s">
        <v>1281</v>
      </c>
      <c r="G121" s="171" t="str">
        <f t="shared" si="1"/>
        <v>8600_Ｓ事統</v>
      </c>
      <c r="L121" s="24"/>
    </row>
    <row r="122" spans="4:12" ht="13.5" customHeight="1">
      <c r="D122" s="172" t="s">
        <v>772</v>
      </c>
      <c r="E122" s="173" t="s">
        <v>1207</v>
      </c>
      <c r="F122" s="173" t="s">
        <v>1282</v>
      </c>
      <c r="G122" s="171" t="str">
        <f t="shared" si="1"/>
        <v>8620_ＳＢ企</v>
      </c>
      <c r="L122" s="24"/>
    </row>
    <row r="123" spans="4:12" ht="13.5" customHeight="1">
      <c r="D123" s="172" t="s">
        <v>1086</v>
      </c>
      <c r="E123" s="173" t="s">
        <v>1208</v>
      </c>
      <c r="F123" s="173" t="s">
        <v>1087</v>
      </c>
      <c r="G123" s="171" t="str">
        <f t="shared" si="1"/>
        <v>0021_Ｄ社企</v>
      </c>
      <c r="L123" s="24"/>
    </row>
    <row r="124" spans="4:12" ht="13.5" customHeight="1">
      <c r="D124" s="172" t="s">
        <v>1009</v>
      </c>
      <c r="E124" s="173" t="s">
        <v>1209</v>
      </c>
      <c r="F124" s="173" t="s">
        <v>1283</v>
      </c>
      <c r="G124" s="171" t="str">
        <f t="shared" si="1"/>
        <v>8630_会津Ｃ</v>
      </c>
      <c r="L124" s="24"/>
    </row>
    <row r="125" spans="4:12" ht="13.5" customHeight="1">
      <c r="D125" s="172" t="s">
        <v>1088</v>
      </c>
      <c r="E125" s="173" t="s">
        <v>1210</v>
      </c>
      <c r="F125" s="173" t="s">
        <v>1284</v>
      </c>
      <c r="G125" s="171" t="str">
        <f t="shared" si="1"/>
        <v>0022_２５推</v>
      </c>
      <c r="L125" s="24"/>
    </row>
    <row r="126" spans="4:12" ht="13.5" customHeight="1">
      <c r="D126" s="172" t="s">
        <v>807</v>
      </c>
      <c r="E126" s="173" t="s">
        <v>841</v>
      </c>
      <c r="F126" s="173" t="s">
        <v>1285</v>
      </c>
      <c r="G126" s="171" t="str">
        <f t="shared" si="1"/>
        <v>0400_ＤＸＢＵ</v>
      </c>
      <c r="L126" s="24"/>
    </row>
    <row r="127" spans="4:12" ht="13.5" customHeight="1">
      <c r="D127" s="172" t="s">
        <v>774</v>
      </c>
      <c r="E127" s="173" t="s">
        <v>1211</v>
      </c>
      <c r="F127" s="173" t="s">
        <v>1286</v>
      </c>
      <c r="G127" s="171" t="str">
        <f t="shared" si="1"/>
        <v>8710_ＤＸ推</v>
      </c>
      <c r="L127" s="24"/>
    </row>
    <row r="128" spans="4:12" ht="13.5" customHeight="1">
      <c r="D128" s="172" t="s">
        <v>808</v>
      </c>
      <c r="E128" s="173" t="s">
        <v>842</v>
      </c>
      <c r="F128" s="173" t="s">
        <v>1287</v>
      </c>
      <c r="G128" s="171" t="str">
        <f t="shared" si="1"/>
        <v>0410_ＤＳＰ</v>
      </c>
      <c r="L128" s="24"/>
    </row>
    <row r="129" spans="4:12" ht="13.5" customHeight="1">
      <c r="D129" s="172" t="s">
        <v>1089</v>
      </c>
      <c r="E129" s="173" t="s">
        <v>1090</v>
      </c>
      <c r="F129" s="173" t="s">
        <v>1091</v>
      </c>
      <c r="G129" s="171" t="str">
        <f t="shared" si="1"/>
        <v>0023_ＤＸＭ</v>
      </c>
      <c r="L129" s="24"/>
    </row>
    <row r="130" spans="4:12" ht="13.5" customHeight="1">
      <c r="D130" s="172" t="s">
        <v>1092</v>
      </c>
      <c r="E130" s="173" t="s">
        <v>1093</v>
      </c>
      <c r="F130" s="173" t="s">
        <v>1288</v>
      </c>
      <c r="G130" s="171" t="str">
        <f t="shared" si="1"/>
        <v>0024_ＤＸＲ</v>
      </c>
      <c r="L130" s="24"/>
    </row>
    <row r="131" spans="4:12" ht="13.5" customHeight="1">
      <c r="D131" s="172" t="s">
        <v>809</v>
      </c>
      <c r="E131" s="173" t="s">
        <v>1212</v>
      </c>
      <c r="F131" s="173" t="s">
        <v>1289</v>
      </c>
      <c r="G131" s="171" t="str">
        <f t="shared" si="1"/>
        <v>0420_ＤＸ企</v>
      </c>
      <c r="L131" s="24"/>
    </row>
    <row r="132" spans="4:12" ht="13.5" customHeight="1">
      <c r="D132" s="172" t="s">
        <v>810</v>
      </c>
      <c r="E132" s="173" t="s">
        <v>1213</v>
      </c>
      <c r="F132" s="173" t="s">
        <v>1290</v>
      </c>
      <c r="G132" s="171" t="str">
        <f t="shared" ref="G132:G195" si="2">D132&amp;"_"&amp;E132</f>
        <v>0460_ＤＭ室</v>
      </c>
      <c r="L132" s="24"/>
    </row>
    <row r="133" spans="4:12" ht="13.5" customHeight="1">
      <c r="D133" s="172" t="s">
        <v>811</v>
      </c>
      <c r="E133" s="173" t="s">
        <v>1214</v>
      </c>
      <c r="F133" s="173" t="s">
        <v>1291</v>
      </c>
      <c r="G133" s="171" t="str">
        <f t="shared" si="2"/>
        <v>0430_ＧＰ企</v>
      </c>
      <c r="L133" s="24"/>
    </row>
    <row r="134" spans="4:12" ht="13.5" customHeight="1">
      <c r="D134" s="172" t="s">
        <v>812</v>
      </c>
      <c r="E134" s="173" t="s">
        <v>1215</v>
      </c>
      <c r="F134" s="173" t="s">
        <v>1292</v>
      </c>
      <c r="G134" s="171" t="str">
        <f t="shared" si="2"/>
        <v>0440_Ｄ営１</v>
      </c>
      <c r="L134" s="24"/>
    </row>
    <row r="135" spans="4:12" ht="13.5" customHeight="1">
      <c r="D135" s="172" t="s">
        <v>813</v>
      </c>
      <c r="E135" s="173" t="s">
        <v>1216</v>
      </c>
      <c r="F135" s="173" t="s">
        <v>1293</v>
      </c>
      <c r="G135" s="171" t="str">
        <f t="shared" si="2"/>
        <v>0450_Ｄ営２</v>
      </c>
      <c r="L135" s="24"/>
    </row>
    <row r="136" spans="4:12" ht="13.5" customHeight="1">
      <c r="D136" s="172" t="s">
        <v>773</v>
      </c>
      <c r="E136" s="173" t="s">
        <v>843</v>
      </c>
      <c r="F136" s="173" t="s">
        <v>1037</v>
      </c>
      <c r="G136" s="171" t="str">
        <f t="shared" si="2"/>
        <v>8700_ＰＢＵ</v>
      </c>
      <c r="L136" s="24"/>
    </row>
    <row r="137" spans="4:12" ht="13.5" customHeight="1">
      <c r="D137" s="172" t="s">
        <v>1094</v>
      </c>
      <c r="E137" s="173" t="s">
        <v>1095</v>
      </c>
      <c r="F137" s="173" t="s">
        <v>1294</v>
      </c>
      <c r="G137" s="171" t="str">
        <f t="shared" si="2"/>
        <v>0025_ＰＭＳ</v>
      </c>
      <c r="L137" s="24"/>
    </row>
    <row r="138" spans="4:12" ht="13.5" customHeight="1">
      <c r="D138" s="172" t="s">
        <v>775</v>
      </c>
      <c r="E138" s="173" t="s">
        <v>739</v>
      </c>
      <c r="F138" s="173" t="s">
        <v>712</v>
      </c>
      <c r="G138" s="171" t="str">
        <f t="shared" si="2"/>
        <v>8740_ＰＢ１</v>
      </c>
      <c r="L138" s="24"/>
    </row>
    <row r="139" spans="4:12" ht="13.5" customHeight="1">
      <c r="D139" s="172" t="s">
        <v>776</v>
      </c>
      <c r="E139" s="173" t="s">
        <v>740</v>
      </c>
      <c r="F139" s="173" t="s">
        <v>713</v>
      </c>
      <c r="G139" s="171" t="str">
        <f t="shared" si="2"/>
        <v>8750_ＰＢ２</v>
      </c>
      <c r="L139" s="24"/>
    </row>
    <row r="140" spans="4:12" ht="13.5" customHeight="1">
      <c r="D140" s="172" t="s">
        <v>814</v>
      </c>
      <c r="E140" s="173" t="s">
        <v>844</v>
      </c>
      <c r="F140" s="174" t="s">
        <v>1295</v>
      </c>
      <c r="G140" s="171" t="str">
        <f t="shared" si="2"/>
        <v>8780_ＰＦＳ</v>
      </c>
      <c r="L140" s="24"/>
    </row>
    <row r="141" spans="4:12" ht="13.5" customHeight="1">
      <c r="D141" s="172" t="s">
        <v>777</v>
      </c>
      <c r="E141" s="173" t="s">
        <v>741</v>
      </c>
      <c r="F141" s="173" t="s">
        <v>1038</v>
      </c>
      <c r="G141" s="171" t="str">
        <f t="shared" si="2"/>
        <v>8770_ＰＢＰ</v>
      </c>
      <c r="L141" s="24"/>
    </row>
    <row r="142" spans="4:12" ht="13.5" customHeight="1">
      <c r="D142" s="172" t="s">
        <v>1096</v>
      </c>
      <c r="E142" s="173" t="s">
        <v>1097</v>
      </c>
      <c r="F142" s="173" t="s">
        <v>1098</v>
      </c>
      <c r="G142" s="171" t="str">
        <f t="shared" si="2"/>
        <v>0027_ＣＢＵ</v>
      </c>
      <c r="L142" s="24"/>
    </row>
    <row r="143" spans="4:12" ht="13.5" customHeight="1">
      <c r="D143" s="172" t="s">
        <v>1099</v>
      </c>
      <c r="E143" s="173" t="s">
        <v>1100</v>
      </c>
      <c r="F143" s="173" t="s">
        <v>1296</v>
      </c>
      <c r="G143" s="171" t="str">
        <f t="shared" si="2"/>
        <v>0028_ＣＢ１</v>
      </c>
      <c r="L143" s="24"/>
    </row>
    <row r="144" spans="4:12" ht="13.5" customHeight="1">
      <c r="D144" s="172" t="s">
        <v>1101</v>
      </c>
      <c r="E144" s="173" t="s">
        <v>1102</v>
      </c>
      <c r="F144" s="173" t="s">
        <v>1297</v>
      </c>
      <c r="G144" s="171" t="str">
        <f t="shared" si="2"/>
        <v>0029_ＣＢ２</v>
      </c>
      <c r="L144" s="24"/>
    </row>
    <row r="145" spans="4:12" ht="13.5" customHeight="1">
      <c r="D145" s="172" t="s">
        <v>815</v>
      </c>
      <c r="E145" s="173" t="s">
        <v>845</v>
      </c>
      <c r="F145" s="173" t="s">
        <v>1103</v>
      </c>
      <c r="G145" s="171" t="str">
        <f t="shared" si="2"/>
        <v>9100_ＣＣＵ</v>
      </c>
      <c r="L145" s="24"/>
    </row>
    <row r="146" spans="4:12" ht="13.5" customHeight="1">
      <c r="D146" s="172" t="s">
        <v>816</v>
      </c>
      <c r="E146" s="173" t="s">
        <v>846</v>
      </c>
      <c r="F146" s="173" t="s">
        <v>1298</v>
      </c>
      <c r="G146" s="171" t="str">
        <f t="shared" si="2"/>
        <v>9110_Ｃ企画</v>
      </c>
      <c r="L146" s="24"/>
    </row>
    <row r="147" spans="4:12" ht="13.5" customHeight="1">
      <c r="D147" s="172" t="s">
        <v>817</v>
      </c>
      <c r="E147" s="173" t="s">
        <v>847</v>
      </c>
      <c r="F147" s="173" t="s">
        <v>1299</v>
      </c>
      <c r="G147" s="171" t="str">
        <f t="shared" si="2"/>
        <v>9120_ＣＣＢ</v>
      </c>
      <c r="L147" s="24"/>
    </row>
    <row r="148" spans="4:12" ht="13.5" customHeight="1">
      <c r="D148" s="172" t="s">
        <v>818</v>
      </c>
      <c r="E148" s="173" t="s">
        <v>848</v>
      </c>
      <c r="F148" s="173" t="s">
        <v>1104</v>
      </c>
      <c r="G148" s="171" t="str">
        <f t="shared" si="2"/>
        <v>9130_Ｃ基盤</v>
      </c>
      <c r="L148" s="24"/>
    </row>
    <row r="149" spans="4:12" ht="13.5" customHeight="1">
      <c r="D149" s="172" t="s">
        <v>819</v>
      </c>
      <c r="E149" s="173" t="s">
        <v>849</v>
      </c>
      <c r="F149" s="173" t="s">
        <v>1105</v>
      </c>
      <c r="G149" s="171" t="str">
        <f t="shared" si="2"/>
        <v>9140_ＣＣ１</v>
      </c>
      <c r="L149" s="24"/>
    </row>
    <row r="150" spans="4:12" ht="13.5" customHeight="1">
      <c r="D150" s="172" t="s">
        <v>565</v>
      </c>
      <c r="E150" s="173" t="s">
        <v>850</v>
      </c>
      <c r="F150" s="173" t="s">
        <v>1039</v>
      </c>
      <c r="G150" s="171" t="str">
        <f t="shared" si="2"/>
        <v>5400_ＤＭＵ</v>
      </c>
      <c r="L150" s="24"/>
    </row>
    <row r="151" spans="4:12" ht="13.5" customHeight="1">
      <c r="D151" s="172" t="s">
        <v>566</v>
      </c>
      <c r="E151" s="173" t="s">
        <v>851</v>
      </c>
      <c r="F151" s="173" t="s">
        <v>1300</v>
      </c>
      <c r="G151" s="171" t="str">
        <f t="shared" si="2"/>
        <v>1720_ＤＭ１</v>
      </c>
      <c r="L151" s="24"/>
    </row>
    <row r="152" spans="4:12" ht="13.5" customHeight="1">
      <c r="D152" s="172" t="s">
        <v>567</v>
      </c>
      <c r="E152" s="173" t="s">
        <v>852</v>
      </c>
      <c r="F152" s="173" t="s">
        <v>1301</v>
      </c>
      <c r="G152" s="171" t="str">
        <f t="shared" si="2"/>
        <v>1760_ＤＭ２</v>
      </c>
      <c r="L152" s="24"/>
    </row>
    <row r="153" spans="4:12" ht="13.5" customHeight="1">
      <c r="D153" s="172" t="s">
        <v>778</v>
      </c>
      <c r="E153" s="173" t="s">
        <v>853</v>
      </c>
      <c r="F153" s="173" t="s">
        <v>1302</v>
      </c>
      <c r="G153" s="171" t="str">
        <f t="shared" si="2"/>
        <v>5420_ＤＭ３</v>
      </c>
      <c r="L153" s="24"/>
    </row>
    <row r="154" spans="4:12" ht="13.5" customHeight="1">
      <c r="D154" s="172" t="s">
        <v>670</v>
      </c>
      <c r="E154" s="173" t="s">
        <v>854</v>
      </c>
      <c r="F154" s="174" t="s">
        <v>1040</v>
      </c>
      <c r="G154" s="171" t="str">
        <f t="shared" si="2"/>
        <v>8400_ＡＲＵ</v>
      </c>
      <c r="L154" s="24"/>
    </row>
    <row r="155" spans="4:12" ht="13.5" customHeight="1">
      <c r="D155" s="172" t="s">
        <v>671</v>
      </c>
      <c r="E155" s="173" t="s">
        <v>855</v>
      </c>
      <c r="F155" s="173" t="s">
        <v>1303</v>
      </c>
      <c r="G155" s="171" t="str">
        <f t="shared" si="2"/>
        <v>8410_ＡＲＳ</v>
      </c>
      <c r="L155" s="24"/>
    </row>
    <row r="156" spans="4:12" ht="13.5" customHeight="1">
      <c r="D156" s="172" t="s">
        <v>782</v>
      </c>
      <c r="E156" s="173" t="s">
        <v>856</v>
      </c>
      <c r="F156" s="173" t="s">
        <v>1041</v>
      </c>
      <c r="G156" s="171" t="str">
        <f t="shared" si="2"/>
        <v>6000_ＰＳＵ</v>
      </c>
      <c r="L156" s="24"/>
    </row>
    <row r="157" spans="4:12" ht="13.5" customHeight="1">
      <c r="D157" s="172" t="s">
        <v>1106</v>
      </c>
      <c r="E157" s="173" t="s">
        <v>1107</v>
      </c>
      <c r="F157" s="174" t="s">
        <v>1304</v>
      </c>
      <c r="G157" s="171" t="str">
        <f t="shared" si="2"/>
        <v>0031_ＰＳＳ</v>
      </c>
      <c r="L157" s="24"/>
    </row>
    <row r="158" spans="4:12" ht="13.5" customHeight="1">
      <c r="D158" s="172" t="s">
        <v>783</v>
      </c>
      <c r="E158" s="173" t="s">
        <v>1217</v>
      </c>
      <c r="F158" s="173" t="s">
        <v>1305</v>
      </c>
      <c r="G158" s="171" t="str">
        <f t="shared" si="2"/>
        <v>6030_ＰＵ企</v>
      </c>
      <c r="L158" s="24"/>
    </row>
    <row r="159" spans="4:12" ht="13.5" customHeight="1">
      <c r="D159" s="172" t="s">
        <v>784</v>
      </c>
      <c r="E159" s="173" t="s">
        <v>1108</v>
      </c>
      <c r="F159" s="173" t="s">
        <v>1042</v>
      </c>
      <c r="G159" s="171" t="str">
        <f t="shared" si="2"/>
        <v>6110_ＰＵ営</v>
      </c>
      <c r="L159" s="24"/>
    </row>
    <row r="160" spans="4:12" ht="13.5" customHeight="1">
      <c r="D160" s="172" t="s">
        <v>669</v>
      </c>
      <c r="E160" s="173" t="s">
        <v>1109</v>
      </c>
      <c r="F160" s="173" t="s">
        <v>1306</v>
      </c>
      <c r="G160" s="171" t="str">
        <f t="shared" si="2"/>
        <v>6190_ＰＵＣ</v>
      </c>
      <c r="L160" s="24"/>
    </row>
    <row r="161" spans="4:12" ht="13.5" customHeight="1">
      <c r="D161" s="172" t="s">
        <v>584</v>
      </c>
      <c r="E161" s="173" t="s">
        <v>1110</v>
      </c>
      <c r="F161" s="173" t="s">
        <v>1307</v>
      </c>
      <c r="G161" s="171" t="str">
        <f t="shared" si="2"/>
        <v>6660_ＰＵ１</v>
      </c>
      <c r="L161" s="24"/>
    </row>
    <row r="162" spans="4:12" ht="13.5" customHeight="1">
      <c r="D162" s="172" t="s">
        <v>785</v>
      </c>
      <c r="E162" s="173" t="s">
        <v>1111</v>
      </c>
      <c r="F162" s="173" t="s">
        <v>1308</v>
      </c>
      <c r="G162" s="171" t="str">
        <f t="shared" si="2"/>
        <v>6020_ＰＵ２</v>
      </c>
      <c r="L162" s="24"/>
    </row>
    <row r="163" spans="4:12" ht="13.5" customHeight="1">
      <c r="D163" s="172" t="s">
        <v>585</v>
      </c>
      <c r="E163" s="173" t="s">
        <v>1112</v>
      </c>
      <c r="F163" s="173" t="s">
        <v>1309</v>
      </c>
      <c r="G163" s="171" t="str">
        <f t="shared" si="2"/>
        <v>6670_ＰＵＴ</v>
      </c>
      <c r="L163" s="24"/>
    </row>
    <row r="164" spans="4:12" ht="13.5" customHeight="1">
      <c r="D164" s="172" t="s">
        <v>667</v>
      </c>
      <c r="E164" s="173" t="s">
        <v>1113</v>
      </c>
      <c r="F164" s="173" t="s">
        <v>1114</v>
      </c>
      <c r="G164" s="171" t="str">
        <f t="shared" si="2"/>
        <v>8300_ＨＢＵ</v>
      </c>
      <c r="L164" s="24"/>
    </row>
    <row r="165" spans="4:12" ht="13.5" customHeight="1">
      <c r="D165" s="172" t="s">
        <v>668</v>
      </c>
      <c r="E165" s="173" t="s">
        <v>1115</v>
      </c>
      <c r="F165" s="173" t="s">
        <v>1310</v>
      </c>
      <c r="G165" s="171" t="str">
        <f t="shared" si="2"/>
        <v>8310_ＨＳ企</v>
      </c>
      <c r="L165" s="24"/>
    </row>
    <row r="166" spans="4:12" ht="13.5" customHeight="1">
      <c r="D166" s="172" t="s">
        <v>820</v>
      </c>
      <c r="E166" s="173" t="s">
        <v>1116</v>
      </c>
      <c r="F166" s="173" t="s">
        <v>1311</v>
      </c>
      <c r="G166" s="171" t="str">
        <f t="shared" si="2"/>
        <v>8360_ＨＳＤ</v>
      </c>
      <c r="L166" s="24"/>
    </row>
    <row r="167" spans="4:12" ht="13.5" customHeight="1">
      <c r="D167" s="172" t="s">
        <v>786</v>
      </c>
      <c r="E167" s="173" t="s">
        <v>1117</v>
      </c>
      <c r="F167" s="173" t="s">
        <v>1118</v>
      </c>
      <c r="G167" s="171" t="str">
        <f t="shared" si="2"/>
        <v>3530_ＩＳＤ</v>
      </c>
      <c r="L167" s="24"/>
    </row>
    <row r="168" spans="4:12" ht="13.5" customHeight="1">
      <c r="D168" s="172" t="s">
        <v>821</v>
      </c>
      <c r="E168" s="173" t="s">
        <v>857</v>
      </c>
      <c r="F168" s="173" t="s">
        <v>1312</v>
      </c>
      <c r="G168" s="171" t="str">
        <f t="shared" si="2"/>
        <v>9600_ＥＰＢＵ</v>
      </c>
      <c r="L168" s="24"/>
    </row>
    <row r="169" spans="4:12" ht="13.5" customHeight="1">
      <c r="D169" s="172" t="s">
        <v>822</v>
      </c>
      <c r="E169" s="173" t="s">
        <v>858</v>
      </c>
      <c r="F169" s="173" t="s">
        <v>1313</v>
      </c>
      <c r="G169" s="171" t="str">
        <f t="shared" si="2"/>
        <v>9610_ＥＳＰ</v>
      </c>
      <c r="L169" s="24"/>
    </row>
    <row r="170" spans="4:12" ht="13.5" customHeight="1">
      <c r="D170" s="172" t="s">
        <v>1010</v>
      </c>
      <c r="E170" s="173" t="s">
        <v>1018</v>
      </c>
      <c r="F170" s="173" t="s">
        <v>1043</v>
      </c>
      <c r="G170" s="171" t="str">
        <f t="shared" si="2"/>
        <v>9640_ＥＰ企</v>
      </c>
      <c r="L170" s="24"/>
    </row>
    <row r="171" spans="4:12" ht="13.5" customHeight="1">
      <c r="D171" s="172" t="s">
        <v>1119</v>
      </c>
      <c r="E171" s="173" t="s">
        <v>1120</v>
      </c>
      <c r="F171" s="173" t="s">
        <v>1314</v>
      </c>
      <c r="G171" s="171" t="str">
        <f t="shared" si="2"/>
        <v>0032_ＳＳ推</v>
      </c>
      <c r="L171" s="24"/>
    </row>
    <row r="172" spans="4:12" ht="13.5" customHeight="1">
      <c r="D172" s="172" t="s">
        <v>823</v>
      </c>
      <c r="E172" s="173" t="s">
        <v>1218</v>
      </c>
      <c r="F172" s="173" t="s">
        <v>1044</v>
      </c>
      <c r="G172" s="171" t="str">
        <f t="shared" si="2"/>
        <v>9620_ＥＣ営</v>
      </c>
      <c r="L172" s="24"/>
    </row>
    <row r="173" spans="4:12" ht="13.5" customHeight="1">
      <c r="D173" s="172" t="s">
        <v>780</v>
      </c>
      <c r="E173" s="173" t="s">
        <v>1219</v>
      </c>
      <c r="F173" s="173" t="s">
        <v>1045</v>
      </c>
      <c r="G173" s="171" t="str">
        <f t="shared" si="2"/>
        <v>6920_ＥＳ営</v>
      </c>
      <c r="L173" s="24"/>
    </row>
    <row r="174" spans="4:12" ht="13.5" customHeight="1">
      <c r="D174" s="172" t="s">
        <v>562</v>
      </c>
      <c r="E174" s="173" t="s">
        <v>859</v>
      </c>
      <c r="F174" s="173" t="s">
        <v>866</v>
      </c>
      <c r="G174" s="171" t="str">
        <f t="shared" si="2"/>
        <v>7700_ＥＣＵ</v>
      </c>
      <c r="L174" s="24"/>
    </row>
    <row r="175" spans="4:12" ht="13.5" customHeight="1">
      <c r="D175" s="172" t="s">
        <v>1011</v>
      </c>
      <c r="E175" s="173" t="s">
        <v>1019</v>
      </c>
      <c r="F175" s="173" t="s">
        <v>1315</v>
      </c>
      <c r="G175" s="171" t="str">
        <f t="shared" si="2"/>
        <v>7760_ＥＣＴ</v>
      </c>
      <c r="L175" s="24"/>
    </row>
    <row r="176" spans="4:12" ht="13.5" customHeight="1">
      <c r="D176" s="172" t="s">
        <v>563</v>
      </c>
      <c r="E176" s="173" t="s">
        <v>860</v>
      </c>
      <c r="F176" s="173" t="s">
        <v>1316</v>
      </c>
      <c r="G176" s="171" t="str">
        <f t="shared" si="2"/>
        <v>1240_ＥＣ１</v>
      </c>
      <c r="L176" s="24"/>
    </row>
    <row r="177" spans="4:12" ht="13.5" customHeight="1">
      <c r="D177" s="172" t="s">
        <v>564</v>
      </c>
      <c r="E177" s="173" t="s">
        <v>861</v>
      </c>
      <c r="F177" s="173" t="s">
        <v>1317</v>
      </c>
      <c r="G177" s="171" t="str">
        <f t="shared" si="2"/>
        <v>5840_ＥＣ２</v>
      </c>
      <c r="L177" s="24"/>
    </row>
    <row r="178" spans="4:12" ht="13.5" customHeight="1">
      <c r="D178" s="172" t="s">
        <v>787</v>
      </c>
      <c r="E178" s="173" t="s">
        <v>862</v>
      </c>
      <c r="F178" s="173" t="s">
        <v>1318</v>
      </c>
      <c r="G178" s="171" t="str">
        <f t="shared" si="2"/>
        <v>7730_ＥＣ３</v>
      </c>
    </row>
    <row r="179" spans="4:12" ht="13.5" customHeight="1">
      <c r="D179" s="172" t="s">
        <v>1012</v>
      </c>
      <c r="E179" s="173" t="s">
        <v>1020</v>
      </c>
      <c r="F179" s="173" t="s">
        <v>1319</v>
      </c>
      <c r="G179" s="171" t="str">
        <f t="shared" si="2"/>
        <v>7770_ＥＣ４</v>
      </c>
    </row>
    <row r="180" spans="4:12" ht="13.5" customHeight="1">
      <c r="D180" s="172" t="s">
        <v>779</v>
      </c>
      <c r="E180" s="173" t="s">
        <v>1121</v>
      </c>
      <c r="F180" s="173" t="s">
        <v>1320</v>
      </c>
      <c r="G180" s="171" t="str">
        <f t="shared" si="2"/>
        <v>6900_ＢＳＵ</v>
      </c>
    </row>
    <row r="181" spans="4:12" ht="13.5" customHeight="1">
      <c r="D181" s="172" t="s">
        <v>781</v>
      </c>
      <c r="E181" s="173" t="s">
        <v>1122</v>
      </c>
      <c r="F181" s="173" t="s">
        <v>1321</v>
      </c>
      <c r="G181" s="171" t="str">
        <f t="shared" si="2"/>
        <v>1660_ＢＳ１</v>
      </c>
    </row>
    <row r="182" spans="4:12" ht="13.5" customHeight="1">
      <c r="D182" s="172" t="s">
        <v>568</v>
      </c>
      <c r="E182" s="173" t="s">
        <v>1123</v>
      </c>
      <c r="F182" s="173" t="s">
        <v>1322</v>
      </c>
      <c r="G182" s="171" t="str">
        <f t="shared" si="2"/>
        <v>4060_ＢＳ２</v>
      </c>
    </row>
    <row r="183" spans="4:12" ht="13.5" customHeight="1">
      <c r="D183" s="172" t="s">
        <v>1124</v>
      </c>
      <c r="E183" s="173" t="s">
        <v>1125</v>
      </c>
      <c r="F183" s="173" t="s">
        <v>1126</v>
      </c>
      <c r="G183" s="171" t="str">
        <f t="shared" si="2"/>
        <v>0033_ＢＳ３</v>
      </c>
    </row>
    <row r="184" spans="4:12" ht="13.5" customHeight="1">
      <c r="D184" s="172" t="s">
        <v>582</v>
      </c>
      <c r="E184" s="173" t="s">
        <v>675</v>
      </c>
      <c r="F184" s="173" t="s">
        <v>867</v>
      </c>
      <c r="G184" s="171" t="str">
        <f t="shared" si="2"/>
        <v>6970_ＡＴＳ</v>
      </c>
    </row>
    <row r="185" spans="4:12" ht="13.5" customHeight="1">
      <c r="D185" s="172" t="s">
        <v>1127</v>
      </c>
      <c r="E185" s="173" t="s">
        <v>1220</v>
      </c>
      <c r="F185" s="173" t="s">
        <v>1323</v>
      </c>
      <c r="G185" s="171" t="str">
        <f t="shared" si="2"/>
        <v>0034_ＩＴ事</v>
      </c>
    </row>
    <row r="186" spans="4:12" ht="13.5" customHeight="1">
      <c r="D186" s="172" t="s">
        <v>824</v>
      </c>
      <c r="E186" s="173" t="s">
        <v>1221</v>
      </c>
      <c r="F186" s="173" t="s">
        <v>1324</v>
      </c>
      <c r="G186" s="171" t="str">
        <f t="shared" si="2"/>
        <v>1440_ＩＥ企</v>
      </c>
    </row>
    <row r="187" spans="4:12" ht="13.5" customHeight="1">
      <c r="D187" s="172" t="s">
        <v>664</v>
      </c>
      <c r="E187" s="173" t="s">
        <v>1222</v>
      </c>
      <c r="F187" s="173" t="s">
        <v>710</v>
      </c>
      <c r="G187" s="171" t="str">
        <f t="shared" si="2"/>
        <v>0860_ＤＣ推</v>
      </c>
    </row>
    <row r="188" spans="4:12" ht="13.5" customHeight="1">
      <c r="D188" s="172" t="s">
        <v>1155</v>
      </c>
      <c r="E188" s="173" t="s">
        <v>1223</v>
      </c>
      <c r="F188" s="173" t="s">
        <v>1325</v>
      </c>
      <c r="G188" s="171" t="str">
        <f t="shared" si="2"/>
        <v>0157_ＩＴＳ</v>
      </c>
    </row>
    <row r="189" spans="4:12" ht="13.5" customHeight="1">
      <c r="D189" s="172" t="s">
        <v>337</v>
      </c>
      <c r="E189" s="173" t="s">
        <v>737</v>
      </c>
      <c r="F189" s="173" t="s">
        <v>709</v>
      </c>
      <c r="G189" s="171" t="str">
        <f t="shared" si="2"/>
        <v>0810_ＩＴ推</v>
      </c>
    </row>
    <row r="190" spans="4:12" ht="13.5" customHeight="1">
      <c r="D190" s="172" t="s">
        <v>770</v>
      </c>
      <c r="E190" s="173" t="s">
        <v>738</v>
      </c>
      <c r="F190" s="173" t="s">
        <v>711</v>
      </c>
      <c r="G190" s="171" t="str">
        <f t="shared" si="2"/>
        <v>0870_ＩＥ１</v>
      </c>
    </row>
    <row r="191" spans="4:12" ht="13.5" customHeight="1">
      <c r="D191" s="172" t="s">
        <v>825</v>
      </c>
      <c r="E191" s="173" t="s">
        <v>863</v>
      </c>
      <c r="F191" s="173" t="s">
        <v>868</v>
      </c>
      <c r="G191" s="171" t="str">
        <f t="shared" si="2"/>
        <v>0880_ＩＥ２</v>
      </c>
    </row>
    <row r="192" spans="4:12" ht="13.5" customHeight="1">
      <c r="D192" s="172" t="s">
        <v>826</v>
      </c>
      <c r="E192" s="173" t="s">
        <v>864</v>
      </c>
      <c r="F192" s="173" t="s">
        <v>1046</v>
      </c>
      <c r="G192" s="171" t="str">
        <f t="shared" si="2"/>
        <v>0890_ＩＥ３</v>
      </c>
    </row>
    <row r="193" spans="4:7" ht="13.5" customHeight="1">
      <c r="D193" s="172" t="s">
        <v>827</v>
      </c>
      <c r="E193" s="173" t="s">
        <v>865</v>
      </c>
      <c r="F193" s="173" t="s">
        <v>1047</v>
      </c>
      <c r="G193" s="171" t="str">
        <f t="shared" si="2"/>
        <v>1420_ＩＥ４</v>
      </c>
    </row>
    <row r="194" spans="4:7" ht="13.5" customHeight="1">
      <c r="D194" s="172" t="s">
        <v>1013</v>
      </c>
      <c r="E194" s="173" t="s">
        <v>1021</v>
      </c>
      <c r="F194" s="173" t="s">
        <v>1048</v>
      </c>
      <c r="G194" s="171" t="str">
        <f t="shared" si="2"/>
        <v>1450_ＩＥＶ</v>
      </c>
    </row>
    <row r="195" spans="4:7" ht="13.5" customHeight="1">
      <c r="D195" s="172" t="s">
        <v>672</v>
      </c>
      <c r="E195" s="173" t="s">
        <v>676</v>
      </c>
      <c r="F195" s="173" t="s">
        <v>1326</v>
      </c>
      <c r="G195" s="171" t="str">
        <f t="shared" si="2"/>
        <v>8500_ＢＩ事</v>
      </c>
    </row>
    <row r="196" spans="4:7" ht="13.5" customHeight="1">
      <c r="D196" s="172" t="s">
        <v>788</v>
      </c>
      <c r="E196" s="173" t="s">
        <v>1128</v>
      </c>
      <c r="F196" s="173" t="s">
        <v>1327</v>
      </c>
      <c r="G196" s="171" t="str">
        <f t="shared" ref="G196:G199" si="3">D196&amp;"_"&amp;E196</f>
        <v>8540_ＢＩ１</v>
      </c>
    </row>
    <row r="197" spans="4:7" ht="13.5" customHeight="1">
      <c r="D197" s="172" t="s">
        <v>673</v>
      </c>
      <c r="E197" s="173" t="s">
        <v>1129</v>
      </c>
      <c r="F197" s="173" t="s">
        <v>1328</v>
      </c>
      <c r="G197" s="171" t="str">
        <f t="shared" si="3"/>
        <v>8510_ＢＩ２</v>
      </c>
    </row>
    <row r="198" spans="4:7" ht="13.5" customHeight="1">
      <c r="D198" s="172" t="s">
        <v>572</v>
      </c>
      <c r="E198" s="173" t="s">
        <v>339</v>
      </c>
      <c r="F198" s="173" t="s">
        <v>714</v>
      </c>
      <c r="G198" s="171" t="str">
        <f t="shared" si="3"/>
        <v>0260_ＰＭＤ</v>
      </c>
    </row>
    <row r="199" spans="4:7" ht="13.5" customHeight="1">
      <c r="D199" s="172" t="s">
        <v>1014</v>
      </c>
      <c r="E199" s="173" t="s">
        <v>1224</v>
      </c>
      <c r="F199" s="173" t="s">
        <v>1329</v>
      </c>
      <c r="G199" s="171" t="str">
        <f t="shared" si="3"/>
        <v>8550_Ｐビ推</v>
      </c>
    </row>
  </sheetData>
  <autoFilter ref="A3:M3" xr:uid="{00000000-0009-0000-0000-000008000000}"/>
  <sortState xmlns:xlrd2="http://schemas.microsoft.com/office/spreadsheetml/2017/richdata2" ref="D4:G159">
    <sortCondition ref="D4:D159"/>
  </sortState>
  <phoneticPr fontId="5"/>
  <pageMargins left="0.19685039370078741" right="0.19685039370078741" top="0.39370078740157483" bottom="0.39370078740157483" header="0.19685039370078741" footer="0.19685039370078741"/>
  <pageSetup paperSize="8" fitToHeight="0" orientation="portrait" r:id="rId1"/>
  <headerFooter alignWithMargins="0">
    <oddFooter xml:space="preserve">&amp;R&amp;"Meiryo UI,標準"&amp;9&amp;P / &amp;N </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10</vt:i4>
      </vt:variant>
      <vt:variant>
        <vt:lpstr>名前付き一覧</vt:lpstr>
      </vt:variant>
      <vt:variant>
        <vt:i4>7</vt:i4>
      </vt:variant>
    </vt:vector>
  </HeadingPairs>
  <TitlesOfParts>
    <vt:vector size="17" baseType="lpstr">
      <vt:lpstr>A_実績</vt:lpstr>
      <vt:lpstr>B_知識_実践力</vt:lpstr>
      <vt:lpstr>C_ヒューマンスキル</vt:lpstr>
      <vt:lpstr>自己診断結果</vt:lpstr>
      <vt:lpstr>図表</vt:lpstr>
      <vt:lpstr>アンケート</vt:lpstr>
      <vt:lpstr>変更履歴</vt:lpstr>
      <vt:lpstr>リスト</vt:lpstr>
      <vt:lpstr>人事系リスト</vt:lpstr>
      <vt:lpstr>ポイント配点表</vt:lpstr>
      <vt:lpstr>A_実績!Print_Area</vt:lpstr>
      <vt:lpstr>B_知識_実践力!Print_Area</vt:lpstr>
      <vt:lpstr>C_ヒューマンスキル!Print_Area</vt:lpstr>
      <vt:lpstr>アンケート!Print_Area</vt:lpstr>
      <vt:lpstr>ポイント配点表!Print_Area</vt:lpstr>
      <vt:lpstr>自己診断結果!Print_Area</vt:lpstr>
      <vt:lpstr>図表!Print_Area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利根章</dc:creator>
  <dc:description>第4.5版</dc:description>
  <cp:lastModifiedBy>馬渊　利幸</cp:lastModifiedBy>
  <cp:lastPrinted>2020-01-27T01:57:37Z</cp:lastPrinted>
  <dcterms:created xsi:type="dcterms:W3CDTF">2014-12-09T08:07:27Z</dcterms:created>
  <dcterms:modified xsi:type="dcterms:W3CDTF">2021-02-02T18:55:57Z</dcterms:modified>
</cp:coreProperties>
</file>