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ensor_pc" sheetId="1" r:id="rId1"/>
    <sheet name="flowPump" sheetId="2" r:id="rId2"/>
    <sheet name="adc" sheetId="3" r:id="rId3"/>
    <sheet name="dtu" sheetId="4" r:id="rId4"/>
    <sheet name="dtu协议" sheetId="5" r:id="rId5"/>
    <sheet name="小工具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<sst xmlns="http://schemas.openxmlformats.org/spreadsheetml/2006/main" count="197" uniqueCount="141">
  <si>
    <t>oREG原始出厂寄存器</t>
  </si>
  <si>
    <t>nREG自定义修改后寄存器</t>
  </si>
  <si>
    <t>除私有之另外，其他指令遵循MODBUS标准</t>
  </si>
  <si>
    <t>功能码</t>
  </si>
  <si>
    <t>描述</t>
  </si>
  <si>
    <t>适用寄存器</t>
  </si>
  <si>
    <t>寄存器描述</t>
  </si>
  <si>
    <t>备注</t>
  </si>
  <si>
    <t>数据结构</t>
  </si>
  <si>
    <t>标准MODBUS协议</t>
  </si>
  <si>
    <t>0x33</t>
  </si>
  <si>
    <t>私有指令，PC端读取设备参数使用</t>
  </si>
  <si>
    <t xml:space="preserve">0x0000（PC端读取设备版本号和板卡型号）
0x0001:校准1-5点采集值（返回4字节浮点）
</t>
  </si>
  <si>
    <t>单个寄存器</t>
  </si>
  <si>
    <t>与设备Modbus寄存器地址不是同一个</t>
  </si>
  <si>
    <t>PC端（寄存器0）：  addr  0x33  00 00 00 01 CRCL CRCH
设备端（寄存器0）：addr  0x33  字节数 版本高8位  版本低8 板卡型号数据 CRCL CRCH</t>
  </si>
  <si>
    <t>私有协议</t>
  </si>
  <si>
    <t>0x56</t>
  </si>
  <si>
    <t>私有指令，PC端写寄存器</t>
  </si>
  <si>
    <r>
      <t xml:space="preserve">0x000b:仪表类型0:温度仪表；1：压力仪表；默认为1
0x000c：pga放大倍数
0x000d:恒流值（写入4字节浮点，读一个寄存器返回4字节浮点）0.4/0.8，默认0.8
0x000e:工厂校准单位
0x000f:coe高16（写入4字节浮点，读一个寄存器返回4字节浮点）
0x0011:offsetH（写入4字节浮点，读一个寄存器返回4字节浮点）
0x0013:校准系数1（写入4字节浮点，读一个寄存器返回4字节浮点）
0x0015:校准系数2（写入4字节浮点，读一个寄存器返回4字节浮点）
0x0017:校准系数3（写入4字节浮点，读一个寄存器返回4字节浮点）
0x0019:校准系数4（写入4字节浮点，读一个寄存器返回4字节浮点）
0x001b:保存参数指令 1：保存
0x001c:清零/反清零0:清零；1：反清零
0x001d:工厂模式1：工厂校准；2：恢复出厂
</t>
    </r>
    <r>
      <rPr>
        <sz val="11"/>
        <color rgb="FFFF0000"/>
        <rFont val="宋体"/>
        <charset val="134"/>
        <scheme val="minor"/>
      </rPr>
      <t xml:space="preserve">0x001e:校准时写入的采集值1（写入4字节浮点，读一个寄存器返回4字节浮点）
0x0020:校准时写入的采集值2（写入4字节浮点，读一个寄存器返回4字节浮点）
0x0022:校准时写入的采集值3（写入4字节浮点，读一个寄存器返回4字节浮点）
0x0024:校准时写入的采集值4（写入4字节浮点，读一个寄存器返回4字节浮点）
0x0026:校准时写入的采集值5（写入4字节浮点，读一个寄存器返回4字节浮点）
</t>
    </r>
    <r>
      <rPr>
        <sz val="11"/>
        <color theme="4" tint="-0.25"/>
        <rFont val="宋体"/>
        <charset val="134"/>
        <scheme val="minor"/>
      </rPr>
      <t>0x0028:校准时写入标准值1（写入4字节浮点，读一个寄存器返回4字节浮点）
0x002a:校准时写入标准值2（写入4字节浮点，读一个寄存器返回4字节浮点）
0x002c:校准时写入标准值3（写入4字节浮点，读一个寄存器返回4字节浮点）
0x002e:校准时写入标准值4（写入4字节浮点，读一个寄存器返回4字节浮点）
0x0030:校准时写入标准值5（写入4字节浮点，读一个寄存器返回4字节浮点）
0x0032：屏蔽零点（写入4字节浮点，读一个寄存器返回4字节浮点aa）
0x0034:校准系数5（写入4字节浮点，读一个寄存器返回4字节浮点）
0x0036:滤波等级1-10
0x0037：校准时写入的用户采集值1（写入4字节浮点，读一个寄存器返回4字节浮点）
0x0039：校准时写入的用户采集值2（写入4字节浮点，读一个寄存器返回4字节浮点）</t>
    </r>
  </si>
  <si>
    <t xml:space="preserve">PC端：  addr 56 oREG高8位  oREG低8位  寄存器数高8 寄存器数低8 字节数 数据 CRCL CRCH
设备端：addr 53 字节数  nREG高8位  nREG低8位 寄存器数高8 寄存器数低8 CRCL  CRCH </t>
  </si>
  <si>
    <t>a</t>
  </si>
  <si>
    <t>0x53</t>
  </si>
  <si>
    <t>私有指令，PC端读取寄存器地址以及数据</t>
  </si>
  <si>
    <t>设备端MODBUS寄存器地址</t>
  </si>
  <si>
    <t xml:space="preserve">PC端：  addr 53 oREG高8位  oREG高8位低8位  00 01 CRCL CRCH
设备端：addr 53 字节数  nREG高8位  nREG低8位 数据高8位  数据低8位 CRCL  CRCH </t>
  </si>
  <si>
    <t>0x46</t>
  </si>
  <si>
    <t>私有指令，PC端修改设备寄存器地址以及数据</t>
  </si>
  <si>
    <t>PC端：  addr 46 oREG高8位  oREG高8位低8位 nREG高8位  nREG低8位  数据高8位  数据低8位 CRCL CRCH
设备端：原样返回</t>
  </si>
  <si>
    <r>
      <rPr>
        <b/>
        <sz val="11"/>
        <color theme="1"/>
        <rFont val="宋体"/>
        <charset val="134"/>
        <scheme val="minor"/>
      </rPr>
      <t xml:space="preserve">上位机软件逻辑
</t>
    </r>
    <r>
      <rPr>
        <sz val="11"/>
        <color theme="1"/>
        <rFont val="宋体"/>
        <charset val="134"/>
        <scheme val="minor"/>
      </rPr>
      <t>1、按照指令使用要求命令，单个寄存器的不要操作多个寄存器
2、发送指令不要过快，中间要有50ms延迟
3、标准modbus和非标modbus要注意区分操作
4、工厂调整出厂参数时需要先发送0x001d进入工厂模式；用户操作时不需要进入工厂模式
5、软件修改参数后需要把参数逐一发送给设备，尽量避免所有参数一次性发送
5、最后点写入进行保存，发送0x001b命令</t>
    </r>
  </si>
  <si>
    <r>
      <rPr>
        <b/>
        <sz val="11"/>
        <color theme="1"/>
        <rFont val="宋体"/>
        <charset val="134"/>
        <scheme val="minor"/>
      </rPr>
      <t>校准系数确定方法</t>
    </r>
    <r>
      <rPr>
        <sz val="11"/>
        <color theme="1"/>
        <rFont val="宋体"/>
        <charset val="134"/>
        <scheme val="minor"/>
      </rPr>
      <t xml:space="preserve">
上位机需要根据pga,采样值计算出校准系数1...4，然后发送给设备，具体计算方法为：
1、根据采样值计算对应电压：采样值*2.5/pga/8388607
2、根据5个点拟合出3次多项式，顺序为校准系数1对应3次幂，校准系数2对应2次幂以此类推
3、你和出四个校准系数后按照上表格命令发送给设备系数信息</t>
    </r>
  </si>
  <si>
    <t xml:space="preserve"> </t>
  </si>
  <si>
    <t>按键处理</t>
  </si>
  <si>
    <t>地址</t>
  </si>
  <si>
    <t>1-247</t>
  </si>
  <si>
    <t>key_irq_usr.indat[0].addr</t>
  </si>
  <si>
    <t>baud</t>
  </si>
  <si>
    <t>0-7对应波特率</t>
  </si>
  <si>
    <t>key_irq_usr.indat[0].baud</t>
  </si>
  <si>
    <t>par</t>
  </si>
  <si>
    <t>0..2</t>
  </si>
  <si>
    <t>NOE</t>
  </si>
  <si>
    <t>spd</t>
  </si>
  <si>
    <t>0..1对应10  40</t>
  </si>
  <si>
    <t>unit</t>
  </si>
  <si>
    <t>0...12</t>
  </si>
  <si>
    <t>dot</t>
  </si>
  <si>
    <t>0...3对应0，1，2，3位</t>
  </si>
  <si>
    <t>oft</t>
  </si>
  <si>
    <t>1...65535对应0到65534A</t>
  </si>
  <si>
    <t>coe</t>
  </si>
  <si>
    <t>0.00...1.999对应0.0001-1.9999</t>
  </si>
  <si>
    <t>注意如果modbus地址不连续，而发送连续读取多个寄存器指令有可能出错，建议不要误操作</t>
  </si>
  <si>
    <t>采样值</t>
  </si>
  <si>
    <t>pga</t>
  </si>
  <si>
    <t>1、需要绿色版免安装
2、搜索状态没有提示，不知道扫描到哪个地址了</t>
  </si>
  <si>
    <t>3、采样值点读取，发送的数据不对</t>
  </si>
  <si>
    <t>4、板卡型号读取后，只有一次能正常读出实时值以及其他值，是不是发送数据太快，还是解析有问题</t>
  </si>
  <si>
    <t>5、显示数据读取成功，但是实际上波特率和adc速率没有读到</t>
  </si>
  <si>
    <t>6、读取失败了，地址应该是16进制显示</t>
  </si>
  <si>
    <t>cr</t>
  </si>
  <si>
    <t>7、这里上电连接后也应该读过来</t>
  </si>
  <si>
    <t>FAULT</t>
  </si>
  <si>
    <t>fault1</t>
  </si>
  <si>
    <t>fault2</t>
  </si>
  <si>
    <t>size</t>
  </si>
  <si>
    <t>fault1
bit15:空桶
bit14：低液位
bit13:背压过高
bit12:背压过低
bit11：气穴
bit10：气蚀
bit9:吸入阀泄漏
bit8：流量偏离
bit7：排除阀泄漏
bit6：过载
bit5：压力传感器
bit4：马达过载
bit3：总线错误
bit2：ciu错误
bit1：无控制讯号
bit0：隔膜泄漏</t>
  </si>
  <si>
    <t>bit15：排出阀泄露
bit14：过热
bit13:维护预期
bit12：投加流量过高
bit11：无投加流量或投加流量过低
bit10：不规则投加
bit9:液体从计量头上的排放口溢出
bit8液体泄漏
bit7:泵不能吸入</t>
  </si>
  <si>
    <t>VREF</t>
  </si>
  <si>
    <t>PGA</t>
  </si>
  <si>
    <t>7fffff</t>
  </si>
  <si>
    <t>8e4</t>
  </si>
  <si>
    <t>8df</t>
  </si>
  <si>
    <t>do</t>
  </si>
  <si>
    <t>di</t>
  </si>
  <si>
    <t>uart</t>
  </si>
  <si>
    <t>STM32F412RET6</t>
  </si>
  <si>
    <t>EC800</t>
  </si>
  <si>
    <t>SPI FLASH</t>
  </si>
  <si>
    <t>74hc595</t>
  </si>
  <si>
    <r>
      <rPr>
        <sz val="11.25"/>
        <color rgb="FF191B1F"/>
        <rFont val="Helvetica"/>
        <charset val="134"/>
      </rPr>
      <t>74HC165</t>
    </r>
  </si>
  <si>
    <t>按开启条件来判断是单条件还是多条件联动</t>
  </si>
  <si>
    <t>devaddr</t>
  </si>
  <si>
    <t>RW</t>
  </si>
  <si>
    <t>Mfunc</t>
  </si>
  <si>
    <t>len</t>
  </si>
  <si>
    <t>dat(dat1+dat2)</t>
  </si>
  <si>
    <t>crc</t>
  </si>
  <si>
    <t>N</t>
  </si>
  <si>
    <r>
      <rPr>
        <b/>
        <sz val="11"/>
        <color theme="1"/>
        <rFont val="宋体"/>
        <charset val="134"/>
        <scheme val="minor"/>
      </rPr>
      <t>devaddr</t>
    </r>
    <r>
      <rPr>
        <sz val="11"/>
        <color theme="1"/>
        <rFont val="宋体"/>
        <charset val="134"/>
        <scheme val="minor"/>
      </rPr>
      <t xml:space="preserve">
0xff群发功能</t>
    </r>
  </si>
  <si>
    <t>0:读
1：写</t>
  </si>
  <si>
    <r>
      <rPr>
        <b/>
        <sz val="11"/>
        <color theme="1"/>
        <rFont val="宋体"/>
        <charset val="134"/>
        <scheme val="minor"/>
      </rPr>
      <t>Mfunc</t>
    </r>
    <r>
      <rPr>
        <sz val="11"/>
        <color theme="1"/>
        <rFont val="宋体"/>
        <charset val="134"/>
        <scheme val="minor"/>
      </rPr>
      <t xml:space="preserve">
0x01：多条件联动设置
0x02:输入输出联动设置
0x03:定时设置
0x04:模拟量量程设置
0x05:485添加传感器，值写入
0x06：自定义指令下发
0x07:模拟量联动设置
0x08：一键场景控制
0x09：模拟量数值转变设置
0x0a:其他设置</t>
    </r>
  </si>
  <si>
    <t>以下协议只数据结构中Mfunc及其之后的数据内容不包括crc</t>
  </si>
  <si>
    <t>Mfunc(0x01)数据协议</t>
  </si>
  <si>
    <t>dat1</t>
  </si>
  <si>
    <t>dat2</t>
  </si>
  <si>
    <t>0x01</t>
  </si>
  <si>
    <t>条件1触发类型（1）   数据地址（1）   表达式（1） 触发数值（1）
条件2触发类型（1）   数据地址（1）   表达式（1） 触发数值（1）
条件3触发类型（1）   数据地址（1）   表达式（1） 触发数值（1）</t>
  </si>
  <si>
    <t>继电器地址（1）  动作（1）  时间（2）延迟时间（2）</t>
  </si>
  <si>
    <r>
      <rPr>
        <b/>
        <sz val="11"/>
        <color theme="1"/>
        <rFont val="宋体"/>
        <charset val="134"/>
        <scheme val="minor"/>
      </rPr>
      <t>触发类型</t>
    </r>
    <r>
      <rPr>
        <sz val="11"/>
        <color theme="1"/>
        <rFont val="宋体"/>
        <charset val="134"/>
        <scheme val="minor"/>
      </rPr>
      <t xml:space="preserve">
0x00:不使用
0x01:开关量
0x02:模拟量
0x03:其他设备
</t>
    </r>
    <r>
      <rPr>
        <b/>
        <sz val="11"/>
        <color theme="1"/>
        <rFont val="宋体"/>
        <charset val="134"/>
        <scheme val="minor"/>
      </rPr>
      <t>数据地址</t>
    </r>
    <r>
      <rPr>
        <sz val="11"/>
        <color theme="1"/>
        <rFont val="宋体"/>
        <charset val="134"/>
        <scheme val="minor"/>
      </rPr>
      <t xml:space="preserve">
开关量：1-40
模拟量：1-99
</t>
    </r>
    <r>
      <rPr>
        <b/>
        <sz val="11"/>
        <color theme="1"/>
        <rFont val="宋体"/>
        <charset val="134"/>
        <scheme val="minor"/>
      </rPr>
      <t>表达式</t>
    </r>
    <r>
      <rPr>
        <sz val="11"/>
        <color theme="1"/>
        <rFont val="宋体"/>
        <charset val="134"/>
        <scheme val="minor"/>
      </rPr>
      <t xml:space="preserve">
小于：0x00
等于：0x01
大于：0x02
</t>
    </r>
    <r>
      <rPr>
        <b/>
        <sz val="11"/>
        <color theme="1"/>
        <rFont val="宋体"/>
        <charset val="134"/>
        <scheme val="minor"/>
      </rPr>
      <t>触发数值</t>
    </r>
    <r>
      <rPr>
        <sz val="11"/>
        <color theme="1"/>
        <rFont val="宋体"/>
        <charset val="134"/>
        <scheme val="minor"/>
      </rPr>
      <t xml:space="preserve">
开关量：0/1
模拟量
浮点数，ABCD编码</t>
    </r>
  </si>
  <si>
    <r>
      <rPr>
        <b/>
        <sz val="11"/>
        <color theme="1"/>
        <rFont val="宋体"/>
        <charset val="134"/>
        <scheme val="minor"/>
      </rPr>
      <t>继电器地址</t>
    </r>
    <r>
      <rPr>
        <sz val="11"/>
        <color theme="1"/>
        <rFont val="宋体"/>
        <charset val="134"/>
        <scheme val="minor"/>
      </rPr>
      <t xml:space="preserve">：1-99
</t>
    </r>
    <r>
      <rPr>
        <b/>
        <sz val="11"/>
        <color theme="1"/>
        <rFont val="宋体"/>
        <charset val="134"/>
        <scheme val="minor"/>
      </rPr>
      <t>动作</t>
    </r>
    <r>
      <rPr>
        <sz val="11"/>
        <color theme="1"/>
        <rFont val="宋体"/>
        <charset val="134"/>
        <scheme val="minor"/>
      </rPr>
      <t xml:space="preserve">
0x00：断开
0x01:导通
0x02:点动
0x03:延迟导通
0x04:延迟断开
0x05:反转
</t>
    </r>
    <r>
      <rPr>
        <b/>
        <sz val="11"/>
        <color theme="1"/>
        <rFont val="宋体"/>
        <charset val="134"/>
        <scheme val="minor"/>
      </rPr>
      <t>时间</t>
    </r>
    <r>
      <rPr>
        <sz val="11"/>
        <color theme="1"/>
        <rFont val="宋体"/>
        <charset val="134"/>
        <scheme val="minor"/>
      </rPr>
      <t xml:space="preserve">
0-65535s时间到之后状态反转
</t>
    </r>
    <r>
      <rPr>
        <b/>
        <sz val="11"/>
        <color theme="1"/>
        <rFont val="宋体"/>
        <charset val="134"/>
        <scheme val="minor"/>
      </rPr>
      <t>延迟时间</t>
    </r>
    <r>
      <rPr>
        <sz val="11"/>
        <color theme="1"/>
        <rFont val="宋体"/>
        <charset val="134"/>
        <scheme val="minor"/>
      </rPr>
      <t xml:space="preserve">
1-65535：继电器延迟指定时间导通或者断开</t>
    </r>
  </si>
  <si>
    <t>Mfunc(0x03)数据协议</t>
  </si>
  <si>
    <t>0x03</t>
  </si>
  <si>
    <t>年  月  日 时 分或者每天</t>
  </si>
  <si>
    <r>
      <rPr>
        <b/>
        <sz val="11"/>
        <color theme="1"/>
        <rFont val="宋体"/>
        <charset val="134"/>
        <scheme val="minor"/>
      </rPr>
      <t xml:space="preserve">时间
0x01:设置时间
0x02：每天
</t>
    </r>
    <r>
      <rPr>
        <sz val="11"/>
        <color theme="1"/>
        <rFont val="宋体"/>
        <charset val="134"/>
        <scheme val="minor"/>
      </rPr>
      <t>年：xx
月：1-12
日：1-31
时：
分：
秒：</t>
    </r>
  </si>
  <si>
    <t>同Mfunc(0x01)中dat2内容</t>
  </si>
  <si>
    <t>Mfunc(0x04)数据协议</t>
  </si>
  <si>
    <t>0x04</t>
  </si>
  <si>
    <t xml:space="preserve">信号类型  起始量程 结束量程 </t>
  </si>
  <si>
    <t>保留小数位数  校准数据</t>
  </si>
  <si>
    <r>
      <rPr>
        <b/>
        <sz val="11"/>
        <color theme="1"/>
        <rFont val="宋体"/>
        <charset val="134"/>
        <scheme val="minor"/>
      </rPr>
      <t xml:space="preserve">信号类型
</t>
    </r>
    <r>
      <rPr>
        <sz val="11"/>
        <color theme="1"/>
        <rFont val="宋体"/>
        <charset val="134"/>
        <scheme val="minor"/>
      </rPr>
      <t>0x01:4-20mA
0x02：0-10V
0x03:0-25mA
起始量程、结束量程：对应压力或者温度范围</t>
    </r>
    <r>
      <rPr>
        <b/>
        <sz val="11"/>
        <color theme="1"/>
        <rFont val="宋体"/>
        <charset val="134"/>
        <scheme val="minor"/>
      </rPr>
      <t xml:space="preserve">
</t>
    </r>
  </si>
  <si>
    <r>
      <rPr>
        <b/>
        <sz val="11"/>
        <color theme="1"/>
        <rFont val="宋体"/>
        <charset val="134"/>
        <scheme val="minor"/>
      </rPr>
      <t xml:space="preserve">保留小数位数
</t>
    </r>
    <r>
      <rPr>
        <sz val="11"/>
        <color theme="1"/>
        <rFont val="宋体"/>
        <charset val="134"/>
        <scheme val="minor"/>
      </rPr>
      <t xml:space="preserve">整数：0x01
1位小数：0x02
2位小数：0x03
</t>
    </r>
    <r>
      <rPr>
        <b/>
        <sz val="11"/>
        <color theme="1"/>
        <rFont val="宋体"/>
        <charset val="134"/>
        <scheme val="minor"/>
      </rPr>
      <t>校准数据</t>
    </r>
    <r>
      <rPr>
        <sz val="11"/>
        <color theme="1"/>
        <rFont val="宋体"/>
        <charset val="134"/>
        <scheme val="minor"/>
      </rPr>
      <t>：修正值</t>
    </r>
  </si>
  <si>
    <t>Mfunc(0x05)数据协议</t>
  </si>
  <si>
    <t>0x05</t>
  </si>
  <si>
    <t>功能码  设备地址  寄存器地址  数据类型  数据倍数</t>
  </si>
  <si>
    <t>偏移数值 平台数据地址</t>
  </si>
  <si>
    <r>
      <rPr>
        <b/>
        <sz val="11"/>
        <color theme="1"/>
        <rFont val="宋体"/>
        <charset val="134"/>
        <scheme val="minor"/>
      </rPr>
      <t>功能码 ：
0x01 
0x02 
0x03 
0x04  
0x05 
0x06  
0x0F 
0x10
设备地址 :</t>
    </r>
    <r>
      <rPr>
        <sz val="11"/>
        <color theme="1"/>
        <rFont val="宋体"/>
        <charset val="134"/>
        <scheme val="minor"/>
      </rPr>
      <t xml:space="preserve">0x01-0xfe </t>
    </r>
    <r>
      <rPr>
        <b/>
        <sz val="11"/>
        <color theme="1"/>
        <rFont val="宋体"/>
        <charset val="134"/>
        <scheme val="minor"/>
      </rPr>
      <t xml:space="preserve">
寄存器地址 </t>
    </r>
    <r>
      <rPr>
        <sz val="11"/>
        <color theme="1"/>
        <rFont val="宋体"/>
        <charset val="134"/>
        <scheme val="minor"/>
      </rPr>
      <t xml:space="preserve">0x0000-0xffff </t>
    </r>
    <r>
      <rPr>
        <b/>
        <sz val="11"/>
        <color theme="1"/>
        <rFont val="宋体"/>
        <charset val="134"/>
        <scheme val="minor"/>
      </rPr>
      <t xml:space="preserve">
数据类型 :
</t>
    </r>
    <r>
      <rPr>
        <sz val="11"/>
        <color theme="1"/>
        <rFont val="宋体"/>
        <charset val="134"/>
        <scheme val="minor"/>
      </rPr>
      <t>无符号整型:0x01
有符号整型:0x02
 无符号双字:0x03
有符号双字:0x04
浮点数：ABCD:0x05
浮点数：DCBA:0x06
字节第一位:0x07
字节第二位:0x08
浮点数BADC:0x09
无符号双字CDAB:0x0a</t>
    </r>
    <r>
      <rPr>
        <b/>
        <sz val="11"/>
        <color theme="1"/>
        <rFont val="宋体"/>
        <charset val="134"/>
        <scheme val="minor"/>
      </rPr>
      <t xml:space="preserve">
数据倍数
</t>
    </r>
    <r>
      <rPr>
        <sz val="11"/>
        <color theme="1"/>
        <rFont val="宋体"/>
        <charset val="134"/>
        <scheme val="minor"/>
      </rPr>
      <t>1,10,100,1000,10000</t>
    </r>
  </si>
  <si>
    <r>
      <rPr>
        <b/>
        <sz val="11"/>
        <color theme="1"/>
        <rFont val="宋体"/>
        <charset val="134"/>
        <scheme val="minor"/>
      </rPr>
      <t xml:space="preserve">偏移数值
</t>
    </r>
    <r>
      <rPr>
        <sz val="11"/>
        <color theme="1"/>
        <rFont val="宋体"/>
        <charset val="134"/>
        <scheme val="minor"/>
      </rPr>
      <t xml:space="preserve">修正值
</t>
    </r>
    <r>
      <rPr>
        <b/>
        <sz val="11"/>
        <color theme="1"/>
        <rFont val="宋体"/>
        <charset val="134"/>
        <scheme val="minor"/>
      </rPr>
      <t xml:space="preserve">平台数据地址
</t>
    </r>
    <r>
      <rPr>
        <sz val="11"/>
        <color theme="1"/>
        <rFont val="宋体"/>
        <charset val="134"/>
        <scheme val="minor"/>
      </rPr>
      <t>模拟量地址：modbus设备的模拟量地址</t>
    </r>
  </si>
  <si>
    <t>Mfunc(0x06)数据协议</t>
  </si>
  <si>
    <t>0x06</t>
  </si>
  <si>
    <t>端口号   数据地址</t>
  </si>
  <si>
    <t>命令内容</t>
  </si>
  <si>
    <r>
      <rPr>
        <b/>
        <sz val="11"/>
        <color theme="1"/>
        <rFont val="宋体"/>
        <charset val="134"/>
        <scheme val="minor"/>
      </rPr>
      <t>端口号</t>
    </r>
    <r>
      <rPr>
        <sz val="11"/>
        <color theme="1"/>
        <rFont val="宋体"/>
        <charset val="134"/>
        <scheme val="minor"/>
      </rPr>
      <t xml:space="preserve">
0x01:端口1
0x02:端口2   
</t>
    </r>
    <r>
      <rPr>
        <b/>
        <sz val="11"/>
        <color theme="1"/>
        <rFont val="宋体"/>
        <charset val="134"/>
        <scheme val="minor"/>
      </rPr>
      <t>数据地址</t>
    </r>
    <r>
      <rPr>
        <sz val="11"/>
        <color theme="1"/>
        <rFont val="宋体"/>
        <charset val="134"/>
        <scheme val="minor"/>
      </rPr>
      <t xml:space="preserve">
</t>
    </r>
  </si>
  <si>
    <t>Mfunc(0x08)数据协议</t>
  </si>
  <si>
    <t>0x08</t>
  </si>
  <si>
    <t>路数  动作形式 点动时间 延迟时间</t>
  </si>
  <si>
    <t>同Mfunc(0x01)数据协议</t>
  </si>
  <si>
    <t>Mfunc(0x09)数据协议</t>
  </si>
  <si>
    <t>0x09</t>
  </si>
  <si>
    <t>平台地址  数值</t>
  </si>
  <si>
    <r>
      <rPr>
        <b/>
        <sz val="11"/>
        <color theme="1"/>
        <rFont val="宋体"/>
        <charset val="134"/>
        <scheme val="minor"/>
      </rPr>
      <t>平台地址</t>
    </r>
    <r>
      <rPr>
        <sz val="11"/>
        <color theme="1"/>
        <rFont val="宋体"/>
        <charset val="134"/>
        <scheme val="minor"/>
      </rPr>
      <t xml:space="preserve">：
模拟量地址
</t>
    </r>
    <r>
      <rPr>
        <b/>
        <sz val="11"/>
        <color theme="1"/>
        <rFont val="宋体"/>
        <charset val="134"/>
        <scheme val="minor"/>
      </rPr>
      <t>数值</t>
    </r>
    <r>
      <rPr>
        <sz val="11"/>
        <color theme="1"/>
        <rFont val="宋体"/>
        <charset val="134"/>
        <scheme val="minor"/>
      </rPr>
      <t>：4-20mA</t>
    </r>
  </si>
  <si>
    <t>Mfunc(0x0a)数据协议</t>
  </si>
  <si>
    <t>0x0a</t>
  </si>
  <si>
    <t>远程配置  数值</t>
  </si>
  <si>
    <r>
      <rPr>
        <b/>
        <sz val="11"/>
        <color theme="1"/>
        <rFont val="宋体"/>
        <charset val="134"/>
        <scheme val="minor"/>
      </rPr>
      <t>远程配置</t>
    </r>
    <r>
      <rPr>
        <sz val="11"/>
        <color theme="1"/>
        <rFont val="宋体"/>
        <charset val="134"/>
        <scheme val="minor"/>
      </rPr>
      <t xml:space="preserve">
0x01:远程配置平台1
0x02:远程配置平台2
0x03:485端口配置
0x04:手动自动切换
</t>
    </r>
    <r>
      <rPr>
        <b/>
        <sz val="11"/>
        <color theme="1"/>
        <rFont val="宋体"/>
        <charset val="134"/>
        <scheme val="minor"/>
      </rPr>
      <t>数值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theme="1"/>
        <rFont val="宋体"/>
        <charset val="134"/>
        <scheme val="minor"/>
      </rPr>
      <t>平台地址：</t>
    </r>
    <r>
      <rPr>
        <sz val="11"/>
        <color theme="1"/>
        <rFont val="宋体"/>
        <charset val="134"/>
        <scheme val="minor"/>
      </rPr>
      <t xml:space="preserve">对应远程平台地址配置参数；
</t>
    </r>
    <r>
      <rPr>
        <b/>
        <sz val="11"/>
        <color theme="1"/>
        <rFont val="宋体"/>
        <charset val="134"/>
        <scheme val="minor"/>
      </rPr>
      <t>485端口配置：</t>
    </r>
    <r>
      <rPr>
        <sz val="11"/>
        <color theme="1"/>
        <rFont val="宋体"/>
        <charset val="134"/>
        <scheme val="minor"/>
      </rPr>
      <t xml:space="preserve">
对应端口配置参数，包括波特率，响应时间，主从站；
</t>
    </r>
    <r>
      <rPr>
        <b/>
        <sz val="11"/>
        <color theme="1"/>
        <rFont val="宋体"/>
        <charset val="134"/>
        <scheme val="minor"/>
      </rPr>
      <t>手自动切换：</t>
    </r>
    <r>
      <rPr>
        <sz val="11"/>
        <color theme="1"/>
        <rFont val="宋体"/>
        <charset val="134"/>
        <scheme val="minor"/>
      </rPr>
      <t xml:space="preserve">
配置时间控制，条件控制或者一键远程</t>
    </r>
  </si>
  <si>
    <t>具体配置参数的协议，开发中根据使用情况进行细化</t>
  </si>
  <si>
    <t>电阻功率计算</t>
  </si>
  <si>
    <t>电压</t>
  </si>
  <si>
    <t>电流(A)</t>
  </si>
  <si>
    <t>功率(W)</t>
  </si>
  <si>
    <t>电阻(K)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</si>
</sst>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.5"/>
      <color rgb="FF333333"/>
      <name val="Microsoft YaHei"/>
      <charset val="134"/>
    </font>
    <font>
      <sz val="11.25"/>
      <color rgb="FF191B1F"/>
      <name val="Helvetica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 tint="-0.25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58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1457960</xdr:colOff>
      <xdr:row>0</xdr:row>
      <xdr:rowOff>9525</xdr:rowOff>
    </xdr:from>
    <xdr:to>
      <xdr:col>6</xdr:col>
      <xdr:colOff>763270</xdr:colOff>
      <xdr:row>13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76670" y="9525"/>
          <a:ext cx="9291955" cy="236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4</xdr:col>
      <xdr:colOff>2400935</xdr:colOff>
      <xdr:row>102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18710" y="19316700"/>
          <a:ext cx="7543800" cy="5972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7</xdr:col>
      <xdr:colOff>5502910</xdr:colOff>
      <xdr:row>104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912215" y="19488150"/>
          <a:ext cx="7496175" cy="601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4</xdr:col>
      <xdr:colOff>2515235</xdr:colOff>
      <xdr:row>139</xdr:row>
      <xdr:rowOff>57150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918710" y="25488900"/>
          <a:ext cx="7658100" cy="605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7</xdr:col>
      <xdr:colOff>5636260</xdr:colOff>
      <xdr:row>142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12215" y="26003250"/>
          <a:ext cx="7629525" cy="601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5000625</xdr:colOff>
      <xdr:row>167</xdr:row>
      <xdr:rowOff>3095625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18710" y="36461700"/>
          <a:ext cx="5000625" cy="3095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4</xdr:col>
      <xdr:colOff>2000885</xdr:colOff>
      <xdr:row>170</xdr:row>
      <xdr:rowOff>31750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18710" y="40106600"/>
          <a:ext cx="714375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32385</xdr:colOff>
      <xdr:row>169</xdr:row>
      <xdr:rowOff>1593850</xdr:rowOff>
    </xdr:from>
    <xdr:to>
      <xdr:col>4</xdr:col>
      <xdr:colOff>2042795</xdr:colOff>
      <xdr:row>198</xdr:row>
      <xdr:rowOff>25400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51095" y="41700450"/>
          <a:ext cx="7153275" cy="489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199</xdr:row>
      <xdr:rowOff>0</xdr:rowOff>
    </xdr:from>
    <xdr:to>
      <xdr:col>4</xdr:col>
      <xdr:colOff>1715135</xdr:colOff>
      <xdr:row>211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918710" y="46742350"/>
          <a:ext cx="6858000" cy="2066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9</xdr:col>
      <xdr:colOff>381635</xdr:colOff>
      <xdr:row>21</xdr:row>
      <xdr:rowOff>32385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6544310" cy="3661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8</xdr:col>
      <xdr:colOff>285750</xdr:colOff>
      <xdr:row>56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4324350"/>
          <a:ext cx="5086350" cy="5372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7</xdr:col>
      <xdr:colOff>514350</xdr:colOff>
      <xdr:row>73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71600" y="10153650"/>
          <a:ext cx="3943350" cy="248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552450</xdr:colOff>
      <xdr:row>75</xdr:row>
      <xdr:rowOff>9525</xdr:rowOff>
    </xdr:from>
    <xdr:to>
      <xdr:col>9</xdr:col>
      <xdr:colOff>495300</xdr:colOff>
      <xdr:row>89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38250" y="12906375"/>
          <a:ext cx="5429250" cy="2457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19</xdr:col>
      <xdr:colOff>121920</xdr:colOff>
      <xdr:row>131</xdr:row>
      <xdr:rowOff>144780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71600" y="15640050"/>
          <a:ext cx="11780520" cy="7002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szlcsc.com/90554.html?fromZone=s_s__%22stm32f412%22&amp;spm=sc.gb.xh1.zy.n___sc.gb.hd.ss&amp;lcsc_vid=T1gIUFdeR1FeXlZfQlBYUwdVQ1VWBFNRQFRdBgdfEQAxVlNSQ1FZV1NXQlBbUDtW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0"/>
  <sheetViews>
    <sheetView tabSelected="1" topLeftCell="D19" workbookViewId="0">
      <selection activeCell="D20" sqref="D20"/>
    </sheetView>
  </sheetViews>
  <sheetFormatPr defaultColWidth="9" defaultRowHeight="13.5"/>
  <cols>
    <col min="1" max="1" width="3.38333333333333" style="1" customWidth="1"/>
    <col min="2" max="2" width="15.7333333333333" style="1" customWidth="1"/>
    <col min="3" max="3" width="45.4333333333333" style="1" customWidth="1"/>
    <col min="4" max="4" width="67.4916666666667" style="1" customWidth="1"/>
    <col min="5" max="5" width="50.5333333333333" style="1" customWidth="1"/>
    <col min="6" max="6" width="13.0333333333333" style="1" customWidth="1"/>
    <col min="7" max="7" width="13.125" style="1" customWidth="1"/>
    <col min="8" max="8" width="74.8416666666667" style="1" customWidth="1"/>
    <col min="9" max="9" width="27.125" style="1" customWidth="1"/>
    <col min="10" max="10" width="43.75" style="1" customWidth="1"/>
    <col min="11" max="13" width="9" style="1"/>
    <col min="14" max="14" width="15.125" style="1" customWidth="1"/>
    <col min="15" max="15" width="37.375" style="1" customWidth="1"/>
    <col min="16" max="16" width="45.75" style="1" customWidth="1"/>
    <col min="17" max="16384" width="9" style="1"/>
  </cols>
  <sheetData>
    <row r="2" spans="3:3">
      <c r="C2" s="1" t="s">
        <v>0</v>
      </c>
    </row>
    <row r="3" spans="3:3">
      <c r="C3" s="1" t="s">
        <v>1</v>
      </c>
    </row>
    <row r="4" spans="3:3">
      <c r="C4" s="1" t="s">
        <v>2</v>
      </c>
    </row>
    <row r="6" s="18" customFormat="1"/>
    <row r="7" s="18" customFormat="1"/>
    <row r="8" s="18" customFormat="1"/>
    <row r="9" s="18" customFormat="1"/>
    <row r="10" s="18" customFormat="1"/>
    <row r="11" s="18" customFormat="1"/>
    <row r="12" s="18" customFormat="1"/>
    <row r="13" s="18" customFormat="1"/>
    <row r="14" s="18" customFormat="1"/>
    <row r="15" s="18" customFormat="1"/>
    <row r="16" s="18" customFormat="1"/>
    <row r="17" ht="45" spans="2:10">
      <c r="B17" s="6"/>
      <c r="C17" s="19" t="s">
        <v>3</v>
      </c>
      <c r="D17" s="19" t="s">
        <v>4</v>
      </c>
      <c r="E17" s="19" t="s">
        <v>5</v>
      </c>
      <c r="F17" s="19" t="s">
        <v>6</v>
      </c>
      <c r="G17" s="19" t="s">
        <v>7</v>
      </c>
      <c r="H17" s="19" t="s">
        <v>8</v>
      </c>
      <c r="I17" s="23"/>
      <c r="J17" s="23"/>
    </row>
    <row r="18" ht="40.5" spans="2:8">
      <c r="B18" s="6" t="s">
        <v>9</v>
      </c>
      <c r="C18" s="6" t="s">
        <v>10</v>
      </c>
      <c r="D18" s="6" t="s">
        <v>11</v>
      </c>
      <c r="E18" s="6" t="s">
        <v>12</v>
      </c>
      <c r="F18" s="6" t="s">
        <v>13</v>
      </c>
      <c r="G18" s="6" t="s">
        <v>14</v>
      </c>
      <c r="H18" s="6" t="s">
        <v>15</v>
      </c>
    </row>
    <row r="19" ht="409.5" spans="2:9">
      <c r="B19" s="20" t="s">
        <v>16</v>
      </c>
      <c r="C19" s="6" t="s">
        <v>17</v>
      </c>
      <c r="D19" s="6" t="s">
        <v>18</v>
      </c>
      <c r="E19" s="21" t="s">
        <v>19</v>
      </c>
      <c r="F19" s="6"/>
      <c r="G19" s="6"/>
      <c r="H19" s="6" t="s">
        <v>20</v>
      </c>
      <c r="I19" s="1" t="s">
        <v>21</v>
      </c>
    </row>
    <row r="20" ht="27" spans="2:8">
      <c r="B20" s="20"/>
      <c r="C20" s="6" t="s">
        <v>22</v>
      </c>
      <c r="D20" s="6" t="s">
        <v>23</v>
      </c>
      <c r="E20" s="6" t="s">
        <v>24</v>
      </c>
      <c r="F20" s="6" t="s">
        <v>13</v>
      </c>
      <c r="G20" s="6"/>
      <c r="H20" s="6" t="s">
        <v>25</v>
      </c>
    </row>
    <row r="21" ht="40.5" spans="2:8">
      <c r="B21" s="20"/>
      <c r="C21" s="6" t="s">
        <v>26</v>
      </c>
      <c r="D21" s="6" t="s">
        <v>27</v>
      </c>
      <c r="E21" s="6" t="s">
        <v>24</v>
      </c>
      <c r="F21" s="6" t="s">
        <v>13</v>
      </c>
      <c r="G21" s="6"/>
      <c r="H21" s="6" t="s">
        <v>28</v>
      </c>
    </row>
    <row r="26" ht="108" spans="4:8">
      <c r="D26" s="7" t="s">
        <v>29</v>
      </c>
      <c r="E26" s="7" t="s">
        <v>30</v>
      </c>
      <c r="H26" s="1" t="s">
        <v>21</v>
      </c>
    </row>
    <row r="27" spans="5:5">
      <c r="E27" s="1" t="s">
        <v>31</v>
      </c>
    </row>
    <row r="39" spans="3:3">
      <c r="C39" s="1" t="s">
        <v>32</v>
      </c>
    </row>
    <row r="40" spans="3:5">
      <c r="C40" s="1" t="s">
        <v>33</v>
      </c>
      <c r="D40" s="1" t="s">
        <v>34</v>
      </c>
      <c r="E40" s="1" t="s">
        <v>35</v>
      </c>
    </row>
    <row r="41" spans="3:5">
      <c r="C41" s="1" t="s">
        <v>36</v>
      </c>
      <c r="D41" s="1" t="s">
        <v>37</v>
      </c>
      <c r="E41" s="1" t="s">
        <v>38</v>
      </c>
    </row>
    <row r="42" spans="3:5">
      <c r="C42" s="1" t="s">
        <v>39</v>
      </c>
      <c r="D42" s="22" t="s">
        <v>40</v>
      </c>
      <c r="E42" s="1" t="s">
        <v>41</v>
      </c>
    </row>
    <row r="43" spans="3:4">
      <c r="C43" s="1" t="s">
        <v>42</v>
      </c>
      <c r="D43" s="1" t="s">
        <v>43</v>
      </c>
    </row>
    <row r="44" spans="3:4">
      <c r="C44" s="1" t="s">
        <v>44</v>
      </c>
      <c r="D44" s="1" t="s">
        <v>45</v>
      </c>
    </row>
    <row r="45" spans="3:4">
      <c r="C45" s="1" t="s">
        <v>46</v>
      </c>
      <c r="D45" s="1" t="s">
        <v>47</v>
      </c>
    </row>
    <row r="46" spans="3:4">
      <c r="C46" s="1" t="s">
        <v>48</v>
      </c>
      <c r="D46" s="1" t="s">
        <v>49</v>
      </c>
    </row>
    <row r="47" spans="3:4">
      <c r="C47" s="1" t="s">
        <v>50</v>
      </c>
      <c r="D47" s="1" t="s">
        <v>51</v>
      </c>
    </row>
    <row r="53" ht="27" spans="3:3">
      <c r="C53" s="18" t="s">
        <v>52</v>
      </c>
    </row>
    <row r="57" spans="4:5">
      <c r="D57" s="1" t="s">
        <v>53</v>
      </c>
      <c r="E57" s="1" t="s">
        <v>54</v>
      </c>
    </row>
    <row r="58" spans="3:6">
      <c r="C58" s="1">
        <v>1</v>
      </c>
      <c r="D58" s="1">
        <v>1731</v>
      </c>
      <c r="E58" s="1">
        <v>1</v>
      </c>
      <c r="F58" s="1">
        <f>D58*2.5/E58/8388607</f>
        <v>0.000515878262028487</v>
      </c>
    </row>
    <row r="59" spans="3:6">
      <c r="C59" s="1">
        <v>2</v>
      </c>
      <c r="D59" s="1">
        <v>1732</v>
      </c>
      <c r="E59" s="1">
        <v>1</v>
      </c>
      <c r="F59" s="1">
        <f>D59*2.5/E59/8388607</f>
        <v>0.000516176285287891</v>
      </c>
    </row>
    <row r="61" spans="4:4">
      <c r="D61" s="1">
        <f>(C59-C58)/(F59-F58)</f>
        <v>3355442.80000005</v>
      </c>
    </row>
    <row r="167" ht="27" spans="3:3">
      <c r="C167" s="1" t="s">
        <v>55</v>
      </c>
    </row>
    <row r="168" ht="260" customHeight="1" spans="3:3">
      <c r="C168" s="1" t="s">
        <v>56</v>
      </c>
    </row>
    <row r="169" ht="27" spans="3:3">
      <c r="C169" s="1" t="s">
        <v>57</v>
      </c>
    </row>
    <row r="170" ht="131" customHeight="1" spans="3:3">
      <c r="C170" s="1" t="s">
        <v>58</v>
      </c>
    </row>
    <row r="171" spans="3:3">
      <c r="C171" s="1" t="s">
        <v>59</v>
      </c>
    </row>
    <row r="177" spans="3:3">
      <c r="C177" s="1" t="s">
        <v>21</v>
      </c>
    </row>
    <row r="182" spans="4:4">
      <c r="D182" s="1" t="s">
        <v>60</v>
      </c>
    </row>
    <row r="200" spans="3:3">
      <c r="C200" s="1" t="s">
        <v>61</v>
      </c>
    </row>
  </sheetData>
  <mergeCells count="1">
    <mergeCell ref="B19:B2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0"/>
  <sheetViews>
    <sheetView zoomScale="85" zoomScaleNormal="85" topLeftCell="B1" workbookViewId="0">
      <selection activeCell="E18" sqref="E18"/>
    </sheetView>
  </sheetViews>
  <sheetFormatPr defaultColWidth="9" defaultRowHeight="13.5"/>
  <cols>
    <col min="1" max="1" width="3.38333333333333" style="12" customWidth="1"/>
    <col min="2" max="2" width="13.075" style="12" customWidth="1"/>
    <col min="3" max="3" width="15.7333333333333" style="12" customWidth="1"/>
    <col min="4" max="4" width="20.1416666666667" style="12" customWidth="1"/>
    <col min="5" max="5" width="22.5" style="12" customWidth="1"/>
    <col min="6" max="6" width="50.5333333333333" style="12" customWidth="1"/>
    <col min="7" max="7" width="13.0333333333333" style="12" customWidth="1"/>
    <col min="8" max="8" width="13.125" style="12" customWidth="1"/>
    <col min="9" max="9" width="74.8416666666667" style="12" customWidth="1"/>
    <col min="10" max="10" width="27.125" style="12" customWidth="1"/>
    <col min="11" max="11" width="43.75" style="12" customWidth="1"/>
    <col min="12" max="14" width="9" style="12"/>
    <col min="15" max="15" width="15.125" style="12" customWidth="1"/>
    <col min="16" max="16" width="37.375" style="12" customWidth="1"/>
    <col min="17" max="17" width="45.75" style="12" customWidth="1"/>
    <col min="18" max="16384" width="9" style="12"/>
  </cols>
  <sheetData>
    <row r="1" spans="2:2">
      <c r="B1" s="12" t="s">
        <v>62</v>
      </c>
    </row>
    <row r="2" s="12" customFormat="1" spans="3:4">
      <c r="C2" s="12" t="s">
        <v>63</v>
      </c>
      <c r="D2" s="12" t="s">
        <v>64</v>
      </c>
    </row>
    <row r="3" s="12" customFormat="1" spans="2:4">
      <c r="B3" s="12" t="s">
        <v>65</v>
      </c>
      <c r="C3" s="12">
        <v>2</v>
      </c>
      <c r="D3" s="12">
        <v>2</v>
      </c>
    </row>
    <row r="5" ht="270" spans="3:4">
      <c r="C5" s="12" t="s">
        <v>66</v>
      </c>
      <c r="D5" s="12" t="s">
        <v>67</v>
      </c>
    </row>
    <row r="6" s="13" customFormat="1"/>
    <row r="7" s="13" customFormat="1"/>
    <row r="8" s="13" customFormat="1"/>
    <row r="9" s="13" customFormat="1"/>
    <row r="10" s="13" customFormat="1"/>
    <row r="11" s="13" customFormat="1"/>
    <row r="12" s="13" customFormat="1"/>
    <row r="13" s="13" customFormat="1"/>
    <row r="14" s="13" customFormat="1"/>
    <row r="15" s="13" customFormat="1"/>
    <row r="16" s="13" customFormat="1"/>
    <row r="17" s="12" customFormat="1" ht="22.5" spans="4:11">
      <c r="D17" s="14"/>
      <c r="E17" s="14"/>
      <c r="F17" s="14"/>
      <c r="G17" s="14"/>
      <c r="H17" s="14"/>
      <c r="I17" s="14"/>
      <c r="J17" s="17"/>
      <c r="K17" s="17"/>
    </row>
    <row r="19" s="12" customFormat="1" spans="3:3">
      <c r="C19" s="15"/>
    </row>
    <row r="20" s="12" customFormat="1" spans="3:3">
      <c r="C20" s="15"/>
    </row>
    <row r="21" s="12" customFormat="1" spans="3:3">
      <c r="C21" s="15"/>
    </row>
    <row r="26" s="12" customFormat="1" spans="5:6">
      <c r="E26" s="16"/>
      <c r="F26" s="16"/>
    </row>
    <row r="30" s="12" customFormat="1" spans="4:4">
      <c r="D30" s="13"/>
    </row>
  </sheetData>
  <mergeCells count="1">
    <mergeCell ref="C19:C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G10" sqref="G10"/>
    </sheetView>
  </sheetViews>
  <sheetFormatPr defaultColWidth="9" defaultRowHeight="13.5" outlineLevelCol="6"/>
  <cols>
    <col min="3" max="3" width="9.375" style="11"/>
    <col min="5" max="7" width="12.625"/>
  </cols>
  <sheetData>
    <row r="1" spans="1:5">
      <c r="A1" t="s">
        <v>68</v>
      </c>
      <c r="B1" t="s">
        <v>69</v>
      </c>
      <c r="E1" t="str">
        <f>DEC2HEX(E13)</f>
        <v>B</v>
      </c>
    </row>
    <row r="2" spans="1:7">
      <c r="A2">
        <v>5</v>
      </c>
      <c r="B2">
        <v>1</v>
      </c>
      <c r="C2" s="11" t="s">
        <v>70</v>
      </c>
      <c r="D2">
        <f>HEX2DEC(C2)</f>
        <v>8388607</v>
      </c>
      <c r="E2">
        <f>0.5*A2/B2</f>
        <v>2.5</v>
      </c>
      <c r="F2">
        <f>0.5*A2/B2/(2^23-1)</f>
        <v>2.98023259404094e-7</v>
      </c>
      <c r="G2">
        <f>F2*1000000</f>
        <v>0.298023259404094</v>
      </c>
    </row>
    <row r="3" spans="3:5">
      <c r="C3" s="11" t="s">
        <v>71</v>
      </c>
      <c r="D3">
        <f>HEX2DEC(C3)</f>
        <v>2276</v>
      </c>
      <c r="E3">
        <f>D3*$E$2*1000/$D$2</f>
        <v>0.678300938403718</v>
      </c>
    </row>
    <row r="4" spans="3:5">
      <c r="C4" s="11" t="s">
        <v>72</v>
      </c>
      <c r="D4">
        <f>HEX2DEC(C4)</f>
        <v>2271</v>
      </c>
      <c r="E4">
        <f>D4*$E$2*1000/$D$2</f>
        <v>0.676810822106698</v>
      </c>
    </row>
    <row r="13" spans="5:6">
      <c r="E13">
        <v>11</v>
      </c>
      <c r="F13" t="str">
        <f>DEC2HEX(E13)</f>
        <v>B</v>
      </c>
    </row>
    <row r="14" spans="5:6">
      <c r="E14">
        <v>12</v>
      </c>
      <c r="F14" t="str">
        <f t="shared" ref="F14:F36" si="0">DEC2HEX(E14)</f>
        <v>C</v>
      </c>
    </row>
    <row r="15" spans="5:6">
      <c r="E15">
        <v>13</v>
      </c>
      <c r="F15" t="str">
        <f t="shared" si="0"/>
        <v>D</v>
      </c>
    </row>
    <row r="16" spans="5:6">
      <c r="E16">
        <v>14</v>
      </c>
      <c r="F16" t="str">
        <f t="shared" si="0"/>
        <v>E</v>
      </c>
    </row>
    <row r="17" spans="5:6">
      <c r="E17">
        <v>15</v>
      </c>
      <c r="F17" t="str">
        <f t="shared" si="0"/>
        <v>F</v>
      </c>
    </row>
    <row r="18" spans="5:6">
      <c r="E18">
        <v>16</v>
      </c>
      <c r="F18" t="str">
        <f t="shared" si="0"/>
        <v>10</v>
      </c>
    </row>
    <row r="19" spans="5:6">
      <c r="E19">
        <v>17</v>
      </c>
      <c r="F19" t="str">
        <f t="shared" si="0"/>
        <v>11</v>
      </c>
    </row>
    <row r="20" spans="5:6">
      <c r="E20">
        <v>18</v>
      </c>
      <c r="F20" t="str">
        <f t="shared" si="0"/>
        <v>12</v>
      </c>
    </row>
    <row r="21" spans="5:6">
      <c r="E21">
        <v>19</v>
      </c>
      <c r="F21" t="str">
        <f t="shared" si="0"/>
        <v>13</v>
      </c>
    </row>
    <row r="22" spans="5:6">
      <c r="E22">
        <v>20</v>
      </c>
      <c r="F22" t="str">
        <f t="shared" si="0"/>
        <v>14</v>
      </c>
    </row>
    <row r="23" spans="5:6">
      <c r="E23">
        <v>21</v>
      </c>
      <c r="F23" t="str">
        <f t="shared" si="0"/>
        <v>15</v>
      </c>
    </row>
    <row r="24" spans="5:6">
      <c r="E24">
        <v>22</v>
      </c>
      <c r="F24" t="str">
        <f t="shared" si="0"/>
        <v>16</v>
      </c>
    </row>
    <row r="25" spans="5:6">
      <c r="E25">
        <v>23</v>
      </c>
      <c r="F25" t="str">
        <f t="shared" si="0"/>
        <v>17</v>
      </c>
    </row>
    <row r="26" spans="5:6">
      <c r="E26">
        <v>24</v>
      </c>
      <c r="F26" t="str">
        <f t="shared" si="0"/>
        <v>18</v>
      </c>
    </row>
    <row r="27" spans="5:6">
      <c r="E27">
        <v>25</v>
      </c>
      <c r="F27" t="str">
        <f t="shared" si="0"/>
        <v>19</v>
      </c>
    </row>
    <row r="28" spans="5:6">
      <c r="E28">
        <v>26</v>
      </c>
      <c r="F28" t="str">
        <f t="shared" si="0"/>
        <v>1A</v>
      </c>
    </row>
    <row r="29" spans="5:6">
      <c r="E29">
        <v>27</v>
      </c>
      <c r="F29" t="str">
        <f t="shared" si="0"/>
        <v>1B</v>
      </c>
    </row>
    <row r="30" spans="5:6">
      <c r="E30">
        <v>28</v>
      </c>
      <c r="F30" t="str">
        <f t="shared" si="0"/>
        <v>1C</v>
      </c>
    </row>
    <row r="31" spans="5:6">
      <c r="E31">
        <v>29</v>
      </c>
      <c r="F31" t="str">
        <f t="shared" si="0"/>
        <v>1D</v>
      </c>
    </row>
    <row r="32" spans="5:6">
      <c r="E32">
        <v>30</v>
      </c>
      <c r="F32" t="str">
        <f t="shared" si="0"/>
        <v>1E</v>
      </c>
    </row>
    <row r="33" spans="5:6">
      <c r="E33">
        <v>31</v>
      </c>
      <c r="F33" t="str">
        <f t="shared" si="0"/>
        <v>1F</v>
      </c>
    </row>
    <row r="34" spans="5:6">
      <c r="E34">
        <v>32</v>
      </c>
      <c r="F34" t="str">
        <f t="shared" si="0"/>
        <v>20</v>
      </c>
    </row>
    <row r="35" spans="5:6">
      <c r="E35">
        <v>33</v>
      </c>
      <c r="F35" t="str">
        <f t="shared" si="0"/>
        <v>21</v>
      </c>
    </row>
    <row r="36" spans="5:6">
      <c r="E36">
        <v>34</v>
      </c>
      <c r="F36" t="str">
        <f t="shared" si="0"/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61"/>
  <sheetViews>
    <sheetView workbookViewId="0">
      <selection activeCell="K49" sqref="K49"/>
    </sheetView>
  </sheetViews>
  <sheetFormatPr defaultColWidth="9" defaultRowHeight="13.5"/>
  <sheetData>
    <row r="1" spans="12:14">
      <c r="L1" t="s">
        <v>73</v>
      </c>
      <c r="M1" t="s">
        <v>74</v>
      </c>
      <c r="N1" t="s">
        <v>75</v>
      </c>
    </row>
    <row r="2" spans="12:14">
      <c r="L2">
        <v>8</v>
      </c>
      <c r="M2">
        <v>32</v>
      </c>
      <c r="N2">
        <v>2</v>
      </c>
    </row>
    <row r="10" ht="15.75" spans="12:12">
      <c r="L10" s="9" t="s">
        <v>76</v>
      </c>
    </row>
    <row r="11" spans="12:12">
      <c r="L11" t="s">
        <v>77</v>
      </c>
    </row>
    <row r="12" spans="12:12">
      <c r="L12" t="s">
        <v>78</v>
      </c>
    </row>
    <row r="13" spans="12:12">
      <c r="L13" t="s">
        <v>79</v>
      </c>
    </row>
    <row r="14" ht="14.25" spans="12:12">
      <c r="L14" s="10" t="s">
        <v>80</v>
      </c>
    </row>
    <row r="26" spans="2:2">
      <c r="B26" t="s">
        <v>21</v>
      </c>
    </row>
    <row r="61" spans="9:9">
      <c r="I61" t="s">
        <v>81</v>
      </c>
    </row>
  </sheetData>
  <hyperlinks>
    <hyperlink ref="L10" r:id="rId2" display="STM32F412RET6" tooltip="https://item.szlcsc.com/90554.html?fromZone=s_s__%22stm32f412%22&amp;spm=sc.gb.xh1.zy.n___sc.gb.hd.ss&amp;lcsc_vid=T1gIUFdeR1FeXlZfQlBYUwdVQ1VWBFNRQFRdBgdfEQAxVlNSQ1FZV1NXQlBbUDtW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zoomScale="85" zoomScaleNormal="85" workbookViewId="0">
      <selection activeCell="G14" sqref="G14"/>
    </sheetView>
  </sheetViews>
  <sheetFormatPr defaultColWidth="9" defaultRowHeight="13.5" outlineLevelCol="5"/>
  <cols>
    <col min="1" max="1" width="30.8833333333333" customWidth="1"/>
    <col min="2" max="2" width="28.9666666666667" style="1" customWidth="1"/>
    <col min="3" max="3" width="57.7916666666667" customWidth="1"/>
    <col min="4" max="4" width="53.125" customWidth="1"/>
    <col min="5" max="5" width="17.875" customWidth="1"/>
  </cols>
  <sheetData>
    <row r="1" spans="1:6">
      <c r="A1" s="2" t="s">
        <v>8</v>
      </c>
      <c r="B1" s="2"/>
      <c r="C1" s="2"/>
      <c r="D1" s="2"/>
      <c r="E1" s="2"/>
      <c r="F1" s="2"/>
    </row>
    <row r="2" spans="1:6">
      <c r="A2" s="3" t="s">
        <v>82</v>
      </c>
      <c r="B2" s="4" t="s">
        <v>83</v>
      </c>
      <c r="C2" s="4" t="s">
        <v>84</v>
      </c>
      <c r="D2" s="3" t="s">
        <v>85</v>
      </c>
      <c r="E2" s="3" t="s">
        <v>86</v>
      </c>
      <c r="F2" s="3" t="s">
        <v>87</v>
      </c>
    </row>
    <row r="3" spans="1:6">
      <c r="A3" s="5">
        <v>1</v>
      </c>
      <c r="B3" s="6">
        <v>1</v>
      </c>
      <c r="C3" s="6">
        <v>1</v>
      </c>
      <c r="D3" s="5" t="s">
        <v>88</v>
      </c>
      <c r="E3" s="5" t="s">
        <v>88</v>
      </c>
      <c r="F3" s="5">
        <v>2</v>
      </c>
    </row>
    <row r="9" ht="148.5" spans="1:3">
      <c r="A9" s="7" t="s">
        <v>89</v>
      </c>
      <c r="B9" s="1" t="s">
        <v>90</v>
      </c>
      <c r="C9" s="7" t="s">
        <v>91</v>
      </c>
    </row>
    <row r="11" ht="26" customHeight="1" spans="1:1">
      <c r="A11" s="8" t="s">
        <v>92</v>
      </c>
    </row>
    <row r="12" ht="26" customHeight="1" spans="1:4">
      <c r="A12" s="2" t="s">
        <v>93</v>
      </c>
      <c r="B12" s="2"/>
      <c r="C12" s="2"/>
      <c r="D12" s="2"/>
    </row>
    <row r="13" spans="1:4">
      <c r="A13" s="4" t="s">
        <v>84</v>
      </c>
      <c r="B13" s="3" t="s">
        <v>85</v>
      </c>
      <c r="C13" s="3" t="s">
        <v>94</v>
      </c>
      <c r="D13" s="3" t="s">
        <v>95</v>
      </c>
    </row>
    <row r="14" ht="81" spans="1:4">
      <c r="A14" s="5" t="s">
        <v>96</v>
      </c>
      <c r="B14" s="6"/>
      <c r="C14" s="6" t="s">
        <v>97</v>
      </c>
      <c r="D14" s="5" t="s">
        <v>98</v>
      </c>
    </row>
    <row r="15" spans="1:4">
      <c r="A15" s="3" t="s">
        <v>94</v>
      </c>
      <c r="B15" s="3" t="s">
        <v>95</v>
      </c>
      <c r="C15" s="5"/>
      <c r="D15" s="5"/>
    </row>
    <row r="16" ht="216" spans="1:4">
      <c r="A16" s="4" t="s">
        <v>99</v>
      </c>
      <c r="B16" s="4" t="s">
        <v>100</v>
      </c>
      <c r="C16" s="6"/>
      <c r="D16" s="5"/>
    </row>
    <row r="22" spans="1:4">
      <c r="A22" s="2" t="s">
        <v>101</v>
      </c>
      <c r="B22" s="2"/>
      <c r="C22" s="2"/>
      <c r="D22" s="2"/>
    </row>
    <row r="23" ht="171" customHeight="1" spans="1:4">
      <c r="A23" s="4" t="s">
        <v>84</v>
      </c>
      <c r="B23" s="3" t="s">
        <v>85</v>
      </c>
      <c r="C23" s="3" t="s">
        <v>94</v>
      </c>
      <c r="D23" s="3" t="s">
        <v>95</v>
      </c>
    </row>
    <row r="24" spans="1:4">
      <c r="A24" s="5" t="s">
        <v>102</v>
      </c>
      <c r="B24" s="6"/>
      <c r="C24" s="6" t="s">
        <v>103</v>
      </c>
      <c r="D24" s="5" t="s">
        <v>98</v>
      </c>
    </row>
    <row r="25" spans="1:4">
      <c r="A25" s="3" t="s">
        <v>94</v>
      </c>
      <c r="B25" s="3" t="s">
        <v>95</v>
      </c>
      <c r="C25" s="5"/>
      <c r="D25" s="5"/>
    </row>
    <row r="26" ht="121.5" spans="1:4">
      <c r="A26" s="4" t="s">
        <v>104</v>
      </c>
      <c r="B26" s="4" t="s">
        <v>105</v>
      </c>
      <c r="C26" s="6"/>
      <c r="D26" s="5"/>
    </row>
    <row r="27" spans="1:3">
      <c r="A27" s="7"/>
      <c r="B27" s="7"/>
      <c r="C27" s="1"/>
    </row>
    <row r="28" spans="1:3">
      <c r="A28" s="7"/>
      <c r="B28" s="7"/>
      <c r="C28" s="1"/>
    </row>
    <row r="29" spans="1:3">
      <c r="A29" s="7"/>
      <c r="B29" s="7"/>
      <c r="C29" s="1"/>
    </row>
    <row r="31" spans="1:4">
      <c r="A31" s="2" t="s">
        <v>106</v>
      </c>
      <c r="B31" s="2"/>
      <c r="C31" s="2"/>
      <c r="D31" s="2"/>
    </row>
    <row r="32" spans="1:4">
      <c r="A32" s="4" t="s">
        <v>84</v>
      </c>
      <c r="B32" s="3" t="s">
        <v>85</v>
      </c>
      <c r="C32" s="3" t="s">
        <v>94</v>
      </c>
      <c r="D32" s="3" t="s">
        <v>95</v>
      </c>
    </row>
    <row r="33" spans="1:4">
      <c r="A33" s="5" t="s">
        <v>107</v>
      </c>
      <c r="B33" s="6"/>
      <c r="C33" s="6" t="s">
        <v>108</v>
      </c>
      <c r="D33" s="5" t="s">
        <v>109</v>
      </c>
    </row>
    <row r="34" spans="1:4">
      <c r="A34" s="3" t="s">
        <v>94</v>
      </c>
      <c r="B34" s="3" t="s">
        <v>95</v>
      </c>
      <c r="C34" s="5"/>
      <c r="D34" s="5"/>
    </row>
    <row r="35" ht="94.5" spans="1:4">
      <c r="A35" s="4" t="s">
        <v>110</v>
      </c>
      <c r="B35" s="4" t="s">
        <v>111</v>
      </c>
      <c r="C35" s="6"/>
      <c r="D35" s="5"/>
    </row>
    <row r="36" spans="1:3">
      <c r="A36" s="7"/>
      <c r="B36" s="7"/>
      <c r="C36" s="1"/>
    </row>
    <row r="37" spans="1:3">
      <c r="A37" s="7"/>
      <c r="B37" s="7"/>
      <c r="C37" s="1"/>
    </row>
    <row r="38" spans="1:3">
      <c r="A38" s="7"/>
      <c r="B38" s="7"/>
      <c r="C38" s="1"/>
    </row>
    <row r="39" spans="1:3">
      <c r="A39" s="7"/>
      <c r="B39" s="7"/>
      <c r="C39" s="1"/>
    </row>
    <row r="42" spans="1:4">
      <c r="A42" s="2" t="s">
        <v>112</v>
      </c>
      <c r="B42" s="2"/>
      <c r="C42" s="2"/>
      <c r="D42" s="2"/>
    </row>
    <row r="43" spans="1:4">
      <c r="A43" s="4" t="s">
        <v>84</v>
      </c>
      <c r="B43" s="3" t="s">
        <v>85</v>
      </c>
      <c r="C43" s="3" t="s">
        <v>94</v>
      </c>
      <c r="D43" s="3" t="s">
        <v>95</v>
      </c>
    </row>
    <row r="44" spans="1:4">
      <c r="A44" s="5" t="s">
        <v>113</v>
      </c>
      <c r="B44" s="6"/>
      <c r="C44" s="6" t="s">
        <v>114</v>
      </c>
      <c r="D44" s="5" t="s">
        <v>115</v>
      </c>
    </row>
    <row r="45" spans="1:4">
      <c r="A45" s="3" t="s">
        <v>94</v>
      </c>
      <c r="B45" s="3" t="s">
        <v>95</v>
      </c>
      <c r="C45" s="5"/>
      <c r="D45" s="5"/>
    </row>
    <row r="46" ht="324" spans="1:4">
      <c r="A46" s="4" t="s">
        <v>116</v>
      </c>
      <c r="B46" s="4" t="s">
        <v>117</v>
      </c>
      <c r="C46" s="6"/>
      <c r="D46" s="5"/>
    </row>
    <row r="47" spans="1:3">
      <c r="A47" s="7"/>
      <c r="B47" s="7"/>
      <c r="C47" s="1"/>
    </row>
    <row r="48" spans="1:3">
      <c r="A48" s="7"/>
      <c r="B48" s="7"/>
      <c r="C48" s="1"/>
    </row>
    <row r="49" spans="1:3">
      <c r="A49" s="7"/>
      <c r="B49" s="7"/>
      <c r="C49" s="1"/>
    </row>
    <row r="50" spans="1:3">
      <c r="A50" s="7"/>
      <c r="B50" s="7"/>
      <c r="C50" s="1"/>
    </row>
    <row r="53" spans="1:4">
      <c r="A53" s="2" t="s">
        <v>118</v>
      </c>
      <c r="B53" s="2"/>
      <c r="C53" s="2"/>
      <c r="D53" s="2"/>
    </row>
    <row r="54" spans="1:4">
      <c r="A54" s="4" t="s">
        <v>84</v>
      </c>
      <c r="B54" s="3" t="s">
        <v>85</v>
      </c>
      <c r="C54" s="3" t="s">
        <v>94</v>
      </c>
      <c r="D54" s="3" t="s">
        <v>95</v>
      </c>
    </row>
    <row r="55" spans="1:4">
      <c r="A55" s="5" t="s">
        <v>119</v>
      </c>
      <c r="B55" s="6"/>
      <c r="C55" s="6" t="s">
        <v>120</v>
      </c>
      <c r="D55" s="5" t="s">
        <v>121</v>
      </c>
    </row>
    <row r="56" spans="1:4">
      <c r="A56" s="3" t="s">
        <v>94</v>
      </c>
      <c r="B56" s="3" t="s">
        <v>95</v>
      </c>
      <c r="C56" s="5"/>
      <c r="D56" s="5"/>
    </row>
    <row r="57" ht="67.5" spans="1:4">
      <c r="A57" s="4" t="s">
        <v>122</v>
      </c>
      <c r="B57" s="3" t="s">
        <v>121</v>
      </c>
      <c r="C57" s="6"/>
      <c r="D57" s="5"/>
    </row>
    <row r="61" spans="1:4">
      <c r="A61" s="2" t="s">
        <v>123</v>
      </c>
      <c r="B61" s="2"/>
      <c r="C61" s="2"/>
      <c r="D61" s="2"/>
    </row>
    <row r="62" spans="1:4">
      <c r="A62" s="4" t="s">
        <v>84</v>
      </c>
      <c r="B62" s="3" t="s">
        <v>85</v>
      </c>
      <c r="C62" s="3" t="s">
        <v>94</v>
      </c>
      <c r="D62" s="3" t="s">
        <v>95</v>
      </c>
    </row>
    <row r="63" spans="1:4">
      <c r="A63" s="5" t="s">
        <v>124</v>
      </c>
      <c r="B63" s="6"/>
      <c r="C63" s="6" t="s">
        <v>125</v>
      </c>
      <c r="D63" s="5"/>
    </row>
    <row r="64" spans="1:4">
      <c r="A64" s="3" t="s">
        <v>94</v>
      </c>
      <c r="B64" s="3" t="s">
        <v>95</v>
      </c>
      <c r="C64" s="5"/>
      <c r="D64" s="5"/>
    </row>
    <row r="65" spans="1:4">
      <c r="A65" s="4" t="s">
        <v>126</v>
      </c>
      <c r="B65" s="3"/>
      <c r="C65" s="6"/>
      <c r="D65" s="5"/>
    </row>
    <row r="70" spans="1:4">
      <c r="A70" s="2" t="s">
        <v>127</v>
      </c>
      <c r="B70" s="2"/>
      <c r="C70" s="2"/>
      <c r="D70" s="2"/>
    </row>
    <row r="71" spans="1:4">
      <c r="A71" s="4" t="s">
        <v>84</v>
      </c>
      <c r="B71" s="3" t="s">
        <v>85</v>
      </c>
      <c r="C71" s="3" t="s">
        <v>94</v>
      </c>
      <c r="D71" s="3" t="s">
        <v>95</v>
      </c>
    </row>
    <row r="72" spans="1:4">
      <c r="A72" s="5" t="s">
        <v>128</v>
      </c>
      <c r="B72" s="6"/>
      <c r="C72" s="6" t="s">
        <v>129</v>
      </c>
      <c r="D72" s="5"/>
    </row>
    <row r="73" spans="1:4">
      <c r="A73" s="3" t="s">
        <v>94</v>
      </c>
      <c r="B73" s="3" t="s">
        <v>95</v>
      </c>
      <c r="C73" s="5"/>
      <c r="D73" s="5"/>
    </row>
    <row r="74" ht="40.5" spans="1:4">
      <c r="A74" s="4" t="s">
        <v>130</v>
      </c>
      <c r="B74" s="3"/>
      <c r="C74" s="6"/>
      <c r="D74" s="5"/>
    </row>
    <row r="78" spans="1:4">
      <c r="A78" s="2" t="s">
        <v>131</v>
      </c>
      <c r="B78" s="2"/>
      <c r="C78" s="2"/>
      <c r="D78" s="2"/>
    </row>
    <row r="79" spans="1:4">
      <c r="A79" s="4" t="s">
        <v>84</v>
      </c>
      <c r="B79" s="3" t="s">
        <v>85</v>
      </c>
      <c r="C79" s="3" t="s">
        <v>94</v>
      </c>
      <c r="D79" s="3" t="s">
        <v>95</v>
      </c>
    </row>
    <row r="80" spans="1:4">
      <c r="A80" s="5" t="s">
        <v>132</v>
      </c>
      <c r="B80" s="6"/>
      <c r="C80" s="6" t="s">
        <v>133</v>
      </c>
      <c r="D80" s="5"/>
    </row>
    <row r="81" spans="1:4">
      <c r="A81" s="3" t="s">
        <v>94</v>
      </c>
      <c r="B81" s="3" t="s">
        <v>95</v>
      </c>
      <c r="C81" s="5"/>
      <c r="D81" s="5"/>
    </row>
    <row r="82" ht="189" spans="1:4">
      <c r="A82" s="4" t="s">
        <v>134</v>
      </c>
      <c r="B82" s="4" t="s">
        <v>135</v>
      </c>
      <c r="C82" s="6"/>
      <c r="D82" s="5"/>
    </row>
  </sheetData>
  <mergeCells count="9">
    <mergeCell ref="A1:F1"/>
    <mergeCell ref="A12:D12"/>
    <mergeCell ref="A22:D22"/>
    <mergeCell ref="A31:D31"/>
    <mergeCell ref="A42:D42"/>
    <mergeCell ref="A53:D53"/>
    <mergeCell ref="A61:D61"/>
    <mergeCell ref="A70:D70"/>
    <mergeCell ref="A78:D78"/>
  </mergeCells>
  <pageMargins left="0.75" right="0.75" top="1" bottom="1" header="0.5" footer="0.5"/>
  <pageSetup paperSize="66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4" sqref="C14"/>
    </sheetView>
  </sheetViews>
  <sheetFormatPr defaultColWidth="9" defaultRowHeight="13.5" outlineLevelRow="3" outlineLevelCol="3"/>
  <sheetData>
    <row r="1" spans="1:1">
      <c r="A1" t="s">
        <v>136</v>
      </c>
    </row>
    <row r="3" spans="1:4">
      <c r="A3" t="s">
        <v>137</v>
      </c>
      <c r="B3" t="s">
        <v>138</v>
      </c>
      <c r="C3" t="s">
        <v>139</v>
      </c>
      <c r="D3" t="s">
        <v>140</v>
      </c>
    </row>
    <row r="4" spans="1:4">
      <c r="A4">
        <v>145</v>
      </c>
      <c r="B4">
        <f>A4/D4/1000</f>
        <v>0.00659090909090909</v>
      </c>
      <c r="C4">
        <f>B4^2*D4*1000</f>
        <v>0.955681818181818</v>
      </c>
      <c r="D4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sensor_pc</vt:lpstr>
      <vt:lpstr>flowPump</vt:lpstr>
      <vt:lpstr>adc</vt:lpstr>
      <vt:lpstr>dtu</vt:lpstr>
      <vt:lpstr>dtu协议</vt:lpstr>
      <vt:lpstr>小工具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GH0050</cp:lastModifiedBy>
  <dcterms:created xsi:type="dcterms:W3CDTF">2025-03-07T03:12:00Z</dcterms:created>
  <dcterms:modified xsi:type="dcterms:W3CDTF">2025-07-11T08:50:31Z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8522894B2D814324BB876A560B3FD44E_11</vt:lpwstr>
  </property>
  <property fmtid="{D5CDD505-2E9C-101B-9397-08002B2CF9AE}" pid="3" name="KSOProductBuildVer">
    <vt:lpwstr>2052-12.1.0.16364</vt:lpwstr>
  </property>
</Properties>
</file>