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64"/>
  </bookViews>
  <sheets>
    <sheet name="smt" sheetId="1" r:id="rId1"/>
    <sheet name="采购1" sheetId="2" r:id="rId2"/>
    <sheet name="汇总" sheetId="5" r:id="rId3"/>
    <sheet name="采购2" sheetId="4" r:id="rId4"/>
  </sheets>
  <calcPr calcId="144525" concurrentCalc="0"/>
</workbook>
</file>

<file path=xl/sharedStrings.xml><?xml version="1.0" encoding="utf-8"?>
<sst xmlns="http://schemas.openxmlformats.org/spreadsheetml/2006/main" count="595" uniqueCount="156">
  <si>
    <t>Bill of Material Report (Condensed)</t>
  </si>
  <si>
    <t>封装</t>
  </si>
  <si>
    <t>参数型号</t>
  </si>
  <si>
    <t>类型</t>
  </si>
  <si>
    <t>数量</t>
  </si>
  <si>
    <t>位号</t>
  </si>
  <si>
    <t>C0402</t>
  </si>
  <si>
    <t>22pF/6.3V(10%)</t>
  </si>
  <si>
    <t>陶瓷电容</t>
  </si>
  <si>
    <t>C1;C2</t>
  </si>
  <si>
    <t>100pF/6.3V(10%)</t>
  </si>
  <si>
    <t>C3</t>
  </si>
  <si>
    <t>0.1uF/6.3V(10%)</t>
  </si>
  <si>
    <r>
      <rPr>
        <sz val="11"/>
        <color rgb="FF00B0F0"/>
        <rFont val="等线"/>
        <charset val="134"/>
        <scheme val="minor"/>
      </rPr>
      <t>C4;C9;C10;C19；C36；</t>
    </r>
    <r>
      <rPr>
        <sz val="11"/>
        <color rgb="FF00B0F0"/>
        <rFont val="等线 (正文)"/>
        <charset val="134"/>
      </rPr>
      <t>C61</t>
    </r>
  </si>
  <si>
    <t>10nF/6.3V(10%)</t>
  </si>
  <si>
    <t>C5;</t>
  </si>
  <si>
    <t>3.3nF/6.3V(10%)</t>
  </si>
  <si>
    <t>C6</t>
  </si>
  <si>
    <t>1uF/10V(20%)</t>
  </si>
  <si>
    <t>C11;C20;C22;C24;C37;C52</t>
  </si>
  <si>
    <t>10uF/6.3V(20%)</t>
  </si>
  <si>
    <t>C12;C13</t>
  </si>
  <si>
    <t>6.8pF</t>
  </si>
  <si>
    <t>C14</t>
  </si>
  <si>
    <t>6.8pF误差0.25pF</t>
  </si>
  <si>
    <t>2.4pF</t>
  </si>
  <si>
    <t>C15</t>
  </si>
  <si>
    <t>2.4pF误差0.25pF</t>
  </si>
  <si>
    <t>C0603</t>
  </si>
  <si>
    <t>10uF/10V(20%)</t>
  </si>
  <si>
    <t>C31;C32;C33</t>
  </si>
  <si>
    <t>4.7uF/10V(20%)</t>
  </si>
  <si>
    <t>C34;C35</t>
  </si>
  <si>
    <t>10uF/16V</t>
  </si>
  <si>
    <t>C49</t>
  </si>
  <si>
    <t>0.1uF/16V</t>
  </si>
  <si>
    <t>C53;C55;C57;C60</t>
  </si>
  <si>
    <t>C1206</t>
  </si>
  <si>
    <t>47uF/6.3V(20%)</t>
  </si>
  <si>
    <t>C48</t>
  </si>
  <si>
    <t>22uF/16V</t>
  </si>
  <si>
    <t>C50</t>
  </si>
  <si>
    <t>2.54mm*4pin直插弯针排针</t>
  </si>
  <si>
    <t>CON4</t>
  </si>
  <si>
    <t>接插件</t>
  </si>
  <si>
    <t>J51</t>
  </si>
  <si>
    <t>CRY_3225</t>
  </si>
  <si>
    <t>40MHz+/-10ppm</t>
  </si>
  <si>
    <t>无源晶振</t>
  </si>
  <si>
    <t>U1</t>
  </si>
  <si>
    <t>ECT8180001581</t>
  </si>
  <si>
    <t>IPEX</t>
  </si>
  <si>
    <t>J39</t>
  </si>
  <si>
    <t>3X6按键2pin</t>
  </si>
  <si>
    <t>SW PUSHBUTTON</t>
  </si>
  <si>
    <t>SW1；SW2</t>
  </si>
  <si>
    <t>0.5mm*24pin下接触翻盖接插件</t>
  </si>
  <si>
    <t>FFC_24P_0P5</t>
  </si>
  <si>
    <t>J2</t>
  </si>
  <si>
    <t>R0402</t>
  </si>
  <si>
    <t>2.4nH</t>
  </si>
  <si>
    <t>电感</t>
  </si>
  <si>
    <t>L4</t>
  </si>
  <si>
    <t>2.0nH</t>
  </si>
  <si>
    <t>L5</t>
  </si>
  <si>
    <t>20K(5%)</t>
  </si>
  <si>
    <t>电阻</t>
  </si>
  <si>
    <t>R1</t>
  </si>
  <si>
    <t>51R(5%)</t>
  </si>
  <si>
    <t>R2</t>
  </si>
  <si>
    <t>499R(1%)</t>
  </si>
  <si>
    <t>R3</t>
  </si>
  <si>
    <t>2K/NC</t>
  </si>
  <si>
    <t>R4</t>
  </si>
  <si>
    <t>10K(1%)</t>
  </si>
  <si>
    <t>10K(1%)(NC)</t>
  </si>
  <si>
    <t>R9</t>
  </si>
  <si>
    <t>R10</t>
  </si>
  <si>
    <t>12K(1%)</t>
  </si>
  <si>
    <t>R16;R34;R35</t>
  </si>
  <si>
    <t>3.3K(5%)</t>
  </si>
  <si>
    <t>R21;R70</t>
  </si>
  <si>
    <t>R36;R37</t>
  </si>
  <si>
    <t>5.0x5.0mm rgb灯珠，1脚负极</t>
  </si>
  <si>
    <t>RGB</t>
  </si>
  <si>
    <t>rgb灯珠</t>
  </si>
  <si>
    <t>R71;R72;R73;R74;R75;R76;R77;R78;R79;R80;R81;R82;R83;R84;R85;R86;R87;R88</t>
  </si>
  <si>
    <t>GD25Q32CSIG</t>
  </si>
  <si>
    <t>芯片</t>
  </si>
  <si>
    <t>U17;U18;U19;U20;U21;U22</t>
  </si>
  <si>
    <t>SOT23-3</t>
  </si>
  <si>
    <t>S8050(NPN)</t>
  </si>
  <si>
    <t>U3</t>
  </si>
  <si>
    <t>SOT23-5</t>
  </si>
  <si>
    <t>TPS3813K33DBVT</t>
  </si>
  <si>
    <t>PSRAM64H</t>
  </si>
  <si>
    <t>U4</t>
  </si>
  <si>
    <t>SOT223</t>
  </si>
  <si>
    <t>TLV1117-33IDCY</t>
  </si>
  <si>
    <t>ESP32-D0WD</t>
  </si>
  <si>
    <t>U2</t>
  </si>
  <si>
    <t>SOT-23-6</t>
  </si>
  <si>
    <t>RT9011-BM-PJ6</t>
  </si>
  <si>
    <t>Q1;Q2;Q3;Q4;Q5</t>
  </si>
  <si>
    <t>2.54mm*2Pin直插座</t>
  </si>
  <si>
    <t>CON2</t>
  </si>
  <si>
    <t>U25</t>
  </si>
  <si>
    <t>U11</t>
  </si>
  <si>
    <t>U8</t>
  </si>
  <si>
    <t>XH_2_54_2P</t>
  </si>
  <si>
    <t>J50</t>
  </si>
  <si>
    <t>注意：     塑料件以及灯珠注意焊接温度</t>
  </si>
  <si>
    <t>标红物料不焊接</t>
  </si>
  <si>
    <t>GPRS模块</t>
  </si>
  <si>
    <t>无发票</t>
  </si>
  <si>
    <t>电话主板</t>
  </si>
  <si>
    <t>喇叭麦克风</t>
  </si>
  <si>
    <t>电源适配器</t>
  </si>
  <si>
    <t>无线转有线</t>
  </si>
  <si>
    <t>有发票</t>
  </si>
  <si>
    <t>电话卡</t>
  </si>
  <si>
    <t>采购数量</t>
  </si>
  <si>
    <t>W25Q32JVSNIQ</t>
  </si>
  <si>
    <t>TPS3823-30DBVT</t>
  </si>
  <si>
    <t>22pF</t>
  </si>
  <si>
    <t>1代</t>
  </si>
  <si>
    <t>金额</t>
  </si>
  <si>
    <t>税钱</t>
  </si>
  <si>
    <t>总金额</t>
  </si>
  <si>
    <t>制版</t>
  </si>
  <si>
    <t>smt</t>
  </si>
  <si>
    <t>外壳</t>
  </si>
  <si>
    <t>wifi天线</t>
  </si>
  <si>
    <t>天线</t>
  </si>
  <si>
    <t>camera</t>
  </si>
  <si>
    <t>摄像头</t>
  </si>
  <si>
    <t>磁铁</t>
  </si>
  <si>
    <t>B7000胶水</t>
  </si>
  <si>
    <t>10个价格</t>
  </si>
  <si>
    <t>M2螺丝</t>
  </si>
  <si>
    <t>usb裸线</t>
  </si>
  <si>
    <t>fpc软排线异面</t>
  </si>
  <si>
    <t>尼龙隔离柱</t>
  </si>
  <si>
    <t>元无发票</t>
  </si>
  <si>
    <t>https://item.taobao.com/item.htm?spm=a1z10.1-c.w4004-17153397187.2.597b3255dl23pY&amp;id=588078643420</t>
  </si>
  <si>
    <t>160.6有发票</t>
  </si>
  <si>
    <t>20*3mm</t>
  </si>
  <si>
    <t>https://item.taobao.com/item.htm?id=522847587005&amp;tracelogww=ltckbburl</t>
  </si>
  <si>
    <t>308有发票</t>
  </si>
  <si>
    <t>https://detail.tmall.com/item.htm?spm=a230r.1.14.20.16231df9d8Z7RW&amp;id=39414358154&amp;ns=1&amp;abbucket=13&amp;skuId=53260282544</t>
  </si>
  <si>
    <t>9元无</t>
  </si>
  <si>
    <t>217元无发票</t>
  </si>
  <si>
    <t>21无发票</t>
  </si>
  <si>
    <t>24元无发票</t>
  </si>
  <si>
    <t>pcb制版费</t>
  </si>
  <si>
    <t>smt贴片费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</si>
</sst>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B050"/>
      <name val="等线"/>
      <charset val="134"/>
      <scheme val="minor"/>
    </font>
    <font>
      <b/>
      <u/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FF0000"/>
      <name val="Abadi MT Condensed Extra Bold"/>
      <charset val="134"/>
    </font>
    <font>
      <sz val="11"/>
      <color rgb="FF00B0F0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B0F0"/>
      <name val="等线 (正文)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23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5" borderId="9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1" fillId="0" borderId="3" xfId="0" applyFont="1" applyBorder="1" applyAlignment="1">
      <alignment vertical="center"/>
    </xf>
    <xf numFmtId="0" fontId="0" fillId="0" borderId="4" xfId="0" applyFill="1" applyBorder="1"/>
    <xf numFmtId="0" fontId="1" fillId="0" borderId="4" xfId="0" applyFont="1" applyBorder="1" applyAlignment="1">
      <alignment wrapText="1"/>
    </xf>
    <xf numFmtId="0" fontId="1" fillId="0" borderId="4" xfId="0" applyFont="1" applyFill="1" applyBorder="1" applyAlignment="1">
      <alignment horizontal="right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3" fillId="0" borderId="4" xfId="0" applyFont="1" applyFill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center" wrapText="1"/>
    </xf>
    <xf numFmtId="0" fontId="6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7" fillId="0" borderId="0" xfId="0" applyFont="1"/>
    <xf numFmtId="0" fontId="8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1" fillId="0" borderId="3" xfId="0" applyFont="1" applyBorder="1" applyAlignment="1">
      <alignment horizontal="right"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61"/>
  <sheetViews>
    <sheetView tabSelected="1" zoomScale="114" zoomScaleNormal="114" topLeftCell="A19" workbookViewId="0">
      <selection activeCell="N47" sqref="N47"/>
    </sheetView>
  </sheetViews>
  <sheetFormatPr defaultColWidth="8.83333333333333" defaultRowHeight="13.8"/>
  <cols>
    <col min="1" max="1" width="16.5" style="10" customWidth="1"/>
    <col min="2" max="2" width="15.8333333333333" customWidth="1"/>
    <col min="5" max="5" width="27.6666666666667" style="10" customWidth="1"/>
    <col min="6" max="6" width="41.1666666666667" style="10" customWidth="1"/>
  </cols>
  <sheetData>
    <row r="2" ht="45" customHeight="1" spans="1:5">
      <c r="A2" s="44" t="s">
        <v>0</v>
      </c>
      <c r="B2" s="44"/>
      <c r="C2" s="44"/>
      <c r="D2" s="44"/>
      <c r="E2" s="44"/>
    </row>
    <row r="3" spans="1:5">
      <c r="A3" s="45" t="s">
        <v>1</v>
      </c>
      <c r="B3" s="45" t="s">
        <v>2</v>
      </c>
      <c r="C3" s="45" t="s">
        <v>3</v>
      </c>
      <c r="D3" s="45" t="s">
        <v>4</v>
      </c>
      <c r="E3" s="45" t="s">
        <v>5</v>
      </c>
    </row>
    <row r="4" spans="1:14">
      <c r="A4" s="46" t="s">
        <v>6</v>
      </c>
      <c r="B4" s="46" t="s">
        <v>7</v>
      </c>
      <c r="C4" s="46" t="s">
        <v>8</v>
      </c>
      <c r="D4" s="47">
        <v>2</v>
      </c>
      <c r="E4" s="11" t="s">
        <v>9</v>
      </c>
      <c r="G4" s="19" t="s">
        <v>6</v>
      </c>
      <c r="H4" s="19" t="s">
        <v>7</v>
      </c>
      <c r="I4" s="19" t="s">
        <v>8</v>
      </c>
      <c r="J4" s="20">
        <v>2</v>
      </c>
      <c r="K4" s="21">
        <f t="shared" ref="K4:K19" si="0">J4*100</f>
        <v>200</v>
      </c>
      <c r="L4" s="17">
        <v>0.15</v>
      </c>
      <c r="M4" s="17">
        <f t="shared" ref="M4:M40" si="1">K4*L4</f>
        <v>30</v>
      </c>
      <c r="N4">
        <f>J4*L4</f>
        <v>0.3</v>
      </c>
    </row>
    <row r="5" spans="1:14">
      <c r="A5" s="46" t="s">
        <v>6</v>
      </c>
      <c r="B5" s="46" t="s">
        <v>10</v>
      </c>
      <c r="C5" s="46" t="s">
        <v>8</v>
      </c>
      <c r="D5" s="47">
        <v>1</v>
      </c>
      <c r="E5" s="11" t="s">
        <v>11</v>
      </c>
      <c r="G5" s="19" t="s">
        <v>6</v>
      </c>
      <c r="H5" s="19" t="s">
        <v>10</v>
      </c>
      <c r="I5" s="19" t="s">
        <v>8</v>
      </c>
      <c r="J5" s="20">
        <v>1</v>
      </c>
      <c r="K5" s="21">
        <f t="shared" si="0"/>
        <v>100</v>
      </c>
      <c r="L5" s="17">
        <v>0.15</v>
      </c>
      <c r="M5" s="17">
        <f t="shared" si="1"/>
        <v>15</v>
      </c>
      <c r="N5">
        <f t="shared" ref="N5:N40" si="2">J5*L5</f>
        <v>0.15</v>
      </c>
    </row>
    <row r="6" s="43" customFormat="1" ht="14.4" spans="1:14">
      <c r="A6" s="48" t="s">
        <v>6</v>
      </c>
      <c r="B6" s="48" t="s">
        <v>12</v>
      </c>
      <c r="C6" s="48" t="s">
        <v>8</v>
      </c>
      <c r="D6" s="49">
        <v>6</v>
      </c>
      <c r="E6" s="50" t="s">
        <v>13</v>
      </c>
      <c r="F6" s="51"/>
      <c r="G6" s="19" t="s">
        <v>6</v>
      </c>
      <c r="H6" s="19" t="s">
        <v>12</v>
      </c>
      <c r="I6" s="19" t="s">
        <v>8</v>
      </c>
      <c r="J6" s="20">
        <v>5</v>
      </c>
      <c r="K6" s="21">
        <f t="shared" si="0"/>
        <v>500</v>
      </c>
      <c r="L6" s="17">
        <v>0.15</v>
      </c>
      <c r="M6" s="17">
        <f t="shared" si="1"/>
        <v>75</v>
      </c>
      <c r="N6">
        <f t="shared" si="2"/>
        <v>0.75</v>
      </c>
    </row>
    <row r="7" spans="1:14">
      <c r="A7" s="46" t="s">
        <v>6</v>
      </c>
      <c r="B7" s="46" t="s">
        <v>14</v>
      </c>
      <c r="C7" s="46" t="s">
        <v>8</v>
      </c>
      <c r="D7" s="47">
        <v>1</v>
      </c>
      <c r="E7" s="11" t="s">
        <v>15</v>
      </c>
      <c r="G7" s="22" t="s">
        <v>6</v>
      </c>
      <c r="H7" s="22" t="s">
        <v>14</v>
      </c>
      <c r="I7" s="22" t="s">
        <v>8</v>
      </c>
      <c r="J7" s="23">
        <v>2</v>
      </c>
      <c r="K7" s="24">
        <f t="shared" si="0"/>
        <v>200</v>
      </c>
      <c r="L7" s="25">
        <v>0.15</v>
      </c>
      <c r="M7" s="25">
        <f t="shared" si="1"/>
        <v>30</v>
      </c>
      <c r="N7">
        <f t="shared" si="2"/>
        <v>0.3</v>
      </c>
    </row>
    <row r="8" spans="1:14">
      <c r="A8" s="46" t="s">
        <v>6</v>
      </c>
      <c r="B8" s="46" t="s">
        <v>16</v>
      </c>
      <c r="C8" s="46" t="s">
        <v>8</v>
      </c>
      <c r="D8" s="47">
        <v>1</v>
      </c>
      <c r="E8" s="11" t="s">
        <v>17</v>
      </c>
      <c r="G8" s="19" t="s">
        <v>6</v>
      </c>
      <c r="H8" s="19" t="s">
        <v>16</v>
      </c>
      <c r="I8" s="19" t="s">
        <v>8</v>
      </c>
      <c r="J8" s="20">
        <v>1</v>
      </c>
      <c r="K8" s="21">
        <f t="shared" si="0"/>
        <v>100</v>
      </c>
      <c r="L8" s="17">
        <v>0.15</v>
      </c>
      <c r="M8" s="17">
        <f t="shared" si="1"/>
        <v>15</v>
      </c>
      <c r="N8">
        <f t="shared" si="2"/>
        <v>0.15</v>
      </c>
    </row>
    <row r="9" spans="1:14">
      <c r="A9" s="46" t="s">
        <v>6</v>
      </c>
      <c r="B9" s="46" t="s">
        <v>18</v>
      </c>
      <c r="C9" s="46" t="s">
        <v>8</v>
      </c>
      <c r="D9" s="47">
        <v>6</v>
      </c>
      <c r="E9" s="11" t="s">
        <v>19</v>
      </c>
      <c r="G9" s="19" t="s">
        <v>6</v>
      </c>
      <c r="H9" s="19" t="s">
        <v>18</v>
      </c>
      <c r="I9" s="19" t="s">
        <v>8</v>
      </c>
      <c r="J9" s="20">
        <v>6</v>
      </c>
      <c r="K9" s="21">
        <f t="shared" si="0"/>
        <v>600</v>
      </c>
      <c r="L9" s="17">
        <v>0.15</v>
      </c>
      <c r="M9" s="17">
        <f t="shared" si="1"/>
        <v>90</v>
      </c>
      <c r="N9">
        <f t="shared" si="2"/>
        <v>0.9</v>
      </c>
    </row>
    <row r="10" spans="1:14">
      <c r="A10" s="46" t="s">
        <v>6</v>
      </c>
      <c r="B10" s="46" t="s">
        <v>20</v>
      </c>
      <c r="C10" s="46" t="s">
        <v>8</v>
      </c>
      <c r="D10" s="47">
        <v>2</v>
      </c>
      <c r="E10" s="11" t="s">
        <v>21</v>
      </c>
      <c r="G10" s="19" t="s">
        <v>6</v>
      </c>
      <c r="H10" s="19" t="s">
        <v>20</v>
      </c>
      <c r="I10" s="19" t="s">
        <v>8</v>
      </c>
      <c r="J10" s="20">
        <v>2</v>
      </c>
      <c r="K10" s="21">
        <f t="shared" si="0"/>
        <v>200</v>
      </c>
      <c r="L10" s="17">
        <v>0.15</v>
      </c>
      <c r="M10" s="17">
        <f t="shared" si="1"/>
        <v>30</v>
      </c>
      <c r="N10">
        <f t="shared" si="2"/>
        <v>0.3</v>
      </c>
    </row>
    <row r="11" spans="1:14">
      <c r="A11" s="46" t="s">
        <v>6</v>
      </c>
      <c r="B11" s="46" t="s">
        <v>22</v>
      </c>
      <c r="C11" s="46" t="s">
        <v>8</v>
      </c>
      <c r="D11" s="47">
        <v>1</v>
      </c>
      <c r="E11" s="11" t="s">
        <v>23</v>
      </c>
      <c r="G11" s="19" t="s">
        <v>6</v>
      </c>
      <c r="H11" s="19" t="s">
        <v>24</v>
      </c>
      <c r="I11" s="19" t="s">
        <v>8</v>
      </c>
      <c r="J11" s="20">
        <v>1</v>
      </c>
      <c r="K11" s="21">
        <f t="shared" si="0"/>
        <v>100</v>
      </c>
      <c r="L11" s="17">
        <v>0.15</v>
      </c>
      <c r="M11" s="17">
        <f t="shared" si="1"/>
        <v>15</v>
      </c>
      <c r="N11">
        <f t="shared" si="2"/>
        <v>0.15</v>
      </c>
    </row>
    <row r="12" spans="1:14">
      <c r="A12" s="46" t="s">
        <v>6</v>
      </c>
      <c r="B12" s="46" t="s">
        <v>25</v>
      </c>
      <c r="C12" s="46" t="s">
        <v>8</v>
      </c>
      <c r="D12" s="47">
        <v>1</v>
      </c>
      <c r="E12" s="11" t="s">
        <v>26</v>
      </c>
      <c r="G12" s="19" t="s">
        <v>6</v>
      </c>
      <c r="H12" s="19" t="s">
        <v>27</v>
      </c>
      <c r="I12" s="19" t="s">
        <v>8</v>
      </c>
      <c r="J12" s="20">
        <v>1</v>
      </c>
      <c r="K12" s="21">
        <f t="shared" si="0"/>
        <v>100</v>
      </c>
      <c r="L12" s="17">
        <v>0.15</v>
      </c>
      <c r="M12" s="17">
        <f t="shared" si="1"/>
        <v>15</v>
      </c>
      <c r="N12">
        <f t="shared" si="2"/>
        <v>0.15</v>
      </c>
    </row>
    <row r="13" spans="1:14">
      <c r="A13" s="46" t="s">
        <v>28</v>
      </c>
      <c r="B13" s="46" t="s">
        <v>29</v>
      </c>
      <c r="C13" s="46" t="s">
        <v>8</v>
      </c>
      <c r="D13" s="47">
        <v>3</v>
      </c>
      <c r="E13" s="11" t="s">
        <v>30</v>
      </c>
      <c r="G13" s="19" t="s">
        <v>28</v>
      </c>
      <c r="H13" s="19" t="s">
        <v>29</v>
      </c>
      <c r="I13" s="19" t="s">
        <v>8</v>
      </c>
      <c r="J13" s="20">
        <v>3</v>
      </c>
      <c r="K13" s="21">
        <f t="shared" si="0"/>
        <v>300</v>
      </c>
      <c r="L13" s="17">
        <v>0.3</v>
      </c>
      <c r="M13" s="17">
        <f t="shared" si="1"/>
        <v>90</v>
      </c>
      <c r="N13">
        <f t="shared" si="2"/>
        <v>0.9</v>
      </c>
    </row>
    <row r="14" spans="1:14">
      <c r="A14" s="46" t="s">
        <v>28</v>
      </c>
      <c r="B14" s="46" t="s">
        <v>31</v>
      </c>
      <c r="C14" s="46" t="s">
        <v>8</v>
      </c>
      <c r="D14" s="47">
        <v>2</v>
      </c>
      <c r="E14" s="11" t="s">
        <v>32</v>
      </c>
      <c r="G14" s="19" t="s">
        <v>28</v>
      </c>
      <c r="H14" s="19" t="s">
        <v>31</v>
      </c>
      <c r="I14" s="19" t="s">
        <v>8</v>
      </c>
      <c r="J14" s="20">
        <v>2</v>
      </c>
      <c r="K14" s="21">
        <f t="shared" si="0"/>
        <v>200</v>
      </c>
      <c r="L14" s="17">
        <v>0.3</v>
      </c>
      <c r="M14" s="17">
        <f t="shared" si="1"/>
        <v>60</v>
      </c>
      <c r="N14">
        <f t="shared" si="2"/>
        <v>0.6</v>
      </c>
    </row>
    <row r="15" spans="1:14">
      <c r="A15" s="46" t="s">
        <v>28</v>
      </c>
      <c r="B15" s="46" t="s">
        <v>33</v>
      </c>
      <c r="C15" s="46" t="s">
        <v>8</v>
      </c>
      <c r="D15" s="47">
        <v>1</v>
      </c>
      <c r="E15" s="11" t="s">
        <v>34</v>
      </c>
      <c r="G15" s="19" t="s">
        <v>28</v>
      </c>
      <c r="H15" s="19" t="s">
        <v>33</v>
      </c>
      <c r="I15" s="19" t="s">
        <v>8</v>
      </c>
      <c r="J15" s="20">
        <v>1</v>
      </c>
      <c r="K15" s="21">
        <f t="shared" si="0"/>
        <v>100</v>
      </c>
      <c r="L15" s="17">
        <v>0.3</v>
      </c>
      <c r="M15" s="17">
        <f t="shared" si="1"/>
        <v>30</v>
      </c>
      <c r="N15">
        <f t="shared" si="2"/>
        <v>0.3</v>
      </c>
    </row>
    <row r="16" spans="1:14">
      <c r="A16" s="46" t="s">
        <v>28</v>
      </c>
      <c r="B16" s="46" t="s">
        <v>35</v>
      </c>
      <c r="C16" s="46" t="s">
        <v>8</v>
      </c>
      <c r="D16" s="47">
        <v>4</v>
      </c>
      <c r="E16" s="11" t="s">
        <v>36</v>
      </c>
      <c r="G16" s="19" t="s">
        <v>28</v>
      </c>
      <c r="H16" s="19" t="s">
        <v>35</v>
      </c>
      <c r="I16" s="19" t="s">
        <v>8</v>
      </c>
      <c r="J16" s="20">
        <v>4</v>
      </c>
      <c r="K16" s="21">
        <f t="shared" si="0"/>
        <v>400</v>
      </c>
      <c r="L16" s="17">
        <v>0.2</v>
      </c>
      <c r="M16" s="17">
        <f t="shared" si="1"/>
        <v>80</v>
      </c>
      <c r="N16">
        <f t="shared" si="2"/>
        <v>0.8</v>
      </c>
    </row>
    <row r="17" spans="1:14">
      <c r="A17" s="46" t="s">
        <v>37</v>
      </c>
      <c r="B17" s="46" t="s">
        <v>38</v>
      </c>
      <c r="C17" s="46" t="s">
        <v>8</v>
      </c>
      <c r="D17" s="47">
        <v>1</v>
      </c>
      <c r="E17" s="11" t="s">
        <v>39</v>
      </c>
      <c r="G17" s="19" t="s">
        <v>37</v>
      </c>
      <c r="H17" s="19" t="s">
        <v>38</v>
      </c>
      <c r="I17" s="19" t="s">
        <v>8</v>
      </c>
      <c r="J17" s="20">
        <v>1</v>
      </c>
      <c r="K17" s="21">
        <f t="shared" si="0"/>
        <v>100</v>
      </c>
      <c r="L17" s="17">
        <v>0.8</v>
      </c>
      <c r="M17" s="17">
        <f t="shared" si="1"/>
        <v>80</v>
      </c>
      <c r="N17">
        <f t="shared" si="2"/>
        <v>0.8</v>
      </c>
    </row>
    <row r="18" spans="1:14">
      <c r="A18" s="46" t="s">
        <v>37</v>
      </c>
      <c r="B18" s="46" t="s">
        <v>40</v>
      </c>
      <c r="C18" s="46" t="s">
        <v>8</v>
      </c>
      <c r="D18" s="47">
        <v>1</v>
      </c>
      <c r="E18" s="11" t="s">
        <v>41</v>
      </c>
      <c r="G18" s="19" t="s">
        <v>37</v>
      </c>
      <c r="H18" s="19" t="s">
        <v>40</v>
      </c>
      <c r="I18" s="19" t="s">
        <v>8</v>
      </c>
      <c r="J18" s="20">
        <v>1</v>
      </c>
      <c r="K18" s="21">
        <f t="shared" si="0"/>
        <v>100</v>
      </c>
      <c r="L18" s="17">
        <v>0.8</v>
      </c>
      <c r="M18" s="17">
        <f t="shared" si="1"/>
        <v>80</v>
      </c>
      <c r="N18">
        <f t="shared" si="2"/>
        <v>0.8</v>
      </c>
    </row>
    <row r="19" spans="1:14">
      <c r="A19" s="46" t="s">
        <v>42</v>
      </c>
      <c r="B19" s="46" t="s">
        <v>43</v>
      </c>
      <c r="C19" s="46" t="s">
        <v>44</v>
      </c>
      <c r="D19" s="47">
        <v>1</v>
      </c>
      <c r="E19" s="11" t="s">
        <v>45</v>
      </c>
      <c r="G19" s="19" t="s">
        <v>42</v>
      </c>
      <c r="H19" s="19" t="s">
        <v>43</v>
      </c>
      <c r="I19" s="19" t="s">
        <v>44</v>
      </c>
      <c r="J19" s="20">
        <v>1</v>
      </c>
      <c r="K19" s="21">
        <f t="shared" si="0"/>
        <v>100</v>
      </c>
      <c r="L19" s="17">
        <v>0.3</v>
      </c>
      <c r="M19" s="17">
        <f t="shared" si="1"/>
        <v>30</v>
      </c>
      <c r="N19">
        <f t="shared" si="2"/>
        <v>0.3</v>
      </c>
    </row>
    <row r="20" spans="1:14">
      <c r="A20" s="46" t="s">
        <v>46</v>
      </c>
      <c r="B20" s="46" t="s">
        <v>47</v>
      </c>
      <c r="C20" s="46" t="s">
        <v>48</v>
      </c>
      <c r="D20" s="47">
        <v>1</v>
      </c>
      <c r="E20" s="11" t="s">
        <v>49</v>
      </c>
      <c r="G20" s="19" t="s">
        <v>46</v>
      </c>
      <c r="H20" s="19" t="s">
        <v>47</v>
      </c>
      <c r="I20" s="19" t="s">
        <v>48</v>
      </c>
      <c r="J20" s="20">
        <v>1</v>
      </c>
      <c r="K20" s="21">
        <f t="shared" ref="K20:K23" si="3">J20*85</f>
        <v>85</v>
      </c>
      <c r="L20" s="17">
        <v>1</v>
      </c>
      <c r="M20" s="17">
        <f t="shared" si="1"/>
        <v>85</v>
      </c>
      <c r="N20">
        <f t="shared" si="2"/>
        <v>1</v>
      </c>
    </row>
    <row r="21" spans="1:14">
      <c r="A21" s="46" t="s">
        <v>50</v>
      </c>
      <c r="B21" s="46" t="s">
        <v>51</v>
      </c>
      <c r="C21" s="46" t="s">
        <v>44</v>
      </c>
      <c r="D21" s="47">
        <v>1</v>
      </c>
      <c r="E21" s="11" t="s">
        <v>52</v>
      </c>
      <c r="G21" s="19" t="s">
        <v>50</v>
      </c>
      <c r="H21" s="19" t="s">
        <v>51</v>
      </c>
      <c r="I21" s="19" t="s">
        <v>44</v>
      </c>
      <c r="J21" s="20">
        <v>1</v>
      </c>
      <c r="K21" s="21">
        <f t="shared" ref="K21:K33" si="4">J21*100</f>
        <v>100</v>
      </c>
      <c r="L21" s="17">
        <v>0.5</v>
      </c>
      <c r="M21" s="17">
        <f t="shared" si="1"/>
        <v>50</v>
      </c>
      <c r="N21">
        <f t="shared" si="2"/>
        <v>0.5</v>
      </c>
    </row>
    <row r="22" spans="1:14">
      <c r="A22" s="46" t="s">
        <v>53</v>
      </c>
      <c r="B22" s="46" t="s">
        <v>54</v>
      </c>
      <c r="C22" s="46" t="s">
        <v>44</v>
      </c>
      <c r="D22" s="47">
        <v>2</v>
      </c>
      <c r="E22" s="11" t="s">
        <v>55</v>
      </c>
      <c r="G22" s="19" t="s">
        <v>53</v>
      </c>
      <c r="H22" s="19" t="s">
        <v>54</v>
      </c>
      <c r="I22" s="19" t="s">
        <v>44</v>
      </c>
      <c r="J22" s="20">
        <v>2</v>
      </c>
      <c r="K22" s="21">
        <f t="shared" si="3"/>
        <v>170</v>
      </c>
      <c r="L22" s="17">
        <v>0.3</v>
      </c>
      <c r="M22" s="17">
        <f t="shared" si="1"/>
        <v>51</v>
      </c>
      <c r="N22">
        <f t="shared" si="2"/>
        <v>0.6</v>
      </c>
    </row>
    <row r="23" spans="1:14">
      <c r="A23" s="46" t="s">
        <v>56</v>
      </c>
      <c r="B23" s="46" t="s">
        <v>57</v>
      </c>
      <c r="C23" s="46" t="s">
        <v>44</v>
      </c>
      <c r="D23" s="47">
        <v>1</v>
      </c>
      <c r="E23" s="11" t="s">
        <v>58</v>
      </c>
      <c r="G23" s="19" t="s">
        <v>56</v>
      </c>
      <c r="H23" s="19" t="s">
        <v>57</v>
      </c>
      <c r="I23" s="19" t="s">
        <v>44</v>
      </c>
      <c r="J23" s="20">
        <v>1</v>
      </c>
      <c r="K23" s="21">
        <f t="shared" si="3"/>
        <v>85</v>
      </c>
      <c r="L23" s="17">
        <v>0.5</v>
      </c>
      <c r="M23" s="17">
        <f t="shared" si="1"/>
        <v>42.5</v>
      </c>
      <c r="N23">
        <f t="shared" si="2"/>
        <v>0.5</v>
      </c>
    </row>
    <row r="24" spans="1:14">
      <c r="A24" s="46" t="s">
        <v>59</v>
      </c>
      <c r="B24" s="46" t="s">
        <v>60</v>
      </c>
      <c r="C24" s="46" t="s">
        <v>61</v>
      </c>
      <c r="D24" s="47">
        <v>1</v>
      </c>
      <c r="E24" s="11" t="s">
        <v>62</v>
      </c>
      <c r="G24" s="19" t="s">
        <v>59</v>
      </c>
      <c r="H24" s="19" t="s">
        <v>60</v>
      </c>
      <c r="I24" s="19" t="s">
        <v>61</v>
      </c>
      <c r="J24" s="20">
        <v>1</v>
      </c>
      <c r="K24" s="21">
        <f t="shared" si="4"/>
        <v>100</v>
      </c>
      <c r="L24" s="17">
        <v>0.5</v>
      </c>
      <c r="M24" s="17">
        <f t="shared" si="1"/>
        <v>50</v>
      </c>
      <c r="N24">
        <f t="shared" si="2"/>
        <v>0.5</v>
      </c>
    </row>
    <row r="25" spans="1:14">
      <c r="A25" s="46" t="s">
        <v>59</v>
      </c>
      <c r="B25" s="46" t="s">
        <v>63</v>
      </c>
      <c r="C25" s="46" t="s">
        <v>61</v>
      </c>
      <c r="D25" s="47">
        <v>1</v>
      </c>
      <c r="E25" s="11" t="s">
        <v>64</v>
      </c>
      <c r="G25" s="19" t="s">
        <v>59</v>
      </c>
      <c r="H25" s="19" t="s">
        <v>63</v>
      </c>
      <c r="I25" s="19" t="s">
        <v>61</v>
      </c>
      <c r="J25" s="20">
        <v>1</v>
      </c>
      <c r="K25" s="21">
        <f t="shared" si="4"/>
        <v>100</v>
      </c>
      <c r="L25" s="17">
        <v>0.5</v>
      </c>
      <c r="M25" s="17">
        <f t="shared" si="1"/>
        <v>50</v>
      </c>
      <c r="N25">
        <f t="shared" si="2"/>
        <v>0.5</v>
      </c>
    </row>
    <row r="26" spans="1:14">
      <c r="A26" s="46" t="s">
        <v>59</v>
      </c>
      <c r="B26" s="46" t="s">
        <v>65</v>
      </c>
      <c r="C26" s="46" t="s">
        <v>66</v>
      </c>
      <c r="D26" s="47">
        <v>1</v>
      </c>
      <c r="E26" s="11" t="s">
        <v>67</v>
      </c>
      <c r="G26" s="19" t="s">
        <v>59</v>
      </c>
      <c r="H26" s="19" t="s">
        <v>65</v>
      </c>
      <c r="I26" s="19" t="s">
        <v>66</v>
      </c>
      <c r="J26" s="20">
        <v>1</v>
      </c>
      <c r="K26" s="21">
        <f t="shared" si="4"/>
        <v>100</v>
      </c>
      <c r="L26" s="17">
        <v>0.1</v>
      </c>
      <c r="M26" s="17">
        <f t="shared" si="1"/>
        <v>10</v>
      </c>
      <c r="N26">
        <f t="shared" si="2"/>
        <v>0.1</v>
      </c>
    </row>
    <row r="27" spans="1:14">
      <c r="A27" s="46" t="s">
        <v>59</v>
      </c>
      <c r="B27" s="46" t="s">
        <v>68</v>
      </c>
      <c r="C27" s="46" t="s">
        <v>66</v>
      </c>
      <c r="D27" s="47">
        <v>1</v>
      </c>
      <c r="E27" s="11" t="s">
        <v>69</v>
      </c>
      <c r="G27" s="19" t="s">
        <v>59</v>
      </c>
      <c r="H27" s="19" t="s">
        <v>68</v>
      </c>
      <c r="I27" s="19" t="s">
        <v>66</v>
      </c>
      <c r="J27" s="20">
        <v>1</v>
      </c>
      <c r="K27" s="21">
        <f t="shared" si="4"/>
        <v>100</v>
      </c>
      <c r="L27" s="17">
        <v>0.1</v>
      </c>
      <c r="M27" s="17">
        <f t="shared" si="1"/>
        <v>10</v>
      </c>
      <c r="N27">
        <f t="shared" si="2"/>
        <v>0.1</v>
      </c>
    </row>
    <row r="28" spans="1:14">
      <c r="A28" s="46" t="s">
        <v>59</v>
      </c>
      <c r="B28" s="46" t="s">
        <v>70</v>
      </c>
      <c r="C28" s="46" t="s">
        <v>66</v>
      </c>
      <c r="D28" s="47">
        <v>1</v>
      </c>
      <c r="E28" s="11" t="s">
        <v>71</v>
      </c>
      <c r="G28" s="19" t="s">
        <v>59</v>
      </c>
      <c r="H28" s="19" t="s">
        <v>70</v>
      </c>
      <c r="I28" s="19" t="s">
        <v>66</v>
      </c>
      <c r="J28" s="20">
        <v>1</v>
      </c>
      <c r="K28" s="21">
        <f t="shared" si="4"/>
        <v>100</v>
      </c>
      <c r="L28" s="17">
        <v>0.1</v>
      </c>
      <c r="M28" s="17">
        <f t="shared" si="1"/>
        <v>10</v>
      </c>
      <c r="N28">
        <f t="shared" si="2"/>
        <v>0.1</v>
      </c>
    </row>
    <row r="29" s="1" customFormat="1" spans="1:14">
      <c r="A29" s="26" t="s">
        <v>59</v>
      </c>
      <c r="B29" s="26" t="s">
        <v>72</v>
      </c>
      <c r="C29" s="26" t="s">
        <v>66</v>
      </c>
      <c r="D29" s="52">
        <v>1</v>
      </c>
      <c r="E29" s="9" t="s">
        <v>73</v>
      </c>
      <c r="F29" s="7"/>
      <c r="G29" s="19" t="s">
        <v>59</v>
      </c>
      <c r="H29" s="19" t="s">
        <v>74</v>
      </c>
      <c r="I29" s="19" t="s">
        <v>66</v>
      </c>
      <c r="J29" s="20">
        <v>1</v>
      </c>
      <c r="K29" s="21">
        <f t="shared" si="4"/>
        <v>100</v>
      </c>
      <c r="L29" s="17">
        <v>0.1</v>
      </c>
      <c r="M29" s="17">
        <f t="shared" si="1"/>
        <v>10</v>
      </c>
      <c r="N29">
        <f t="shared" si="2"/>
        <v>0.1</v>
      </c>
    </row>
    <row r="30" s="1" customFormat="1" spans="1:14">
      <c r="A30" s="26" t="s">
        <v>59</v>
      </c>
      <c r="B30" s="26" t="s">
        <v>75</v>
      </c>
      <c r="C30" s="26" t="s">
        <v>66</v>
      </c>
      <c r="D30" s="52">
        <v>1</v>
      </c>
      <c r="E30" s="9" t="s">
        <v>76</v>
      </c>
      <c r="F30" s="7"/>
      <c r="G30" s="19" t="s">
        <v>59</v>
      </c>
      <c r="H30" s="19" t="s">
        <v>74</v>
      </c>
      <c r="I30" s="19" t="s">
        <v>66</v>
      </c>
      <c r="J30" s="20">
        <v>3</v>
      </c>
      <c r="K30" s="21">
        <f t="shared" si="4"/>
        <v>300</v>
      </c>
      <c r="L30" s="17">
        <v>0.1</v>
      </c>
      <c r="M30" s="17">
        <f t="shared" si="1"/>
        <v>30</v>
      </c>
      <c r="N30">
        <f t="shared" si="2"/>
        <v>0.3</v>
      </c>
    </row>
    <row r="31" spans="1:14">
      <c r="A31" s="46" t="s">
        <v>59</v>
      </c>
      <c r="B31" s="46" t="s">
        <v>74</v>
      </c>
      <c r="C31" s="46" t="s">
        <v>66</v>
      </c>
      <c r="D31" s="47">
        <v>1</v>
      </c>
      <c r="E31" s="11" t="s">
        <v>77</v>
      </c>
      <c r="G31" s="19" t="s">
        <v>59</v>
      </c>
      <c r="H31" s="19" t="s">
        <v>78</v>
      </c>
      <c r="I31" s="19" t="s">
        <v>66</v>
      </c>
      <c r="J31" s="20">
        <v>2</v>
      </c>
      <c r="K31" s="21">
        <f t="shared" si="4"/>
        <v>200</v>
      </c>
      <c r="L31" s="17">
        <v>0.1</v>
      </c>
      <c r="M31" s="17">
        <f t="shared" si="1"/>
        <v>20</v>
      </c>
      <c r="N31">
        <f t="shared" si="2"/>
        <v>0.2</v>
      </c>
    </row>
    <row r="32" spans="1:14">
      <c r="A32" s="46" t="s">
        <v>59</v>
      </c>
      <c r="B32" s="46" t="s">
        <v>74</v>
      </c>
      <c r="C32" s="46" t="s">
        <v>66</v>
      </c>
      <c r="D32" s="47">
        <v>3</v>
      </c>
      <c r="E32" s="11" t="s">
        <v>79</v>
      </c>
      <c r="G32" s="19" t="s">
        <v>59</v>
      </c>
      <c r="H32" s="19" t="s">
        <v>80</v>
      </c>
      <c r="I32" s="19" t="s">
        <v>66</v>
      </c>
      <c r="J32" s="20">
        <v>2</v>
      </c>
      <c r="K32" s="21">
        <f t="shared" si="4"/>
        <v>200</v>
      </c>
      <c r="L32" s="17">
        <v>0.1</v>
      </c>
      <c r="M32" s="17">
        <f t="shared" si="1"/>
        <v>20</v>
      </c>
      <c r="N32">
        <f t="shared" si="2"/>
        <v>0.2</v>
      </c>
    </row>
    <row r="33" spans="1:14">
      <c r="A33" s="46" t="s">
        <v>59</v>
      </c>
      <c r="B33" s="46" t="s">
        <v>78</v>
      </c>
      <c r="C33" s="46" t="s">
        <v>66</v>
      </c>
      <c r="D33" s="47">
        <v>2</v>
      </c>
      <c r="E33" s="11" t="s">
        <v>81</v>
      </c>
      <c r="G33" s="19" t="s">
        <v>59</v>
      </c>
      <c r="H33" s="20">
        <v>51</v>
      </c>
      <c r="I33" s="19" t="s">
        <v>66</v>
      </c>
      <c r="J33" s="20">
        <v>18</v>
      </c>
      <c r="K33" s="21">
        <f t="shared" si="4"/>
        <v>1800</v>
      </c>
      <c r="L33" s="17">
        <v>0.05</v>
      </c>
      <c r="M33" s="17">
        <f t="shared" si="1"/>
        <v>90</v>
      </c>
      <c r="N33">
        <f t="shared" si="2"/>
        <v>0.9</v>
      </c>
    </row>
    <row r="34" spans="1:14">
      <c r="A34" s="46" t="s">
        <v>59</v>
      </c>
      <c r="B34" s="46" t="s">
        <v>80</v>
      </c>
      <c r="C34" s="46" t="s">
        <v>66</v>
      </c>
      <c r="D34" s="47">
        <v>2</v>
      </c>
      <c r="E34" s="11" t="s">
        <v>82</v>
      </c>
      <c r="G34" s="19" t="s">
        <v>83</v>
      </c>
      <c r="H34" s="19" t="s">
        <v>84</v>
      </c>
      <c r="I34" s="19" t="s">
        <v>85</v>
      </c>
      <c r="J34" s="20">
        <v>6</v>
      </c>
      <c r="K34" s="21">
        <f>J34*85</f>
        <v>510</v>
      </c>
      <c r="L34" s="17">
        <v>0.35</v>
      </c>
      <c r="M34" s="17">
        <f t="shared" si="1"/>
        <v>178.5</v>
      </c>
      <c r="N34">
        <f t="shared" si="2"/>
        <v>2.1</v>
      </c>
    </row>
    <row r="35" ht="41.4" spans="1:14">
      <c r="A35" s="46" t="s">
        <v>59</v>
      </c>
      <c r="B35" s="47">
        <v>100</v>
      </c>
      <c r="C35" s="46" t="s">
        <v>66</v>
      </c>
      <c r="D35" s="47">
        <v>18</v>
      </c>
      <c r="E35" s="11" t="s">
        <v>86</v>
      </c>
      <c r="G35" s="22" t="s">
        <v>87</v>
      </c>
      <c r="H35" s="22" t="s">
        <v>87</v>
      </c>
      <c r="I35" s="22" t="s">
        <v>88</v>
      </c>
      <c r="J35" s="23">
        <v>1</v>
      </c>
      <c r="K35" s="24">
        <f t="shared" ref="K35:K39" si="5">J35*90</f>
        <v>90</v>
      </c>
      <c r="L35" s="25">
        <v>1.8</v>
      </c>
      <c r="M35" s="25">
        <f t="shared" si="1"/>
        <v>162</v>
      </c>
      <c r="N35">
        <f t="shared" si="2"/>
        <v>1.8</v>
      </c>
    </row>
    <row r="36" spans="1:14">
      <c r="A36" s="46" t="s">
        <v>83</v>
      </c>
      <c r="B36" s="46" t="s">
        <v>84</v>
      </c>
      <c r="C36" s="46" t="s">
        <v>85</v>
      </c>
      <c r="D36" s="47">
        <v>6</v>
      </c>
      <c r="E36" s="11" t="s">
        <v>89</v>
      </c>
      <c r="G36" s="19" t="s">
        <v>90</v>
      </c>
      <c r="H36" s="19" t="s">
        <v>91</v>
      </c>
      <c r="I36" s="19" t="s">
        <v>88</v>
      </c>
      <c r="J36" s="20">
        <v>5</v>
      </c>
      <c r="K36" s="21">
        <f t="shared" si="5"/>
        <v>450</v>
      </c>
      <c r="L36" s="17">
        <v>0.15</v>
      </c>
      <c r="M36" s="17">
        <f t="shared" si="1"/>
        <v>67.5</v>
      </c>
      <c r="N36">
        <f t="shared" si="2"/>
        <v>0.75</v>
      </c>
    </row>
    <row r="37" spans="1:14">
      <c r="A37" s="46" t="s">
        <v>87</v>
      </c>
      <c r="B37" s="46" t="s">
        <v>87</v>
      </c>
      <c r="C37" s="46" t="s">
        <v>88</v>
      </c>
      <c r="D37" s="47">
        <v>1</v>
      </c>
      <c r="E37" s="11" t="s">
        <v>92</v>
      </c>
      <c r="G37" s="22" t="s">
        <v>93</v>
      </c>
      <c r="H37" s="26" t="s">
        <v>94</v>
      </c>
      <c r="I37" s="22" t="s">
        <v>88</v>
      </c>
      <c r="J37" s="23">
        <v>1</v>
      </c>
      <c r="K37" s="24">
        <f t="shared" si="5"/>
        <v>90</v>
      </c>
      <c r="L37" s="25">
        <v>3</v>
      </c>
      <c r="M37" s="25">
        <f t="shared" si="1"/>
        <v>270</v>
      </c>
      <c r="N37">
        <f t="shared" si="2"/>
        <v>3</v>
      </c>
    </row>
    <row r="38" spans="1:14">
      <c r="A38" s="46" t="s">
        <v>95</v>
      </c>
      <c r="B38" s="46" t="s">
        <v>95</v>
      </c>
      <c r="C38" s="46" t="s">
        <v>88</v>
      </c>
      <c r="D38" s="47">
        <v>1</v>
      </c>
      <c r="E38" s="11" t="s">
        <v>96</v>
      </c>
      <c r="G38" s="19" t="s">
        <v>97</v>
      </c>
      <c r="H38" s="19" t="s">
        <v>98</v>
      </c>
      <c r="I38" s="19" t="s">
        <v>88</v>
      </c>
      <c r="J38" s="20">
        <v>1</v>
      </c>
      <c r="K38" s="21">
        <f t="shared" si="5"/>
        <v>90</v>
      </c>
      <c r="L38" s="17">
        <v>1.5</v>
      </c>
      <c r="M38" s="17">
        <f t="shared" si="1"/>
        <v>135</v>
      </c>
      <c r="N38">
        <f t="shared" si="2"/>
        <v>1.5</v>
      </c>
    </row>
    <row r="39" spans="1:14">
      <c r="A39" s="46" t="s">
        <v>99</v>
      </c>
      <c r="B39" s="46" t="s">
        <v>99</v>
      </c>
      <c r="C39" s="46" t="s">
        <v>88</v>
      </c>
      <c r="D39" s="47">
        <v>1</v>
      </c>
      <c r="E39" s="11" t="s">
        <v>100</v>
      </c>
      <c r="G39" s="19" t="s">
        <v>101</v>
      </c>
      <c r="H39" s="19" t="s">
        <v>102</v>
      </c>
      <c r="I39" s="19" t="s">
        <v>88</v>
      </c>
      <c r="J39" s="20">
        <v>1</v>
      </c>
      <c r="K39" s="21">
        <f t="shared" si="5"/>
        <v>90</v>
      </c>
      <c r="L39" s="17">
        <v>1.5</v>
      </c>
      <c r="M39" s="17">
        <f t="shared" si="1"/>
        <v>135</v>
      </c>
      <c r="N39">
        <f t="shared" si="2"/>
        <v>1.5</v>
      </c>
    </row>
    <row r="40" spans="1:14">
      <c r="A40" s="46" t="s">
        <v>90</v>
      </c>
      <c r="B40" s="46" t="s">
        <v>91</v>
      </c>
      <c r="C40" s="46" t="s">
        <v>88</v>
      </c>
      <c r="D40" s="47">
        <v>5</v>
      </c>
      <c r="E40" s="11" t="s">
        <v>103</v>
      </c>
      <c r="G40" s="22" t="s">
        <v>104</v>
      </c>
      <c r="H40" s="22" t="s">
        <v>105</v>
      </c>
      <c r="I40" s="22" t="s">
        <v>44</v>
      </c>
      <c r="J40" s="23">
        <v>1</v>
      </c>
      <c r="K40" s="24">
        <f>J40*85</f>
        <v>85</v>
      </c>
      <c r="L40" s="25">
        <v>0.2</v>
      </c>
      <c r="M40" s="25">
        <f t="shared" si="1"/>
        <v>17</v>
      </c>
      <c r="N40">
        <f t="shared" si="2"/>
        <v>0.2</v>
      </c>
    </row>
    <row r="41" spans="1:14">
      <c r="A41" s="46" t="s">
        <v>93</v>
      </c>
      <c r="B41" s="46" t="s">
        <v>94</v>
      </c>
      <c r="C41" s="46" t="s">
        <v>88</v>
      </c>
      <c r="D41" s="47">
        <v>1</v>
      </c>
      <c r="E41" s="11" t="s">
        <v>106</v>
      </c>
      <c r="N41">
        <v>15</v>
      </c>
    </row>
    <row r="42" spans="1:14">
      <c r="A42" s="46" t="s">
        <v>97</v>
      </c>
      <c r="B42" s="46" t="s">
        <v>98</v>
      </c>
      <c r="C42" s="46" t="s">
        <v>88</v>
      </c>
      <c r="D42" s="47">
        <v>1</v>
      </c>
      <c r="E42" s="11" t="s">
        <v>107</v>
      </c>
      <c r="N42">
        <v>5</v>
      </c>
    </row>
    <row r="43" spans="1:14">
      <c r="A43" s="46" t="s">
        <v>101</v>
      </c>
      <c r="B43" s="46" t="s">
        <v>102</v>
      </c>
      <c r="C43" s="46" t="s">
        <v>88</v>
      </c>
      <c r="D43" s="47">
        <v>1</v>
      </c>
      <c r="E43" s="11" t="s">
        <v>108</v>
      </c>
      <c r="N43">
        <v>48</v>
      </c>
    </row>
    <row r="44" spans="1:14">
      <c r="A44" s="46" t="s">
        <v>109</v>
      </c>
      <c r="B44" s="46" t="s">
        <v>105</v>
      </c>
      <c r="C44" s="46" t="s">
        <v>44</v>
      </c>
      <c r="D44" s="47">
        <v>1</v>
      </c>
      <c r="E44" s="11" t="s">
        <v>110</v>
      </c>
      <c r="N44">
        <v>12</v>
      </c>
    </row>
    <row r="45" spans="14:14">
      <c r="N45">
        <v>5</v>
      </c>
    </row>
    <row r="46" ht="30" customHeight="1" spans="2:14">
      <c r="B46" s="12"/>
      <c r="C46" s="12"/>
      <c r="D46" s="12"/>
      <c r="E46" s="12"/>
      <c r="N46">
        <v>5</v>
      </c>
    </row>
    <row r="49" ht="41.4" spans="1:14">
      <c r="A49" s="12" t="s">
        <v>111</v>
      </c>
      <c r="B49" s="1" t="s">
        <v>112</v>
      </c>
      <c r="N49">
        <f>SUM(N8:N48)</f>
        <v>112.6</v>
      </c>
    </row>
    <row r="53" spans="1:3">
      <c r="A53" s="10" t="s">
        <v>113</v>
      </c>
      <c r="B53">
        <v>53.8</v>
      </c>
      <c r="C53" t="s">
        <v>114</v>
      </c>
    </row>
    <row r="54" spans="1:3">
      <c r="A54" s="10" t="s">
        <v>115</v>
      </c>
      <c r="B54">
        <v>332</v>
      </c>
      <c r="C54" t="s">
        <v>114</v>
      </c>
    </row>
    <row r="55" spans="1:3">
      <c r="A55" s="10" t="s">
        <v>116</v>
      </c>
      <c r="B55">
        <v>16.9</v>
      </c>
      <c r="C55" t="s">
        <v>114</v>
      </c>
    </row>
    <row r="56" spans="1:3">
      <c r="A56" s="10" t="s">
        <v>117</v>
      </c>
      <c r="B56">
        <v>33</v>
      </c>
      <c r="C56" t="s">
        <v>114</v>
      </c>
    </row>
    <row r="57" spans="1:3">
      <c r="A57" s="10" t="s">
        <v>118</v>
      </c>
      <c r="B57">
        <v>135</v>
      </c>
      <c r="C57" t="s">
        <v>119</v>
      </c>
    </row>
    <row r="58" spans="1:3">
      <c r="A58" s="10" t="s">
        <v>120</v>
      </c>
      <c r="B58">
        <v>16.9</v>
      </c>
      <c r="C58" t="s">
        <v>114</v>
      </c>
    </row>
    <row r="60" spans="2:2">
      <c r="B60">
        <f>SUM(B53:B59)</f>
        <v>587.6</v>
      </c>
    </row>
    <row r="61" spans="2:2">
      <c r="B61">
        <f>B60-B57</f>
        <v>452.6</v>
      </c>
    </row>
  </sheetData>
  <mergeCells count="1">
    <mergeCell ref="A2: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E40" sqref="C32:E40"/>
    </sheetView>
  </sheetViews>
  <sheetFormatPr defaultColWidth="11" defaultRowHeight="13.8" outlineLevelCol="4"/>
  <cols>
    <col min="1" max="1" width="26.6666666666667" customWidth="1"/>
    <col min="2" max="2" width="15.8333333333333" customWidth="1"/>
  </cols>
  <sheetData>
    <row r="1" spans="1:5">
      <c r="A1" s="14"/>
      <c r="B1" s="15"/>
      <c r="C1" s="15"/>
      <c r="D1" s="15"/>
      <c r="E1" s="14"/>
    </row>
    <row r="2" ht="15" customHeight="1" spans="1:5">
      <c r="A2" s="37" t="s">
        <v>0</v>
      </c>
      <c r="B2" s="37"/>
      <c r="C2" s="37"/>
      <c r="D2" s="37"/>
      <c r="E2" s="37"/>
    </row>
    <row r="3" spans="1:5">
      <c r="A3" s="38" t="s">
        <v>1</v>
      </c>
      <c r="B3" s="39" t="s">
        <v>2</v>
      </c>
      <c r="C3" s="39" t="s">
        <v>3</v>
      </c>
      <c r="D3" s="39" t="s">
        <v>4</v>
      </c>
      <c r="E3" s="39" t="s">
        <v>121</v>
      </c>
    </row>
    <row r="4" spans="1:5">
      <c r="A4" s="40" t="s">
        <v>6</v>
      </c>
      <c r="B4" s="41" t="s">
        <v>7</v>
      </c>
      <c r="C4" s="41" t="s">
        <v>8</v>
      </c>
      <c r="D4" s="42">
        <v>2</v>
      </c>
      <c r="E4" s="6">
        <f t="shared" ref="E4:E19" si="0">D4*100</f>
        <v>200</v>
      </c>
    </row>
    <row r="5" spans="1:5">
      <c r="A5" s="40" t="s">
        <v>6</v>
      </c>
      <c r="B5" s="41" t="s">
        <v>10</v>
      </c>
      <c r="C5" s="41" t="s">
        <v>8</v>
      </c>
      <c r="D5" s="42">
        <v>1</v>
      </c>
      <c r="E5" s="6">
        <f t="shared" si="0"/>
        <v>100</v>
      </c>
    </row>
    <row r="6" spans="1:5">
      <c r="A6" s="40" t="s">
        <v>6</v>
      </c>
      <c r="B6" s="41" t="s">
        <v>12</v>
      </c>
      <c r="C6" s="41" t="s">
        <v>8</v>
      </c>
      <c r="D6" s="42">
        <v>5</v>
      </c>
      <c r="E6" s="6">
        <f t="shared" si="0"/>
        <v>500</v>
      </c>
    </row>
    <row r="7" spans="1:5">
      <c r="A7" s="40" t="s">
        <v>6</v>
      </c>
      <c r="B7" s="41" t="s">
        <v>14</v>
      </c>
      <c r="C7" s="41" t="s">
        <v>8</v>
      </c>
      <c r="D7" s="42">
        <v>2</v>
      </c>
      <c r="E7" s="6">
        <f t="shared" si="0"/>
        <v>200</v>
      </c>
    </row>
    <row r="8" spans="1:5">
      <c r="A8" s="40" t="s">
        <v>6</v>
      </c>
      <c r="B8" s="41" t="s">
        <v>16</v>
      </c>
      <c r="C8" s="41" t="s">
        <v>8</v>
      </c>
      <c r="D8" s="42">
        <v>1</v>
      </c>
      <c r="E8" s="6">
        <f t="shared" si="0"/>
        <v>100</v>
      </c>
    </row>
    <row r="9" spans="1:5">
      <c r="A9" s="40" t="s">
        <v>6</v>
      </c>
      <c r="B9" s="41" t="s">
        <v>18</v>
      </c>
      <c r="C9" s="41" t="s">
        <v>8</v>
      </c>
      <c r="D9" s="42">
        <v>6</v>
      </c>
      <c r="E9" s="6">
        <f t="shared" si="0"/>
        <v>600</v>
      </c>
    </row>
    <row r="10" spans="1:5">
      <c r="A10" s="40" t="s">
        <v>6</v>
      </c>
      <c r="B10" s="41" t="s">
        <v>20</v>
      </c>
      <c r="C10" s="41" t="s">
        <v>8</v>
      </c>
      <c r="D10" s="42">
        <v>2</v>
      </c>
      <c r="E10" s="6">
        <f t="shared" si="0"/>
        <v>200</v>
      </c>
    </row>
    <row r="11" spans="1:5">
      <c r="A11" s="40" t="s">
        <v>6</v>
      </c>
      <c r="B11" s="41" t="s">
        <v>24</v>
      </c>
      <c r="C11" s="41" t="s">
        <v>8</v>
      </c>
      <c r="D11" s="42">
        <v>1</v>
      </c>
      <c r="E11" s="6">
        <f t="shared" si="0"/>
        <v>100</v>
      </c>
    </row>
    <row r="12" spans="1:5">
      <c r="A12" s="40" t="s">
        <v>6</v>
      </c>
      <c r="B12" s="41" t="s">
        <v>27</v>
      </c>
      <c r="C12" s="41" t="s">
        <v>8</v>
      </c>
      <c r="D12" s="42">
        <v>1</v>
      </c>
      <c r="E12" s="6">
        <f t="shared" si="0"/>
        <v>100</v>
      </c>
    </row>
    <row r="13" spans="1:5">
      <c r="A13" s="40" t="s">
        <v>28</v>
      </c>
      <c r="B13" s="41" t="s">
        <v>29</v>
      </c>
      <c r="C13" s="41" t="s">
        <v>8</v>
      </c>
      <c r="D13" s="42">
        <v>3</v>
      </c>
      <c r="E13" s="6">
        <f t="shared" si="0"/>
        <v>300</v>
      </c>
    </row>
    <row r="14" spans="1:5">
      <c r="A14" s="40" t="s">
        <v>28</v>
      </c>
      <c r="B14" s="41" t="s">
        <v>31</v>
      </c>
      <c r="C14" s="41" t="s">
        <v>8</v>
      </c>
      <c r="D14" s="42">
        <v>2</v>
      </c>
      <c r="E14" s="6">
        <f t="shared" si="0"/>
        <v>200</v>
      </c>
    </row>
    <row r="15" spans="1:5">
      <c r="A15" s="40" t="s">
        <v>28</v>
      </c>
      <c r="B15" s="41" t="s">
        <v>33</v>
      </c>
      <c r="C15" s="41" t="s">
        <v>8</v>
      </c>
      <c r="D15" s="42">
        <v>1</v>
      </c>
      <c r="E15" s="6">
        <f t="shared" si="0"/>
        <v>100</v>
      </c>
    </row>
    <row r="16" spans="1:5">
      <c r="A16" s="40" t="s">
        <v>28</v>
      </c>
      <c r="B16" s="41" t="s">
        <v>35</v>
      </c>
      <c r="C16" s="41" t="s">
        <v>8</v>
      </c>
      <c r="D16" s="42">
        <v>4</v>
      </c>
      <c r="E16" s="6">
        <f t="shared" si="0"/>
        <v>400</v>
      </c>
    </row>
    <row r="17" spans="1:5">
      <c r="A17" s="40" t="s">
        <v>37</v>
      </c>
      <c r="B17" s="41" t="s">
        <v>38</v>
      </c>
      <c r="C17" s="41" t="s">
        <v>8</v>
      </c>
      <c r="D17" s="42">
        <v>1</v>
      </c>
      <c r="E17" s="6">
        <f t="shared" si="0"/>
        <v>100</v>
      </c>
    </row>
    <row r="18" spans="1:5">
      <c r="A18" s="40" t="s">
        <v>37</v>
      </c>
      <c r="B18" s="41" t="s">
        <v>40</v>
      </c>
      <c r="C18" s="41" t="s">
        <v>8</v>
      </c>
      <c r="D18" s="42">
        <v>1</v>
      </c>
      <c r="E18" s="6">
        <f t="shared" si="0"/>
        <v>100</v>
      </c>
    </row>
    <row r="19" spans="1:5">
      <c r="A19" s="40" t="s">
        <v>42</v>
      </c>
      <c r="B19" s="41" t="s">
        <v>43</v>
      </c>
      <c r="C19" s="41" t="s">
        <v>44</v>
      </c>
      <c r="D19" s="42">
        <v>1</v>
      </c>
      <c r="E19" s="6">
        <f t="shared" si="0"/>
        <v>100</v>
      </c>
    </row>
    <row r="20" spans="1:5">
      <c r="A20" s="40" t="s">
        <v>46</v>
      </c>
      <c r="B20" s="41" t="s">
        <v>47</v>
      </c>
      <c r="C20" s="41" t="s">
        <v>48</v>
      </c>
      <c r="D20" s="42">
        <v>1</v>
      </c>
      <c r="E20" s="6">
        <f>D20*85</f>
        <v>85</v>
      </c>
    </row>
    <row r="21" spans="1:5">
      <c r="A21" s="40" t="s">
        <v>50</v>
      </c>
      <c r="B21" s="41" t="s">
        <v>51</v>
      </c>
      <c r="C21" s="41" t="s">
        <v>44</v>
      </c>
      <c r="D21" s="42">
        <v>1</v>
      </c>
      <c r="E21" s="6">
        <f>D21*100</f>
        <v>100</v>
      </c>
    </row>
    <row r="22" spans="1:5">
      <c r="A22" s="40" t="s">
        <v>53</v>
      </c>
      <c r="B22" s="41" t="s">
        <v>54</v>
      </c>
      <c r="C22" s="41" t="s">
        <v>44</v>
      </c>
      <c r="D22" s="42">
        <v>2</v>
      </c>
      <c r="E22" s="6">
        <f>D22*85</f>
        <v>170</v>
      </c>
    </row>
    <row r="23" spans="1:5">
      <c r="A23" s="40" t="s">
        <v>56</v>
      </c>
      <c r="B23" s="41" t="s">
        <v>57</v>
      </c>
      <c r="C23" s="41" t="s">
        <v>44</v>
      </c>
      <c r="D23" s="42">
        <v>1</v>
      </c>
      <c r="E23" s="6">
        <f>D23*85</f>
        <v>85</v>
      </c>
    </row>
    <row r="24" spans="1:5">
      <c r="A24" s="40" t="s">
        <v>59</v>
      </c>
      <c r="B24" s="41" t="s">
        <v>60</v>
      </c>
      <c r="C24" s="41" t="s">
        <v>61</v>
      </c>
      <c r="D24" s="42">
        <v>1</v>
      </c>
      <c r="E24" s="6">
        <f t="shared" ref="E24:E33" si="1">D24*100</f>
        <v>100</v>
      </c>
    </row>
    <row r="25" spans="1:5">
      <c r="A25" s="40" t="s">
        <v>59</v>
      </c>
      <c r="B25" s="41" t="s">
        <v>63</v>
      </c>
      <c r="C25" s="41" t="s">
        <v>61</v>
      </c>
      <c r="D25" s="42">
        <v>1</v>
      </c>
      <c r="E25" s="6">
        <f t="shared" si="1"/>
        <v>100</v>
      </c>
    </row>
    <row r="26" spans="1:5">
      <c r="A26" s="40" t="s">
        <v>59</v>
      </c>
      <c r="B26" s="41" t="s">
        <v>65</v>
      </c>
      <c r="C26" s="41" t="s">
        <v>66</v>
      </c>
      <c r="D26" s="42">
        <v>1</v>
      </c>
      <c r="E26" s="6">
        <f t="shared" si="1"/>
        <v>100</v>
      </c>
    </row>
    <row r="27" spans="1:5">
      <c r="A27" s="40" t="s">
        <v>59</v>
      </c>
      <c r="B27" s="41" t="s">
        <v>68</v>
      </c>
      <c r="C27" s="41" t="s">
        <v>66</v>
      </c>
      <c r="D27" s="42">
        <v>1</v>
      </c>
      <c r="E27" s="6">
        <f t="shared" si="1"/>
        <v>100</v>
      </c>
    </row>
    <row r="28" spans="1:5">
      <c r="A28" s="40" t="s">
        <v>59</v>
      </c>
      <c r="B28" s="41" t="s">
        <v>70</v>
      </c>
      <c r="C28" s="41" t="s">
        <v>66</v>
      </c>
      <c r="D28" s="42">
        <v>1</v>
      </c>
      <c r="E28" s="6">
        <f t="shared" si="1"/>
        <v>100</v>
      </c>
    </row>
    <row r="29" spans="1:5">
      <c r="A29" s="40" t="s">
        <v>59</v>
      </c>
      <c r="B29" s="41" t="s">
        <v>74</v>
      </c>
      <c r="C29" s="41" t="s">
        <v>66</v>
      </c>
      <c r="D29" s="42">
        <v>1</v>
      </c>
      <c r="E29" s="6">
        <f t="shared" si="1"/>
        <v>100</v>
      </c>
    </row>
    <row r="30" spans="1:5">
      <c r="A30" s="40" t="s">
        <v>59</v>
      </c>
      <c r="B30" s="41" t="s">
        <v>74</v>
      </c>
      <c r="C30" s="41" t="s">
        <v>66</v>
      </c>
      <c r="D30" s="42">
        <v>3</v>
      </c>
      <c r="E30" s="6">
        <f t="shared" si="1"/>
        <v>300</v>
      </c>
    </row>
    <row r="31" spans="1:5">
      <c r="A31" s="40" t="s">
        <v>59</v>
      </c>
      <c r="B31" s="41" t="s">
        <v>78</v>
      </c>
      <c r="C31" s="41" t="s">
        <v>66</v>
      </c>
      <c r="D31" s="42">
        <v>2</v>
      </c>
      <c r="E31" s="6">
        <f t="shared" si="1"/>
        <v>200</v>
      </c>
    </row>
    <row r="32" spans="1:5">
      <c r="A32" s="40" t="s">
        <v>59</v>
      </c>
      <c r="B32" s="41" t="s">
        <v>80</v>
      </c>
      <c r="C32" s="41" t="s">
        <v>66</v>
      </c>
      <c r="D32" s="42">
        <v>2</v>
      </c>
      <c r="E32" s="6">
        <f t="shared" si="1"/>
        <v>200</v>
      </c>
    </row>
    <row r="33" spans="1:5">
      <c r="A33" s="40" t="s">
        <v>59</v>
      </c>
      <c r="B33" s="42">
        <v>51</v>
      </c>
      <c r="C33" s="41" t="s">
        <v>66</v>
      </c>
      <c r="D33" s="42">
        <v>18</v>
      </c>
      <c r="E33" s="6">
        <f t="shared" si="1"/>
        <v>1800</v>
      </c>
    </row>
    <row r="34" spans="1:5">
      <c r="A34" s="40" t="s">
        <v>83</v>
      </c>
      <c r="B34" s="41" t="s">
        <v>84</v>
      </c>
      <c r="C34" s="41" t="s">
        <v>85</v>
      </c>
      <c r="D34" s="42">
        <v>6</v>
      </c>
      <c r="E34" s="6">
        <f>D34*85</f>
        <v>510</v>
      </c>
    </row>
    <row r="35" spans="1:5">
      <c r="A35" s="40" t="s">
        <v>122</v>
      </c>
      <c r="B35" s="41" t="s">
        <v>122</v>
      </c>
      <c r="C35" s="41" t="s">
        <v>88</v>
      </c>
      <c r="D35" s="42">
        <v>1</v>
      </c>
      <c r="E35" s="6">
        <f>D35*90</f>
        <v>90</v>
      </c>
    </row>
    <row r="36" spans="1:5">
      <c r="A36" s="40" t="s">
        <v>90</v>
      </c>
      <c r="B36" s="41" t="s">
        <v>91</v>
      </c>
      <c r="C36" s="41" t="s">
        <v>88</v>
      </c>
      <c r="D36" s="42">
        <v>5</v>
      </c>
      <c r="E36" s="6">
        <f>D36*90</f>
        <v>450</v>
      </c>
    </row>
    <row r="37" spans="1:5">
      <c r="A37" s="40" t="s">
        <v>93</v>
      </c>
      <c r="B37" s="41" t="s">
        <v>123</v>
      </c>
      <c r="C37" s="41" t="s">
        <v>88</v>
      </c>
      <c r="D37" s="42">
        <v>1</v>
      </c>
      <c r="E37" s="6">
        <f>D37*90</f>
        <v>90</v>
      </c>
    </row>
    <row r="38" spans="1:5">
      <c r="A38" s="40" t="s">
        <v>97</v>
      </c>
      <c r="B38" s="41" t="s">
        <v>98</v>
      </c>
      <c r="C38" s="41" t="s">
        <v>88</v>
      </c>
      <c r="D38" s="42">
        <v>1</v>
      </c>
      <c r="E38" s="6">
        <f>D38*90</f>
        <v>90</v>
      </c>
    </row>
    <row r="39" spans="1:5">
      <c r="A39" s="40" t="s">
        <v>101</v>
      </c>
      <c r="B39" s="41" t="s">
        <v>102</v>
      </c>
      <c r="C39" s="41" t="s">
        <v>88</v>
      </c>
      <c r="D39" s="42">
        <v>1</v>
      </c>
      <c r="E39" s="6">
        <f>D39*90</f>
        <v>90</v>
      </c>
    </row>
    <row r="40" spans="1:5">
      <c r="A40" s="40" t="s">
        <v>109</v>
      </c>
      <c r="B40" s="41" t="s">
        <v>105</v>
      </c>
      <c r="C40" s="41" t="s">
        <v>44</v>
      </c>
      <c r="D40" s="42">
        <v>1</v>
      </c>
      <c r="E40" s="6">
        <f>D40*85</f>
        <v>85</v>
      </c>
    </row>
  </sheetData>
  <mergeCells count="1">
    <mergeCell ref="A2:E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opLeftCell="A13" workbookViewId="0">
      <selection activeCell="G40" sqref="A4:G40"/>
    </sheetView>
  </sheetViews>
  <sheetFormatPr defaultColWidth="11" defaultRowHeight="13.8"/>
  <cols>
    <col min="1" max="1" width="31.6666666666667" customWidth="1"/>
    <col min="2" max="2" width="15.8333333333333" customWidth="1"/>
  </cols>
  <sheetData>
    <row r="1" spans="1:5">
      <c r="A1" s="14"/>
      <c r="B1" s="15"/>
      <c r="C1" s="15"/>
      <c r="D1" s="15"/>
      <c r="E1" s="14"/>
    </row>
    <row r="2" spans="1:7">
      <c r="A2" s="16" t="s">
        <v>0</v>
      </c>
      <c r="B2" s="16"/>
      <c r="C2" s="16"/>
      <c r="D2" s="16"/>
      <c r="E2" s="16"/>
      <c r="F2" s="17"/>
      <c r="G2" s="17"/>
    </row>
    <row r="3" spans="1:7">
      <c r="A3" s="18" t="s">
        <v>1</v>
      </c>
      <c r="B3" s="18" t="s">
        <v>2</v>
      </c>
      <c r="C3" s="18" t="s">
        <v>3</v>
      </c>
      <c r="D3" s="18" t="s">
        <v>4</v>
      </c>
      <c r="E3" s="18" t="s">
        <v>121</v>
      </c>
      <c r="F3" s="17"/>
      <c r="G3" s="17"/>
    </row>
    <row r="4" spans="1:7">
      <c r="A4" s="19" t="s">
        <v>6</v>
      </c>
      <c r="B4" s="19" t="s">
        <v>7</v>
      </c>
      <c r="C4" s="19" t="s">
        <v>8</v>
      </c>
      <c r="D4" s="20">
        <v>2</v>
      </c>
      <c r="E4" s="21">
        <f t="shared" ref="E4:E19" si="0">D4*100</f>
        <v>200</v>
      </c>
      <c r="F4" s="17">
        <v>0.15</v>
      </c>
      <c r="G4" s="17">
        <f>E4*F4</f>
        <v>30</v>
      </c>
    </row>
    <row r="5" spans="1:7">
      <c r="A5" s="19" t="s">
        <v>6</v>
      </c>
      <c r="B5" s="19" t="s">
        <v>10</v>
      </c>
      <c r="C5" s="19" t="s">
        <v>8</v>
      </c>
      <c r="D5" s="20">
        <v>1</v>
      </c>
      <c r="E5" s="21">
        <f t="shared" si="0"/>
        <v>100</v>
      </c>
      <c r="F5" s="17">
        <v>0.15</v>
      </c>
      <c r="G5" s="17">
        <f t="shared" ref="G5:G40" si="1">E5*F5</f>
        <v>15</v>
      </c>
    </row>
    <row r="6" spans="1:7">
      <c r="A6" s="19" t="s">
        <v>6</v>
      </c>
      <c r="B6" s="19" t="s">
        <v>12</v>
      </c>
      <c r="C6" s="19" t="s">
        <v>8</v>
      </c>
      <c r="D6" s="20">
        <v>5</v>
      </c>
      <c r="E6" s="21">
        <f t="shared" si="0"/>
        <v>500</v>
      </c>
      <c r="F6" s="17">
        <v>0.15</v>
      </c>
      <c r="G6" s="17">
        <f t="shared" si="1"/>
        <v>75</v>
      </c>
    </row>
    <row r="7" s="1" customFormat="1" spans="1:7">
      <c r="A7" s="22" t="s">
        <v>6</v>
      </c>
      <c r="B7" s="22" t="s">
        <v>14</v>
      </c>
      <c r="C7" s="22" t="s">
        <v>8</v>
      </c>
      <c r="D7" s="23">
        <v>2</v>
      </c>
      <c r="E7" s="24">
        <f t="shared" si="0"/>
        <v>200</v>
      </c>
      <c r="F7" s="25">
        <v>0.15</v>
      </c>
      <c r="G7" s="25">
        <f t="shared" si="1"/>
        <v>30</v>
      </c>
    </row>
    <row r="8" spans="1:7">
      <c r="A8" s="19" t="s">
        <v>6</v>
      </c>
      <c r="B8" s="19" t="s">
        <v>16</v>
      </c>
      <c r="C8" s="19" t="s">
        <v>8</v>
      </c>
      <c r="D8" s="20">
        <v>1</v>
      </c>
      <c r="E8" s="21">
        <f t="shared" si="0"/>
        <v>100</v>
      </c>
      <c r="F8" s="17">
        <v>0.15</v>
      </c>
      <c r="G8" s="17">
        <f t="shared" si="1"/>
        <v>15</v>
      </c>
    </row>
    <row r="9" spans="1:7">
      <c r="A9" s="19" t="s">
        <v>6</v>
      </c>
      <c r="B9" s="19" t="s">
        <v>18</v>
      </c>
      <c r="C9" s="19" t="s">
        <v>8</v>
      </c>
      <c r="D9" s="20">
        <v>6</v>
      </c>
      <c r="E9" s="21">
        <f t="shared" si="0"/>
        <v>600</v>
      </c>
      <c r="F9" s="17">
        <v>0.15</v>
      </c>
      <c r="G9" s="17">
        <f t="shared" si="1"/>
        <v>90</v>
      </c>
    </row>
    <row r="10" spans="1:7">
      <c r="A10" s="19" t="s">
        <v>6</v>
      </c>
      <c r="B10" s="19" t="s">
        <v>20</v>
      </c>
      <c r="C10" s="19" t="s">
        <v>8</v>
      </c>
      <c r="D10" s="20">
        <v>2</v>
      </c>
      <c r="E10" s="21">
        <f t="shared" si="0"/>
        <v>200</v>
      </c>
      <c r="F10" s="17">
        <v>0.15</v>
      </c>
      <c r="G10" s="17">
        <f t="shared" si="1"/>
        <v>30</v>
      </c>
    </row>
    <row r="11" spans="1:7">
      <c r="A11" s="19" t="s">
        <v>6</v>
      </c>
      <c r="B11" s="19" t="s">
        <v>24</v>
      </c>
      <c r="C11" s="19" t="s">
        <v>8</v>
      </c>
      <c r="D11" s="20">
        <v>1</v>
      </c>
      <c r="E11" s="21">
        <f t="shared" si="0"/>
        <v>100</v>
      </c>
      <c r="F11" s="17">
        <v>0.15</v>
      </c>
      <c r="G11" s="17">
        <f t="shared" si="1"/>
        <v>15</v>
      </c>
    </row>
    <row r="12" spans="1:7">
      <c r="A12" s="19" t="s">
        <v>6</v>
      </c>
      <c r="B12" s="19" t="s">
        <v>27</v>
      </c>
      <c r="C12" s="19" t="s">
        <v>8</v>
      </c>
      <c r="D12" s="20">
        <v>1</v>
      </c>
      <c r="E12" s="21">
        <f t="shared" si="0"/>
        <v>100</v>
      </c>
      <c r="F12" s="17">
        <v>0.15</v>
      </c>
      <c r="G12" s="17">
        <f t="shared" si="1"/>
        <v>15</v>
      </c>
    </row>
    <row r="13" spans="1:7">
      <c r="A13" s="19" t="s">
        <v>28</v>
      </c>
      <c r="B13" s="19" t="s">
        <v>29</v>
      </c>
      <c r="C13" s="19" t="s">
        <v>8</v>
      </c>
      <c r="D13" s="20">
        <v>3</v>
      </c>
      <c r="E13" s="21">
        <f t="shared" si="0"/>
        <v>300</v>
      </c>
      <c r="F13" s="17">
        <v>0.3</v>
      </c>
      <c r="G13" s="17">
        <f t="shared" si="1"/>
        <v>90</v>
      </c>
    </row>
    <row r="14" spans="1:7">
      <c r="A14" s="19" t="s">
        <v>28</v>
      </c>
      <c r="B14" s="19" t="s">
        <v>31</v>
      </c>
      <c r="C14" s="19" t="s">
        <v>8</v>
      </c>
      <c r="D14" s="20">
        <v>2</v>
      </c>
      <c r="E14" s="21">
        <f t="shared" si="0"/>
        <v>200</v>
      </c>
      <c r="F14" s="17">
        <v>0.3</v>
      </c>
      <c r="G14" s="17">
        <f t="shared" si="1"/>
        <v>60</v>
      </c>
    </row>
    <row r="15" spans="1:7">
      <c r="A15" s="19" t="s">
        <v>28</v>
      </c>
      <c r="B15" s="19" t="s">
        <v>33</v>
      </c>
      <c r="C15" s="19" t="s">
        <v>8</v>
      </c>
      <c r="D15" s="20">
        <v>1</v>
      </c>
      <c r="E15" s="21">
        <f t="shared" si="0"/>
        <v>100</v>
      </c>
      <c r="F15" s="17">
        <v>0.3</v>
      </c>
      <c r="G15" s="17">
        <f t="shared" si="1"/>
        <v>30</v>
      </c>
    </row>
    <row r="16" spans="1:7">
      <c r="A16" s="19" t="s">
        <v>28</v>
      </c>
      <c r="B16" s="19" t="s">
        <v>35</v>
      </c>
      <c r="C16" s="19" t="s">
        <v>8</v>
      </c>
      <c r="D16" s="20">
        <v>4</v>
      </c>
      <c r="E16" s="21">
        <f t="shared" si="0"/>
        <v>400</v>
      </c>
      <c r="F16" s="17">
        <v>0.2</v>
      </c>
      <c r="G16" s="17">
        <f t="shared" si="1"/>
        <v>80</v>
      </c>
    </row>
    <row r="17" spans="1:7">
      <c r="A17" s="19" t="s">
        <v>37</v>
      </c>
      <c r="B17" s="19" t="s">
        <v>38</v>
      </c>
      <c r="C17" s="19" t="s">
        <v>8</v>
      </c>
      <c r="D17" s="20">
        <v>1</v>
      </c>
      <c r="E17" s="21">
        <f t="shared" si="0"/>
        <v>100</v>
      </c>
      <c r="F17" s="17">
        <v>0.8</v>
      </c>
      <c r="G17" s="17">
        <f t="shared" si="1"/>
        <v>80</v>
      </c>
    </row>
    <row r="18" spans="1:7">
      <c r="A18" s="19" t="s">
        <v>37</v>
      </c>
      <c r="B18" s="19" t="s">
        <v>40</v>
      </c>
      <c r="C18" s="19" t="s">
        <v>8</v>
      </c>
      <c r="D18" s="20">
        <v>1</v>
      </c>
      <c r="E18" s="21">
        <f t="shared" si="0"/>
        <v>100</v>
      </c>
      <c r="F18" s="17">
        <v>0.8</v>
      </c>
      <c r="G18" s="17">
        <f t="shared" si="1"/>
        <v>80</v>
      </c>
    </row>
    <row r="19" spans="1:7">
      <c r="A19" s="19" t="s">
        <v>42</v>
      </c>
      <c r="B19" s="19" t="s">
        <v>43</v>
      </c>
      <c r="C19" s="19" t="s">
        <v>44</v>
      </c>
      <c r="D19" s="20">
        <v>1</v>
      </c>
      <c r="E19" s="21">
        <f t="shared" si="0"/>
        <v>100</v>
      </c>
      <c r="F19" s="17">
        <v>0.3</v>
      </c>
      <c r="G19" s="17">
        <f t="shared" si="1"/>
        <v>30</v>
      </c>
    </row>
    <row r="20" spans="1:8">
      <c r="A20" s="19" t="s">
        <v>46</v>
      </c>
      <c r="B20" s="19" t="s">
        <v>47</v>
      </c>
      <c r="C20" s="19" t="s">
        <v>48</v>
      </c>
      <c r="D20" s="20">
        <v>1</v>
      </c>
      <c r="E20" s="21">
        <f>D20*85</f>
        <v>85</v>
      </c>
      <c r="F20" s="17">
        <v>1</v>
      </c>
      <c r="G20" s="17">
        <f t="shared" si="1"/>
        <v>85</v>
      </c>
      <c r="H20" s="1" t="s">
        <v>124</v>
      </c>
    </row>
    <row r="21" spans="1:8">
      <c r="A21" s="19" t="s">
        <v>50</v>
      </c>
      <c r="B21" s="19" t="s">
        <v>51</v>
      </c>
      <c r="C21" s="19" t="s">
        <v>44</v>
      </c>
      <c r="D21" s="20">
        <v>1</v>
      </c>
      <c r="E21" s="21">
        <f>D21*100</f>
        <v>100</v>
      </c>
      <c r="F21" s="17">
        <v>0.5</v>
      </c>
      <c r="G21" s="17">
        <f t="shared" si="1"/>
        <v>50</v>
      </c>
      <c r="H21" s="1" t="s">
        <v>125</v>
      </c>
    </row>
    <row r="22" spans="1:7">
      <c r="A22" s="19" t="s">
        <v>53</v>
      </c>
      <c r="B22" s="19" t="s">
        <v>54</v>
      </c>
      <c r="C22" s="19" t="s">
        <v>44</v>
      </c>
      <c r="D22" s="20">
        <v>2</v>
      </c>
      <c r="E22" s="21">
        <f>D22*85</f>
        <v>170</v>
      </c>
      <c r="F22" s="17">
        <v>0.3</v>
      </c>
      <c r="G22" s="17">
        <f t="shared" si="1"/>
        <v>51</v>
      </c>
    </row>
    <row r="23" spans="1:7">
      <c r="A23" s="19" t="s">
        <v>56</v>
      </c>
      <c r="B23" s="19" t="s">
        <v>57</v>
      </c>
      <c r="C23" s="19" t="s">
        <v>44</v>
      </c>
      <c r="D23" s="20">
        <v>1</v>
      </c>
      <c r="E23" s="21">
        <f>D23*85</f>
        <v>85</v>
      </c>
      <c r="F23" s="17">
        <v>0.5</v>
      </c>
      <c r="G23" s="17">
        <f t="shared" si="1"/>
        <v>42.5</v>
      </c>
    </row>
    <row r="24" spans="1:7">
      <c r="A24" s="19" t="s">
        <v>59</v>
      </c>
      <c r="B24" s="19" t="s">
        <v>60</v>
      </c>
      <c r="C24" s="19" t="s">
        <v>61</v>
      </c>
      <c r="D24" s="20">
        <v>1</v>
      </c>
      <c r="E24" s="21">
        <f t="shared" ref="E24:E33" si="2">D24*100</f>
        <v>100</v>
      </c>
      <c r="F24" s="17">
        <v>0.5</v>
      </c>
      <c r="G24" s="17">
        <f t="shared" si="1"/>
        <v>50</v>
      </c>
    </row>
    <row r="25" spans="1:7">
      <c r="A25" s="19" t="s">
        <v>59</v>
      </c>
      <c r="B25" s="19" t="s">
        <v>63</v>
      </c>
      <c r="C25" s="19" t="s">
        <v>61</v>
      </c>
      <c r="D25" s="20">
        <v>1</v>
      </c>
      <c r="E25" s="21">
        <f t="shared" si="2"/>
        <v>100</v>
      </c>
      <c r="F25" s="17">
        <v>0.5</v>
      </c>
      <c r="G25" s="17">
        <f t="shared" si="1"/>
        <v>50</v>
      </c>
    </row>
    <row r="26" spans="1:7">
      <c r="A26" s="19" t="s">
        <v>59</v>
      </c>
      <c r="B26" s="19" t="s">
        <v>65</v>
      </c>
      <c r="C26" s="19" t="s">
        <v>66</v>
      </c>
      <c r="D26" s="20">
        <v>1</v>
      </c>
      <c r="E26" s="21">
        <f t="shared" si="2"/>
        <v>100</v>
      </c>
      <c r="F26" s="17">
        <v>0.1</v>
      </c>
      <c r="G26" s="17">
        <f t="shared" si="1"/>
        <v>10</v>
      </c>
    </row>
    <row r="27" spans="1:7">
      <c r="A27" s="19" t="s">
        <v>59</v>
      </c>
      <c r="B27" s="19" t="s">
        <v>68</v>
      </c>
      <c r="C27" s="19" t="s">
        <v>66</v>
      </c>
      <c r="D27" s="20">
        <v>1</v>
      </c>
      <c r="E27" s="21">
        <f t="shared" si="2"/>
        <v>100</v>
      </c>
      <c r="F27" s="17">
        <v>0.1</v>
      </c>
      <c r="G27" s="17">
        <f t="shared" si="1"/>
        <v>10</v>
      </c>
    </row>
    <row r="28" spans="1:7">
      <c r="A28" s="19" t="s">
        <v>59</v>
      </c>
      <c r="B28" s="19" t="s">
        <v>70</v>
      </c>
      <c r="C28" s="19" t="s">
        <v>66</v>
      </c>
      <c r="D28" s="20">
        <v>1</v>
      </c>
      <c r="E28" s="21">
        <f t="shared" si="2"/>
        <v>100</v>
      </c>
      <c r="F28" s="17">
        <v>0.1</v>
      </c>
      <c r="G28" s="17">
        <f t="shared" si="1"/>
        <v>10</v>
      </c>
    </row>
    <row r="29" spans="1:7">
      <c r="A29" s="19" t="s">
        <v>59</v>
      </c>
      <c r="B29" s="19" t="s">
        <v>74</v>
      </c>
      <c r="C29" s="19" t="s">
        <v>66</v>
      </c>
      <c r="D29" s="20">
        <v>1</v>
      </c>
      <c r="E29" s="21">
        <f t="shared" si="2"/>
        <v>100</v>
      </c>
      <c r="F29" s="17">
        <v>0.1</v>
      </c>
      <c r="G29" s="17">
        <f t="shared" si="1"/>
        <v>10</v>
      </c>
    </row>
    <row r="30" spans="1:7">
      <c r="A30" s="19" t="s">
        <v>59</v>
      </c>
      <c r="B30" s="19" t="s">
        <v>74</v>
      </c>
      <c r="C30" s="19" t="s">
        <v>66</v>
      </c>
      <c r="D30" s="20">
        <v>3</v>
      </c>
      <c r="E30" s="21">
        <f t="shared" si="2"/>
        <v>300</v>
      </c>
      <c r="F30" s="17">
        <v>0.1</v>
      </c>
      <c r="G30" s="17">
        <f t="shared" si="1"/>
        <v>30</v>
      </c>
    </row>
    <row r="31" spans="1:7">
      <c r="A31" s="19" t="s">
        <v>59</v>
      </c>
      <c r="B31" s="19" t="s">
        <v>78</v>
      </c>
      <c r="C31" s="19" t="s">
        <v>66</v>
      </c>
      <c r="D31" s="20">
        <v>2</v>
      </c>
      <c r="E31" s="21">
        <f t="shared" si="2"/>
        <v>200</v>
      </c>
      <c r="F31" s="17">
        <v>0.1</v>
      </c>
      <c r="G31" s="17">
        <f t="shared" si="1"/>
        <v>20</v>
      </c>
    </row>
    <row r="32" spans="1:7">
      <c r="A32" s="19" t="s">
        <v>59</v>
      </c>
      <c r="B32" s="19" t="s">
        <v>80</v>
      </c>
      <c r="C32" s="19" t="s">
        <v>66</v>
      </c>
      <c r="D32" s="20">
        <v>2</v>
      </c>
      <c r="E32" s="21">
        <f t="shared" si="2"/>
        <v>200</v>
      </c>
      <c r="F32" s="17">
        <v>0.1</v>
      </c>
      <c r="G32" s="17">
        <f t="shared" si="1"/>
        <v>20</v>
      </c>
    </row>
    <row r="33" spans="1:7">
      <c r="A33" s="19" t="s">
        <v>59</v>
      </c>
      <c r="B33" s="20">
        <v>51</v>
      </c>
      <c r="C33" s="19" t="s">
        <v>66</v>
      </c>
      <c r="D33" s="20">
        <v>18</v>
      </c>
      <c r="E33" s="21">
        <f t="shared" si="2"/>
        <v>1800</v>
      </c>
      <c r="F33" s="17">
        <v>0.05</v>
      </c>
      <c r="G33" s="17">
        <f t="shared" si="1"/>
        <v>90</v>
      </c>
    </row>
    <row r="34" spans="1:7">
      <c r="A34" s="19" t="s">
        <v>83</v>
      </c>
      <c r="B34" s="19" t="s">
        <v>84</v>
      </c>
      <c r="C34" s="19" t="s">
        <v>85</v>
      </c>
      <c r="D34" s="20">
        <v>6</v>
      </c>
      <c r="E34" s="21">
        <f>D34*85</f>
        <v>510</v>
      </c>
      <c r="F34" s="17">
        <v>0.35</v>
      </c>
      <c r="G34" s="17">
        <f t="shared" si="1"/>
        <v>178.5</v>
      </c>
    </row>
    <row r="35" s="1" customFormat="1" spans="1:7">
      <c r="A35" s="22" t="s">
        <v>87</v>
      </c>
      <c r="B35" s="22" t="s">
        <v>87</v>
      </c>
      <c r="C35" s="22" t="s">
        <v>88</v>
      </c>
      <c r="D35" s="23">
        <v>1</v>
      </c>
      <c r="E35" s="24">
        <f>D35*90</f>
        <v>90</v>
      </c>
      <c r="F35" s="25">
        <v>1.8</v>
      </c>
      <c r="G35" s="25">
        <f t="shared" si="1"/>
        <v>162</v>
      </c>
    </row>
    <row r="36" spans="1:7">
      <c r="A36" s="19" t="s">
        <v>90</v>
      </c>
      <c r="B36" s="19" t="s">
        <v>91</v>
      </c>
      <c r="C36" s="19" t="s">
        <v>88</v>
      </c>
      <c r="D36" s="20">
        <v>5</v>
      </c>
      <c r="E36" s="21">
        <f>D36*90</f>
        <v>450</v>
      </c>
      <c r="F36" s="17">
        <v>0.15</v>
      </c>
      <c r="G36" s="17">
        <f t="shared" si="1"/>
        <v>67.5</v>
      </c>
    </row>
    <row r="37" s="1" customFormat="1" spans="1:7">
      <c r="A37" s="22" t="s">
        <v>93</v>
      </c>
      <c r="B37" s="26" t="s">
        <v>94</v>
      </c>
      <c r="C37" s="22" t="s">
        <v>88</v>
      </c>
      <c r="D37" s="23">
        <v>1</v>
      </c>
      <c r="E37" s="24">
        <f>D37*90</f>
        <v>90</v>
      </c>
      <c r="F37" s="25">
        <v>3</v>
      </c>
      <c r="G37" s="25">
        <f t="shared" si="1"/>
        <v>270</v>
      </c>
    </row>
    <row r="38" spans="1:7">
      <c r="A38" s="19" t="s">
        <v>97</v>
      </c>
      <c r="B38" s="19" t="s">
        <v>98</v>
      </c>
      <c r="C38" s="19" t="s">
        <v>88</v>
      </c>
      <c r="D38" s="20">
        <v>1</v>
      </c>
      <c r="E38" s="21">
        <f>D38*90</f>
        <v>90</v>
      </c>
      <c r="F38" s="17">
        <v>1.5</v>
      </c>
      <c r="G38" s="17">
        <f t="shared" si="1"/>
        <v>135</v>
      </c>
    </row>
    <row r="39" spans="1:7">
      <c r="A39" s="19" t="s">
        <v>101</v>
      </c>
      <c r="B39" s="19" t="s">
        <v>102</v>
      </c>
      <c r="C39" s="19" t="s">
        <v>88</v>
      </c>
      <c r="D39" s="20">
        <v>1</v>
      </c>
      <c r="E39" s="21">
        <f>D39*90</f>
        <v>90</v>
      </c>
      <c r="F39" s="17">
        <v>1.5</v>
      </c>
      <c r="G39" s="17">
        <f t="shared" si="1"/>
        <v>135</v>
      </c>
    </row>
    <row r="40" s="1" customFormat="1" spans="1:7">
      <c r="A40" s="22" t="s">
        <v>104</v>
      </c>
      <c r="B40" s="22" t="s">
        <v>105</v>
      </c>
      <c r="C40" s="22" t="s">
        <v>44</v>
      </c>
      <c r="D40" s="23">
        <v>1</v>
      </c>
      <c r="E40" s="24">
        <f>D40*85</f>
        <v>85</v>
      </c>
      <c r="F40" s="25">
        <v>0.2</v>
      </c>
      <c r="G40" s="25">
        <f t="shared" si="1"/>
        <v>17</v>
      </c>
    </row>
    <row r="41" spans="1:7">
      <c r="A41" s="17"/>
      <c r="B41" s="17"/>
      <c r="C41" s="17"/>
      <c r="D41" s="17"/>
      <c r="E41" s="17"/>
      <c r="F41" s="17" t="s">
        <v>126</v>
      </c>
      <c r="G41" s="17">
        <f>SUM(G4:G40)</f>
        <v>2258.5</v>
      </c>
    </row>
    <row r="42" spans="1:7">
      <c r="A42" s="17"/>
      <c r="B42" s="17"/>
      <c r="C42" s="17"/>
      <c r="D42" s="17"/>
      <c r="E42" s="17"/>
      <c r="F42" s="17" t="s">
        <v>127</v>
      </c>
      <c r="G42" s="17">
        <v>112.5</v>
      </c>
    </row>
    <row r="43" spans="1:7">
      <c r="A43" s="17"/>
      <c r="B43" s="17"/>
      <c r="C43" s="17"/>
      <c r="D43" s="17"/>
      <c r="E43" s="17"/>
      <c r="F43" s="17" t="s">
        <v>128</v>
      </c>
      <c r="G43" s="17">
        <f>SUM(G41:G42)</f>
        <v>2371</v>
      </c>
    </row>
    <row r="44" spans="1:7">
      <c r="A44" s="17"/>
      <c r="B44" s="17"/>
      <c r="C44" s="17"/>
      <c r="D44" s="17"/>
      <c r="E44" s="17"/>
      <c r="F44" s="27" t="s">
        <v>129</v>
      </c>
      <c r="G44" s="17">
        <v>523</v>
      </c>
    </row>
    <row r="45" spans="1:7">
      <c r="A45" s="17"/>
      <c r="B45" s="17"/>
      <c r="C45" s="17"/>
      <c r="D45" s="17"/>
      <c r="E45" s="17"/>
      <c r="F45" s="27" t="s">
        <v>130</v>
      </c>
      <c r="G45" s="17">
        <v>750</v>
      </c>
    </row>
    <row r="46" spans="1:9">
      <c r="A46" s="28" t="s">
        <v>131</v>
      </c>
      <c r="B46" s="25"/>
      <c r="C46" s="25"/>
      <c r="D46" s="29">
        <v>1</v>
      </c>
      <c r="E46" s="24">
        <v>80</v>
      </c>
      <c r="F46" s="28" t="s">
        <v>131</v>
      </c>
      <c r="G46" s="25">
        <v>1040</v>
      </c>
      <c r="H46" s="1" t="s">
        <v>119</v>
      </c>
      <c r="I46" s="1"/>
    </row>
    <row r="47" spans="1:8">
      <c r="A47" s="17"/>
      <c r="B47" s="17"/>
      <c r="C47" s="17"/>
      <c r="D47" s="17"/>
      <c r="E47" s="17"/>
      <c r="F47" s="27" t="s">
        <v>88</v>
      </c>
      <c r="G47" s="17">
        <v>1180</v>
      </c>
      <c r="H47" s="1" t="s">
        <v>119</v>
      </c>
    </row>
    <row r="48" s="13" customFormat="1" spans="1:8">
      <c r="A48" s="30" t="s">
        <v>132</v>
      </c>
      <c r="B48" s="31"/>
      <c r="C48" s="31"/>
      <c r="D48" s="32">
        <v>1</v>
      </c>
      <c r="E48" s="33">
        <f>D48*90</f>
        <v>90</v>
      </c>
      <c r="F48" s="30" t="s">
        <v>133</v>
      </c>
      <c r="G48" s="31">
        <v>160</v>
      </c>
      <c r="H48" s="13" t="s">
        <v>119</v>
      </c>
    </row>
    <row r="49" spans="1:9">
      <c r="A49" s="28" t="s">
        <v>134</v>
      </c>
      <c r="B49" s="25"/>
      <c r="C49" s="25"/>
      <c r="D49" s="29">
        <v>1</v>
      </c>
      <c r="E49" s="24">
        <v>80</v>
      </c>
      <c r="F49" s="28" t="s">
        <v>135</v>
      </c>
      <c r="G49" s="25">
        <v>4240</v>
      </c>
      <c r="H49" s="1" t="s">
        <v>119</v>
      </c>
      <c r="I49" s="1"/>
    </row>
    <row r="50" spans="1:9">
      <c r="A50" s="28" t="s">
        <v>136</v>
      </c>
      <c r="B50" s="25"/>
      <c r="C50" s="25"/>
      <c r="D50" s="29">
        <v>2</v>
      </c>
      <c r="E50" s="24">
        <f>D50*90</f>
        <v>180</v>
      </c>
      <c r="F50" s="28" t="s">
        <v>136</v>
      </c>
      <c r="G50" s="25">
        <v>308</v>
      </c>
      <c r="H50" s="1" t="s">
        <v>119</v>
      </c>
      <c r="I50" s="1"/>
    </row>
    <row r="51" spans="1:8">
      <c r="A51" s="34" t="s">
        <v>137</v>
      </c>
      <c r="B51" s="17"/>
      <c r="C51" s="17"/>
      <c r="D51" s="17"/>
      <c r="E51" s="35">
        <f t="shared" ref="E51:E56" si="3">D51*100</f>
        <v>0</v>
      </c>
      <c r="F51" s="34" t="s">
        <v>137</v>
      </c>
      <c r="G51" s="36">
        <v>32</v>
      </c>
      <c r="H51" t="s">
        <v>114</v>
      </c>
    </row>
    <row r="52" s="13" customFormat="1" spans="1:8">
      <c r="A52" s="30" t="s">
        <v>117</v>
      </c>
      <c r="B52" s="31"/>
      <c r="C52" s="31"/>
      <c r="D52" s="32">
        <v>1</v>
      </c>
      <c r="E52" s="33">
        <f>D52*85</f>
        <v>85</v>
      </c>
      <c r="F52" s="30" t="s">
        <v>117</v>
      </c>
      <c r="G52" s="31">
        <v>139</v>
      </c>
      <c r="H52" s="13" t="s">
        <v>138</v>
      </c>
    </row>
    <row r="53" spans="1:9">
      <c r="A53" s="28" t="s">
        <v>139</v>
      </c>
      <c r="B53" s="25"/>
      <c r="C53" s="25"/>
      <c r="D53" s="29">
        <v>2</v>
      </c>
      <c r="E53" s="24">
        <f t="shared" si="3"/>
        <v>200</v>
      </c>
      <c r="F53" s="28" t="s">
        <v>139</v>
      </c>
      <c r="G53" s="25">
        <v>28</v>
      </c>
      <c r="H53" s="1" t="s">
        <v>114</v>
      </c>
      <c r="I53" s="1"/>
    </row>
    <row r="54" spans="1:9">
      <c r="A54" s="28" t="s">
        <v>140</v>
      </c>
      <c r="B54" s="25"/>
      <c r="C54" s="25"/>
      <c r="D54" s="29">
        <v>1</v>
      </c>
      <c r="E54" s="24">
        <f t="shared" si="3"/>
        <v>100</v>
      </c>
      <c r="F54" s="28" t="s">
        <v>140</v>
      </c>
      <c r="G54" s="25">
        <v>320</v>
      </c>
      <c r="H54" s="1" t="s">
        <v>114</v>
      </c>
      <c r="I54" s="1"/>
    </row>
    <row r="55" ht="27.6" spans="1:9">
      <c r="A55" s="28" t="s">
        <v>141</v>
      </c>
      <c r="B55" s="25"/>
      <c r="C55" s="25"/>
      <c r="D55" s="29">
        <v>1</v>
      </c>
      <c r="E55" s="24">
        <f t="shared" si="3"/>
        <v>100</v>
      </c>
      <c r="F55" s="28" t="s">
        <v>141</v>
      </c>
      <c r="G55" s="25">
        <v>45</v>
      </c>
      <c r="H55" s="1" t="s">
        <v>114</v>
      </c>
      <c r="I55" s="1"/>
    </row>
    <row r="56" s="13" customFormat="1" spans="1:8">
      <c r="A56" s="30" t="s">
        <v>142</v>
      </c>
      <c r="B56" s="31"/>
      <c r="C56" s="31"/>
      <c r="D56" s="32">
        <v>2</v>
      </c>
      <c r="E56" s="33">
        <f t="shared" si="3"/>
        <v>200</v>
      </c>
      <c r="F56" s="30" t="s">
        <v>142</v>
      </c>
      <c r="G56" s="31">
        <v>34</v>
      </c>
      <c r="H56" s="13" t="s">
        <v>143</v>
      </c>
    </row>
    <row r="58" spans="1:10">
      <c r="A58" s="10"/>
      <c r="E58" s="10"/>
      <c r="F58" s="10"/>
      <c r="J58">
        <v>158</v>
      </c>
    </row>
    <row r="59" spans="1:10">
      <c r="A59" s="12"/>
      <c r="E59" s="10"/>
      <c r="F59" s="10"/>
      <c r="G59">
        <f>SUM(G51:G56)</f>
        <v>598</v>
      </c>
      <c r="I59">
        <f>G59-G52</f>
        <v>459</v>
      </c>
      <c r="J59">
        <v>301</v>
      </c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2" spans="10:10">
      <c r="J62">
        <f>SUM(J58:J61)</f>
        <v>459</v>
      </c>
    </row>
    <row r="64" spans="7:7">
      <c r="G64">
        <f>SUM(G43:G56)-150-800-230</f>
        <v>9990</v>
      </c>
    </row>
    <row r="68" spans="7:7">
      <c r="G68">
        <f>G64/85</f>
        <v>117.529411764706</v>
      </c>
    </row>
  </sheetData>
  <mergeCells count="1">
    <mergeCell ref="A2: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I25"/>
  <sheetViews>
    <sheetView workbookViewId="0">
      <selection activeCell="B14" sqref="B14"/>
    </sheetView>
  </sheetViews>
  <sheetFormatPr defaultColWidth="11" defaultRowHeight="13.8"/>
  <cols>
    <col min="1" max="1" width="14.1666666666667" customWidth="1"/>
  </cols>
  <sheetData>
    <row r="5" s="1" customFormat="1" spans="1:5">
      <c r="A5" s="2" t="s">
        <v>95</v>
      </c>
      <c r="B5" s="3" t="s">
        <v>95</v>
      </c>
      <c r="C5" s="3" t="s">
        <v>88</v>
      </c>
      <c r="D5" s="4">
        <v>1</v>
      </c>
      <c r="E5" s="5">
        <f>D5*90</f>
        <v>90</v>
      </c>
    </row>
    <row r="6" s="1" customFormat="1" spans="1:5">
      <c r="A6" s="2" t="s">
        <v>99</v>
      </c>
      <c r="B6" s="3" t="s">
        <v>99</v>
      </c>
      <c r="C6" s="3" t="s">
        <v>88</v>
      </c>
      <c r="D6" s="4">
        <v>1</v>
      </c>
      <c r="E6" s="5">
        <f>D6*90</f>
        <v>90</v>
      </c>
    </row>
    <row r="7" spans="5:9">
      <c r="E7" s="6">
        <f>D7*90</f>
        <v>0</v>
      </c>
      <c r="I7">
        <v>1180</v>
      </c>
    </row>
    <row r="8" s="1" customFormat="1" ht="151.8" spans="1:9">
      <c r="A8" s="7" t="s">
        <v>132</v>
      </c>
      <c r="D8" s="8">
        <v>1</v>
      </c>
      <c r="E8" s="5">
        <f>D8*90</f>
        <v>90</v>
      </c>
      <c r="F8" s="7" t="s">
        <v>144</v>
      </c>
      <c r="H8" s="1" t="s">
        <v>145</v>
      </c>
      <c r="I8" s="1">
        <v>160.6</v>
      </c>
    </row>
    <row r="9" s="1" customFormat="1" spans="1:9">
      <c r="A9" s="7" t="s">
        <v>134</v>
      </c>
      <c r="D9" s="8">
        <v>1</v>
      </c>
      <c r="E9" s="9">
        <v>80</v>
      </c>
      <c r="F9" s="7"/>
      <c r="I9" s="1">
        <v>4240</v>
      </c>
    </row>
    <row r="10" s="1" customFormat="1" ht="96.6" spans="1:9">
      <c r="A10" s="7" t="s">
        <v>136</v>
      </c>
      <c r="B10" s="1" t="s">
        <v>146</v>
      </c>
      <c r="D10" s="8">
        <v>2</v>
      </c>
      <c r="E10" s="9">
        <f>D10*90</f>
        <v>180</v>
      </c>
      <c r="F10" s="7" t="s">
        <v>147</v>
      </c>
      <c r="H10" s="1" t="s">
        <v>148</v>
      </c>
      <c r="I10" s="1">
        <v>308</v>
      </c>
    </row>
    <row r="11" spans="1:6">
      <c r="A11" s="10" t="s">
        <v>137</v>
      </c>
      <c r="E11" s="11">
        <f t="shared" ref="E11:E17" si="0">D11*100</f>
        <v>0</v>
      </c>
      <c r="F11" s="10"/>
    </row>
    <row r="12" s="1" customFormat="1" spans="1:9">
      <c r="A12" s="7" t="s">
        <v>117</v>
      </c>
      <c r="D12" s="8">
        <v>1</v>
      </c>
      <c r="E12" s="9">
        <f>D12*85</f>
        <v>85</v>
      </c>
      <c r="F12" s="7"/>
      <c r="H12" s="1" t="s">
        <v>138</v>
      </c>
      <c r="I12" s="1">
        <v>139</v>
      </c>
    </row>
    <row r="13" s="1" customFormat="1" spans="1:6">
      <c r="A13" s="7" t="s">
        <v>131</v>
      </c>
      <c r="D13" s="8">
        <v>1</v>
      </c>
      <c r="E13" s="9">
        <v>80</v>
      </c>
      <c r="F13" s="7"/>
    </row>
    <row r="14" s="1" customFormat="1" ht="165.6" spans="1:9">
      <c r="A14" s="7" t="s">
        <v>139</v>
      </c>
      <c r="D14" s="8">
        <v>2</v>
      </c>
      <c r="E14" s="9">
        <f t="shared" si="0"/>
        <v>200</v>
      </c>
      <c r="F14" s="7" t="s">
        <v>149</v>
      </c>
      <c r="H14" s="1" t="s">
        <v>150</v>
      </c>
      <c r="I14" s="1">
        <v>9</v>
      </c>
    </row>
    <row r="15" s="1" customFormat="1" spans="1:9">
      <c r="A15" s="7" t="s">
        <v>140</v>
      </c>
      <c r="D15" s="8">
        <v>1</v>
      </c>
      <c r="E15" s="9">
        <f t="shared" si="0"/>
        <v>100</v>
      </c>
      <c r="F15" s="7"/>
      <c r="H15" s="1" t="s">
        <v>151</v>
      </c>
      <c r="I15" s="1">
        <v>217</v>
      </c>
    </row>
    <row r="16" s="1" customFormat="1" spans="1:8">
      <c r="A16" s="7" t="s">
        <v>141</v>
      </c>
      <c r="D16" s="8">
        <v>1</v>
      </c>
      <c r="E16" s="9">
        <f t="shared" si="0"/>
        <v>100</v>
      </c>
      <c r="F16" s="7"/>
      <c r="H16" s="1" t="s">
        <v>152</v>
      </c>
    </row>
    <row r="17" s="1" customFormat="1" spans="1:9">
      <c r="A17" s="7" t="s">
        <v>142</v>
      </c>
      <c r="D17" s="8">
        <v>2</v>
      </c>
      <c r="E17" s="9">
        <f t="shared" si="0"/>
        <v>200</v>
      </c>
      <c r="F17" s="7"/>
      <c r="H17" s="1" t="s">
        <v>153</v>
      </c>
      <c r="I17" s="1">
        <v>24</v>
      </c>
    </row>
    <row r="18" spans="1:6">
      <c r="A18" s="10"/>
      <c r="E18" s="10"/>
      <c r="F18" s="10"/>
    </row>
    <row r="19" spans="1:6">
      <c r="A19" s="10"/>
      <c r="E19" s="10"/>
      <c r="F19" s="10"/>
    </row>
    <row r="20" ht="41.4" spans="1:6">
      <c r="A20" s="12" t="s">
        <v>111</v>
      </c>
      <c r="E20" s="10"/>
      <c r="F20" s="10"/>
    </row>
    <row r="21" s="1" customFormat="1" spans="1:9">
      <c r="A21" s="1" t="s">
        <v>154</v>
      </c>
      <c r="H21" s="1" t="s">
        <v>119</v>
      </c>
      <c r="I21" s="1">
        <v>523</v>
      </c>
    </row>
    <row r="22" spans="1:8">
      <c r="A22" t="s">
        <v>155</v>
      </c>
      <c r="H22">
        <v>750</v>
      </c>
    </row>
    <row r="23" spans="9:9">
      <c r="I23">
        <v>2371</v>
      </c>
    </row>
    <row r="25" spans="9:9">
      <c r="I25">
        <f>SUM(I13:I17)</f>
        <v>250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smt</vt:lpstr>
      <vt:lpstr>采购1</vt:lpstr>
      <vt:lpstr>汇总</vt:lpstr>
      <vt:lpstr>采购2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cp:lastPrinted>2019-08-28T03:15:00Z</cp:lastPrinted>
  <dcterms:modified xsi:type="dcterms:W3CDTF">2020-04-15T03:17:48Z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