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95" windowHeight="10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<sst xmlns="http://schemas.openxmlformats.org/spreadsheetml/2006/main" count="31" uniqueCount="30">
  <si>
    <t>中交一公局集团投资项目运营日通行数据统计表(XX年XX月XX日）</t>
  </si>
  <si>
    <t>序号</t>
  </si>
  <si>
    <t>项目名称</t>
  </si>
  <si>
    <t>通车时间</t>
  </si>
  <si>
    <t>股权比例</t>
  </si>
  <si>
    <r>
      <t>现金</t>
    </r>
    <r>
      <rPr>
        <b/>
        <sz val="12"/>
        <color rgb="FFFF0000"/>
        <rFont val="宋体"/>
        <charset val="134"/>
        <scheme val="minor"/>
      </rPr>
      <t>收入</t>
    </r>
    <r>
      <rPr>
        <b/>
        <sz val="12"/>
        <color theme="1"/>
        <rFont val="宋体"/>
        <charset val="134"/>
        <scheme val="minor"/>
      </rPr>
      <t xml:space="preserve">
（万元）</t>
    </r>
  </si>
  <si>
    <r>
      <t>非现金</t>
    </r>
    <r>
      <rPr>
        <b/>
        <sz val="12"/>
        <color rgb="FFFF0000"/>
        <rFont val="宋体"/>
        <charset val="134"/>
        <scheme val="minor"/>
      </rPr>
      <t>收入</t>
    </r>
    <r>
      <rPr>
        <b/>
        <sz val="12"/>
        <color theme="1"/>
        <rFont val="宋体"/>
        <charset val="134"/>
        <scheme val="minor"/>
      </rPr>
      <t xml:space="preserve">
（万元）</t>
    </r>
  </si>
  <si>
    <r>
      <t>当日合计</t>
    </r>
    <r>
      <rPr>
        <b/>
        <sz val="12"/>
        <color rgb="FFFF0000"/>
        <rFont val="宋体"/>
        <charset val="134"/>
        <scheme val="minor"/>
      </rPr>
      <t>收入</t>
    </r>
    <r>
      <rPr>
        <b/>
        <sz val="12"/>
        <color theme="1"/>
        <rFont val="宋体"/>
        <charset val="134"/>
        <scheme val="minor"/>
      </rPr>
      <t>（万元）</t>
    </r>
  </si>
  <si>
    <r>
      <t>2019年度累计</t>
    </r>
    <r>
      <rPr>
        <b/>
        <sz val="12"/>
        <color rgb="FFFF0000"/>
        <rFont val="宋体"/>
        <charset val="134"/>
        <scheme val="minor"/>
      </rPr>
      <t>收入</t>
    </r>
    <r>
      <rPr>
        <b/>
        <sz val="12"/>
        <color theme="1"/>
        <rFont val="宋体"/>
        <charset val="134"/>
        <scheme val="minor"/>
      </rPr>
      <t>（万元）</t>
    </r>
  </si>
  <si>
    <r>
      <t>2019年度日均</t>
    </r>
    <r>
      <rPr>
        <b/>
        <sz val="12"/>
        <color rgb="FFFF0000"/>
        <rFont val="宋体"/>
        <charset val="134"/>
        <scheme val="minor"/>
      </rPr>
      <t>收入</t>
    </r>
    <r>
      <rPr>
        <b/>
        <sz val="12"/>
        <color theme="1"/>
        <rFont val="宋体"/>
        <charset val="134"/>
        <scheme val="minor"/>
      </rPr>
      <t xml:space="preserve">
（万元）</t>
    </r>
  </si>
  <si>
    <r>
      <t>工可日</t>
    </r>
    <r>
      <rPr>
        <b/>
        <sz val="12"/>
        <color rgb="FFFF0000"/>
        <rFont val="宋体"/>
        <charset val="134"/>
        <scheme val="minor"/>
      </rPr>
      <t>收入</t>
    </r>
    <r>
      <rPr>
        <b/>
        <sz val="12"/>
        <color theme="1"/>
        <rFont val="宋体"/>
        <charset val="134"/>
        <scheme val="minor"/>
      </rPr>
      <t>（万元）</t>
    </r>
  </si>
  <si>
    <t>实际/工可</t>
  </si>
  <si>
    <t>当日入口车次</t>
  </si>
  <si>
    <t>当日出口车次</t>
  </si>
  <si>
    <t>当日绿通车</t>
  </si>
  <si>
    <t>当日合计车流量</t>
  </si>
  <si>
    <t>车次</t>
  </si>
  <si>
    <t>减免金额</t>
  </si>
  <si>
    <t>贵州贵都项目</t>
  </si>
  <si>
    <t>贵州沿德项目</t>
  </si>
  <si>
    <t>重庆永江项目</t>
  </si>
  <si>
    <t>重庆酉沿项目</t>
  </si>
  <si>
    <t>重庆万利项目</t>
  </si>
  <si>
    <t>重庆万达项目</t>
  </si>
  <si>
    <t>重庆九永项目</t>
  </si>
  <si>
    <t>北京首环项目</t>
  </si>
  <si>
    <t>河南官渡项目</t>
  </si>
  <si>
    <t>合计</t>
  </si>
  <si>
    <t>-</t>
  </si>
  <si>
    <t xml:space="preserve">
1.工班日合计：X个投资项目XX年XX月XX日工班日收到现金XX万元，非现金XX万元，合计金额XX万元。收费站入口车次XX辆，出口车次XX辆，合计车次XX辆；绿通车XX辆，减免金额XX万元。
2.本表统计收入为监控中心未清分收入，与路网每月清分收入有一定偏差。
3.年度开累收入为网路清分实际收入，为统一数据口径，本次采用数据为截止XX月XX日清分数据。
4.官渡项目2019年10月16日通车，按统计截止XX月XX日本年仅运营XX天。
5.若有项目未上报则导入未上报原因。
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</si>
</sst>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_ * #,##0_ ;_ * \-#,##0_ ;_ * &quot;-&quot;??_ ;_ @_ "/>
  </numFmts>
  <fonts count="44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2"/>
      <color rgb="FFFF0000"/>
      <name val="宋体"/>
      <charset val="134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2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2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4" fillId="19" borderId="1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8" borderId="7" applyNumberFormat="0" applyAlignment="0" applyProtection="0">
      <alignment vertical="center"/>
    </xf>
    <xf numFmtId="0" fontId="26" fillId="8" borderId="8" applyNumberFormat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16" borderId="16" applyNumberForma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1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14" fillId="0" borderId="0"/>
    <xf numFmtId="0" fontId="28" fillId="3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3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44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38" fillId="51" borderId="21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42" fillId="46" borderId="11" applyNumberFormat="0" applyAlignment="0" applyProtection="0">
      <alignment vertical="center"/>
    </xf>
    <xf numFmtId="0" fontId="35" fillId="56" borderId="23" applyNumberFormat="0" applyFont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43" fontId="0" fillId="0" borderId="1" xfId="0" applyNumberFormat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</cellXfs>
  <cellStyles count="10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计算 2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常规 6" xfId="15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40% - 强调文字颜色 4 2" xfId="30"/>
    <cellStyle name="20% - 强调文字颜色 6" xfId="31" builtinId="50"/>
    <cellStyle name="强调文字颜色 2" xfId="32" builtinId="33"/>
    <cellStyle name="链接单元格" xfId="33" builtinId="24"/>
    <cellStyle name="40% - 强调文字颜色 1 2" xfId="34"/>
    <cellStyle name="汇总" xfId="35" builtinId="25"/>
    <cellStyle name="好" xfId="36" builtinId="26"/>
    <cellStyle name="40% - 强调文字颜色 2 2" xfId="37"/>
    <cellStyle name="适中" xfId="38" builtinId="28"/>
    <cellStyle name="20% - 强调文字颜色 5" xfId="39" builtinId="46"/>
    <cellStyle name="强调文字颜色 1" xfId="40" builtinId="29"/>
    <cellStyle name="40% - 强调文字颜色 5 2" xfId="41"/>
    <cellStyle name="20% - 强调文字颜色 1" xfId="42" builtinId="30"/>
    <cellStyle name="40% - 强调文字颜色 1" xfId="43" builtinId="31"/>
    <cellStyle name="60% - 强调文字颜色 4 2" xfId="44"/>
    <cellStyle name="输出 2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强调文字颜色 6" xfId="55" builtinId="49"/>
    <cellStyle name="适中 2" xfId="56"/>
    <cellStyle name="40% - 强调文字颜色 6" xfId="57" builtinId="51"/>
    <cellStyle name="40% - 强调文字颜色 6 2" xfId="58"/>
    <cellStyle name="60% - 强调文字颜色 6" xfId="59" builtinId="52"/>
    <cellStyle name="20% - 强调文字颜色 2 2" xfId="60"/>
    <cellStyle name="20% - 强调文字颜色 3 2" xfId="61"/>
    <cellStyle name="常规 3" xfId="62"/>
    <cellStyle name="20% - 强调文字颜色 4 2" xfId="63"/>
    <cellStyle name="20% - 强调文字颜色 5 2" xfId="64"/>
    <cellStyle name="20% - 强调文字颜色 6 2" xfId="65"/>
    <cellStyle name="40% - 强调文字颜色 3 2" xfId="66"/>
    <cellStyle name="60% - 强调文字颜色 1 2" xfId="67"/>
    <cellStyle name="常规 5" xfId="68"/>
    <cellStyle name="60% - 强调文字颜色 2 2" xfId="69"/>
    <cellStyle name="60% - 强调文字颜色 3 2" xfId="70"/>
    <cellStyle name="60% - 强调文字颜色 5 2" xfId="71"/>
    <cellStyle name="60% - 强调文字颜色 6 2" xfId="72"/>
    <cellStyle name="标题 1 2" xfId="73"/>
    <cellStyle name="标题 2 2" xfId="74"/>
    <cellStyle name="标题 3 2" xfId="75"/>
    <cellStyle name="千位分隔 3" xfId="76"/>
    <cellStyle name="标题 4 2" xfId="77"/>
    <cellStyle name="标题 5" xfId="78"/>
    <cellStyle name="差 2" xfId="79"/>
    <cellStyle name="常规 2" xfId="80"/>
    <cellStyle name="常规 2 2" xfId="81"/>
    <cellStyle name="常规 3 2" xfId="82"/>
    <cellStyle name="常规 4" xfId="83"/>
    <cellStyle name="好 2" xfId="84"/>
    <cellStyle name="汇总 2" xfId="85"/>
    <cellStyle name="千位分隔 5" xfId="86"/>
    <cellStyle name="检查单元格 2" xfId="87"/>
    <cellStyle name="解释性文本 2" xfId="88"/>
    <cellStyle name="警告文本 2" xfId="89"/>
    <cellStyle name="链接单元格 2" xfId="90"/>
    <cellStyle name="千位分隔 2" xfId="91"/>
    <cellStyle name="千位分隔 3 2" xfId="92"/>
    <cellStyle name="千位分隔 4" xfId="93"/>
    <cellStyle name="强调文字颜色 1 2" xfId="94"/>
    <cellStyle name="强调文字颜色 2 2" xfId="95"/>
    <cellStyle name="强调文字颜色 3 2" xfId="96"/>
    <cellStyle name="强调文字颜色 4 2" xfId="97"/>
    <cellStyle name="强调文字颜色 5 2" xfId="98"/>
    <cellStyle name="强调文字颜色 6 2" xfId="99"/>
    <cellStyle name="输入 2" xfId="100"/>
    <cellStyle name="注释 2" xfId="10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15"/>
  <sheetViews>
    <sheetView tabSelected="1" view="pageBreakPreview" zoomScaleNormal="100" zoomScaleSheetLayoutView="100" workbookViewId="0">
      <selection activeCell="K8" sqref="K8"/>
    </sheetView>
  </sheetViews>
  <sheetFormatPr defaultColWidth="9" defaultRowHeight="13.5"/>
  <cols>
    <col min="1" max="1" width="4.625" customWidth="1"/>
    <col min="2" max="2" width="12" customWidth="1"/>
    <col min="3" max="3" width="11.75" customWidth="1"/>
    <col min="4" max="4" width="7.125" customWidth="1"/>
    <col min="5" max="5" width="9.375" customWidth="1"/>
    <col min="6" max="6" width="11.75" customWidth="1"/>
    <col min="7" max="7" width="11.5" customWidth="1"/>
    <col min="8" max="8" width="11.375" customWidth="1"/>
    <col min="9" max="9" width="10.75" customWidth="1"/>
    <col min="10" max="10" width="11.75" customWidth="1"/>
    <col min="11" max="11" width="8.5" customWidth="1"/>
    <col min="12" max="15" width="7" customWidth="1"/>
    <col min="16" max="16" width="11.125" customWidth="1"/>
  </cols>
  <sheetData>
    <row r="1" ht="24.75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1" ht="15" customHeight="1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14.25" customHeight="1" spans="1:16">
      <c r="A3" s="2" t="s">
        <v>1</v>
      </c>
      <c r="B3" s="2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4" t="s">
        <v>12</v>
      </c>
      <c r="M3" s="4" t="s">
        <v>13</v>
      </c>
      <c r="N3" s="2" t="s">
        <v>14</v>
      </c>
      <c r="O3" s="2"/>
      <c r="P3" s="6" t="s">
        <v>15</v>
      </c>
    </row>
    <row r="4" ht="42" customHeight="1" spans="1:16">
      <c r="A4" s="2"/>
      <c r="B4" s="2"/>
      <c r="C4" s="7"/>
      <c r="D4" s="4"/>
      <c r="E4" s="4"/>
      <c r="F4" s="4"/>
      <c r="G4" s="5"/>
      <c r="H4" s="8"/>
      <c r="I4" s="8"/>
      <c r="J4" s="8"/>
      <c r="K4" s="8"/>
      <c r="L4" s="4"/>
      <c r="M4" s="4"/>
      <c r="N4" s="2" t="s">
        <v>16</v>
      </c>
      <c r="O4" s="4" t="s">
        <v>17</v>
      </c>
      <c r="P4" s="8"/>
    </row>
    <row r="5" customFormat="1" ht="22.5" customHeight="1" spans="1:16">
      <c r="A5" s="9">
        <v>1</v>
      </c>
      <c r="B5" s="9" t="s">
        <v>18</v>
      </c>
      <c r="C5" s="10">
        <v>40633</v>
      </c>
      <c r="D5" s="11">
        <v>0.049</v>
      </c>
      <c r="E5" s="12">
        <v>9.54</v>
      </c>
      <c r="F5" s="12">
        <v>41.13</v>
      </c>
      <c r="G5" s="12">
        <f t="shared" ref="G5:G6" si="0">E5+F5</f>
        <v>50.67</v>
      </c>
      <c r="H5" s="13">
        <v>72602</v>
      </c>
      <c r="I5" s="21">
        <f>H5/334</f>
        <v>217.37125748503</v>
      </c>
      <c r="J5" s="12">
        <f>71774/345</f>
        <v>208.040579710145</v>
      </c>
      <c r="K5" s="11">
        <f>I5/J5</f>
        <v>1.04485027770969</v>
      </c>
      <c r="L5" s="9">
        <v>6885</v>
      </c>
      <c r="M5" s="9">
        <v>6966</v>
      </c>
      <c r="N5" s="9">
        <v>47</v>
      </c>
      <c r="O5" s="12">
        <v>0.72</v>
      </c>
      <c r="P5" s="9">
        <f t="shared" ref="P5:P6" si="1">L5+M5</f>
        <v>13851</v>
      </c>
    </row>
    <row r="6" ht="22.5" customHeight="1" spans="1:16">
      <c r="A6" s="14">
        <v>2</v>
      </c>
      <c r="B6" s="9" t="s">
        <v>19</v>
      </c>
      <c r="C6" s="10">
        <v>42368</v>
      </c>
      <c r="D6" s="15">
        <v>0.49</v>
      </c>
      <c r="E6" s="12">
        <v>9.34</v>
      </c>
      <c r="F6" s="12">
        <v>24.51</v>
      </c>
      <c r="G6" s="12">
        <f t="shared" si="0"/>
        <v>33.85</v>
      </c>
      <c r="H6" s="13">
        <v>8795</v>
      </c>
      <c r="I6" s="21">
        <f>H6/324</f>
        <v>27.1450617283951</v>
      </c>
      <c r="J6" s="12">
        <f>(379360000/345)/10000</f>
        <v>109.959420289855</v>
      </c>
      <c r="K6" s="11">
        <f>I6/J6</f>
        <v>0.246864358295453</v>
      </c>
      <c r="L6" s="9">
        <v>6272</v>
      </c>
      <c r="M6" s="9">
        <v>6169</v>
      </c>
      <c r="N6" s="9">
        <v>72</v>
      </c>
      <c r="O6" s="14">
        <v>11.27</v>
      </c>
      <c r="P6" s="9">
        <f t="shared" si="1"/>
        <v>12441</v>
      </c>
    </row>
    <row r="7" ht="22.5" customHeight="1" spans="1:16">
      <c r="A7" s="9">
        <v>3</v>
      </c>
      <c r="B7" s="9" t="s">
        <v>20</v>
      </c>
      <c r="C7" s="10">
        <v>41998</v>
      </c>
      <c r="D7" s="15">
        <v>0.49</v>
      </c>
      <c r="E7" s="12"/>
      <c r="F7" s="12"/>
      <c r="G7" s="12"/>
      <c r="H7" s="13"/>
      <c r="I7" s="21"/>
      <c r="J7" s="12"/>
      <c r="K7" s="11"/>
      <c r="L7" s="9"/>
      <c r="M7" s="9"/>
      <c r="N7" s="9"/>
      <c r="O7" s="12"/>
      <c r="P7" s="9"/>
    </row>
    <row r="8" ht="22.5" customHeight="1" spans="1:16">
      <c r="A8" s="9">
        <v>4</v>
      </c>
      <c r="B8" s="9" t="s">
        <v>21</v>
      </c>
      <c r="C8" s="10">
        <v>42536</v>
      </c>
      <c r="D8" s="15">
        <v>0.4</v>
      </c>
      <c r="E8" s="12"/>
      <c r="F8" s="12"/>
      <c r="H8" s="12"/>
      <c r="I8" s="21"/>
      <c r="J8" s="12"/>
      <c r="K8" s="11"/>
      <c r="L8" s="9"/>
      <c r="M8" s="9"/>
      <c r="N8" s="9"/>
      <c r="O8" s="12"/>
      <c r="P8" s="9"/>
    </row>
    <row r="9" ht="22.5" customHeight="1" spans="1:16">
      <c r="A9" s="9">
        <v>5</v>
      </c>
      <c r="B9" s="9" t="s">
        <v>22</v>
      </c>
      <c r="C9" s="10">
        <v>43095</v>
      </c>
      <c r="D9" s="15">
        <v>0.4</v>
      </c>
      <c r="E9" s="12"/>
      <c r="F9" s="12"/>
      <c r="G9" s="12"/>
      <c r="H9" s="13"/>
      <c r="I9" s="21"/>
      <c r="J9" s="12"/>
      <c r="K9" s="11"/>
      <c r="L9" s="9"/>
      <c r="M9" s="9"/>
      <c r="N9" s="9"/>
      <c r="O9" s="12"/>
      <c r="P9" s="9"/>
    </row>
    <row r="10" ht="22.5" customHeight="1" spans="1:16">
      <c r="A10" s="9">
        <v>6</v>
      </c>
      <c r="B10" s="9" t="s">
        <v>23</v>
      </c>
      <c r="C10" s="10">
        <v>42039</v>
      </c>
      <c r="D10" s="15">
        <v>0.4</v>
      </c>
      <c r="E10" s="12"/>
      <c r="F10" s="12"/>
      <c r="G10" s="12"/>
      <c r="H10" s="13"/>
      <c r="I10" s="21"/>
      <c r="J10" s="12"/>
      <c r="K10" s="11"/>
      <c r="L10" s="9"/>
      <c r="M10" s="9"/>
      <c r="N10" s="9"/>
      <c r="O10" s="12"/>
      <c r="P10" s="9"/>
    </row>
    <row r="11" ht="22.5" customHeight="1" spans="1:16">
      <c r="A11" s="9">
        <v>7</v>
      </c>
      <c r="B11" s="9" t="s">
        <v>24</v>
      </c>
      <c r="C11" s="10">
        <v>43095</v>
      </c>
      <c r="D11" s="15">
        <v>1</v>
      </c>
      <c r="E11" s="12"/>
      <c r="F11" s="12"/>
      <c r="G11" s="12"/>
      <c r="H11" s="13"/>
      <c r="I11" s="21"/>
      <c r="J11" s="12"/>
      <c r="K11" s="11"/>
      <c r="L11" s="9"/>
      <c r="M11" s="9"/>
      <c r="N11" s="9"/>
      <c r="O11" s="9"/>
      <c r="P11" s="9"/>
    </row>
    <row r="12" ht="22.5" customHeight="1" spans="1:16">
      <c r="A12" s="9">
        <v>8</v>
      </c>
      <c r="B12" s="9" t="s">
        <v>25</v>
      </c>
      <c r="C12" s="10">
        <v>43332</v>
      </c>
      <c r="D12" s="11">
        <v>0.357</v>
      </c>
      <c r="E12" s="12"/>
      <c r="F12" s="12"/>
      <c r="G12" s="12"/>
      <c r="H12" s="13"/>
      <c r="I12" s="21"/>
      <c r="J12" s="12"/>
      <c r="K12" s="11"/>
      <c r="L12" s="9"/>
      <c r="M12" s="9"/>
      <c r="N12" s="9"/>
      <c r="O12" s="12"/>
      <c r="P12" s="9"/>
    </row>
    <row r="13" ht="22.5" customHeight="1" spans="1:16">
      <c r="A13" s="14">
        <v>9</v>
      </c>
      <c r="B13" s="9" t="s">
        <v>26</v>
      </c>
      <c r="C13" s="10">
        <v>43754</v>
      </c>
      <c r="D13" s="15">
        <v>0.49</v>
      </c>
      <c r="E13" s="12"/>
      <c r="F13" s="12"/>
      <c r="G13" s="12"/>
      <c r="H13" s="13"/>
      <c r="I13" s="21"/>
      <c r="J13" s="12"/>
      <c r="K13" s="11"/>
      <c r="L13" s="9"/>
      <c r="M13" s="9"/>
      <c r="N13" s="9"/>
      <c r="O13" s="12"/>
      <c r="P13" s="9"/>
    </row>
    <row r="14" ht="22.5" customHeight="1" spans="1:16">
      <c r="A14" s="9">
        <v>10</v>
      </c>
      <c r="B14" s="9" t="s">
        <v>27</v>
      </c>
      <c r="C14" s="9" t="s">
        <v>28</v>
      </c>
      <c r="D14" s="9" t="s">
        <v>28</v>
      </c>
      <c r="E14" s="16">
        <f t="shared" ref="E14:J14" si="2">SUM(E5:E13)</f>
        <v>18.88</v>
      </c>
      <c r="F14" s="16">
        <f t="shared" si="2"/>
        <v>65.64</v>
      </c>
      <c r="G14" s="17">
        <f t="shared" si="2"/>
        <v>84.52</v>
      </c>
      <c r="H14" s="18">
        <f t="shared" si="2"/>
        <v>81397</v>
      </c>
      <c r="I14" s="17">
        <f t="shared" si="2"/>
        <v>244.516319213425</v>
      </c>
      <c r="J14" s="17">
        <f t="shared" si="2"/>
        <v>318</v>
      </c>
      <c r="K14" s="22">
        <f t="shared" ref="K14" si="3">I14/J14</f>
        <v>0.768919242809513</v>
      </c>
      <c r="L14" s="23">
        <f t="shared" ref="L14:P14" si="4">SUM(L5:L13)</f>
        <v>13157</v>
      </c>
      <c r="M14" s="23">
        <f t="shared" si="4"/>
        <v>13135</v>
      </c>
      <c r="N14" s="23">
        <f t="shared" si="4"/>
        <v>119</v>
      </c>
      <c r="O14" s="23">
        <f t="shared" si="4"/>
        <v>11.99</v>
      </c>
      <c r="P14" s="24">
        <f t="shared" si="4"/>
        <v>26292</v>
      </c>
    </row>
    <row r="15" ht="101.25" customHeight="1" spans="1:16">
      <c r="A15" s="19" t="s">
        <v>29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5"/>
    </row>
  </sheetData>
  <mergeCells count="17">
    <mergeCell ref="A1:P1"/>
    <mergeCell ref="N3:O3"/>
    <mergeCell ref="A15:P15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</mergeCells>
  <pageMargins left="0.7" right="0.7" top="0.75" bottom="0.75" header="0.3" footer="0.3"/>
  <pageSetup paperSize="9" scale="8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王蕊</cp:lastModifiedBy>
  <dcterms:created xsi:type="dcterms:W3CDTF">2006-09-16T00:00:00Z</dcterms:created>
  <dcterms:modified xsi:type="dcterms:W3CDTF">2019-12-16T06:09:37Z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