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ubicle\Desktop\"/>
    </mc:Choice>
  </mc:AlternateContent>
  <xr:revisionPtr revIDLastSave="0" documentId="13_ncr:1_{B445ECB4-70A1-429B-8370-72E72FFB3EED}" xr6:coauthVersionLast="47" xr6:coauthVersionMax="47" xr10:uidLastSave="{00000000-0000-0000-0000-000000000000}"/>
  <bookViews>
    <workbookView xWindow="35100" yWindow="1365" windowWidth="21600" windowHeight="11775" xr2:uid="{00000000-000D-0000-FFFF-FFFF00000000}"/>
  </bookViews>
  <sheets>
    <sheet name="Sheet1" sheetId="1" r:id="rId1"/>
  </sheets>
  <definedNames>
    <definedName name="Hist_Year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F40" i="1"/>
  <c r="G40" i="1"/>
  <c r="D40" i="1"/>
  <c r="E45" i="1"/>
  <c r="F45" i="1"/>
  <c r="G45" i="1"/>
  <c r="D45" i="1"/>
  <c r="H43" i="1"/>
  <c r="E41" i="1"/>
  <c r="F41" i="1"/>
  <c r="G41" i="1"/>
  <c r="D41" i="1"/>
  <c r="E39" i="1"/>
  <c r="F39" i="1"/>
  <c r="G39" i="1"/>
  <c r="D39" i="1"/>
  <c r="E37" i="1"/>
  <c r="F37" i="1"/>
  <c r="G37" i="1"/>
  <c r="D37" i="1"/>
  <c r="E36" i="1"/>
  <c r="F36" i="1"/>
  <c r="G36" i="1"/>
  <c r="D36" i="1"/>
  <c r="L28" i="1"/>
  <c r="L27" i="1"/>
  <c r="K27" i="1"/>
  <c r="K26" i="1"/>
  <c r="L26" i="1"/>
  <c r="J26" i="1"/>
  <c r="J25" i="1"/>
  <c r="K25" i="1"/>
  <c r="L25" i="1"/>
  <c r="I25" i="1"/>
  <c r="I24" i="1"/>
  <c r="J24" i="1"/>
  <c r="K24" i="1"/>
  <c r="L24" i="1"/>
  <c r="H24" i="1"/>
  <c r="H29" i="1" s="1"/>
  <c r="G15" i="1"/>
  <c r="I18" i="1" s="1"/>
  <c r="H47" i="1"/>
  <c r="I47" i="1" s="1"/>
  <c r="J47" i="1" s="1"/>
  <c r="K47" i="1" s="1"/>
  <c r="H48" i="1"/>
  <c r="I48" i="1" s="1"/>
  <c r="J48" i="1" s="1"/>
  <c r="K48" i="1" s="1"/>
  <c r="H49" i="1"/>
  <c r="I49" i="1" s="1"/>
  <c r="D55" i="1"/>
  <c r="E55" i="1"/>
  <c r="F55" i="1"/>
  <c r="G55" i="1"/>
  <c r="L29" i="1" l="1"/>
  <c r="L18" i="1"/>
  <c r="I29" i="1"/>
  <c r="I31" i="1" s="1"/>
  <c r="I61" i="1" s="1"/>
  <c r="K29" i="1"/>
  <c r="J29" i="1"/>
  <c r="H18" i="1"/>
  <c r="H31" i="1" s="1"/>
  <c r="K18" i="1"/>
  <c r="K31" i="1" s="1"/>
  <c r="J18" i="1"/>
  <c r="H50" i="1"/>
  <c r="H52" i="1" s="1"/>
  <c r="J49" i="1"/>
  <c r="I50" i="1"/>
  <c r="L48" i="1"/>
  <c r="D9" i="1"/>
  <c r="E9" i="1"/>
  <c r="F9" i="1"/>
  <c r="G9" i="1"/>
  <c r="D10" i="1"/>
  <c r="E10" i="1"/>
  <c r="F10" i="1"/>
  <c r="G10" i="1"/>
  <c r="D11" i="1"/>
  <c r="E11" i="1"/>
  <c r="F11" i="1"/>
  <c r="G11" i="1"/>
  <c r="E8" i="1"/>
  <c r="F8" i="1"/>
  <c r="G8" i="1"/>
  <c r="D8" i="1"/>
  <c r="E6" i="1"/>
  <c r="F6" i="1"/>
  <c r="G6" i="1"/>
  <c r="D6" i="1"/>
  <c r="E4" i="1"/>
  <c r="F4" i="1"/>
  <c r="G4" i="1"/>
  <c r="F3" i="1"/>
  <c r="G3" i="1"/>
  <c r="E3" i="1"/>
  <c r="E1" i="1"/>
  <c r="F1" i="1" s="1"/>
  <c r="G1" i="1" s="1"/>
  <c r="H1" i="1" s="1"/>
  <c r="I1" i="1" s="1"/>
  <c r="J1" i="1" s="1"/>
  <c r="K1" i="1" s="1"/>
  <c r="L1" i="1" s="1"/>
  <c r="G105" i="1"/>
  <c r="F105" i="1"/>
  <c r="E105" i="1"/>
  <c r="D105" i="1"/>
  <c r="G100" i="1"/>
  <c r="F100" i="1"/>
  <c r="E100" i="1"/>
  <c r="D100" i="1"/>
  <c r="G89" i="1"/>
  <c r="F89" i="1"/>
  <c r="E89" i="1"/>
  <c r="D89" i="1"/>
  <c r="G82" i="1"/>
  <c r="F82" i="1"/>
  <c r="E82" i="1"/>
  <c r="D82" i="1"/>
  <c r="E76" i="1"/>
  <c r="F76" i="1" s="1"/>
  <c r="G76" i="1" s="1"/>
  <c r="H76" i="1" s="1"/>
  <c r="I76" i="1" s="1"/>
  <c r="J76" i="1" s="1"/>
  <c r="K76" i="1" s="1"/>
  <c r="L76" i="1" s="1"/>
  <c r="E118" i="1"/>
  <c r="F118" i="1" s="1"/>
  <c r="G118" i="1" s="1"/>
  <c r="H118" i="1" s="1"/>
  <c r="I118" i="1" s="1"/>
  <c r="J118" i="1" s="1"/>
  <c r="K118" i="1" s="1"/>
  <c r="L118" i="1" s="1"/>
  <c r="L31" i="1" l="1"/>
  <c r="L61" i="1" s="1"/>
  <c r="J31" i="1"/>
  <c r="J61" i="1" s="1"/>
  <c r="I32" i="1"/>
  <c r="K61" i="1"/>
  <c r="H32" i="1"/>
  <c r="H61" i="1"/>
  <c r="H58" i="1"/>
  <c r="H60" i="1"/>
  <c r="H59" i="1"/>
  <c r="H54" i="1"/>
  <c r="H55" i="1" s="1"/>
  <c r="D91" i="1"/>
  <c r="E91" i="1"/>
  <c r="I52" i="1"/>
  <c r="I54" i="1" s="1"/>
  <c r="I58" i="1"/>
  <c r="I60" i="1"/>
  <c r="I59" i="1"/>
  <c r="J50" i="1"/>
  <c r="K49" i="1"/>
  <c r="K50" i="1" s="1"/>
  <c r="K32" i="1" s="1"/>
  <c r="D107" i="1"/>
  <c r="E107" i="1"/>
  <c r="F91" i="1"/>
  <c r="F107" i="1"/>
  <c r="G91" i="1"/>
  <c r="G107" i="1"/>
  <c r="L47" i="1"/>
  <c r="J32" i="1" l="1"/>
  <c r="H62" i="1"/>
  <c r="H64" i="1" s="1"/>
  <c r="H68" i="1" s="1"/>
  <c r="I55" i="1"/>
  <c r="K59" i="1"/>
  <c r="K52" i="1"/>
  <c r="K54" i="1" s="1"/>
  <c r="K58" i="1"/>
  <c r="K60" i="1"/>
  <c r="I62" i="1"/>
  <c r="I64" i="1" s="1"/>
  <c r="J52" i="1"/>
  <c r="J54" i="1" s="1"/>
  <c r="J58" i="1"/>
  <c r="J60" i="1"/>
  <c r="J59" i="1"/>
  <c r="K55" i="1" l="1"/>
  <c r="J62" i="1"/>
  <c r="J64" i="1" s="1"/>
  <c r="K62" i="1"/>
  <c r="K64" i="1" s="1"/>
  <c r="J55" i="1"/>
  <c r="H70" i="1"/>
  <c r="H73" i="1" s="1"/>
  <c r="I68" i="1"/>
  <c r="L49" i="1"/>
  <c r="L50" i="1" s="1"/>
  <c r="L32" i="1" s="1"/>
  <c r="J68" i="1" l="1"/>
  <c r="I70" i="1"/>
  <c r="I73" i="1" s="1"/>
  <c r="L52" i="1"/>
  <c r="L54" i="1" s="1"/>
  <c r="L60" i="1"/>
  <c r="L58" i="1"/>
  <c r="L59" i="1"/>
  <c r="L62" i="1" l="1"/>
  <c r="L64" i="1" s="1"/>
  <c r="L68" i="1" s="1"/>
  <c r="L55" i="1"/>
  <c r="K68" i="1"/>
  <c r="J70" i="1"/>
  <c r="J73" i="1" s="1"/>
  <c r="K70" i="1" l="1"/>
  <c r="K73" i="1" s="1"/>
  <c r="L70" i="1"/>
  <c r="L73" i="1" s="1"/>
</calcChain>
</file>

<file path=xl/sharedStrings.xml><?xml version="1.0" encoding="utf-8"?>
<sst xmlns="http://schemas.openxmlformats.org/spreadsheetml/2006/main" count="103" uniqueCount="100">
  <si>
    <t>Statement of Cashflows</t>
  </si>
  <si>
    <t>CASHFLOWS FROM OPERATING ACTIVITIES:</t>
  </si>
  <si>
    <t>Net Profit / Loss for the financial year</t>
  </si>
  <si>
    <t>Adjustments for Non-Cash Charges:</t>
  </si>
  <si>
    <t xml:space="preserve">    Deferred Income Taxes</t>
  </si>
  <si>
    <t>Changes in Operating Assets &amp; Liabilities</t>
  </si>
  <si>
    <t xml:space="preserve">   Trade and other receivables</t>
  </si>
  <si>
    <t xml:space="preserve">   Inventories</t>
  </si>
  <si>
    <t xml:space="preserve">   Trade and other payables</t>
  </si>
  <si>
    <t xml:space="preserve">   Accrued Expenses</t>
  </si>
  <si>
    <t xml:space="preserve">   Deferred Revenues</t>
  </si>
  <si>
    <t>Net Cash from Operating Activities</t>
  </si>
  <si>
    <t>CASHFLOWS FROM INVESTING ACTIVITIES:</t>
  </si>
  <si>
    <t xml:space="preserve">    Proceeds from sale of PP&amp;E</t>
  </si>
  <si>
    <t xml:space="preserve">    Acquisition of PP&amp;E</t>
  </si>
  <si>
    <t xml:space="preserve">    Other Investing activities</t>
  </si>
  <si>
    <t>Net Cash used in Investing Activities</t>
  </si>
  <si>
    <t>CASHFLOWS FROM FINANCING ACTIVITIES:</t>
  </si>
  <si>
    <t xml:space="preserve">    New Equity Issued by Company:</t>
  </si>
  <si>
    <t>Net (decrease)/increase in cash and cash equivalents</t>
  </si>
  <si>
    <t>Beginning Cash</t>
  </si>
  <si>
    <t>Ending Cash</t>
  </si>
  <si>
    <t>Net profit</t>
  </si>
  <si>
    <t>Cost of Sales % Revenue:</t>
  </si>
  <si>
    <t>Income Statement Assumptions</t>
  </si>
  <si>
    <t>Income Statement</t>
  </si>
  <si>
    <t>Consulting Revenue</t>
  </si>
  <si>
    <t>Consulting Growth Rate</t>
  </si>
  <si>
    <t>Hardware  Revenue</t>
  </si>
  <si>
    <t>Hardware Growth Rate</t>
  </si>
  <si>
    <t>Revenue from Continuing Operations</t>
  </si>
  <si>
    <t>Cost of Goods Sold (COGS)</t>
  </si>
  <si>
    <t>Gross Profit</t>
  </si>
  <si>
    <t>Gross Margin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</si>
  <si>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</si>
  <si>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</si>
  <si>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</si>
  <si>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</si>
  <si>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</si>
  <si>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</si>
  <si>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Earnings Before Interest &amp; Taxes (EBIT)</t>
  </si>
  <si>
    <t>Net financing costs</t>
  </si>
  <si>
    <t>Profit before Income Tax</t>
  </si>
  <si>
    <t>Income Tax Expense</t>
  </si>
  <si>
    <t xml:space="preserve">   Effective Tax Rate</t>
  </si>
  <si>
    <t>Research &amp; Development / Revenue:</t>
  </si>
  <si>
    <t>Sales &amp; Marketing / Revenue:</t>
  </si>
  <si>
    <t>General &amp; Administrative / Revenue:</t>
  </si>
  <si>
    <t>Depreciation / Revenue:</t>
  </si>
  <si>
    <t>Balance Sheet</t>
  </si>
  <si>
    <t>ASSETS:</t>
  </si>
  <si>
    <t>Current Assets:</t>
  </si>
  <si>
    <t xml:space="preserve">   Cash &amp; Cash Equivalents</t>
  </si>
  <si>
    <t xml:space="preserve">   Inventory</t>
  </si>
  <si>
    <t>Total Current Assets</t>
  </si>
  <si>
    <t>Non-Current Assets:</t>
  </si>
  <si>
    <t xml:space="preserve">   Property, Plant &amp; Equipment, Net:</t>
  </si>
  <si>
    <t xml:space="preserve">   Long-Term Investments</t>
  </si>
  <si>
    <t xml:space="preserve">   Other Non-Current Assets</t>
  </si>
  <si>
    <t>Total Non-Current Assets</t>
  </si>
  <si>
    <t>Total Assets</t>
  </si>
  <si>
    <t>LIABILITIES AND EQUITY</t>
  </si>
  <si>
    <t>Current Liabilities</t>
  </si>
  <si>
    <t xml:space="preserve">    Trade and other payables</t>
  </si>
  <si>
    <t xml:space="preserve">    Accrued Expenses</t>
  </si>
  <si>
    <t xml:space="preserve">    Deferred Revenues</t>
  </si>
  <si>
    <t xml:space="preserve">    Short-term debt</t>
  </si>
  <si>
    <t>Total Current Liabilities</t>
  </si>
  <si>
    <t>Non-Current Liabilities</t>
  </si>
  <si>
    <t xml:space="preserve">    Other Non-Current Liabilities</t>
  </si>
  <si>
    <t xml:space="preserve">    Deferred Tax Liabilities</t>
  </si>
  <si>
    <t>Total Non-Current Liabilities</t>
  </si>
  <si>
    <t>Total Liabilities:</t>
  </si>
  <si>
    <t>Equity:</t>
  </si>
  <si>
    <t xml:space="preserve">    Issued Capital &amp; Share Premium</t>
  </si>
  <si>
    <t xml:space="preserve">    Accumulated Earnings</t>
  </si>
  <si>
    <t>Total Equity</t>
  </si>
  <si>
    <t>Total Liabilities and Equity</t>
  </si>
  <si>
    <t>Capital Expenditure and Depreciation Schedule</t>
  </si>
  <si>
    <t>Total Existing Net PP&amp;E:</t>
  </si>
  <si>
    <t>Depreciation of Existing Net PP&amp;E:</t>
  </si>
  <si>
    <t>Useful Life of New PP&amp;E:</t>
  </si>
  <si>
    <t>Annual CapEx:</t>
  </si>
  <si>
    <t>Depreciation on New CapEx - Year 1:</t>
  </si>
  <si>
    <t>Depreciation on New CapEx - Year 2:</t>
  </si>
  <si>
    <t>Depreciation on New CapEx - Year 3:</t>
  </si>
  <si>
    <t>Depreciation on New CapEx - Year 4:</t>
  </si>
  <si>
    <t>Depreciation on New CapEx - Year 5:</t>
  </si>
  <si>
    <t>Total Depreciation on New CapEx:</t>
  </si>
  <si>
    <t>Total Depreciation:</t>
  </si>
  <si>
    <t>% Revenue:</t>
  </si>
  <si>
    <t>Balance sheet assumptions</t>
  </si>
  <si>
    <t>Trade and other receivables / Revenue</t>
  </si>
  <si>
    <t>Inventories  / Cost of Sales</t>
  </si>
  <si>
    <t>Trade and other payables / Cost of Sales</t>
  </si>
  <si>
    <t>Accrued expenses / SG&amp;A</t>
  </si>
  <si>
    <t>Deferred revenue / Revenue</t>
  </si>
  <si>
    <t>Other non-current assets (Growth rate)</t>
  </si>
  <si>
    <t>Deferred Tax Liabilties / Income Tax Expense</t>
  </si>
  <si>
    <t xml:space="preserve">    Depreciation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</si>
</sst>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#,##0.0;\(\-#,##0.0\)"/>
    <numFmt numFmtId="166" formatCode="_-* #,##0.0_-;\-* #,##0.0_-;_-* &quot;-&quot;??_-;_-@_-"/>
    <numFmt numFmtId="167" formatCode="0.0"/>
    <numFmt numFmtId="168" formatCode="0.0%"/>
    <numFmt numFmtId="169" formatCode="#,##0.0_ ;\-#,##0.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208DE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166" fontId="0" fillId="0" borderId="3" xfId="1" applyNumberFormat="1" applyFont="1" applyBorder="1"/>
    <xf numFmtId="165" fontId="0" fillId="0" borderId="3" xfId="0" applyNumberFormat="1" applyBorder="1"/>
    <xf numFmtId="167" fontId="0" fillId="0" borderId="0" xfId="0" applyNumberFormat="1"/>
    <xf numFmtId="167" fontId="2" fillId="0" borderId="3" xfId="0" applyNumberFormat="1" applyFont="1" applyBorder="1"/>
    <xf numFmtId="166" fontId="0" fillId="0" borderId="0" xfId="1" applyNumberFormat="1" applyFont="1"/>
    <xf numFmtId="0" fontId="2" fillId="0" borderId="2" xfId="0" applyFont="1" applyBorder="1"/>
    <xf numFmtId="166" fontId="2" fillId="0" borderId="2" xfId="1" applyNumberFormat="1" applyFont="1" applyBorder="1"/>
    <xf numFmtId="0" fontId="4" fillId="0" borderId="0" xfId="0" applyFont="1"/>
    <xf numFmtId="165" fontId="4" fillId="0" borderId="0" xfId="0" applyNumberFormat="1" applyFont="1"/>
    <xf numFmtId="0" fontId="2" fillId="0" borderId="0" xfId="0" applyFont="1" applyBorder="1"/>
    <xf numFmtId="166" fontId="0" fillId="0" borderId="0" xfId="1" applyNumberFormat="1" applyFont="1" applyBorder="1"/>
    <xf numFmtId="166" fontId="2" fillId="0" borderId="2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Border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7" fillId="0" borderId="0" xfId="0" applyFont="1"/>
    <xf numFmtId="9" fontId="7" fillId="0" borderId="0" xfId="2" applyFont="1"/>
    <xf numFmtId="166" fontId="0" fillId="0" borderId="3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applyFont="1"/>
    <xf numFmtId="166" fontId="2" fillId="0" borderId="0" xfId="1" applyNumberFormat="1" applyFont="1" applyAlignment="1">
      <alignment horizontal="right"/>
    </xf>
    <xf numFmtId="168" fontId="7" fillId="0" borderId="0" xfId="1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0" borderId="0" xfId="0" applyFont="1" applyBorder="1"/>
    <xf numFmtId="0" fontId="2" fillId="0" borderId="0" xfId="0" applyFont="1" applyAlignment="1">
      <alignment horizontal="left"/>
    </xf>
    <xf numFmtId="166" fontId="1" fillId="0" borderId="0" xfId="1" applyNumberFormat="1" applyFont="1" applyAlignment="1">
      <alignment horizontal="right"/>
    </xf>
    <xf numFmtId="166" fontId="2" fillId="0" borderId="3" xfId="0" applyNumberFormat="1" applyFont="1" applyBorder="1"/>
    <xf numFmtId="166" fontId="2" fillId="0" borderId="0" xfId="0" applyNumberFormat="1" applyFont="1" applyBorder="1"/>
    <xf numFmtId="169" fontId="0" fillId="0" borderId="0" xfId="0" applyNumberFormat="1" applyFont="1"/>
    <xf numFmtId="167" fontId="0" fillId="0" borderId="0" xfId="0" applyNumberFormat="1" applyFont="1"/>
    <xf numFmtId="169" fontId="2" fillId="0" borderId="3" xfId="0" applyNumberFormat="1" applyFont="1" applyBorder="1"/>
    <xf numFmtId="166" fontId="2" fillId="0" borderId="0" xfId="1" applyNumberFormat="1" applyFont="1" applyBorder="1"/>
    <xf numFmtId="164" fontId="0" fillId="0" borderId="0" xfId="0" applyNumberFormat="1"/>
    <xf numFmtId="165" fontId="0" fillId="0" borderId="0" xfId="0" applyNumberFormat="1" applyFont="1"/>
    <xf numFmtId="0" fontId="0" fillId="0" borderId="0" xfId="0" applyAlignment="1"/>
    <xf numFmtId="165" fontId="2" fillId="0" borderId="3" xfId="0" applyNumberFormat="1" applyFont="1" applyBorder="1"/>
    <xf numFmtId="167" fontId="2" fillId="0" borderId="2" xfId="0" applyNumberFormat="1" applyFont="1" applyBorder="1"/>
    <xf numFmtId="166" fontId="2" fillId="0" borderId="3" xfId="1" applyNumberFormat="1" applyFont="1" applyBorder="1"/>
    <xf numFmtId="10" fontId="1" fillId="0" borderId="0" xfId="2" applyNumberFormat="1" applyFont="1" applyBorder="1" applyAlignment="1"/>
    <xf numFmtId="10" fontId="1" fillId="0" borderId="3" xfId="2" applyNumberFormat="1" applyFont="1" applyBorder="1" applyAlignment="1"/>
    <xf numFmtId="168" fontId="8" fillId="0" borderId="0" xfId="2" applyNumberFormat="1" applyFont="1" applyBorder="1" applyAlignment="1"/>
    <xf numFmtId="168" fontId="0" fillId="0" borderId="0" xfId="2" applyNumberFormat="1" applyFont="1" applyBorder="1" applyAlignment="1"/>
    <xf numFmtId="168" fontId="11" fillId="4" borderId="0" xfId="2" applyNumberFormat="1" applyFont="1" applyFill="1" applyBorder="1" applyAlignment="1"/>
    <xf numFmtId="168" fontId="9" fillId="0" borderId="0" xfId="2" applyNumberFormat="1" applyFont="1" applyBorder="1"/>
    <xf numFmtId="168" fontId="11" fillId="4" borderId="0" xfId="2" applyNumberFormat="1" applyFont="1" applyFill="1" applyBorder="1"/>
    <xf numFmtId="168" fontId="7" fillId="0" borderId="0" xfId="2" applyNumberFormat="1" applyFont="1" applyBorder="1"/>
    <xf numFmtId="168" fontId="9" fillId="0" borderId="0" xfId="2" applyNumberFormat="1" applyFont="1" applyBorder="1" applyAlignment="1"/>
    <xf numFmtId="168" fontId="1" fillId="0" borderId="0" xfId="2" applyNumberFormat="1" applyFont="1" applyBorder="1"/>
    <xf numFmtId="168" fontId="10" fillId="0" borderId="0" xfId="2" applyNumberFormat="1" applyFont="1" applyBorder="1" applyAlignment="1"/>
    <xf numFmtId="168" fontId="0" fillId="0" borderId="0" xfId="2" applyNumberFormat="1" applyFont="1" applyBorder="1"/>
    <xf numFmtId="167" fontId="7" fillId="0" borderId="0" xfId="0" applyNumberFormat="1" applyFont="1"/>
    <xf numFmtId="167" fontId="4" fillId="0" borderId="0" xfId="0" applyNumberFormat="1" applyFont="1"/>
    <xf numFmtId="167" fontId="2" fillId="0" borderId="0" xfId="0" applyNumberFormat="1" applyFont="1"/>
    <xf numFmtId="0" fontId="0" fillId="0" borderId="0" xfId="0"/>
    <xf numFmtId="0" fontId="0" fillId="0" borderId="0" xfId="0"/>
    <xf numFmtId="0" fontId="4" fillId="0" borderId="0" xfId="0" applyFont="1"/>
    <xf numFmtId="0" fontId="1" fillId="0" borderId="0" xfId="0" applyFont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1" xfId="0" applyNumberFormat="1" applyFont="1" applyFill="1" applyBorder="1" applyAlignment="1">
      <alignment horizontal="center"/>
    </xf>
    <xf numFmtId="168" fontId="7" fillId="0" borderId="0" xfId="0" applyNumberFormat="1" applyFont="1" applyBorder="1"/>
    <xf numFmtId="168" fontId="11" fillId="4" borderId="0" xfId="0" applyNumberFormat="1" applyFont="1" applyFill="1" applyBorder="1" applyAlignment="1"/>
    <xf numFmtId="167" fontId="4" fillId="0" borderId="0" xfId="0" applyNumberFormat="1" applyFont="1"/>
    <xf numFmtId="0" fontId="1" fillId="0" borderId="0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2" fillId="0" borderId="0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11" fillId="4" borderId="0" xfId="0" applyNumberFormat="1" applyFont="1" applyFill="1" applyBorder="1" applyAlignment="1"/>
    <xf numFmtId="167" fontId="11" fillId="4" borderId="0" xfId="0" applyNumberFormat="1" applyFont="1" applyFill="1" applyBorder="1" applyAlignment="1"/>
    <xf numFmtId="168" fontId="1" fillId="0" borderId="3" xfId="0" applyNumberFormat="1" applyFont="1" applyBorder="1"/>
    <xf numFmtId="167" fontId="12" fillId="0" borderId="3" xfId="0" applyNumberFormat="1" applyFont="1" applyBorder="1"/>
    <xf numFmtId="167" fontId="1" fillId="0" borderId="0" xfId="0" applyNumberFormat="1" applyFont="1" applyBorder="1"/>
    <xf numFmtId="167" fontId="12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44" fontId="1" fillId="0" borderId="0" xfId="0" applyNumberFormat="1" applyFont="1" applyBorder="1" applyAlignment="1"/>
    <xf numFmtId="0" fontId="1" fillId="0" borderId="3" xfId="0" applyFont="1" applyBorder="1" applyAlignment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168" fontId="7" fillId="0" borderId="0" xfId="0" applyNumberFormat="1" applyFont="1" applyBorder="1"/>
    <xf numFmtId="168" fontId="0" fillId="0" borderId="0" xfId="0" applyNumberFormat="1" applyFont="1" applyBorder="1" applyAlignment="1"/>
    <xf numFmtId="168" fontId="7" fillId="0" borderId="0" xfId="0" applyNumberFormat="1" applyFont="1" applyBorder="1" applyAlignment="1"/>
    <xf numFmtId="168" fontId="11" fillId="4" borderId="0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48"/>
  <sheetViews>
    <sheetView tabSelected="1" topLeftCell="B33" zoomScale="130" zoomScaleNormal="130" workbookViewId="0">
      <selection activeCell="H148" sqref="H148"/>
    </sheetView>
  </sheetViews>
  <sheetFormatPr defaultRowHeight="14.4" x14ac:dyDescent="0.3"/>
  <cols>
    <col min="3" max="3" width="49" bestFit="1" customWidth="1"/>
  </cols>
  <sheetData>
    <row r="1" spans="2:12" x14ac:dyDescent="0.3">
      <c r="B1" s="37" t="s">
        <v>24</v>
      </c>
      <c r="C1" s="38"/>
      <c r="D1" s="39">
        <v>2012</v>
      </c>
      <c r="E1" s="39">
        <f>D1+1</f>
        <v>2013</v>
      </c>
      <c r="F1" s="39">
        <f t="shared" ref="F1" si="0">E1+1</f>
        <v>2014</v>
      </c>
      <c r="G1" s="39">
        <f t="shared" ref="G1" si="1">F1+1</f>
        <v>2015</v>
      </c>
      <c r="H1" s="40">
        <f>G1+1</f>
        <v>2016</v>
      </c>
      <c r="I1" s="40">
        <f t="shared" ref="I1:L1" si="2">H1+1</f>
        <v>2017</v>
      </c>
      <c r="J1" s="40">
        <f t="shared" si="2"/>
        <v>2018</v>
      </c>
      <c r="K1" s="40">
        <f t="shared" si="2"/>
        <v>2019</v>
      </c>
      <c r="L1" s="40">
        <f t="shared" si="2"/>
        <v>2020</v>
      </c>
    </row>
    <row r="2" spans="2:12" x14ac:dyDescent="0.3">
      <c r="B2" s="19"/>
      <c r="C2" s="20"/>
      <c r="D2" s="56"/>
      <c r="E2" s="56"/>
      <c r="F2" s="56"/>
      <c r="G2" s="56"/>
      <c r="H2" s="56"/>
      <c r="I2" s="56"/>
      <c r="J2" s="56"/>
      <c r="K2" s="56"/>
      <c r="L2" s="57"/>
    </row>
    <row r="3" spans="2:12" x14ac:dyDescent="0.3">
      <c r="B3" s="19"/>
      <c r="C3" s="41" t="s">
        <v>27</v>
      </c>
      <c r="D3" s="58"/>
      <c r="E3" s="59">
        <f>(E48-D48)/D48</f>
        <v>0.13725490196078435</v>
      </c>
      <c r="F3" s="59">
        <f t="shared" ref="F3:G4" si="3">(F48-E48)/E48</f>
        <v>0.23275862068965528</v>
      </c>
      <c r="G3" s="59">
        <f t="shared" si="3"/>
        <v>0.38461538461538458</v>
      </c>
      <c r="H3" s="60">
        <v>0.34499999999999997</v>
      </c>
      <c r="I3" s="60">
        <v>0.30499999999999999</v>
      </c>
      <c r="J3" s="60">
        <v>0.26500000000000001</v>
      </c>
      <c r="K3" s="60">
        <v>0.22500000000000001</v>
      </c>
      <c r="L3" s="60">
        <v>0.185</v>
      </c>
    </row>
    <row r="4" spans="2:12" x14ac:dyDescent="0.3">
      <c r="B4" s="19"/>
      <c r="C4" s="41" t="s">
        <v>29</v>
      </c>
      <c r="D4" s="61"/>
      <c r="E4" s="59">
        <f>(E49-D49)/D49</f>
        <v>4.4444444444445078E-3</v>
      </c>
      <c r="F4" s="59">
        <f t="shared" si="3"/>
        <v>2.2123893805309734E-2</v>
      </c>
      <c r="G4" s="59">
        <f t="shared" si="3"/>
        <v>1.2987012987012863E-2</v>
      </c>
      <c r="H4" s="62">
        <v>8.9999999999999993E-3</v>
      </c>
      <c r="I4" s="62">
        <v>5.0000000000000001E-3</v>
      </c>
      <c r="J4" s="62">
        <v>1E-3</v>
      </c>
      <c r="K4" s="62">
        <v>-3.0000000000000001E-3</v>
      </c>
      <c r="L4" s="62">
        <v>-7.0000000000000001E-3</v>
      </c>
    </row>
    <row r="5" spans="2:12" x14ac:dyDescent="0.3">
      <c r="B5" s="19"/>
      <c r="C5" s="21"/>
      <c r="D5" s="63"/>
      <c r="E5" s="64"/>
      <c r="F5" s="64"/>
      <c r="G5" s="64"/>
      <c r="H5" s="65"/>
      <c r="I5" s="65"/>
      <c r="J5" s="65"/>
      <c r="K5" s="65"/>
      <c r="L5" s="65"/>
    </row>
    <row r="6" spans="2:12" x14ac:dyDescent="0.3">
      <c r="B6" s="19"/>
      <c r="C6" s="20" t="s">
        <v>23</v>
      </c>
      <c r="D6" s="65">
        <f>D52/D50</f>
        <v>0.43119266055045868</v>
      </c>
      <c r="E6" s="65">
        <f t="shared" ref="E6:G6" si="4">E52/E50</f>
        <v>0.41812865497076024</v>
      </c>
      <c r="F6" s="65">
        <f t="shared" si="4"/>
        <v>0.40374331550802134</v>
      </c>
      <c r="G6" s="65">
        <f t="shared" si="4"/>
        <v>0.38657407407407401</v>
      </c>
      <c r="H6" s="62">
        <v>0.38</v>
      </c>
      <c r="I6" s="62">
        <v>0.373</v>
      </c>
      <c r="J6" s="62">
        <v>0.36599999999999999</v>
      </c>
      <c r="K6" s="62">
        <v>0.35899999999999999</v>
      </c>
      <c r="L6" s="62">
        <v>0.34200000000000003</v>
      </c>
    </row>
    <row r="7" spans="2:12" x14ac:dyDescent="0.3">
      <c r="B7" s="19"/>
      <c r="C7" s="21"/>
      <c r="D7" s="66"/>
      <c r="E7" s="61"/>
      <c r="F7" s="61"/>
      <c r="G7" s="61"/>
      <c r="H7" s="65"/>
      <c r="I7" s="65"/>
      <c r="J7" s="65"/>
      <c r="K7" s="65"/>
      <c r="L7" s="65"/>
    </row>
    <row r="8" spans="2:12" x14ac:dyDescent="0.3">
      <c r="B8" s="19"/>
      <c r="C8" s="31" t="s">
        <v>45</v>
      </c>
      <c r="D8" s="67">
        <f>D58/D$50</f>
        <v>3.9755351681957186E-2</v>
      </c>
      <c r="E8" s="67">
        <f t="shared" ref="E8:G8" si="5">E58/E$50</f>
        <v>4.0935672514619874E-2</v>
      </c>
      <c r="F8" s="67">
        <f t="shared" si="5"/>
        <v>3.20855614973262E-2</v>
      </c>
      <c r="G8" s="67">
        <f t="shared" si="5"/>
        <v>3.0092592592592591E-2</v>
      </c>
      <c r="H8" s="62">
        <v>0.03</v>
      </c>
      <c r="I8" s="62">
        <v>0.03</v>
      </c>
      <c r="J8" s="62">
        <v>0.03</v>
      </c>
      <c r="K8" s="62">
        <v>0.03</v>
      </c>
      <c r="L8" s="62">
        <v>0.03</v>
      </c>
    </row>
    <row r="9" spans="2:12" x14ac:dyDescent="0.3">
      <c r="B9" s="19"/>
      <c r="C9" s="31" t="s">
        <v>46</v>
      </c>
      <c r="D9" s="67">
        <f t="shared" ref="D9:G9" si="6">D59/D$50</f>
        <v>9.7859327217125383E-2</v>
      </c>
      <c r="E9" s="67">
        <f t="shared" si="6"/>
        <v>0.1023391812865497</v>
      </c>
      <c r="F9" s="67">
        <f t="shared" si="6"/>
        <v>0.10427807486631015</v>
      </c>
      <c r="G9" s="67">
        <f t="shared" si="6"/>
        <v>9.2592592592592587E-2</v>
      </c>
      <c r="H9" s="62">
        <v>9.8000000000000004E-2</v>
      </c>
      <c r="I9" s="62">
        <v>0.10299999999999999</v>
      </c>
      <c r="J9" s="62">
        <v>0.108</v>
      </c>
      <c r="K9" s="62">
        <v>0.113</v>
      </c>
      <c r="L9" s="62">
        <v>0.11799999999999999</v>
      </c>
    </row>
    <row r="10" spans="2:12" x14ac:dyDescent="0.3">
      <c r="B10" s="19"/>
      <c r="C10" s="31" t="s">
        <v>47</v>
      </c>
      <c r="D10" s="67">
        <f t="shared" ref="D10:G10" si="7">D60/D$50</f>
        <v>9.1743119266055037E-2</v>
      </c>
      <c r="E10" s="67">
        <f t="shared" si="7"/>
        <v>0.10087719298245613</v>
      </c>
      <c r="F10" s="67">
        <f t="shared" si="7"/>
        <v>0.12165775401069519</v>
      </c>
      <c r="G10" s="67">
        <f t="shared" si="7"/>
        <v>0.1273148148148148</v>
      </c>
      <c r="H10" s="62">
        <v>0.127</v>
      </c>
      <c r="I10" s="62">
        <v>0.127</v>
      </c>
      <c r="J10" s="62">
        <v>0.127</v>
      </c>
      <c r="K10" s="62">
        <v>0.127</v>
      </c>
      <c r="L10" s="62">
        <v>0.127</v>
      </c>
    </row>
    <row r="11" spans="2:12" x14ac:dyDescent="0.3">
      <c r="B11" s="19"/>
      <c r="C11" s="31" t="s">
        <v>48</v>
      </c>
      <c r="D11" s="67">
        <f t="shared" ref="D11:G11" si="8">D61/D$50</f>
        <v>8.5626911314984691E-2</v>
      </c>
      <c r="E11" s="67">
        <f t="shared" si="8"/>
        <v>9.3567251461988299E-2</v>
      </c>
      <c r="F11" s="67">
        <f t="shared" si="8"/>
        <v>8.8235294117647037E-2</v>
      </c>
      <c r="G11" s="67">
        <f t="shared" si="8"/>
        <v>7.8703703703703692E-2</v>
      </c>
      <c r="H11" s="62">
        <v>7.8E-2</v>
      </c>
      <c r="I11" s="62">
        <v>7.6999999999999999E-2</v>
      </c>
      <c r="J11" s="62">
        <v>7.5999999999999998E-2</v>
      </c>
      <c r="K11" s="62">
        <v>7.4999999999999997E-2</v>
      </c>
      <c r="L11" s="62">
        <v>7.3999999999999996E-2</v>
      </c>
    </row>
    <row r="12" spans="2:12" x14ac:dyDescent="0.3">
      <c r="B12" s="19"/>
      <c r="C12" s="23"/>
      <c r="D12" s="22"/>
      <c r="E12" s="22"/>
      <c r="F12" s="22"/>
      <c r="G12" s="22"/>
      <c r="H12" s="22"/>
      <c r="I12" s="22"/>
      <c r="J12" s="22"/>
      <c r="K12" s="22"/>
      <c r="L12" s="22"/>
    </row>
    <row r="13" spans="2:12" s="71" customFormat="1" x14ac:dyDescent="0.3">
      <c r="B13" s="78" t="s">
        <v>78</v>
      </c>
      <c r="C13" s="79"/>
      <c r="D13" s="87">
        <v>2012</v>
      </c>
      <c r="E13" s="87">
        <v>2013</v>
      </c>
      <c r="F13" s="87">
        <v>2014</v>
      </c>
      <c r="G13" s="87">
        <v>2015</v>
      </c>
      <c r="H13" s="80">
        <v>2016</v>
      </c>
      <c r="I13" s="80">
        <v>2017</v>
      </c>
      <c r="J13" s="80">
        <v>2018</v>
      </c>
      <c r="K13" s="80">
        <v>2019</v>
      </c>
      <c r="L13" s="80">
        <v>2020</v>
      </c>
    </row>
    <row r="14" spans="2:12" s="71" customFormat="1" x14ac:dyDescent="0.3">
      <c r="B14" s="74"/>
      <c r="C14" s="77"/>
      <c r="D14" s="76"/>
      <c r="E14" s="76"/>
      <c r="F14" s="76"/>
      <c r="G14" s="76"/>
      <c r="H14" s="76"/>
      <c r="I14" s="76"/>
      <c r="J14" s="76"/>
      <c r="K14" s="76"/>
      <c r="L14" s="76"/>
    </row>
    <row r="15" spans="2:12" s="71" customFormat="1" x14ac:dyDescent="0.3">
      <c r="B15" s="77"/>
      <c r="C15" s="77" t="s">
        <v>79</v>
      </c>
      <c r="D15" s="76"/>
      <c r="E15" s="76"/>
      <c r="F15" s="76"/>
      <c r="G15" s="73">
        <f>G86</f>
        <v>5.6000000000000014</v>
      </c>
      <c r="H15" s="76"/>
      <c r="I15" s="76"/>
      <c r="J15" s="76"/>
      <c r="K15" s="76"/>
      <c r="L15" s="76"/>
    </row>
    <row r="16" spans="2:12" s="71" customFormat="1" x14ac:dyDescent="0.3">
      <c r="B16" s="77"/>
      <c r="C16" s="77" t="s">
        <v>80</v>
      </c>
      <c r="D16" s="76"/>
      <c r="E16" s="76"/>
      <c r="F16" s="76"/>
      <c r="G16" s="76"/>
      <c r="H16" s="82">
        <v>0.35</v>
      </c>
      <c r="I16" s="82">
        <v>0.25</v>
      </c>
      <c r="J16" s="82">
        <v>0.2</v>
      </c>
      <c r="K16" s="82">
        <v>0.15</v>
      </c>
      <c r="L16" s="82">
        <v>0.05</v>
      </c>
    </row>
    <row r="17" spans="2:12" s="71" customFormat="1" x14ac:dyDescent="0.3">
      <c r="B17" s="77"/>
      <c r="C17" s="77"/>
      <c r="D17" s="76"/>
      <c r="E17" s="76"/>
      <c r="F17" s="76"/>
      <c r="G17" s="76"/>
      <c r="H17" s="76"/>
      <c r="I17" s="76"/>
      <c r="J17" s="76"/>
      <c r="K17" s="76"/>
      <c r="L17" s="76"/>
    </row>
    <row r="18" spans="2:12" s="71" customFormat="1" x14ac:dyDescent="0.3">
      <c r="B18" s="77"/>
      <c r="C18" s="77" t="s">
        <v>80</v>
      </c>
      <c r="D18" s="76"/>
      <c r="E18" s="76"/>
      <c r="F18" s="76"/>
      <c r="G18" s="76"/>
      <c r="H18" s="83">
        <f>$G$15*H16</f>
        <v>1.9600000000000004</v>
      </c>
      <c r="I18" s="83">
        <f t="shared" ref="I18:L18" si="9">$G$15*I16</f>
        <v>1.4000000000000004</v>
      </c>
      <c r="J18" s="83">
        <f t="shared" si="9"/>
        <v>1.1200000000000003</v>
      </c>
      <c r="K18" s="83">
        <f t="shared" si="9"/>
        <v>0.84000000000000019</v>
      </c>
      <c r="L18" s="83">
        <f t="shared" si="9"/>
        <v>0.28000000000000008</v>
      </c>
    </row>
    <row r="19" spans="2:12" s="71" customFormat="1" x14ac:dyDescent="0.3">
      <c r="B19" s="77"/>
      <c r="C19" s="77"/>
      <c r="D19" s="76"/>
      <c r="E19" s="76"/>
      <c r="F19" s="76"/>
      <c r="G19" s="76"/>
      <c r="H19" s="92"/>
      <c r="I19" s="92"/>
      <c r="J19" s="92"/>
      <c r="K19" s="92"/>
      <c r="L19" s="92"/>
    </row>
    <row r="20" spans="2:12" s="71" customFormat="1" x14ac:dyDescent="0.3">
      <c r="B20" s="77"/>
      <c r="C20" s="77" t="s">
        <v>81</v>
      </c>
      <c r="D20" s="88">
        <v>8</v>
      </c>
      <c r="E20" s="76"/>
      <c r="F20" s="76"/>
      <c r="G20" s="76"/>
      <c r="H20" s="92"/>
      <c r="I20" s="92"/>
      <c r="J20" s="92"/>
      <c r="K20" s="92"/>
      <c r="L20" s="92"/>
    </row>
    <row r="21" spans="2:12" s="71" customFormat="1" x14ac:dyDescent="0.3">
      <c r="B21" s="84"/>
      <c r="C21" s="84"/>
      <c r="D21" s="76"/>
      <c r="E21" s="76"/>
      <c r="F21" s="76"/>
      <c r="G21" s="76"/>
      <c r="H21" s="92"/>
      <c r="I21" s="92"/>
      <c r="J21" s="92"/>
      <c r="K21" s="92"/>
      <c r="L21" s="92"/>
    </row>
    <row r="22" spans="2:12" s="71" customFormat="1" x14ac:dyDescent="0.3">
      <c r="B22" s="77"/>
      <c r="C22" s="77" t="s">
        <v>82</v>
      </c>
      <c r="D22" s="76"/>
      <c r="E22" s="76"/>
      <c r="F22" s="76"/>
      <c r="G22" s="76"/>
      <c r="H22" s="89">
        <v>7.4</v>
      </c>
      <c r="I22" s="89">
        <v>7.4</v>
      </c>
      <c r="J22" s="89">
        <v>7.4</v>
      </c>
      <c r="K22" s="89">
        <v>7.4</v>
      </c>
      <c r="L22" s="89">
        <v>7.4</v>
      </c>
    </row>
    <row r="23" spans="2:12" s="71" customFormat="1" x14ac:dyDescent="0.3">
      <c r="B23" s="84"/>
      <c r="C23" s="84"/>
      <c r="D23" s="76"/>
      <c r="E23" s="76"/>
      <c r="F23" s="76"/>
      <c r="G23" s="76"/>
      <c r="H23" s="83"/>
      <c r="I23" s="83"/>
      <c r="J23" s="83"/>
      <c r="K23" s="83"/>
      <c r="L23" s="83"/>
    </row>
    <row r="24" spans="2:12" s="71" customFormat="1" x14ac:dyDescent="0.3">
      <c r="B24" s="77"/>
      <c r="C24" s="77" t="s">
        <v>83</v>
      </c>
      <c r="D24" s="76"/>
      <c r="E24" s="76"/>
      <c r="F24" s="76"/>
      <c r="G24" s="76"/>
      <c r="H24" s="83">
        <f>H22/$D$20</f>
        <v>0.92500000000000004</v>
      </c>
      <c r="I24" s="83">
        <f t="shared" ref="I24:L24" si="10">I22/$D$20</f>
        <v>0.92500000000000004</v>
      </c>
      <c r="J24" s="83">
        <f t="shared" si="10"/>
        <v>0.92500000000000004</v>
      </c>
      <c r="K24" s="83">
        <f t="shared" si="10"/>
        <v>0.92500000000000004</v>
      </c>
      <c r="L24" s="83">
        <f t="shared" si="10"/>
        <v>0.92500000000000004</v>
      </c>
    </row>
    <row r="25" spans="2:12" s="71" customFormat="1" x14ac:dyDescent="0.3">
      <c r="B25" s="77"/>
      <c r="C25" s="77" t="s">
        <v>84</v>
      </c>
      <c r="D25" s="76"/>
      <c r="E25" s="76"/>
      <c r="F25" s="76"/>
      <c r="G25" s="76"/>
      <c r="H25" s="83"/>
      <c r="I25" s="83">
        <f>I22/$D$20</f>
        <v>0.92500000000000004</v>
      </c>
      <c r="J25" s="83">
        <f t="shared" ref="J25:L25" si="11">J22/$D$20</f>
        <v>0.92500000000000004</v>
      </c>
      <c r="K25" s="83">
        <f t="shared" si="11"/>
        <v>0.92500000000000004</v>
      </c>
      <c r="L25" s="83">
        <f t="shared" si="11"/>
        <v>0.92500000000000004</v>
      </c>
    </row>
    <row r="26" spans="2:12" s="71" customFormat="1" x14ac:dyDescent="0.3">
      <c r="B26" s="77"/>
      <c r="C26" s="77" t="s">
        <v>85</v>
      </c>
      <c r="D26" s="76"/>
      <c r="E26" s="76"/>
      <c r="F26" s="76"/>
      <c r="G26" s="76"/>
      <c r="H26" s="83"/>
      <c r="I26" s="83"/>
      <c r="J26" s="83">
        <f>J22/$D$20</f>
        <v>0.92500000000000004</v>
      </c>
      <c r="K26" s="83">
        <f t="shared" ref="K26:L26" si="12">K22/$D$20</f>
        <v>0.92500000000000004</v>
      </c>
      <c r="L26" s="83">
        <f t="shared" si="12"/>
        <v>0.92500000000000004</v>
      </c>
    </row>
    <row r="27" spans="2:12" s="71" customFormat="1" x14ac:dyDescent="0.3">
      <c r="B27" s="77"/>
      <c r="C27" s="77" t="s">
        <v>86</v>
      </c>
      <c r="D27" s="76"/>
      <c r="E27" s="76"/>
      <c r="F27" s="76"/>
      <c r="G27" s="76"/>
      <c r="H27" s="83"/>
      <c r="I27" s="83"/>
      <c r="J27" s="83"/>
      <c r="K27" s="83">
        <f>K22/$D$20</f>
        <v>0.92500000000000004</v>
      </c>
      <c r="L27" s="83">
        <f>L22/$D$20</f>
        <v>0.92500000000000004</v>
      </c>
    </row>
    <row r="28" spans="2:12" s="71" customFormat="1" x14ac:dyDescent="0.3">
      <c r="B28" s="77"/>
      <c r="C28" s="77" t="s">
        <v>87</v>
      </c>
      <c r="D28" s="76"/>
      <c r="E28" s="76"/>
      <c r="F28" s="76"/>
      <c r="G28" s="76"/>
      <c r="H28" s="83"/>
      <c r="I28" s="83"/>
      <c r="J28" s="83"/>
      <c r="K28" s="83"/>
      <c r="L28" s="83">
        <f>L22/$D$20</f>
        <v>0.92500000000000004</v>
      </c>
    </row>
    <row r="29" spans="2:12" s="71" customFormat="1" x14ac:dyDescent="0.3">
      <c r="B29" s="85"/>
      <c r="C29" s="85" t="s">
        <v>88</v>
      </c>
      <c r="D29" s="90"/>
      <c r="E29" s="90"/>
      <c r="F29" s="90"/>
      <c r="G29" s="90"/>
      <c r="H29" s="91">
        <f>SUM(H24:H28)</f>
        <v>0.92500000000000004</v>
      </c>
      <c r="I29" s="91">
        <f t="shared" ref="I29:L29" si="13">SUM(I24:I28)</f>
        <v>1.85</v>
      </c>
      <c r="J29" s="91">
        <f t="shared" si="13"/>
        <v>2.7750000000000004</v>
      </c>
      <c r="K29" s="91">
        <f t="shared" si="13"/>
        <v>3.7</v>
      </c>
      <c r="L29" s="91">
        <f t="shared" si="13"/>
        <v>4.625</v>
      </c>
    </row>
    <row r="30" spans="2:12" s="71" customFormat="1" x14ac:dyDescent="0.3">
      <c r="B30" s="84"/>
      <c r="C30" s="84"/>
      <c r="D30" s="76"/>
      <c r="E30" s="76"/>
      <c r="F30" s="76"/>
      <c r="G30" s="76"/>
      <c r="H30" s="76"/>
      <c r="I30" s="76"/>
      <c r="J30" s="76"/>
      <c r="K30" s="76"/>
      <c r="L30" s="76"/>
    </row>
    <row r="31" spans="2:12" s="71" customFormat="1" x14ac:dyDescent="0.3">
      <c r="B31" s="86"/>
      <c r="C31" s="86" t="s">
        <v>89</v>
      </c>
      <c r="D31" s="76"/>
      <c r="E31" s="76"/>
      <c r="F31" s="76"/>
      <c r="G31" s="76"/>
      <c r="H31" s="93">
        <f>H29+H18</f>
        <v>2.8850000000000007</v>
      </c>
      <c r="I31" s="93">
        <f t="shared" ref="I31:L31" si="14">I29+I18</f>
        <v>3.2500000000000004</v>
      </c>
      <c r="J31" s="93">
        <f t="shared" si="14"/>
        <v>3.8950000000000005</v>
      </c>
      <c r="K31" s="93">
        <f t="shared" si="14"/>
        <v>4.54</v>
      </c>
      <c r="L31" s="93">
        <f t="shared" si="14"/>
        <v>4.9050000000000002</v>
      </c>
    </row>
    <row r="32" spans="2:12" s="71" customFormat="1" x14ac:dyDescent="0.3">
      <c r="B32" s="75"/>
      <c r="C32" s="75" t="s">
        <v>90</v>
      </c>
      <c r="D32" s="76"/>
      <c r="E32" s="76"/>
      <c r="F32" s="76"/>
      <c r="G32" s="76"/>
      <c r="H32" s="81">
        <f>H31/H50</f>
        <v>5.7422534314193842E-2</v>
      </c>
      <c r="I32" s="81">
        <f>I31/I50</f>
        <v>5.5572552206907475E-2</v>
      </c>
      <c r="J32" s="81">
        <f>J31/J50</f>
        <v>5.7520063675898417E-2</v>
      </c>
      <c r="K32" s="81">
        <f>K31/K50</f>
        <v>5.8553486005172586E-2</v>
      </c>
      <c r="L32" s="81">
        <f>L31/L50</f>
        <v>5.6164129720953929E-2</v>
      </c>
    </row>
    <row r="33" spans="2:12" s="72" customFormat="1" x14ac:dyDescent="0.3">
      <c r="B33" s="75"/>
      <c r="C33" s="75"/>
      <c r="D33" s="76"/>
      <c r="E33" s="76"/>
      <c r="F33" s="76"/>
      <c r="G33" s="76"/>
      <c r="H33" s="81"/>
      <c r="I33" s="81"/>
      <c r="J33" s="81"/>
      <c r="K33" s="81"/>
      <c r="L33" s="81"/>
    </row>
    <row r="34" spans="2:12" s="72" customFormat="1" x14ac:dyDescent="0.3">
      <c r="B34" s="102" t="s">
        <v>91</v>
      </c>
      <c r="C34" s="103"/>
      <c r="D34" s="104">
        <v>2012</v>
      </c>
      <c r="E34" s="104">
        <v>2013</v>
      </c>
      <c r="F34" s="104">
        <v>2014</v>
      </c>
      <c r="G34" s="104">
        <v>2015</v>
      </c>
      <c r="H34" s="105">
        <v>2016</v>
      </c>
      <c r="I34" s="105">
        <v>2017</v>
      </c>
      <c r="J34" s="105">
        <v>2018</v>
      </c>
      <c r="K34" s="105">
        <v>2019</v>
      </c>
      <c r="L34" s="105">
        <v>2020</v>
      </c>
    </row>
    <row r="35" spans="2:12" s="72" customFormat="1" x14ac:dyDescent="0.3">
      <c r="B35" s="94"/>
      <c r="C35" s="95"/>
      <c r="D35" s="96"/>
      <c r="E35" s="97"/>
      <c r="F35" s="97"/>
      <c r="G35" s="97"/>
      <c r="H35" s="96"/>
      <c r="I35" s="96"/>
      <c r="J35" s="96"/>
      <c r="K35" s="96"/>
      <c r="L35" s="98"/>
    </row>
    <row r="36" spans="2:12" s="72" customFormat="1" x14ac:dyDescent="0.3">
      <c r="B36" s="94"/>
      <c r="C36" s="106" t="s">
        <v>92</v>
      </c>
      <c r="D36" s="109">
        <f>D80/D50</f>
        <v>0.3058103975535168</v>
      </c>
      <c r="E36" s="109">
        <f t="shared" ref="E36:G36" si="15">E80/E50</f>
        <v>0.30701754385964908</v>
      </c>
      <c r="F36" s="109">
        <f t="shared" si="15"/>
        <v>0.19518716577540104</v>
      </c>
      <c r="G36" s="109">
        <f t="shared" si="15"/>
        <v>7.1759259259259245E-2</v>
      </c>
      <c r="H36" s="111">
        <v>0.10199999999999999</v>
      </c>
      <c r="I36" s="111">
        <v>0.13200000000000001</v>
      </c>
      <c r="J36" s="111">
        <v>0.16200000000000001</v>
      </c>
      <c r="K36" s="111">
        <v>0.192</v>
      </c>
      <c r="L36" s="111">
        <v>0.222</v>
      </c>
    </row>
    <row r="37" spans="2:12" s="72" customFormat="1" x14ac:dyDescent="0.3">
      <c r="B37" s="94"/>
      <c r="C37" s="106" t="s">
        <v>93</v>
      </c>
      <c r="D37" s="107">
        <f>D81/D52</f>
        <v>0.29787234042553196</v>
      </c>
      <c r="E37" s="107">
        <f t="shared" ref="E37:G37" si="16">E81/E52</f>
        <v>0.27272727272727276</v>
      </c>
      <c r="F37" s="107">
        <f t="shared" si="16"/>
        <v>0.39072847682119211</v>
      </c>
      <c r="G37" s="107">
        <f t="shared" si="16"/>
        <v>0.40119760479041922</v>
      </c>
      <c r="H37" s="111">
        <v>0.38100000000000001</v>
      </c>
      <c r="I37" s="111">
        <v>0.36099999999999999</v>
      </c>
      <c r="J37" s="111">
        <v>0.34100000000000003</v>
      </c>
      <c r="K37" s="111">
        <v>0.32100000000000001</v>
      </c>
      <c r="L37" s="111">
        <v>0.30099999999999999</v>
      </c>
    </row>
    <row r="38" spans="2:12" s="72" customFormat="1" x14ac:dyDescent="0.3">
      <c r="B38" s="94"/>
      <c r="C38" s="99"/>
      <c r="D38" s="108"/>
      <c r="E38" s="110"/>
      <c r="F38" s="110"/>
      <c r="G38" s="110"/>
      <c r="H38" s="100"/>
      <c r="I38" s="100"/>
      <c r="J38" s="100"/>
      <c r="K38" s="100"/>
      <c r="L38" s="100"/>
    </row>
    <row r="39" spans="2:12" s="72" customFormat="1" x14ac:dyDescent="0.3">
      <c r="B39" s="94"/>
      <c r="C39" s="106" t="s">
        <v>94</v>
      </c>
      <c r="D39" s="107">
        <f>D96/D52</f>
        <v>0.43262411347517726</v>
      </c>
      <c r="E39" s="107">
        <f t="shared" ref="E39:G39" si="17">E96/E52</f>
        <v>0.59440559440559437</v>
      </c>
      <c r="F39" s="107">
        <f t="shared" si="17"/>
        <v>0.45033112582781459</v>
      </c>
      <c r="G39" s="107">
        <f t="shared" si="17"/>
        <v>0.68862275449101795</v>
      </c>
      <c r="H39" s="111">
        <v>0.64900000000000002</v>
      </c>
      <c r="I39" s="111">
        <v>0.60899999999999999</v>
      </c>
      <c r="J39" s="111">
        <v>0.56899999999999995</v>
      </c>
      <c r="K39" s="111">
        <v>0.52900000000000003</v>
      </c>
      <c r="L39" s="111">
        <v>0.48899999999999999</v>
      </c>
    </row>
    <row r="40" spans="2:12" s="72" customFormat="1" x14ac:dyDescent="0.3">
      <c r="B40" s="94"/>
      <c r="C40" s="101" t="s">
        <v>95</v>
      </c>
      <c r="D40" s="107">
        <f>D97/SUM(D58:D60)</f>
        <v>0.70666666666666667</v>
      </c>
      <c r="E40" s="107">
        <f t="shared" ref="E40:G40" si="18">E97/SUM(E58:E60)</f>
        <v>0.58682634730538907</v>
      </c>
      <c r="F40" s="107">
        <f t="shared" si="18"/>
        <v>0.71502590673575117</v>
      </c>
      <c r="G40" s="107">
        <f t="shared" si="18"/>
        <v>0.74999999999999989</v>
      </c>
      <c r="H40" s="111">
        <v>0.72</v>
      </c>
      <c r="I40" s="111">
        <v>0.69</v>
      </c>
      <c r="J40" s="111">
        <v>0.66</v>
      </c>
      <c r="K40" s="111">
        <v>0.63</v>
      </c>
      <c r="L40" s="111">
        <v>0.6</v>
      </c>
    </row>
    <row r="41" spans="2:12" s="72" customFormat="1" x14ac:dyDescent="0.3">
      <c r="B41" s="94"/>
      <c r="C41" s="101" t="s">
        <v>96</v>
      </c>
      <c r="D41" s="107">
        <f>D98/D50</f>
        <v>9.480122324159021E-2</v>
      </c>
      <c r="E41" s="107">
        <f t="shared" ref="E41:G41" si="19">E98/E50</f>
        <v>0.17836257309941517</v>
      </c>
      <c r="F41" s="107">
        <f t="shared" si="19"/>
        <v>0.24866310160427807</v>
      </c>
      <c r="G41" s="107">
        <f t="shared" si="19"/>
        <v>0.34953703703703703</v>
      </c>
      <c r="H41" s="111">
        <v>0.36</v>
      </c>
      <c r="I41" s="111">
        <v>0.37</v>
      </c>
      <c r="J41" s="111">
        <v>0.38</v>
      </c>
      <c r="K41" s="111">
        <v>0.39</v>
      </c>
      <c r="L41" s="111">
        <v>0.4</v>
      </c>
    </row>
    <row r="42" spans="2:12" s="72" customFormat="1" x14ac:dyDescent="0.3">
      <c r="B42" s="94"/>
      <c r="C42" s="101"/>
      <c r="D42" s="107"/>
      <c r="E42" s="107"/>
      <c r="F42" s="107"/>
      <c r="G42" s="107"/>
      <c r="H42" s="107"/>
      <c r="I42" s="107"/>
      <c r="J42" s="107"/>
      <c r="K42" s="107"/>
      <c r="L42" s="107"/>
    </row>
    <row r="43" spans="2:12" s="72" customFormat="1" x14ac:dyDescent="0.3">
      <c r="B43" s="94"/>
      <c r="C43" s="101" t="s">
        <v>97</v>
      </c>
      <c r="D43" s="107"/>
      <c r="E43" s="107"/>
      <c r="F43" s="107"/>
      <c r="G43" s="107"/>
      <c r="H43" s="111">
        <f>((G88/D88)^(1/3))-1</f>
        <v>0.38258305377930313</v>
      </c>
      <c r="I43" s="111">
        <v>0.38258305377930313</v>
      </c>
      <c r="J43" s="111">
        <v>0.38258305377930313</v>
      </c>
      <c r="K43" s="111">
        <v>0.38258305377930313</v>
      </c>
      <c r="L43" s="111">
        <v>0.38258305377930313</v>
      </c>
    </row>
    <row r="44" spans="2:12" s="72" customFormat="1" x14ac:dyDescent="0.3">
      <c r="B44" s="75"/>
      <c r="C44" s="101"/>
      <c r="D44" s="76"/>
      <c r="E44" s="76"/>
      <c r="F44" s="76"/>
      <c r="G44" s="76"/>
      <c r="H44" s="81"/>
      <c r="I44" s="81"/>
      <c r="J44" s="81"/>
      <c r="K44" s="81"/>
      <c r="L44" s="81"/>
    </row>
    <row r="45" spans="2:12" s="72" customFormat="1" x14ac:dyDescent="0.3">
      <c r="B45" s="99"/>
      <c r="C45" s="101" t="s">
        <v>98</v>
      </c>
      <c r="D45" s="100">
        <f>D104/D70</f>
        <v>1.5</v>
      </c>
      <c r="E45" s="100">
        <f t="shared" ref="E45:G45" si="20">E104/E70</f>
        <v>1.7245508982035926</v>
      </c>
      <c r="F45" s="100">
        <f t="shared" si="20"/>
        <v>1.8823529411764697</v>
      </c>
      <c r="G45" s="100">
        <f t="shared" si="20"/>
        <v>1.6910569105691053</v>
      </c>
      <c r="H45" s="111">
        <v>1.5409999999999999</v>
      </c>
      <c r="I45" s="111">
        <v>1.391</v>
      </c>
      <c r="J45" s="111">
        <v>1.2410000000000001</v>
      </c>
      <c r="K45" s="111">
        <v>1.091</v>
      </c>
      <c r="L45" s="111">
        <v>0.94099999999999995</v>
      </c>
    </row>
    <row r="46" spans="2:12" s="72" customFormat="1" x14ac:dyDescent="0.3">
      <c r="B46" s="99"/>
      <c r="C46" s="101"/>
      <c r="D46" s="100"/>
      <c r="E46" s="100"/>
      <c r="F46" s="100"/>
      <c r="G46" s="100"/>
      <c r="H46" s="108"/>
      <c r="I46" s="108"/>
      <c r="J46" s="108"/>
      <c r="K46" s="108"/>
      <c r="L46" s="108"/>
    </row>
    <row r="47" spans="2:12" x14ac:dyDescent="0.3">
      <c r="B47" s="33" t="s">
        <v>25</v>
      </c>
      <c r="C47" s="34"/>
      <c r="D47" s="35">
        <v>2012</v>
      </c>
      <c r="E47" s="35">
        <v>2013</v>
      </c>
      <c r="F47" s="35">
        <v>2014</v>
      </c>
      <c r="G47" s="35">
        <v>2015</v>
      </c>
      <c r="H47" s="32">
        <f>G47+1</f>
        <v>2016</v>
      </c>
      <c r="I47" s="32">
        <f t="shared" ref="I47:L47" si="21">H47+1</f>
        <v>2017</v>
      </c>
      <c r="J47" s="32">
        <f t="shared" si="21"/>
        <v>2018</v>
      </c>
      <c r="K47" s="32">
        <f t="shared" si="21"/>
        <v>2019</v>
      </c>
      <c r="L47" s="32">
        <f t="shared" si="21"/>
        <v>2020</v>
      </c>
    </row>
    <row r="48" spans="2:12" x14ac:dyDescent="0.3">
      <c r="B48" s="16"/>
      <c r="C48" s="24" t="s">
        <v>26</v>
      </c>
      <c r="D48" s="24">
        <v>10.199999999999999</v>
      </c>
      <c r="E48" s="24">
        <v>11.6</v>
      </c>
      <c r="F48" s="24">
        <v>14.3</v>
      </c>
      <c r="G48" s="24">
        <v>19.8</v>
      </c>
      <c r="H48" s="68">
        <f t="shared" ref="H48:L49" si="22">G48*(1+H3)</f>
        <v>26.631</v>
      </c>
      <c r="I48" s="68">
        <f t="shared" si="22"/>
        <v>34.753454999999995</v>
      </c>
      <c r="J48" s="68">
        <f t="shared" si="22"/>
        <v>43.963120574999998</v>
      </c>
      <c r="K48" s="68">
        <f t="shared" si="22"/>
        <v>53.854822704375003</v>
      </c>
      <c r="L48" s="68">
        <f t="shared" si="22"/>
        <v>63.817964904684381</v>
      </c>
    </row>
    <row r="49" spans="2:12" x14ac:dyDescent="0.3">
      <c r="B49" s="16"/>
      <c r="C49" s="24" t="s">
        <v>28</v>
      </c>
      <c r="D49" s="24">
        <v>22.5</v>
      </c>
      <c r="E49" s="24">
        <v>22.6</v>
      </c>
      <c r="F49" s="24">
        <v>23.1</v>
      </c>
      <c r="G49" s="24">
        <v>23.4</v>
      </c>
      <c r="H49" s="68">
        <f t="shared" si="22"/>
        <v>23.610599999999994</v>
      </c>
      <c r="I49" s="68">
        <f t="shared" si="22"/>
        <v>23.728652999999991</v>
      </c>
      <c r="J49" s="68">
        <f t="shared" si="22"/>
        <v>23.752381652999986</v>
      </c>
      <c r="K49" s="68">
        <f t="shared" si="22"/>
        <v>23.681124508040988</v>
      </c>
      <c r="L49" s="68">
        <f t="shared" si="22"/>
        <v>23.5153566364847</v>
      </c>
    </row>
    <row r="50" spans="2:12" x14ac:dyDescent="0.3">
      <c r="B50" s="5"/>
      <c r="C50" s="5" t="s">
        <v>30</v>
      </c>
      <c r="D50" s="10">
        <v>32.700000000000003</v>
      </c>
      <c r="E50" s="10">
        <v>34.200000000000003</v>
      </c>
      <c r="F50" s="10">
        <v>37.400000000000006</v>
      </c>
      <c r="G50" s="10">
        <v>43.2</v>
      </c>
      <c r="H50" s="10">
        <f>SUM(H49,H48)</f>
        <v>50.241599999999991</v>
      </c>
      <c r="I50" s="10">
        <f t="shared" ref="I50:L50" si="23">SUM(I49,I48)</f>
        <v>58.482107999999982</v>
      </c>
      <c r="J50" s="10">
        <f t="shared" si="23"/>
        <v>67.715502227999991</v>
      </c>
      <c r="K50" s="10">
        <f t="shared" si="23"/>
        <v>77.535947212415991</v>
      </c>
      <c r="L50" s="10">
        <f t="shared" si="23"/>
        <v>87.333321541169084</v>
      </c>
    </row>
    <row r="51" spans="2:12" x14ac:dyDescent="0.3">
      <c r="H51" s="9"/>
      <c r="I51" s="9"/>
      <c r="J51" s="9"/>
      <c r="K51" s="9"/>
      <c r="L51" s="9"/>
    </row>
    <row r="52" spans="2:12" x14ac:dyDescent="0.3">
      <c r="C52" t="s">
        <v>31</v>
      </c>
      <c r="D52" s="14">
        <v>14.1</v>
      </c>
      <c r="E52" s="14">
        <v>14.3</v>
      </c>
      <c r="F52" s="14">
        <v>15.1</v>
      </c>
      <c r="G52" s="14">
        <v>16.7</v>
      </c>
      <c r="H52" s="9">
        <f>H50*H6</f>
        <v>19.091807999999997</v>
      </c>
      <c r="I52" s="9">
        <f>I50*I6</f>
        <v>21.813826283999994</v>
      </c>
      <c r="J52" s="9">
        <f>J50*J6</f>
        <v>24.783873815447997</v>
      </c>
      <c r="K52" s="9">
        <f>K50*K6</f>
        <v>27.835405049257339</v>
      </c>
      <c r="L52" s="9">
        <f>L50*L6</f>
        <v>29.867995967079828</v>
      </c>
    </row>
    <row r="53" spans="2:12" x14ac:dyDescent="0.3">
      <c r="H53" s="9"/>
      <c r="I53" s="9"/>
      <c r="J53" s="9"/>
      <c r="K53" s="9"/>
      <c r="L53" s="9"/>
    </row>
    <row r="54" spans="2:12" x14ac:dyDescent="0.3">
      <c r="C54" s="4" t="s">
        <v>32</v>
      </c>
      <c r="D54" s="70">
        <v>18.600000000000001</v>
      </c>
      <c r="E54" s="70">
        <v>19.900000000000002</v>
      </c>
      <c r="F54" s="70">
        <v>22.300000000000004</v>
      </c>
      <c r="G54" s="70">
        <v>26.500000000000004</v>
      </c>
      <c r="H54" s="70">
        <f>H50-H52</f>
        <v>31.149791999999994</v>
      </c>
      <c r="I54" s="70">
        <f t="shared" ref="I54:L54" si="24">I50-I52</f>
        <v>36.668281715999989</v>
      </c>
      <c r="J54" s="70">
        <f t="shared" si="24"/>
        <v>42.931628412551994</v>
      </c>
      <c r="K54" s="70">
        <f t="shared" si="24"/>
        <v>49.700542163158651</v>
      </c>
      <c r="L54" s="70">
        <f t="shared" si="24"/>
        <v>57.465325574089256</v>
      </c>
    </row>
    <row r="55" spans="2:12" x14ac:dyDescent="0.3">
      <c r="C55" s="24" t="s">
        <v>33</v>
      </c>
      <c r="D55" s="25">
        <f>D54/D50</f>
        <v>0.56880733944954132</v>
      </c>
      <c r="E55" s="25">
        <f t="shared" ref="E55:L55" si="25">E54/E50</f>
        <v>0.58187134502923976</v>
      </c>
      <c r="F55" s="25">
        <f t="shared" si="25"/>
        <v>0.59625668449197866</v>
      </c>
      <c r="G55" s="25">
        <f t="shared" si="25"/>
        <v>0.61342592592592593</v>
      </c>
      <c r="H55" s="25">
        <f t="shared" si="25"/>
        <v>0.62</v>
      </c>
      <c r="I55" s="25">
        <f t="shared" si="25"/>
        <v>0.627</v>
      </c>
      <c r="J55" s="25">
        <f t="shared" si="25"/>
        <v>0.63400000000000001</v>
      </c>
      <c r="K55" s="25">
        <f t="shared" si="25"/>
        <v>0.64100000000000001</v>
      </c>
      <c r="L55" s="25">
        <f t="shared" si="25"/>
        <v>0.65800000000000003</v>
      </c>
    </row>
    <row r="56" spans="2:12" x14ac:dyDescent="0.3">
      <c r="H56" s="9"/>
      <c r="I56" s="9"/>
      <c r="J56" s="9"/>
      <c r="K56" s="9"/>
      <c r="L56" s="9"/>
    </row>
    <row r="57" spans="2:12" x14ac:dyDescent="0.3">
      <c r="C57" s="4" t="s">
        <v>34</v>
      </c>
      <c r="H57" s="9"/>
      <c r="I57" s="9"/>
      <c r="J57" s="9"/>
      <c r="K57" s="9"/>
      <c r="L57" s="9"/>
    </row>
    <row r="58" spans="2:12" x14ac:dyDescent="0.3">
      <c r="C58" t="s">
        <v>35</v>
      </c>
      <c r="D58" s="14">
        <v>1.3</v>
      </c>
      <c r="E58" s="14">
        <v>1.4</v>
      </c>
      <c r="F58" s="14">
        <v>1.2</v>
      </c>
      <c r="G58" s="14">
        <v>1.3</v>
      </c>
      <c r="H58" s="69">
        <f t="shared" ref="H58:L60" si="26">H8*H$50</f>
        <v>1.5072479999999997</v>
      </c>
      <c r="I58" s="69">
        <f t="shared" si="26"/>
        <v>1.7544632399999993</v>
      </c>
      <c r="J58" s="69">
        <f t="shared" si="26"/>
        <v>2.0314650668399996</v>
      </c>
      <c r="K58" s="69">
        <f t="shared" si="26"/>
        <v>2.3260784163724795</v>
      </c>
      <c r="L58" s="69">
        <f t="shared" si="26"/>
        <v>2.6199996462350725</v>
      </c>
    </row>
    <row r="59" spans="2:12" x14ac:dyDescent="0.3">
      <c r="C59" t="s">
        <v>36</v>
      </c>
      <c r="D59">
        <v>3.2</v>
      </c>
      <c r="E59">
        <v>3.5</v>
      </c>
      <c r="F59">
        <v>3.9</v>
      </c>
      <c r="G59" s="9">
        <v>4</v>
      </c>
      <c r="H59" s="69">
        <f t="shared" si="26"/>
        <v>4.9236767999999991</v>
      </c>
      <c r="I59" s="69">
        <f t="shared" si="26"/>
        <v>6.0236571239999979</v>
      </c>
      <c r="J59" s="69">
        <f t="shared" si="26"/>
        <v>7.3132742406239988</v>
      </c>
      <c r="K59" s="69">
        <f t="shared" si="26"/>
        <v>8.7615620350030063</v>
      </c>
      <c r="L59" s="69">
        <f t="shared" si="26"/>
        <v>10.305331941857951</v>
      </c>
    </row>
    <row r="60" spans="2:12" x14ac:dyDescent="0.3">
      <c r="C60" t="s">
        <v>37</v>
      </c>
      <c r="D60" s="9">
        <v>3</v>
      </c>
      <c r="E60" s="9">
        <v>3.45</v>
      </c>
      <c r="F60" s="9">
        <v>4.5500000000000007</v>
      </c>
      <c r="G60" s="9">
        <v>5.5</v>
      </c>
      <c r="H60" s="69">
        <f t="shared" si="26"/>
        <v>6.3806831999999991</v>
      </c>
      <c r="I60" s="69">
        <f t="shared" si="26"/>
        <v>7.4272277159999982</v>
      </c>
      <c r="J60" s="69">
        <f t="shared" si="26"/>
        <v>8.5998687829559994</v>
      </c>
      <c r="K60" s="69">
        <f t="shared" si="26"/>
        <v>9.8470652959768312</v>
      </c>
      <c r="L60" s="69">
        <f t="shared" si="26"/>
        <v>11.091331835728473</v>
      </c>
    </row>
    <row r="61" spans="2:12" x14ac:dyDescent="0.3">
      <c r="C61" t="s">
        <v>38</v>
      </c>
      <c r="D61">
        <v>2.8</v>
      </c>
      <c r="E61">
        <v>3.2</v>
      </c>
      <c r="F61">
        <v>3.3</v>
      </c>
      <c r="G61">
        <v>3.4</v>
      </c>
      <c r="H61" s="69">
        <f>H31</f>
        <v>2.8850000000000007</v>
      </c>
      <c r="I61" s="83">
        <f>I31</f>
        <v>3.2500000000000004</v>
      </c>
      <c r="J61" s="83">
        <f>J31</f>
        <v>3.8950000000000005</v>
      </c>
      <c r="K61" s="83">
        <f>K31</f>
        <v>4.54</v>
      </c>
      <c r="L61" s="83">
        <f>L31</f>
        <v>4.9050000000000002</v>
      </c>
    </row>
    <row r="62" spans="2:12" x14ac:dyDescent="0.3">
      <c r="B62" s="6"/>
      <c r="C62" s="5" t="s">
        <v>39</v>
      </c>
      <c r="D62" s="26">
        <v>10.3</v>
      </c>
      <c r="E62" s="26">
        <v>11.55</v>
      </c>
      <c r="F62" s="26">
        <v>12.95</v>
      </c>
      <c r="G62" s="26">
        <v>14.200000000000001</v>
      </c>
      <c r="H62" s="26">
        <f>SUM(H58:H61)</f>
        <v>15.696607999999998</v>
      </c>
      <c r="I62" s="26">
        <f t="shared" ref="I62:L62" si="27">SUM(I58:I61)</f>
        <v>18.455348079999997</v>
      </c>
      <c r="J62" s="26">
        <f t="shared" si="27"/>
        <v>21.839608090419997</v>
      </c>
      <c r="K62" s="26">
        <f t="shared" si="27"/>
        <v>25.474705747352317</v>
      </c>
      <c r="L62" s="26">
        <f t="shared" si="27"/>
        <v>28.921663423821499</v>
      </c>
    </row>
    <row r="63" spans="2:12" x14ac:dyDescent="0.3">
      <c r="D63" s="27"/>
      <c r="E63" s="27"/>
      <c r="F63" s="27"/>
      <c r="G63" s="27"/>
      <c r="H63" s="9"/>
      <c r="I63" s="9"/>
      <c r="J63" s="9"/>
      <c r="K63" s="9"/>
      <c r="L63" s="9"/>
    </row>
    <row r="64" spans="2:12" x14ac:dyDescent="0.3">
      <c r="C64" s="4" t="s">
        <v>40</v>
      </c>
      <c r="D64" s="27">
        <v>8.3000000000000007</v>
      </c>
      <c r="E64" s="27">
        <v>8.3500000000000014</v>
      </c>
      <c r="F64" s="27">
        <v>9.350000000000005</v>
      </c>
      <c r="G64" s="27">
        <v>12.300000000000002</v>
      </c>
      <c r="H64" s="9">
        <f>H54-H62</f>
        <v>15.453183999999997</v>
      </c>
      <c r="I64" s="9">
        <f t="shared" ref="I64:L64" si="28">I54-I62</f>
        <v>18.212933635999992</v>
      </c>
      <c r="J64" s="9">
        <f t="shared" si="28"/>
        <v>21.092020322131997</v>
      </c>
      <c r="K64" s="9">
        <f t="shared" si="28"/>
        <v>24.225836415806334</v>
      </c>
      <c r="L64" s="9">
        <f t="shared" si="28"/>
        <v>28.543662150267757</v>
      </c>
    </row>
    <row r="65" spans="2:13" x14ac:dyDescent="0.3">
      <c r="D65" s="27"/>
      <c r="E65" s="27"/>
      <c r="F65" s="27"/>
      <c r="G65" s="27"/>
      <c r="H65" s="9"/>
      <c r="I65" s="9"/>
      <c r="J65" s="9"/>
      <c r="K65" s="9"/>
      <c r="L65" s="9"/>
    </row>
    <row r="66" spans="2:13" x14ac:dyDescent="0.3">
      <c r="C66" s="28" t="s">
        <v>41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</row>
    <row r="67" spans="2:13" x14ac:dyDescent="0.3">
      <c r="D67" s="27"/>
      <c r="E67" s="27"/>
      <c r="F67" s="27"/>
      <c r="G67" s="27"/>
      <c r="H67" s="9"/>
      <c r="I67" s="9"/>
      <c r="J67" s="9"/>
      <c r="K67" s="9"/>
      <c r="L67" s="9"/>
    </row>
    <row r="68" spans="2:13" x14ac:dyDescent="0.3">
      <c r="C68" s="4" t="s">
        <v>42</v>
      </c>
      <c r="D68" s="29">
        <v>8.3000000000000007</v>
      </c>
      <c r="E68" s="29">
        <v>8.3500000000000014</v>
      </c>
      <c r="F68" s="29">
        <v>9.350000000000005</v>
      </c>
      <c r="G68" s="29">
        <v>12.300000000000002</v>
      </c>
      <c r="H68" s="70">
        <f>H64-H66</f>
        <v>15.453183999999997</v>
      </c>
      <c r="I68" s="70">
        <f t="shared" ref="I68:L68" si="29">I64-I66</f>
        <v>18.212933635999992</v>
      </c>
      <c r="J68" s="70">
        <f t="shared" si="29"/>
        <v>21.092020322131997</v>
      </c>
      <c r="K68" s="70">
        <f t="shared" si="29"/>
        <v>24.225836415806334</v>
      </c>
      <c r="L68" s="70">
        <f t="shared" si="29"/>
        <v>28.543662150267757</v>
      </c>
      <c r="M68" s="28"/>
    </row>
    <row r="69" spans="2:13" x14ac:dyDescent="0.3">
      <c r="D69" s="27"/>
      <c r="E69" s="27"/>
      <c r="F69" s="27"/>
      <c r="G69" s="27"/>
      <c r="H69" s="9"/>
      <c r="I69" s="9"/>
      <c r="J69" s="9"/>
      <c r="K69" s="9"/>
      <c r="L69" s="9"/>
    </row>
    <row r="70" spans="2:13" x14ac:dyDescent="0.3">
      <c r="C70" t="s">
        <v>43</v>
      </c>
      <c r="D70" s="27">
        <v>1</v>
      </c>
      <c r="E70" s="27">
        <v>1.0437500000000002</v>
      </c>
      <c r="F70" s="27">
        <v>1.1687500000000006</v>
      </c>
      <c r="G70" s="27">
        <v>1.5375000000000003</v>
      </c>
      <c r="H70" s="9">
        <f>H68*H71</f>
        <v>1.9316479999999996</v>
      </c>
      <c r="I70" s="9">
        <f t="shared" ref="I70:L70" si="30">I68*I71</f>
        <v>2.276616704499999</v>
      </c>
      <c r="J70" s="9">
        <f t="shared" si="30"/>
        <v>2.6365025402664997</v>
      </c>
      <c r="K70" s="9">
        <f t="shared" si="30"/>
        <v>3.0282295519757918</v>
      </c>
      <c r="L70" s="9">
        <f t="shared" si="30"/>
        <v>3.5679577687834696</v>
      </c>
    </row>
    <row r="71" spans="2:13" x14ac:dyDescent="0.3">
      <c r="C71" s="24" t="s">
        <v>44</v>
      </c>
      <c r="D71" s="30">
        <v>0.12048192771084336</v>
      </c>
      <c r="E71" s="30">
        <v>0.125</v>
      </c>
      <c r="F71" s="30">
        <v>0.125</v>
      </c>
      <c r="G71" s="30">
        <v>0.125</v>
      </c>
      <c r="H71" s="30">
        <v>0.125</v>
      </c>
      <c r="I71" s="30">
        <v>0.125</v>
      </c>
      <c r="J71" s="30">
        <v>0.125</v>
      </c>
      <c r="K71" s="30">
        <v>0.125</v>
      </c>
      <c r="L71" s="30">
        <v>0.125</v>
      </c>
    </row>
    <row r="72" spans="2:13" x14ac:dyDescent="0.3">
      <c r="D72" s="27"/>
      <c r="E72" s="27"/>
      <c r="F72" s="27"/>
      <c r="G72" s="27"/>
      <c r="H72" s="9"/>
      <c r="I72" s="9"/>
      <c r="J72" s="9"/>
      <c r="K72" s="9"/>
      <c r="L72" s="9"/>
    </row>
    <row r="73" spans="2:13" x14ac:dyDescent="0.3">
      <c r="B73" s="12"/>
      <c r="C73" s="12" t="s">
        <v>22</v>
      </c>
      <c r="D73" s="18">
        <v>7.3000000000000007</v>
      </c>
      <c r="E73" s="18">
        <v>7.3062500000000012</v>
      </c>
      <c r="F73" s="18">
        <v>8.1812500000000039</v>
      </c>
      <c r="G73" s="18">
        <v>10.762500000000003</v>
      </c>
      <c r="H73" s="18">
        <f>H68-H70</f>
        <v>13.521535999999998</v>
      </c>
      <c r="I73" s="18">
        <f t="shared" ref="I73:L73" si="31">I68-I70</f>
        <v>15.936316931499993</v>
      </c>
      <c r="J73" s="18">
        <f t="shared" si="31"/>
        <v>18.455517781865499</v>
      </c>
      <c r="K73" s="18">
        <f t="shared" si="31"/>
        <v>21.197606863830543</v>
      </c>
      <c r="L73" s="18">
        <f t="shared" si="31"/>
        <v>24.975704381484288</v>
      </c>
    </row>
    <row r="74" spans="2:13" x14ac:dyDescent="0.3">
      <c r="B74" s="19"/>
      <c r="C74" s="23"/>
      <c r="D74" s="22"/>
      <c r="E74" s="22"/>
      <c r="F74" s="22"/>
      <c r="G74" s="22"/>
    </row>
    <row r="75" spans="2:13" x14ac:dyDescent="0.3">
      <c r="B75" s="19"/>
      <c r="C75" s="23"/>
      <c r="D75" s="22"/>
      <c r="E75" s="22"/>
      <c r="F75" s="22"/>
      <c r="G75" s="22"/>
    </row>
    <row r="76" spans="2:13" x14ac:dyDescent="0.3">
      <c r="B76" s="33" t="s">
        <v>49</v>
      </c>
      <c r="C76" s="34"/>
      <c r="D76" s="35">
        <v>2012</v>
      </c>
      <c r="E76" s="35">
        <f>D76+1</f>
        <v>2013</v>
      </c>
      <c r="F76" s="35">
        <f>E76+1</f>
        <v>2014</v>
      </c>
      <c r="G76" s="35">
        <f t="shared" ref="G76:L76" si="32">F76+1</f>
        <v>2015</v>
      </c>
      <c r="H76" s="32">
        <f t="shared" si="32"/>
        <v>2016</v>
      </c>
      <c r="I76" s="32">
        <f t="shared" si="32"/>
        <v>2017</v>
      </c>
      <c r="J76" s="32">
        <f t="shared" si="32"/>
        <v>2018</v>
      </c>
      <c r="K76" s="32">
        <f t="shared" si="32"/>
        <v>2019</v>
      </c>
      <c r="L76" s="32">
        <f t="shared" si="32"/>
        <v>2020</v>
      </c>
    </row>
    <row r="77" spans="2:13" x14ac:dyDescent="0.3">
      <c r="C77" s="1" t="s">
        <v>50</v>
      </c>
    </row>
    <row r="78" spans="2:13" x14ac:dyDescent="0.3">
      <c r="C78" s="42" t="s">
        <v>51</v>
      </c>
    </row>
    <row r="79" spans="2:13" x14ac:dyDescent="0.3">
      <c r="C79" t="s">
        <v>52</v>
      </c>
      <c r="D79" s="27">
        <v>19.399999999999999</v>
      </c>
      <c r="E79" s="27">
        <v>30.806250000000002</v>
      </c>
      <c r="F79" s="27">
        <v>43.687500000000007</v>
      </c>
      <c r="G79" s="27">
        <v>68.950000000000017</v>
      </c>
      <c r="H79" s="27"/>
      <c r="I79" s="27"/>
      <c r="J79" s="27"/>
      <c r="K79" s="27"/>
      <c r="L79" s="27"/>
    </row>
    <row r="80" spans="2:13" x14ac:dyDescent="0.3">
      <c r="C80" t="s">
        <v>6</v>
      </c>
      <c r="D80" s="43">
        <v>10</v>
      </c>
      <c r="E80" s="43">
        <v>10.5</v>
      </c>
      <c r="F80" s="43">
        <v>7.3</v>
      </c>
      <c r="G80" s="43">
        <v>3.0999999999999996</v>
      </c>
      <c r="H80" s="43"/>
      <c r="I80" s="43"/>
      <c r="J80" s="43"/>
      <c r="K80" s="43"/>
      <c r="L80" s="43"/>
    </row>
    <row r="81" spans="3:12" x14ac:dyDescent="0.3">
      <c r="C81" t="s">
        <v>53</v>
      </c>
      <c r="D81" s="43">
        <v>4.2</v>
      </c>
      <c r="E81" s="43">
        <v>3.9000000000000004</v>
      </c>
      <c r="F81" s="43">
        <v>5.9</v>
      </c>
      <c r="G81" s="43">
        <v>6.7</v>
      </c>
      <c r="H81" s="43"/>
      <c r="I81" s="43"/>
      <c r="J81" s="43"/>
      <c r="K81" s="43"/>
      <c r="L81" s="43"/>
    </row>
    <row r="82" spans="3:12" x14ac:dyDescent="0.3">
      <c r="C82" s="5" t="s">
        <v>54</v>
      </c>
      <c r="D82" s="44">
        <f>SUM(D79:D81)</f>
        <v>33.6</v>
      </c>
      <c r="E82" s="44">
        <f>SUM(E79:E81)</f>
        <v>45.206250000000004</v>
      </c>
      <c r="F82" s="44">
        <f>SUM(F79:F81)</f>
        <v>56.887500000000003</v>
      </c>
      <c r="G82" s="44">
        <f>SUM(G79:G81)</f>
        <v>78.750000000000014</v>
      </c>
      <c r="H82" s="44"/>
      <c r="I82" s="44"/>
      <c r="J82" s="44"/>
      <c r="K82" s="44"/>
      <c r="L82" s="44"/>
    </row>
    <row r="83" spans="3:12" x14ac:dyDescent="0.3">
      <c r="C83" s="16"/>
      <c r="D83" s="45"/>
      <c r="E83" s="45"/>
      <c r="F83" s="45"/>
      <c r="G83" s="45"/>
    </row>
    <row r="85" spans="3:12" x14ac:dyDescent="0.3">
      <c r="C85" s="4" t="s">
        <v>55</v>
      </c>
    </row>
    <row r="86" spans="3:12" x14ac:dyDescent="0.3">
      <c r="C86" t="s">
        <v>56</v>
      </c>
      <c r="D86" s="28">
        <v>5.5</v>
      </c>
      <c r="E86" s="46">
        <v>5.4</v>
      </c>
      <c r="F86" s="28">
        <v>5.3000000000000007</v>
      </c>
      <c r="G86" s="28">
        <v>5.6000000000000014</v>
      </c>
    </row>
    <row r="87" spans="3:12" x14ac:dyDescent="0.3">
      <c r="C87" s="28" t="s">
        <v>57</v>
      </c>
      <c r="D87" s="28">
        <v>0.6</v>
      </c>
      <c r="E87" s="28">
        <v>0.6</v>
      </c>
      <c r="F87" s="28">
        <v>0.6</v>
      </c>
      <c r="G87" s="28">
        <v>0.6</v>
      </c>
      <c r="H87" s="28">
        <v>0.6</v>
      </c>
      <c r="I87" s="28">
        <v>0.6</v>
      </c>
      <c r="J87" s="28">
        <v>0.6</v>
      </c>
      <c r="K87" s="28">
        <v>0.6</v>
      </c>
      <c r="L87" s="28">
        <v>0.6</v>
      </c>
    </row>
    <row r="88" spans="3:12" x14ac:dyDescent="0.3">
      <c r="C88" s="28" t="s">
        <v>58</v>
      </c>
      <c r="D88" s="28">
        <v>1.4</v>
      </c>
      <c r="E88" s="46">
        <v>2.5</v>
      </c>
      <c r="F88" s="28">
        <v>3</v>
      </c>
      <c r="G88" s="47">
        <v>3.7</v>
      </c>
      <c r="H88" s="47"/>
      <c r="I88" s="47"/>
      <c r="J88" s="47"/>
      <c r="K88" s="47"/>
      <c r="L88" s="47"/>
    </row>
    <row r="89" spans="3:12" x14ac:dyDescent="0.3">
      <c r="C89" s="5" t="s">
        <v>59</v>
      </c>
      <c r="D89" s="5">
        <f>SUM(D86:D88)</f>
        <v>7.5</v>
      </c>
      <c r="E89" s="48">
        <f>SUM(E86:E88)</f>
        <v>8.5</v>
      </c>
      <c r="F89" s="5">
        <f>SUM(F86:F88)</f>
        <v>8.9</v>
      </c>
      <c r="G89" s="5">
        <f>SUM(G86:G88)</f>
        <v>9.9000000000000021</v>
      </c>
      <c r="H89" s="5"/>
      <c r="I89" s="5"/>
      <c r="J89" s="5"/>
      <c r="K89" s="5"/>
      <c r="L89" s="5"/>
    </row>
    <row r="91" spans="3:12" x14ac:dyDescent="0.3">
      <c r="C91" s="12" t="s">
        <v>60</v>
      </c>
      <c r="D91" s="13">
        <f>D89+D82</f>
        <v>41.1</v>
      </c>
      <c r="E91" s="13">
        <f>E89+E82</f>
        <v>53.706250000000004</v>
      </c>
      <c r="F91" s="13">
        <f>F89+F82</f>
        <v>65.787500000000009</v>
      </c>
      <c r="G91" s="13">
        <f>G89+G82</f>
        <v>88.65000000000002</v>
      </c>
      <c r="H91" s="13"/>
      <c r="I91" s="13"/>
      <c r="J91" s="13"/>
      <c r="K91" s="13"/>
      <c r="L91" s="13"/>
    </row>
    <row r="92" spans="3:12" x14ac:dyDescent="0.3">
      <c r="C92" s="16"/>
      <c r="D92" s="49"/>
      <c r="E92" s="49"/>
      <c r="F92" s="49"/>
      <c r="G92" s="49"/>
    </row>
    <row r="93" spans="3:12" x14ac:dyDescent="0.3">
      <c r="D93" s="50"/>
    </row>
    <row r="94" spans="3:12" x14ac:dyDescent="0.3">
      <c r="C94" s="1" t="s">
        <v>61</v>
      </c>
    </row>
    <row r="95" spans="3:12" x14ac:dyDescent="0.3">
      <c r="C95" s="42" t="s">
        <v>62</v>
      </c>
      <c r="D95" s="3"/>
      <c r="E95" s="3"/>
      <c r="F95" s="3"/>
      <c r="G95" s="3"/>
    </row>
    <row r="96" spans="3:12" x14ac:dyDescent="0.3">
      <c r="C96" s="28" t="s">
        <v>63</v>
      </c>
      <c r="D96" s="51">
        <v>6.1</v>
      </c>
      <c r="E96" s="51">
        <v>8.5</v>
      </c>
      <c r="F96" s="51">
        <v>6.8</v>
      </c>
      <c r="G96" s="51">
        <v>11.5</v>
      </c>
      <c r="H96" s="51"/>
      <c r="I96" s="51"/>
      <c r="J96" s="51"/>
      <c r="K96" s="51"/>
      <c r="L96" s="51"/>
    </row>
    <row r="97" spans="2:12" x14ac:dyDescent="0.3">
      <c r="C97" s="52" t="s">
        <v>64</v>
      </c>
      <c r="D97" s="51">
        <v>5.3</v>
      </c>
      <c r="E97" s="51">
        <v>4.8999999999999995</v>
      </c>
      <c r="F97" s="51">
        <v>6.8999999999999995</v>
      </c>
      <c r="G97" s="51">
        <v>8.1</v>
      </c>
      <c r="H97" s="51"/>
      <c r="I97" s="51"/>
      <c r="J97" s="51"/>
      <c r="K97" s="51"/>
      <c r="L97" s="51"/>
    </row>
    <row r="98" spans="2:12" x14ac:dyDescent="0.3">
      <c r="C98" s="52" t="s">
        <v>65</v>
      </c>
      <c r="D98" s="51">
        <v>3.1</v>
      </c>
      <c r="E98" s="51">
        <v>6.1</v>
      </c>
      <c r="F98" s="51">
        <v>9.3000000000000007</v>
      </c>
      <c r="G98" s="51">
        <v>15.100000000000001</v>
      </c>
      <c r="H98" s="51"/>
      <c r="I98" s="51"/>
      <c r="J98" s="51"/>
      <c r="K98" s="51"/>
      <c r="L98" s="51"/>
    </row>
    <row r="99" spans="2:12" x14ac:dyDescent="0.3">
      <c r="C99" t="s">
        <v>66</v>
      </c>
      <c r="D99" s="51">
        <v>0</v>
      </c>
      <c r="E99" s="51">
        <v>0</v>
      </c>
      <c r="F99" s="51">
        <v>0</v>
      </c>
      <c r="G99" s="51">
        <v>0</v>
      </c>
      <c r="H99" s="51"/>
      <c r="I99" s="51"/>
      <c r="J99" s="51"/>
      <c r="K99" s="51"/>
      <c r="L99" s="51"/>
    </row>
    <row r="100" spans="2:12" x14ac:dyDescent="0.3">
      <c r="C100" s="5" t="s">
        <v>67</v>
      </c>
      <c r="D100" s="53">
        <f>SUM(D96:D99)</f>
        <v>14.499999999999998</v>
      </c>
      <c r="E100" s="5">
        <f>SUM(E96:E99)</f>
        <v>19.5</v>
      </c>
      <c r="F100" s="10">
        <f>SUM(F96:F99)</f>
        <v>23</v>
      </c>
      <c r="G100" s="5">
        <f>SUM(G96:G99)</f>
        <v>34.700000000000003</v>
      </c>
      <c r="H100" s="5"/>
      <c r="I100" s="5"/>
      <c r="J100" s="5"/>
      <c r="K100" s="5"/>
      <c r="L100" s="5"/>
    </row>
    <row r="101" spans="2:12" x14ac:dyDescent="0.3">
      <c r="C101" s="4"/>
      <c r="D101" s="3"/>
      <c r="E101" s="3"/>
      <c r="F101" s="3"/>
      <c r="G101" s="3"/>
    </row>
    <row r="102" spans="2:12" x14ac:dyDescent="0.3">
      <c r="C102" s="4" t="s">
        <v>68</v>
      </c>
      <c r="D102" s="3"/>
      <c r="E102" s="3"/>
      <c r="F102" s="3"/>
      <c r="G102" s="3"/>
    </row>
    <row r="103" spans="2:12" x14ac:dyDescent="0.3">
      <c r="C103" s="28" t="s">
        <v>69</v>
      </c>
      <c r="D103" s="47">
        <v>2</v>
      </c>
      <c r="E103" s="47">
        <v>2</v>
      </c>
      <c r="F103" s="47">
        <v>2</v>
      </c>
      <c r="G103" s="47">
        <v>2</v>
      </c>
      <c r="H103" s="47">
        <v>2</v>
      </c>
      <c r="I103" s="47">
        <v>2</v>
      </c>
      <c r="J103" s="47">
        <v>2</v>
      </c>
      <c r="K103" s="47">
        <v>2</v>
      </c>
      <c r="L103" s="47">
        <v>2</v>
      </c>
    </row>
    <row r="104" spans="2:12" x14ac:dyDescent="0.3">
      <c r="C104" s="28" t="s">
        <v>70</v>
      </c>
      <c r="D104" s="28">
        <v>1.5</v>
      </c>
      <c r="E104" s="51">
        <v>1.8</v>
      </c>
      <c r="F104" s="28">
        <v>2.2000000000000002</v>
      </c>
      <c r="G104" s="28">
        <v>2.6</v>
      </c>
      <c r="H104" s="28"/>
      <c r="I104" s="28"/>
      <c r="J104" s="28"/>
      <c r="K104" s="28"/>
      <c r="L104" s="28"/>
    </row>
    <row r="105" spans="2:12" x14ac:dyDescent="0.3">
      <c r="C105" s="5" t="s">
        <v>71</v>
      </c>
      <c r="D105" s="10">
        <f>SUM(D103:D104)</f>
        <v>3.5</v>
      </c>
      <c r="E105" s="5">
        <f>SUM(E103:E104)</f>
        <v>3.8</v>
      </c>
      <c r="F105" s="5">
        <f>SUM(F103:F104)</f>
        <v>4.2</v>
      </c>
      <c r="G105" s="5">
        <f>SUM(G103:G104)</f>
        <v>4.5999999999999996</v>
      </c>
      <c r="H105" s="5"/>
      <c r="I105" s="5"/>
      <c r="J105" s="5"/>
      <c r="K105" s="5"/>
      <c r="L105" s="5"/>
    </row>
    <row r="106" spans="2:12" x14ac:dyDescent="0.3">
      <c r="B106" s="19"/>
      <c r="C106" s="23"/>
      <c r="D106" s="22"/>
      <c r="E106" s="22"/>
      <c r="F106" s="22"/>
      <c r="G106" s="22"/>
      <c r="H106" s="100"/>
      <c r="I106" s="100"/>
      <c r="J106" s="100"/>
      <c r="K106" s="100"/>
      <c r="L106" s="100"/>
    </row>
    <row r="107" spans="2:12" x14ac:dyDescent="0.3">
      <c r="B107" s="19"/>
      <c r="C107" s="12" t="s">
        <v>72</v>
      </c>
      <c r="D107" s="54">
        <f t="shared" ref="D107:F107" si="33">D105+D100</f>
        <v>18</v>
      </c>
      <c r="E107" s="54">
        <f t="shared" si="33"/>
        <v>23.3</v>
      </c>
      <c r="F107" s="54">
        <f t="shared" si="33"/>
        <v>27.2</v>
      </c>
      <c r="G107" s="54">
        <f>G105+G100</f>
        <v>39.300000000000004</v>
      </c>
      <c r="H107" s="54"/>
      <c r="I107" s="54"/>
      <c r="J107" s="54"/>
      <c r="K107" s="54"/>
      <c r="L107" s="54"/>
    </row>
    <row r="108" spans="2:12" x14ac:dyDescent="0.3">
      <c r="B108" s="19"/>
    </row>
    <row r="109" spans="2:12" x14ac:dyDescent="0.3">
      <c r="B109" s="19"/>
      <c r="C109" s="4" t="s">
        <v>73</v>
      </c>
    </row>
    <row r="110" spans="2:12" x14ac:dyDescent="0.3">
      <c r="B110" s="19"/>
      <c r="C110" t="s">
        <v>74</v>
      </c>
      <c r="D110" s="28">
        <v>3.2</v>
      </c>
      <c r="E110" s="28">
        <v>3.2</v>
      </c>
      <c r="F110" s="28">
        <v>3.2</v>
      </c>
      <c r="G110" s="28">
        <v>3.2</v>
      </c>
    </row>
    <row r="111" spans="2:12" x14ac:dyDescent="0.3">
      <c r="B111" s="19"/>
      <c r="C111" s="28" t="s">
        <v>75</v>
      </c>
      <c r="D111" s="47">
        <v>19.899999999999999</v>
      </c>
      <c r="E111" s="47">
        <v>27.206250000000001</v>
      </c>
      <c r="F111" s="47">
        <v>35.387500000000003</v>
      </c>
      <c r="G111" s="47">
        <v>46.150000000000006</v>
      </c>
    </row>
    <row r="112" spans="2:12" x14ac:dyDescent="0.3">
      <c r="B112" s="19"/>
      <c r="C112" s="5" t="s">
        <v>76</v>
      </c>
      <c r="D112" s="55">
        <v>23.099999999999998</v>
      </c>
      <c r="E112" s="55">
        <v>30.40625</v>
      </c>
      <c r="F112" s="55">
        <v>38.587500000000006</v>
      </c>
      <c r="G112" s="55">
        <v>49.350000000000009</v>
      </c>
      <c r="H112" s="55"/>
      <c r="I112" s="55"/>
      <c r="J112" s="55"/>
      <c r="K112" s="55"/>
      <c r="L112" s="55"/>
    </row>
    <row r="113" spans="2:12" x14ac:dyDescent="0.3">
      <c r="B113" s="19"/>
    </row>
    <row r="114" spans="2:12" x14ac:dyDescent="0.3">
      <c r="B114" s="19"/>
      <c r="C114" s="12" t="s">
        <v>77</v>
      </c>
      <c r="D114" s="13">
        <v>41.099999999999994</v>
      </c>
      <c r="E114" s="13">
        <v>53.706249999999997</v>
      </c>
      <c r="F114" s="13">
        <v>65.787500000000009</v>
      </c>
      <c r="G114" s="13">
        <v>88.65</v>
      </c>
      <c r="H114" s="13"/>
      <c r="I114" s="13"/>
      <c r="J114" s="13"/>
      <c r="K114" s="13"/>
      <c r="L114" s="13"/>
    </row>
    <row r="115" spans="2:12" x14ac:dyDescent="0.3">
      <c r="B115" s="19"/>
      <c r="C115" s="23"/>
      <c r="D115" s="22"/>
      <c r="E115" s="22"/>
      <c r="F115" s="22"/>
      <c r="G115" s="22"/>
    </row>
    <row r="116" spans="2:12" x14ac:dyDescent="0.3">
      <c r="B116" s="19"/>
      <c r="C116" s="23"/>
      <c r="D116" s="22"/>
      <c r="E116" s="22"/>
      <c r="F116" s="22"/>
      <c r="G116" s="22"/>
    </row>
    <row r="118" spans="2:12" x14ac:dyDescent="0.3">
      <c r="B118" s="36" t="s">
        <v>0</v>
      </c>
      <c r="C118" s="32"/>
      <c r="D118" s="32">
        <v>2012</v>
      </c>
      <c r="E118" s="32">
        <f>D118+1</f>
        <v>2013</v>
      </c>
      <c r="F118" s="32">
        <f t="shared" ref="F118:G118" si="34">E118+1</f>
        <v>2014</v>
      </c>
      <c r="G118" s="32">
        <f t="shared" si="34"/>
        <v>2015</v>
      </c>
      <c r="H118" s="32">
        <f>G118+1</f>
        <v>2016</v>
      </c>
      <c r="I118" s="32">
        <f t="shared" ref="I118:L118" si="35">H118+1</f>
        <v>2017</v>
      </c>
      <c r="J118" s="32">
        <f t="shared" si="35"/>
        <v>2018</v>
      </c>
      <c r="K118" s="32">
        <f t="shared" si="35"/>
        <v>2019</v>
      </c>
      <c r="L118" s="32">
        <f t="shared" si="35"/>
        <v>2020</v>
      </c>
    </row>
    <row r="119" spans="2:12" x14ac:dyDescent="0.3">
      <c r="C119" s="1" t="s">
        <v>1</v>
      </c>
    </row>
    <row r="120" spans="2:12" x14ac:dyDescent="0.3">
      <c r="C120" t="s">
        <v>2</v>
      </c>
      <c r="D120" s="2">
        <v>7.3000000000000007</v>
      </c>
      <c r="E120" s="2">
        <v>7.3062500000000012</v>
      </c>
      <c r="F120" s="2">
        <v>8.1812500000000039</v>
      </c>
      <c r="G120" s="2">
        <v>10.762500000000003</v>
      </c>
      <c r="H120" s="2"/>
      <c r="I120" s="2"/>
      <c r="J120" s="2"/>
      <c r="K120" s="2"/>
      <c r="L120" s="2"/>
    </row>
    <row r="121" spans="2:12" x14ac:dyDescent="0.3">
      <c r="C121" t="s">
        <v>3</v>
      </c>
    </row>
    <row r="122" spans="2:12" x14ac:dyDescent="0.3">
      <c r="C122" t="s">
        <v>99</v>
      </c>
      <c r="D122" s="15">
        <v>2.8</v>
      </c>
      <c r="E122" s="15">
        <v>3.2</v>
      </c>
      <c r="F122" s="15">
        <v>3.3</v>
      </c>
      <c r="G122" s="15">
        <v>3.4</v>
      </c>
      <c r="H122" s="15"/>
      <c r="I122" s="15"/>
      <c r="J122" s="15"/>
      <c r="K122" s="15"/>
      <c r="L122" s="15"/>
    </row>
    <row r="123" spans="2:12" x14ac:dyDescent="0.3">
      <c r="C123" t="s">
        <v>4</v>
      </c>
      <c r="D123" s="15">
        <v>0</v>
      </c>
      <c r="E123" s="15">
        <v>0.3</v>
      </c>
      <c r="F123" s="15">
        <v>0.4</v>
      </c>
      <c r="G123" s="15">
        <v>0.4</v>
      </c>
      <c r="H123" s="15"/>
      <c r="I123" s="15"/>
      <c r="J123" s="15"/>
      <c r="K123" s="15"/>
      <c r="L123" s="15"/>
    </row>
    <row r="124" spans="2:12" x14ac:dyDescent="0.3">
      <c r="C124" s="4" t="s">
        <v>5</v>
      </c>
      <c r="D124" s="3"/>
      <c r="E124" s="3"/>
      <c r="F124" s="3"/>
      <c r="G124" s="3"/>
      <c r="H124" s="3"/>
      <c r="I124" s="3"/>
      <c r="J124" s="3"/>
      <c r="K124" s="3"/>
      <c r="L124" s="3"/>
    </row>
    <row r="125" spans="2:12" x14ac:dyDescent="0.3">
      <c r="C125" t="s">
        <v>6</v>
      </c>
      <c r="D125" s="15">
        <v>-2</v>
      </c>
      <c r="E125" s="15">
        <v>-0.5</v>
      </c>
      <c r="F125" s="15">
        <v>3.2</v>
      </c>
      <c r="G125" s="15">
        <v>4.2</v>
      </c>
      <c r="H125" s="15"/>
      <c r="I125" s="15"/>
      <c r="J125" s="15"/>
      <c r="K125" s="15"/>
      <c r="L125" s="15"/>
    </row>
    <row r="126" spans="2:12" x14ac:dyDescent="0.3">
      <c r="C126" t="s">
        <v>7</v>
      </c>
      <c r="D126" s="15">
        <v>1</v>
      </c>
      <c r="E126" s="15">
        <v>0.3</v>
      </c>
      <c r="F126" s="15">
        <v>-2</v>
      </c>
      <c r="G126" s="15">
        <v>-0.8</v>
      </c>
      <c r="H126" s="15"/>
      <c r="I126" s="15"/>
      <c r="J126" s="15"/>
      <c r="K126" s="15"/>
      <c r="L126" s="15"/>
    </row>
    <row r="127" spans="2:12" x14ac:dyDescent="0.3">
      <c r="C127" t="s">
        <v>8</v>
      </c>
      <c r="D127" s="15">
        <v>1.2</v>
      </c>
      <c r="E127" s="15">
        <v>2.4</v>
      </c>
      <c r="F127" s="15">
        <v>-1.7</v>
      </c>
      <c r="G127" s="15">
        <v>4.7</v>
      </c>
      <c r="H127" s="15"/>
      <c r="I127" s="15"/>
      <c r="J127" s="15"/>
      <c r="K127" s="15"/>
      <c r="L127" s="15"/>
    </row>
    <row r="128" spans="2:12" x14ac:dyDescent="0.3">
      <c r="C128" t="s">
        <v>9</v>
      </c>
      <c r="D128" s="15">
        <v>1.2</v>
      </c>
      <c r="E128" s="15">
        <v>-0.4</v>
      </c>
      <c r="F128" s="15">
        <v>2</v>
      </c>
      <c r="G128" s="15">
        <v>1.2</v>
      </c>
      <c r="H128" s="15"/>
      <c r="I128" s="15"/>
      <c r="J128" s="15"/>
      <c r="K128" s="15"/>
      <c r="L128" s="15"/>
    </row>
    <row r="129" spans="3:12" x14ac:dyDescent="0.3">
      <c r="C129" t="s">
        <v>10</v>
      </c>
      <c r="D129" s="15">
        <v>2</v>
      </c>
      <c r="E129" s="15">
        <v>3</v>
      </c>
      <c r="F129" s="15">
        <v>3.2</v>
      </c>
      <c r="G129" s="15">
        <v>5.8</v>
      </c>
      <c r="H129" s="15"/>
      <c r="I129" s="15"/>
      <c r="J129" s="15"/>
      <c r="K129" s="15"/>
      <c r="L129" s="15"/>
    </row>
    <row r="130" spans="3:12" x14ac:dyDescent="0.3">
      <c r="C130" s="5" t="s">
        <v>11</v>
      </c>
      <c r="D130" s="7">
        <v>13.5</v>
      </c>
      <c r="E130" s="7">
        <v>15.606250000000003</v>
      </c>
      <c r="F130" s="7">
        <v>16.581250000000004</v>
      </c>
      <c r="G130" s="7">
        <v>29.662500000000001</v>
      </c>
      <c r="H130" s="7"/>
      <c r="I130" s="7"/>
      <c r="J130" s="7"/>
      <c r="K130" s="7"/>
      <c r="L130" s="7"/>
    </row>
    <row r="131" spans="3:12" x14ac:dyDescent="0.3">
      <c r="C131" s="16"/>
      <c r="D131" s="17"/>
      <c r="E131" s="17"/>
      <c r="F131" s="17"/>
      <c r="G131" s="17"/>
    </row>
    <row r="133" spans="3:12" x14ac:dyDescent="0.3">
      <c r="C133" s="1" t="s">
        <v>12</v>
      </c>
    </row>
    <row r="134" spans="3:12" x14ac:dyDescent="0.3">
      <c r="C134" t="s">
        <v>13</v>
      </c>
      <c r="D134" s="15">
        <v>0.2</v>
      </c>
      <c r="E134" s="15">
        <v>0.1</v>
      </c>
      <c r="F134" s="15">
        <v>0.3</v>
      </c>
      <c r="G134" s="15">
        <v>0</v>
      </c>
      <c r="H134" s="15"/>
      <c r="I134" s="15"/>
      <c r="J134" s="15"/>
      <c r="K134" s="15"/>
      <c r="L134" s="15"/>
    </row>
    <row r="135" spans="3:12" x14ac:dyDescent="0.3">
      <c r="C135" t="s">
        <v>14</v>
      </c>
      <c r="D135" s="15">
        <v>-1.5</v>
      </c>
      <c r="E135" s="15">
        <v>-3.2</v>
      </c>
      <c r="F135" s="15">
        <v>-3.5</v>
      </c>
      <c r="G135" s="15">
        <v>-3.7</v>
      </c>
      <c r="H135" s="15"/>
      <c r="I135" s="15"/>
      <c r="J135" s="15"/>
      <c r="K135" s="15"/>
      <c r="L135" s="15"/>
    </row>
    <row r="136" spans="3:12" x14ac:dyDescent="0.3">
      <c r="C136" t="s">
        <v>15</v>
      </c>
      <c r="D136" s="15">
        <v>0</v>
      </c>
      <c r="E136" s="15">
        <v>-1.1000000000000001</v>
      </c>
      <c r="F136" s="15">
        <v>-0.5</v>
      </c>
      <c r="G136" s="15">
        <v>-0.7</v>
      </c>
      <c r="H136" s="15"/>
      <c r="I136" s="15"/>
      <c r="J136" s="15"/>
      <c r="K136" s="15"/>
      <c r="L136" s="15"/>
    </row>
    <row r="137" spans="3:12" x14ac:dyDescent="0.3">
      <c r="C137" s="5" t="s">
        <v>16</v>
      </c>
      <c r="D137" s="8">
        <v>-1.3</v>
      </c>
      <c r="E137" s="8">
        <v>-4.2</v>
      </c>
      <c r="F137" s="8">
        <v>-3.7</v>
      </c>
      <c r="G137" s="8">
        <v>-4.4000000000000004</v>
      </c>
      <c r="H137" s="8"/>
      <c r="I137" s="8"/>
      <c r="J137" s="8"/>
      <c r="K137" s="8"/>
      <c r="L137" s="8"/>
    </row>
    <row r="140" spans="3:12" x14ac:dyDescent="0.3">
      <c r="C140" s="1" t="s">
        <v>17</v>
      </c>
    </row>
    <row r="141" spans="3:12" x14ac:dyDescent="0.3">
      <c r="C141" t="s">
        <v>18</v>
      </c>
      <c r="D141" s="9">
        <v>0</v>
      </c>
      <c r="E141" s="9">
        <v>0</v>
      </c>
      <c r="F141" s="9">
        <v>0</v>
      </c>
      <c r="G141" s="9">
        <v>0</v>
      </c>
      <c r="H141" s="9"/>
      <c r="I141" s="9"/>
      <c r="J141" s="9"/>
      <c r="K141" s="9"/>
      <c r="L141" s="9"/>
    </row>
    <row r="142" spans="3:12" x14ac:dyDescent="0.3">
      <c r="C142" s="5" t="s">
        <v>16</v>
      </c>
      <c r="D142" s="10">
        <v>0</v>
      </c>
      <c r="E142" s="10">
        <v>0</v>
      </c>
      <c r="F142" s="10">
        <v>0</v>
      </c>
      <c r="G142" s="10">
        <v>0</v>
      </c>
      <c r="H142" s="10"/>
      <c r="I142" s="10"/>
      <c r="J142" s="10"/>
      <c r="K142" s="10"/>
      <c r="L142" s="10"/>
    </row>
    <row r="146" spans="3:12" x14ac:dyDescent="0.3">
      <c r="C146" t="s">
        <v>19</v>
      </c>
      <c r="D146" s="11">
        <v>12.2</v>
      </c>
      <c r="E146" s="11">
        <v>11.406250000000004</v>
      </c>
      <c r="F146" s="11">
        <v>12.881250000000005</v>
      </c>
      <c r="G146" s="11">
        <v>25.262500000000003</v>
      </c>
      <c r="H146" s="11"/>
      <c r="I146" s="11"/>
      <c r="J146" s="11"/>
      <c r="K146" s="11"/>
      <c r="L146" s="11"/>
    </row>
    <row r="147" spans="3:12" x14ac:dyDescent="0.3">
      <c r="C147" t="s">
        <v>20</v>
      </c>
      <c r="D147" s="14">
        <v>7.2</v>
      </c>
      <c r="E147" s="11">
        <v>19.399999999999999</v>
      </c>
      <c r="F147" s="11">
        <v>30.806250000000002</v>
      </c>
      <c r="G147" s="11">
        <v>43.687500000000007</v>
      </c>
      <c r="H147" s="11"/>
      <c r="I147" s="11"/>
      <c r="J147" s="11"/>
      <c r="K147" s="11"/>
      <c r="L147" s="11"/>
    </row>
    <row r="148" spans="3:12" x14ac:dyDescent="0.3">
      <c r="C148" s="12" t="s">
        <v>21</v>
      </c>
      <c r="D148" s="13">
        <v>19.399999999999999</v>
      </c>
      <c r="E148" s="13">
        <v>30.806250000000002</v>
      </c>
      <c r="F148" s="13">
        <v>43.687500000000007</v>
      </c>
      <c r="G148" s="13">
        <v>68.950000000000017</v>
      </c>
      <c r="H148" s="13"/>
      <c r="I148" s="13"/>
      <c r="J148" s="13"/>
      <c r="K148" s="13"/>
      <c r="L14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Kubicle</cp:lastModifiedBy>
  <dcterms:created xsi:type="dcterms:W3CDTF">2016-09-26T09:15:51Z</dcterms:created>
  <dcterms:modified xsi:type="dcterms:W3CDTF">2022-10-04T00:17:58Z</dcterms:modified>
</cp:coreProperties>
</file>