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570W\Downloads\"/>
    </mc:Choice>
  </mc:AlternateContent>
  <xr:revisionPtr revIDLastSave="0" documentId="13_ncr:1_{FDC55245-4E71-4146-99FC-08462719F3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xercise 3" sheetId="2" r:id="rId1"/>
    <sheet name="Projections" sheetId="1" r:id="rId2"/>
  </sheets>
  <definedNames>
    <definedName name="Hist_Year">Projections!#REF!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/>
  <c r="D18" i="1"/>
  <c r="H26" i="1" l="1"/>
  <c r="I26" i="1" s="1"/>
  <c r="H27" i="1"/>
  <c r="I27" i="1" s="1"/>
  <c r="J27" i="1" s="1"/>
  <c r="K27" i="1" s="1"/>
  <c r="L27" i="1" s="1"/>
  <c r="E23" i="1"/>
  <c r="F23" i="1"/>
  <c r="G23" i="1"/>
  <c r="D23" i="1"/>
  <c r="F68" i="1"/>
  <c r="F70" i="1" s="1"/>
  <c r="F63" i="1"/>
  <c r="E68" i="1"/>
  <c r="E63" i="1"/>
  <c r="D68" i="1"/>
  <c r="D63" i="1"/>
  <c r="G68" i="1"/>
  <c r="G63" i="1"/>
  <c r="G70" i="1"/>
  <c r="E19" i="1"/>
  <c r="F19" i="1"/>
  <c r="G19" i="1"/>
  <c r="D19" i="1"/>
  <c r="E17" i="1"/>
  <c r="F17" i="1"/>
  <c r="G17" i="1"/>
  <c r="D17" i="1"/>
  <c r="E14" i="1"/>
  <c r="F14" i="1" s="1"/>
  <c r="G14" i="1" s="1"/>
  <c r="H14" i="1" s="1"/>
  <c r="I14" i="1" s="1"/>
  <c r="J14" i="1" s="1"/>
  <c r="K14" i="1" s="1"/>
  <c r="L14" i="1" s="1"/>
  <c r="E54" i="1"/>
  <c r="F54" i="1" s="1"/>
  <c r="G54" i="1" s="1"/>
  <c r="H54" i="1" s="1"/>
  <c r="I54" i="1" s="1"/>
  <c r="J54" i="1" s="1"/>
  <c r="K54" i="1" s="1"/>
  <c r="L54" i="1" s="1"/>
  <c r="E11" i="1"/>
  <c r="F11" i="1"/>
  <c r="G11" i="1"/>
  <c r="D11" i="1"/>
  <c r="D9" i="1"/>
  <c r="E9" i="1"/>
  <c r="F9" i="1"/>
  <c r="G9" i="1"/>
  <c r="D10" i="1"/>
  <c r="E10" i="1"/>
  <c r="F10" i="1"/>
  <c r="G10" i="1"/>
  <c r="E8" i="1"/>
  <c r="F8" i="1"/>
  <c r="G8" i="1"/>
  <c r="D8" i="1"/>
  <c r="E6" i="1"/>
  <c r="F6" i="1"/>
  <c r="G6" i="1"/>
  <c r="D6" i="1"/>
  <c r="E4" i="1"/>
  <c r="F4" i="1"/>
  <c r="G4" i="1"/>
  <c r="F3" i="1"/>
  <c r="G3" i="1"/>
  <c r="E3" i="1"/>
  <c r="H25" i="1"/>
  <c r="I25" i="1" s="1"/>
  <c r="J25" i="1" s="1"/>
  <c r="K25" i="1" s="1"/>
  <c r="L25" i="1" s="1"/>
  <c r="G33" i="1"/>
  <c r="F33" i="1"/>
  <c r="E33" i="1"/>
  <c r="D33" i="1"/>
  <c r="E1" i="1"/>
  <c r="F1" i="1" s="1"/>
  <c r="G1" i="1" s="1"/>
  <c r="H1" i="1" s="1"/>
  <c r="I1" i="1" s="1"/>
  <c r="J1" i="1" s="1"/>
  <c r="K1" i="1" s="1"/>
  <c r="L1" i="1" s="1"/>
  <c r="E70" i="1" l="1"/>
  <c r="D70" i="1"/>
  <c r="I28" i="1"/>
  <c r="J26" i="1"/>
  <c r="H28" i="1"/>
  <c r="K26" i="1" l="1"/>
  <c r="J28" i="1"/>
  <c r="I37" i="1"/>
  <c r="I36" i="1"/>
  <c r="I30" i="1"/>
  <c r="I32" i="1" s="1"/>
  <c r="I39" i="1"/>
  <c r="I38" i="1"/>
  <c r="H36" i="1"/>
  <c r="H39" i="1"/>
  <c r="H30" i="1"/>
  <c r="H32" i="1" s="1"/>
  <c r="H37" i="1"/>
  <c r="H38" i="1"/>
  <c r="I40" i="1" l="1"/>
  <c r="I33" i="1"/>
  <c r="I42" i="1"/>
  <c r="I46" i="1" s="1"/>
  <c r="H40" i="1"/>
  <c r="H42" i="1" s="1"/>
  <c r="H46" i="1" s="1"/>
  <c r="K28" i="1"/>
  <c r="L26" i="1"/>
  <c r="L28" i="1" s="1"/>
  <c r="J39" i="1"/>
  <c r="J37" i="1"/>
  <c r="J36" i="1"/>
  <c r="J30" i="1"/>
  <c r="J32" i="1" s="1"/>
  <c r="J38" i="1"/>
  <c r="H33" i="1"/>
  <c r="J33" i="1" l="1"/>
  <c r="L39" i="1"/>
  <c r="L38" i="1"/>
  <c r="L37" i="1"/>
  <c r="L30" i="1"/>
  <c r="L32" i="1" s="1"/>
  <c r="L36" i="1"/>
  <c r="L40" i="1" s="1"/>
  <c r="H48" i="1"/>
  <c r="H51" i="1"/>
  <c r="K30" i="1"/>
  <c r="K32" i="1"/>
  <c r="K37" i="1"/>
  <c r="K36" i="1"/>
  <c r="K38" i="1"/>
  <c r="K39" i="1"/>
  <c r="I48" i="1"/>
  <c r="I51" i="1"/>
  <c r="J40" i="1"/>
  <c r="J42" i="1" s="1"/>
  <c r="J46" i="1" s="1"/>
  <c r="L42" i="1" l="1"/>
  <c r="L46" i="1" s="1"/>
  <c r="L33" i="1"/>
  <c r="J48" i="1"/>
  <c r="J51" i="1" s="1"/>
  <c r="K40" i="1"/>
  <c r="K33" i="1"/>
  <c r="K42" i="1"/>
  <c r="K46" i="1" s="1"/>
  <c r="K48" i="1" l="1"/>
  <c r="K51" i="1" s="1"/>
  <c r="L48" i="1"/>
  <c r="L51" i="1" s="1"/>
</calcChain>
</file>

<file path=xl/sharedStrings.xml><?xml version="1.0" encoding="utf-8"?>
<sst xmlns="http://schemas.openxmlformats.org/spreadsheetml/2006/main" count="46" uniqueCount="46">
  <si>
    <t>Net profit</t>
  </si>
  <si>
    <t>Cost of Sales % Revenue:</t>
  </si>
  <si>
    <t>Income Statement Assumptions</t>
  </si>
  <si>
    <t>Income Statement</t>
  </si>
  <si>
    <t>Consulting Revenue</t>
  </si>
  <si>
    <t>Consulting Growth Rate</t>
  </si>
  <si>
    <t>Hardware  Revenue</t>
  </si>
  <si>
    <t>Hardware Growth Rate</t>
  </si>
  <si>
    <t>Revenue from Continuing Operations</t>
  </si>
  <si>
    <t>Cost of Goods Sold (COGS)</t>
  </si>
  <si>
    <t>Gross Profit</t>
  </si>
  <si>
    <t>Gross Margin</t>
  </si>
  <si>
    <t>Operating Expenses</t>
  </si>
  <si>
    <t xml:space="preserve">   Research &amp; Development Expense</t>
  </si>
  <si>
    <t xml:space="preserve">   Sales &amp; Marketing Expense</t>
  </si>
  <si>
    <t xml:space="preserve">   General &amp; Administrative Expense</t>
  </si>
  <si>
    <t xml:space="preserve">   Depreciation and Amortization</t>
  </si>
  <si>
    <t>Total Operating Expenses:</t>
  </si>
  <si>
    <t>Earnings Before Interest &amp; Taxes (EBIT)</t>
  </si>
  <si>
    <t>Net financing costs</t>
  </si>
  <si>
    <t>Profit before Income Tax</t>
  </si>
  <si>
    <t>Income Tax Expense</t>
  </si>
  <si>
    <t xml:space="preserve">   Effective Tax Rate</t>
  </si>
  <si>
    <t>Research &amp; Development / Revenue:</t>
  </si>
  <si>
    <t>Sales &amp; Marketing / Revenue:</t>
  </si>
  <si>
    <t>General &amp; Administrative / Revenue:</t>
  </si>
  <si>
    <t>Depreciation / Revenue:</t>
  </si>
  <si>
    <t>Balance Sheet</t>
  </si>
  <si>
    <t>LIABILITIES AND EQUITY</t>
  </si>
  <si>
    <t>Current Liabilities</t>
  </si>
  <si>
    <t xml:space="preserve">    Trade and other payables</t>
  </si>
  <si>
    <t xml:space="preserve">    Accrued Expenses</t>
  </si>
  <si>
    <t xml:space="preserve">    Deferred Revenues</t>
  </si>
  <si>
    <t xml:space="preserve">    Short-term debt</t>
  </si>
  <si>
    <t>Total Current Liabilities</t>
  </si>
  <si>
    <t>Non-Current Liabilities</t>
  </si>
  <si>
    <t xml:space="preserve">    Other Non-Current Liabilities</t>
  </si>
  <si>
    <t xml:space="preserve">    Deferred Tax Liabilities</t>
  </si>
  <si>
    <t>Total Non-Current Liabilities</t>
  </si>
  <si>
    <t>Trade and other payables / Cost of Sales</t>
  </si>
  <si>
    <t>Balance sheet assumptions</t>
  </si>
  <si>
    <t>Accrued expenses / SG&amp;A</t>
  </si>
  <si>
    <t>Deferred revenue / Revenue</t>
  </si>
  <si>
    <t>Total Liabilities:</t>
  </si>
  <si>
    <t>Other non-current assets (Growth rate)</t>
  </si>
  <si>
    <t>Deferred Tax Liabilities / Income 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</si>
</sst>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;\(\-#,##0.0\)"/>
    <numFmt numFmtId="165" formatCode="_-* #,##0.0_-;\-* #,##0.0_-;_-* &quot;-&quot;??_-;_-@_-"/>
    <numFmt numFmtId="166" formatCode="0.0"/>
    <numFmt numFmtId="167" formatCode="_(&quot;$&quot;* #,##0.00_);_(&quot;$&quot;* \(#,##0.00\);_(&quot;$&quot;* &quot;-&quot;??_);_(@_)"/>
    <numFmt numFmtId="168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208DE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166" fontId="0" fillId="0" borderId="0" xfId="0" applyNumberFormat="1"/>
    <xf numFmtId="166" fontId="2" fillId="0" borderId="3" xfId="0" applyNumberFormat="1" applyFont="1" applyBorder="1"/>
    <xf numFmtId="0" fontId="2" fillId="0" borderId="2" xfId="0" applyFont="1" applyBorder="1"/>
    <xf numFmtId="0" fontId="4" fillId="0" borderId="0" xfId="0" applyFont="1"/>
    <xf numFmtId="0" fontId="2" fillId="0" borderId="0" xfId="0" applyFont="1" applyBorder="1"/>
    <xf numFmtId="165" fontId="2" fillId="0" borderId="2" xfId="1" applyNumberFormat="1" applyFont="1" applyBorder="1" applyAlignment="1">
      <alignment horizontal="right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167" fontId="1" fillId="0" borderId="0" xfId="0" applyNumberFormat="1" applyFont="1" applyBorder="1" applyAlignment="1"/>
    <xf numFmtId="0" fontId="1" fillId="0" borderId="3" xfId="0" applyFont="1" applyBorder="1" applyAlignment="1"/>
    <xf numFmtId="0" fontId="7" fillId="0" borderId="0" xfId="0" applyFont="1" applyBorder="1" applyAlignment="1">
      <alignment horizontal="left" indent="1"/>
    </xf>
    <xf numFmtId="168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7" fillId="0" borderId="0" xfId="0" applyFont="1"/>
    <xf numFmtId="9" fontId="7" fillId="0" borderId="0" xfId="2" applyFont="1"/>
    <xf numFmtId="165" fontId="0" fillId="0" borderId="3" xfId="1" applyNumberFormat="1" applyFont="1" applyBorder="1" applyAlignment="1">
      <alignment horizontal="right"/>
    </xf>
    <xf numFmtId="165" fontId="0" fillId="0" borderId="0" xfId="1" applyNumberFormat="1" applyFont="1" applyAlignment="1">
      <alignment horizontal="right"/>
    </xf>
    <xf numFmtId="0" fontId="0" fillId="0" borderId="0" xfId="0" applyFont="1"/>
    <xf numFmtId="165" fontId="2" fillId="0" borderId="0" xfId="1" applyNumberFormat="1" applyFont="1" applyAlignment="1">
      <alignment horizontal="right"/>
    </xf>
    <xf numFmtId="168" fontId="7" fillId="0" borderId="0" xfId="1" applyNumberFormat="1" applyFont="1" applyAlignment="1">
      <alignment horizontal="right"/>
    </xf>
    <xf numFmtId="0" fontId="0" fillId="0" borderId="0" xfId="0" applyFont="1" applyBorder="1" applyAlignment="1">
      <alignment horizontal="left"/>
    </xf>
    <xf numFmtId="0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168" fontId="7" fillId="0" borderId="0" xfId="0" applyNumberFormat="1" applyFont="1" applyBorder="1"/>
    <xf numFmtId="168" fontId="0" fillId="0" borderId="0" xfId="0" applyNumberFormat="1" applyFont="1" applyBorder="1" applyAlignment="1"/>
    <xf numFmtId="168" fontId="7" fillId="0" borderId="0" xfId="0" applyNumberFormat="1" applyFont="1" applyBorder="1" applyAlignment="1"/>
    <xf numFmtId="168" fontId="8" fillId="4" borderId="0" xfId="0" applyNumberFormat="1" applyFont="1" applyFill="1" applyBorder="1" applyAlignment="1"/>
    <xf numFmtId="166" fontId="7" fillId="0" borderId="0" xfId="0" applyNumberFormat="1" applyFont="1"/>
    <xf numFmtId="166" fontId="4" fillId="0" borderId="0" xfId="0" applyNumberFormat="1" applyFont="1"/>
    <xf numFmtId="166" fontId="2" fillId="0" borderId="0" xfId="0" applyNumberFormat="1" applyFont="1"/>
    <xf numFmtId="166" fontId="0" fillId="0" borderId="3" xfId="1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166" fontId="0" fillId="0" borderId="0" xfId="0" applyNumberFormat="1" applyFont="1"/>
    <xf numFmtId="165" fontId="2" fillId="0" borderId="0" xfId="1" applyNumberFormat="1" applyFont="1" applyBorder="1"/>
    <xf numFmtId="43" fontId="0" fillId="0" borderId="0" xfId="0" applyNumberFormat="1"/>
    <xf numFmtId="164" fontId="0" fillId="0" borderId="0" xfId="0" applyNumberFormat="1" applyFont="1"/>
    <xf numFmtId="0" fontId="0" fillId="0" borderId="0" xfId="0" applyAlignment="1"/>
    <xf numFmtId="164" fontId="2" fillId="0" borderId="3" xfId="0" applyNumberFormat="1" applyFont="1" applyBorder="1"/>
    <xf numFmtId="165" fontId="2" fillId="0" borderId="0" xfId="1" applyNumberFormat="1" applyFont="1" applyBorder="1" applyAlignment="1">
      <alignment horizontal="right"/>
    </xf>
    <xf numFmtId="166" fontId="2" fillId="0" borderId="2" xfId="0" applyNumberFormat="1" applyFont="1" applyBorder="1"/>
    <xf numFmtId="166" fontId="2" fillId="5" borderId="2" xfId="0" applyNumberFormat="1" applyFont="1" applyFill="1" applyBorder="1"/>
    <xf numFmtId="0" fontId="5" fillId="3" borderId="2" xfId="0" applyNumberFormat="1" applyFont="1" applyFill="1" applyBorder="1" applyAlignment="1">
      <alignment horizontal="center"/>
    </xf>
    <xf numFmtId="165" fontId="0" fillId="0" borderId="0" xfId="0" applyNumberFormat="1" applyFont="1"/>
    <xf numFmtId="0" fontId="0" fillId="0" borderId="0" xfId="0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19050</xdr:rowOff>
    </xdr:from>
    <xdr:to>
      <xdr:col>12</xdr:col>
      <xdr:colOff>296316</xdr:colOff>
      <xdr:row>11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7175" y="209550"/>
          <a:ext cx="8268741" cy="1971675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E" sz="1200"/>
        </a:p>
      </xdr:txBody>
    </xdr:sp>
    <xdr:clientData/>
  </xdr:twoCellAnchor>
  <xdr:twoCellAnchor>
    <xdr:from>
      <xdr:col>0</xdr:col>
      <xdr:colOff>257176</xdr:colOff>
      <xdr:row>1</xdr:row>
      <xdr:rowOff>58293</xdr:rowOff>
    </xdr:from>
    <xdr:to>
      <xdr:col>3</xdr:col>
      <xdr:colOff>116902</xdr:colOff>
      <xdr:row>2</xdr:row>
      <xdr:rowOff>147998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57176" y="248793"/>
          <a:ext cx="1917126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 b="1"/>
            <a:t>Exercise 3:</a:t>
          </a:r>
        </a:p>
      </xdr:txBody>
    </xdr:sp>
    <xdr:clientData/>
  </xdr:twoCellAnchor>
  <xdr:twoCellAnchor>
    <xdr:from>
      <xdr:col>3</xdr:col>
      <xdr:colOff>571532</xdr:colOff>
      <xdr:row>1</xdr:row>
      <xdr:rowOff>58293</xdr:rowOff>
    </xdr:from>
    <xdr:to>
      <xdr:col>8</xdr:col>
      <xdr:colOff>27434</xdr:colOff>
      <xdr:row>2</xdr:row>
      <xdr:rowOff>147998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628932" y="248793"/>
          <a:ext cx="2884902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/>
            <a:t>Financial projections</a:t>
          </a:r>
        </a:p>
      </xdr:txBody>
    </xdr:sp>
    <xdr:clientData/>
  </xdr:twoCellAnchor>
  <xdr:twoCellAnchor>
    <xdr:from>
      <xdr:col>0</xdr:col>
      <xdr:colOff>257175</xdr:colOff>
      <xdr:row>5</xdr:row>
      <xdr:rowOff>49272</xdr:rowOff>
    </xdr:from>
    <xdr:to>
      <xdr:col>11</xdr:col>
      <xdr:colOff>540542</xdr:colOff>
      <xdr:row>9</xdr:row>
      <xdr:rowOff>131093</xdr:rowOff>
    </xdr:to>
    <xdr:sp macro="" textlink="">
      <xdr:nvSpPr>
        <xdr:cNvPr id="5" name="TextBox 1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57175" y="1001772"/>
          <a:ext cx="7827167" cy="8438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Instructions:</a:t>
          </a:r>
        </a:p>
        <a:p>
          <a:r>
            <a:rPr lang="en-US" sz="1200"/>
            <a:t>In the 'Projections' tab, calculate the </a:t>
          </a:r>
          <a:r>
            <a:rPr lang="en-US" sz="1200" b="1"/>
            <a:t>projected total</a:t>
          </a:r>
          <a:r>
            <a:rPr lang="en-US" sz="1200" b="1" baseline="0"/>
            <a:t> liabilities </a:t>
          </a:r>
          <a:r>
            <a:rPr lang="en-US" sz="1200" baseline="0"/>
            <a:t>for the company from 2016 - 2020. Your answers should be calculated in cells H70 - L70.</a:t>
          </a:r>
        </a:p>
        <a:p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tabSelected="1" workbookViewId="0">
      <selection activeCell="B10" sqref="B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M72"/>
  <sheetViews>
    <sheetView topLeftCell="B49" zoomScaleNormal="100" workbookViewId="0">
      <selection activeCell="H70" sqref="H70"/>
    </sheetView>
  </sheetViews>
  <sheetFormatPr defaultRowHeight="14.4" x14ac:dyDescent="0.3"/>
  <cols>
    <col min="3" max="3" width="49" bestFit="1" customWidth="1"/>
    <col min="8" max="8" width="9.6640625" bestFit="1" customWidth="1"/>
  </cols>
  <sheetData>
    <row r="1" spans="2:12" x14ac:dyDescent="0.3">
      <c r="B1" s="32" t="s">
        <v>2</v>
      </c>
      <c r="C1" s="33"/>
      <c r="D1" s="34">
        <v>2012</v>
      </c>
      <c r="E1" s="34">
        <f>D1+1</f>
        <v>2013</v>
      </c>
      <c r="F1" s="34">
        <f t="shared" ref="F1" si="0">E1+1</f>
        <v>2014</v>
      </c>
      <c r="G1" s="34">
        <f t="shared" ref="G1" si="1">F1+1</f>
        <v>2015</v>
      </c>
      <c r="H1" s="35">
        <f>G1+1</f>
        <v>2016</v>
      </c>
      <c r="I1" s="35">
        <f t="shared" ref="I1:L1" si="2">H1+1</f>
        <v>2017</v>
      </c>
      <c r="J1" s="35">
        <f t="shared" si="2"/>
        <v>2018</v>
      </c>
      <c r="K1" s="35">
        <f t="shared" si="2"/>
        <v>2019</v>
      </c>
      <c r="L1" s="35">
        <f t="shared" si="2"/>
        <v>2020</v>
      </c>
    </row>
    <row r="2" spans="2:12" x14ac:dyDescent="0.3">
      <c r="B2" s="12"/>
      <c r="C2" s="13"/>
      <c r="D2" s="14"/>
      <c r="E2" s="15"/>
      <c r="F2" s="15"/>
      <c r="G2" s="15"/>
      <c r="H2" s="14"/>
      <c r="I2" s="14"/>
      <c r="J2" s="14"/>
      <c r="K2" s="14"/>
      <c r="L2" s="16"/>
    </row>
    <row r="3" spans="2:12" x14ac:dyDescent="0.3">
      <c r="B3" s="12"/>
      <c r="C3" s="36" t="s">
        <v>5</v>
      </c>
      <c r="D3" s="39"/>
      <c r="E3" s="39">
        <f>(E26-D26)/D26</f>
        <v>0.13725490196078435</v>
      </c>
      <c r="F3" s="39">
        <f t="shared" ref="F3:G4" si="3">(F26-E26)/E26</f>
        <v>0.23275862068965528</v>
      </c>
      <c r="G3" s="39">
        <f t="shared" si="3"/>
        <v>0.38461538461538458</v>
      </c>
      <c r="H3" s="41">
        <v>0.34499999999999997</v>
      </c>
      <c r="I3" s="41">
        <v>0.30499999999999999</v>
      </c>
      <c r="J3" s="41">
        <v>0.26500000000000001</v>
      </c>
      <c r="K3" s="41">
        <v>0.22500000000000001</v>
      </c>
      <c r="L3" s="41">
        <v>0.185</v>
      </c>
    </row>
    <row r="4" spans="2:12" x14ac:dyDescent="0.3">
      <c r="B4" s="12"/>
      <c r="C4" s="36" t="s">
        <v>7</v>
      </c>
      <c r="D4" s="38"/>
      <c r="E4" s="39">
        <f>(E27-D27)/D27</f>
        <v>4.4444444444445078E-3</v>
      </c>
      <c r="F4" s="39">
        <f t="shared" si="3"/>
        <v>2.2123893805309734E-2</v>
      </c>
      <c r="G4" s="39">
        <f t="shared" si="3"/>
        <v>1.2987012987012863E-2</v>
      </c>
      <c r="H4" s="41">
        <v>8.9999999999999993E-3</v>
      </c>
      <c r="I4" s="41">
        <v>5.0000000000000001E-3</v>
      </c>
      <c r="J4" s="41">
        <v>1E-3</v>
      </c>
      <c r="K4" s="41">
        <v>-3.0000000000000001E-3</v>
      </c>
      <c r="L4" s="41">
        <v>-7.0000000000000001E-3</v>
      </c>
    </row>
    <row r="5" spans="2:12" x14ac:dyDescent="0.3">
      <c r="B5" s="12"/>
      <c r="C5" s="17"/>
      <c r="D5" s="38"/>
      <c r="E5" s="40"/>
      <c r="F5" s="40"/>
      <c r="G5" s="40"/>
      <c r="H5" s="18"/>
      <c r="I5" s="18"/>
      <c r="J5" s="18"/>
      <c r="K5" s="18"/>
      <c r="L5" s="18"/>
    </row>
    <row r="6" spans="2:12" x14ac:dyDescent="0.3">
      <c r="B6" s="12"/>
      <c r="C6" s="13" t="s">
        <v>1</v>
      </c>
      <c r="D6" s="37">
        <f>D30/D28</f>
        <v>0.43119266055045868</v>
      </c>
      <c r="E6" s="37">
        <f t="shared" ref="E6:G6" si="4">E30/E28</f>
        <v>0.41812865497076024</v>
      </c>
      <c r="F6" s="37">
        <f t="shared" si="4"/>
        <v>0.40374331550802134</v>
      </c>
      <c r="G6" s="37">
        <f t="shared" si="4"/>
        <v>0.38657407407407401</v>
      </c>
      <c r="H6" s="41">
        <v>0.38</v>
      </c>
      <c r="I6" s="41">
        <v>0.373</v>
      </c>
      <c r="J6" s="41">
        <v>0.36599999999999999</v>
      </c>
      <c r="K6" s="41">
        <v>0.35899999999999999</v>
      </c>
      <c r="L6" s="41">
        <v>0.34200000000000003</v>
      </c>
    </row>
    <row r="7" spans="2:12" x14ac:dyDescent="0.3">
      <c r="B7" s="12"/>
      <c r="C7" s="17"/>
      <c r="D7" s="40"/>
      <c r="E7" s="38"/>
      <c r="F7" s="38"/>
      <c r="G7" s="38"/>
      <c r="H7" s="18"/>
      <c r="I7" s="18"/>
      <c r="J7" s="18"/>
      <c r="K7" s="18"/>
      <c r="L7" s="18"/>
    </row>
    <row r="8" spans="2:12" x14ac:dyDescent="0.3">
      <c r="B8" s="12"/>
      <c r="C8" s="27" t="s">
        <v>23</v>
      </c>
      <c r="D8" s="37">
        <f>D36/D$28</f>
        <v>3.9755351681957186E-2</v>
      </c>
      <c r="E8" s="37">
        <f t="shared" ref="E8:G8" si="5">E36/E$28</f>
        <v>4.0935672514619874E-2</v>
      </c>
      <c r="F8" s="37">
        <f t="shared" si="5"/>
        <v>3.20855614973262E-2</v>
      </c>
      <c r="G8" s="37">
        <f t="shared" si="5"/>
        <v>3.0092592592592591E-2</v>
      </c>
      <c r="H8" s="41">
        <v>0.03</v>
      </c>
      <c r="I8" s="41">
        <v>0.03</v>
      </c>
      <c r="J8" s="41">
        <v>0.03</v>
      </c>
      <c r="K8" s="41">
        <v>0.03</v>
      </c>
      <c r="L8" s="41">
        <v>0.03</v>
      </c>
    </row>
    <row r="9" spans="2:12" x14ac:dyDescent="0.3">
      <c r="B9" s="12"/>
      <c r="C9" s="27" t="s">
        <v>24</v>
      </c>
      <c r="D9" s="37">
        <f t="shared" ref="D9:G9" si="6">D37/D$28</f>
        <v>9.7859327217125383E-2</v>
      </c>
      <c r="E9" s="37">
        <f t="shared" si="6"/>
        <v>0.1023391812865497</v>
      </c>
      <c r="F9" s="37">
        <f t="shared" si="6"/>
        <v>0.10427807486631015</v>
      </c>
      <c r="G9" s="37">
        <f t="shared" si="6"/>
        <v>9.2592592592592587E-2</v>
      </c>
      <c r="H9" s="41">
        <v>9.8000000000000004E-2</v>
      </c>
      <c r="I9" s="41">
        <v>0.10299999999999999</v>
      </c>
      <c r="J9" s="41">
        <v>0.108</v>
      </c>
      <c r="K9" s="41">
        <v>0.113</v>
      </c>
      <c r="L9" s="41">
        <v>0.11799999999999999</v>
      </c>
    </row>
    <row r="10" spans="2:12" x14ac:dyDescent="0.3">
      <c r="B10" s="12"/>
      <c r="C10" s="27" t="s">
        <v>25</v>
      </c>
      <c r="D10" s="37">
        <f t="shared" ref="D10:G10" si="7">D38/D$28</f>
        <v>9.1743119266055037E-2</v>
      </c>
      <c r="E10" s="37">
        <f t="shared" si="7"/>
        <v>0.10087719298245613</v>
      </c>
      <c r="F10" s="37">
        <f t="shared" si="7"/>
        <v>0.12165775401069519</v>
      </c>
      <c r="G10" s="37">
        <f t="shared" si="7"/>
        <v>0.1273148148148148</v>
      </c>
      <c r="H10" s="41">
        <v>0.127</v>
      </c>
      <c r="I10" s="41">
        <v>0.127</v>
      </c>
      <c r="J10" s="41">
        <v>0.127</v>
      </c>
      <c r="K10" s="41">
        <v>0.127</v>
      </c>
      <c r="L10" s="41">
        <v>0.127</v>
      </c>
    </row>
    <row r="11" spans="2:12" x14ac:dyDescent="0.3">
      <c r="B11" s="12"/>
      <c r="C11" s="27" t="s">
        <v>26</v>
      </c>
      <c r="D11" s="37">
        <f>D39/D$28</f>
        <v>8.5626911314984691E-2</v>
      </c>
      <c r="E11" s="37">
        <f t="shared" ref="E11:G11" si="8">E39/E$28</f>
        <v>9.3567251461988299E-2</v>
      </c>
      <c r="F11" s="37">
        <f t="shared" si="8"/>
        <v>8.8235294117647037E-2</v>
      </c>
      <c r="G11" s="37">
        <f t="shared" si="8"/>
        <v>7.8703703703703692E-2</v>
      </c>
      <c r="H11" s="41">
        <v>7.8E-2</v>
      </c>
      <c r="I11" s="41">
        <v>7.6999999999999999E-2</v>
      </c>
      <c r="J11" s="41">
        <v>7.5999999999999998E-2</v>
      </c>
      <c r="K11" s="41">
        <v>7.4999999999999997E-2</v>
      </c>
      <c r="L11" s="41">
        <v>7.3999999999999996E-2</v>
      </c>
    </row>
    <row r="12" spans="2:12" x14ac:dyDescent="0.3">
      <c r="B12" s="12"/>
      <c r="C12" s="27"/>
      <c r="D12" s="37"/>
      <c r="E12" s="37"/>
      <c r="F12" s="37"/>
      <c r="G12" s="37"/>
      <c r="H12" s="27"/>
      <c r="I12" s="27"/>
      <c r="J12" s="27"/>
      <c r="K12" s="27"/>
      <c r="L12" s="27"/>
    </row>
    <row r="13" spans="2:12" x14ac:dyDescent="0.3">
      <c r="B13" s="12"/>
      <c r="C13" s="19"/>
      <c r="D13" s="18"/>
      <c r="E13" s="18"/>
      <c r="F13" s="18"/>
      <c r="G13" s="18"/>
      <c r="H13" s="18"/>
      <c r="I13" s="18"/>
      <c r="J13" s="18"/>
      <c r="K13" s="18"/>
      <c r="L13" s="18"/>
    </row>
    <row r="14" spans="2:12" x14ac:dyDescent="0.3">
      <c r="B14" s="32" t="s">
        <v>40</v>
      </c>
      <c r="C14" s="33"/>
      <c r="D14" s="34">
        <v>2012</v>
      </c>
      <c r="E14" s="34">
        <f>D14+1</f>
        <v>2013</v>
      </c>
      <c r="F14" s="34">
        <f t="shared" ref="F14" si="9">E14+1</f>
        <v>2014</v>
      </c>
      <c r="G14" s="34">
        <f t="shared" ref="G14" si="10">F14+1</f>
        <v>2015</v>
      </c>
      <c r="H14" s="56">
        <f>G14+1</f>
        <v>2016</v>
      </c>
      <c r="I14" s="56">
        <f t="shared" ref="I14" si="11">H14+1</f>
        <v>2017</v>
      </c>
      <c r="J14" s="56">
        <f t="shared" ref="J14" si="12">I14+1</f>
        <v>2018</v>
      </c>
      <c r="K14" s="56">
        <f t="shared" ref="K14" si="13">J14+1</f>
        <v>2019</v>
      </c>
      <c r="L14" s="56">
        <f t="shared" ref="L14" si="14">K14+1</f>
        <v>2020</v>
      </c>
    </row>
    <row r="15" spans="2:12" x14ac:dyDescent="0.3">
      <c r="B15" s="12"/>
      <c r="C15" s="13"/>
      <c r="D15" s="14"/>
      <c r="E15" s="15"/>
      <c r="F15" s="15"/>
      <c r="G15" s="15"/>
      <c r="H15" s="14"/>
      <c r="I15" s="14"/>
      <c r="J15" s="14"/>
      <c r="K15" s="14"/>
      <c r="L15" s="16"/>
    </row>
    <row r="16" spans="2:12" x14ac:dyDescent="0.3">
      <c r="B16" s="12"/>
      <c r="C16" s="17"/>
      <c r="D16" s="38"/>
      <c r="E16" s="40"/>
      <c r="F16" s="40"/>
      <c r="G16" s="40"/>
      <c r="H16" s="18"/>
      <c r="I16" s="18"/>
      <c r="J16" s="18"/>
      <c r="K16" s="18"/>
      <c r="L16" s="18"/>
    </row>
    <row r="17" spans="2:12" x14ac:dyDescent="0.3">
      <c r="B17" s="12"/>
      <c r="C17" s="36" t="s">
        <v>39</v>
      </c>
      <c r="D17" s="37">
        <f>D59/D30</f>
        <v>0.43262411347517726</v>
      </c>
      <c r="E17" s="37">
        <f>E59/E30</f>
        <v>0.59440559440559437</v>
      </c>
      <c r="F17" s="37">
        <f>F59/F30</f>
        <v>0.45033112582781459</v>
      </c>
      <c r="G17" s="37">
        <f>G59/G30</f>
        <v>0.68862275449101795</v>
      </c>
      <c r="H17" s="41">
        <v>0.64900000000000002</v>
      </c>
      <c r="I17" s="41">
        <v>0.60899999999999999</v>
      </c>
      <c r="J17" s="41">
        <v>0.56899999999999995</v>
      </c>
      <c r="K17" s="41">
        <v>0.52900000000000003</v>
      </c>
      <c r="L17" s="41">
        <v>0.48899999999999999</v>
      </c>
    </row>
    <row r="18" spans="2:12" x14ac:dyDescent="0.3">
      <c r="B18" s="12"/>
      <c r="C18" s="27" t="s">
        <v>41</v>
      </c>
      <c r="D18" s="37">
        <f>D60/SUM(D37:D38)</f>
        <v>0.85483870967741926</v>
      </c>
      <c r="E18" s="37">
        <f t="shared" ref="E18:G18" si="15">E60/SUM(E37:E38)</f>
        <v>0.70503597122302153</v>
      </c>
      <c r="F18" s="37">
        <f t="shared" si="15"/>
        <v>0.81656804733727795</v>
      </c>
      <c r="G18" s="37">
        <f t="shared" si="15"/>
        <v>0.85263157894736841</v>
      </c>
      <c r="H18" s="41">
        <v>0.72</v>
      </c>
      <c r="I18" s="41">
        <v>0.69</v>
      </c>
      <c r="J18" s="41">
        <v>0.66</v>
      </c>
      <c r="K18" s="41">
        <v>0.63</v>
      </c>
      <c r="L18" s="41">
        <v>0.6</v>
      </c>
    </row>
    <row r="19" spans="2:12" x14ac:dyDescent="0.3">
      <c r="B19" s="12"/>
      <c r="C19" s="27" t="s">
        <v>42</v>
      </c>
      <c r="D19" s="37">
        <f>D61/D28</f>
        <v>9.480122324159021E-2</v>
      </c>
      <c r="E19" s="37">
        <f>E61/E28</f>
        <v>0.17836257309941517</v>
      </c>
      <c r="F19" s="37">
        <f>F61/F28</f>
        <v>0.24866310160427807</v>
      </c>
      <c r="G19" s="37">
        <f>G61/G28</f>
        <v>0.34953703703703703</v>
      </c>
      <c r="H19" s="41">
        <v>0.36</v>
      </c>
      <c r="I19" s="41">
        <v>0.37</v>
      </c>
      <c r="J19" s="41">
        <v>0.38</v>
      </c>
      <c r="K19" s="41">
        <v>0.39</v>
      </c>
      <c r="L19" s="41">
        <v>0.4</v>
      </c>
    </row>
    <row r="20" spans="2:12" x14ac:dyDescent="0.3">
      <c r="B20" s="12"/>
      <c r="C20" s="27"/>
      <c r="D20" s="37"/>
      <c r="E20" s="37"/>
      <c r="F20" s="37"/>
      <c r="G20" s="37"/>
      <c r="H20" s="37"/>
      <c r="I20" s="37"/>
      <c r="J20" s="37"/>
      <c r="K20" s="37"/>
      <c r="L20" s="37"/>
    </row>
    <row r="21" spans="2:12" x14ac:dyDescent="0.3">
      <c r="B21" s="12"/>
      <c r="C21" s="27" t="s">
        <v>44</v>
      </c>
      <c r="D21" s="37"/>
      <c r="E21" s="37"/>
      <c r="F21" s="37"/>
      <c r="G21" s="37"/>
      <c r="H21" s="41">
        <v>0</v>
      </c>
      <c r="I21" s="41">
        <v>0</v>
      </c>
      <c r="J21" s="41">
        <v>0</v>
      </c>
      <c r="K21" s="41">
        <v>0</v>
      </c>
      <c r="L21" s="41">
        <v>0</v>
      </c>
    </row>
    <row r="22" spans="2:12" x14ac:dyDescent="0.3">
      <c r="B22" s="12"/>
      <c r="C22" s="27"/>
      <c r="D22" s="18"/>
      <c r="E22" s="18"/>
      <c r="F22" s="18"/>
      <c r="G22" s="18"/>
      <c r="H22" s="18"/>
      <c r="I22" s="18"/>
      <c r="J22" s="18"/>
      <c r="K22" s="18"/>
      <c r="L22" s="18"/>
    </row>
    <row r="23" spans="2:12" x14ac:dyDescent="0.3">
      <c r="B23" s="12"/>
      <c r="C23" s="27" t="s">
        <v>45</v>
      </c>
      <c r="D23" s="37">
        <f>D67/D48</f>
        <v>1.5</v>
      </c>
      <c r="E23" s="37">
        <f>E67/E48</f>
        <v>1.7245508982035926</v>
      </c>
      <c r="F23" s="37">
        <f>F67/F48</f>
        <v>1.8823529411764697</v>
      </c>
      <c r="G23" s="37">
        <f>G67/G48</f>
        <v>1.6910569105691053</v>
      </c>
      <c r="H23" s="41">
        <v>1.5</v>
      </c>
      <c r="I23" s="41">
        <v>1.45</v>
      </c>
      <c r="J23" s="41">
        <v>1.3</v>
      </c>
      <c r="K23" s="41">
        <v>1.1000000000000001</v>
      </c>
      <c r="L23" s="41">
        <v>1.1499999999999999</v>
      </c>
    </row>
    <row r="24" spans="2:12" x14ac:dyDescent="0.3">
      <c r="B24" s="12"/>
      <c r="C24" s="19"/>
      <c r="D24" s="18"/>
      <c r="E24" s="18"/>
      <c r="F24" s="18"/>
      <c r="G24" s="18"/>
      <c r="H24" s="18"/>
      <c r="I24" s="18"/>
      <c r="J24" s="18"/>
      <c r="K24" s="18"/>
      <c r="L24" s="18"/>
    </row>
    <row r="25" spans="2:12" x14ac:dyDescent="0.3">
      <c r="B25" s="29" t="s">
        <v>3</v>
      </c>
      <c r="C25" s="30"/>
      <c r="D25" s="31">
        <v>2012</v>
      </c>
      <c r="E25" s="31">
        <v>2013</v>
      </c>
      <c r="F25" s="31">
        <v>2014</v>
      </c>
      <c r="G25" s="31">
        <v>2015</v>
      </c>
      <c r="H25" s="28">
        <f>G25+1</f>
        <v>2016</v>
      </c>
      <c r="I25" s="28">
        <f t="shared" ref="I25:L25" si="16">H25+1</f>
        <v>2017</v>
      </c>
      <c r="J25" s="28">
        <f t="shared" si="16"/>
        <v>2018</v>
      </c>
      <c r="K25" s="28">
        <f t="shared" si="16"/>
        <v>2019</v>
      </c>
      <c r="L25" s="28">
        <f t="shared" si="16"/>
        <v>2020</v>
      </c>
    </row>
    <row r="26" spans="2:12" x14ac:dyDescent="0.3">
      <c r="B26" s="10"/>
      <c r="C26" s="20" t="s">
        <v>4</v>
      </c>
      <c r="D26" s="20">
        <v>10.199999999999999</v>
      </c>
      <c r="E26" s="20">
        <v>11.6</v>
      </c>
      <c r="F26" s="20">
        <v>14.3</v>
      </c>
      <c r="G26" s="20">
        <v>19.8</v>
      </c>
      <c r="H26" s="42">
        <f t="shared" ref="H26:L27" si="17">G26*(1+H3)</f>
        <v>26.631</v>
      </c>
      <c r="I26" s="42">
        <f t="shared" si="17"/>
        <v>34.753454999999995</v>
      </c>
      <c r="J26" s="42">
        <f t="shared" si="17"/>
        <v>43.963120574999998</v>
      </c>
      <c r="K26" s="42">
        <f t="shared" si="17"/>
        <v>53.854822704375003</v>
      </c>
      <c r="L26" s="42">
        <f t="shared" si="17"/>
        <v>63.817964904684381</v>
      </c>
    </row>
    <row r="27" spans="2:12" x14ac:dyDescent="0.3">
      <c r="B27" s="10"/>
      <c r="C27" s="20" t="s">
        <v>6</v>
      </c>
      <c r="D27" s="20">
        <v>22.5</v>
      </c>
      <c r="E27" s="20">
        <v>22.6</v>
      </c>
      <c r="F27" s="20">
        <v>23.1</v>
      </c>
      <c r="G27" s="20">
        <v>23.4</v>
      </c>
      <c r="H27" s="42">
        <f t="shared" si="17"/>
        <v>23.610599999999994</v>
      </c>
      <c r="I27" s="42">
        <f t="shared" si="17"/>
        <v>23.728652999999991</v>
      </c>
      <c r="J27" s="42">
        <f t="shared" si="17"/>
        <v>23.752381652999986</v>
      </c>
      <c r="K27" s="42">
        <f t="shared" si="17"/>
        <v>23.681124508040988</v>
      </c>
      <c r="L27" s="42">
        <f t="shared" si="17"/>
        <v>23.5153566364847</v>
      </c>
    </row>
    <row r="28" spans="2:12" x14ac:dyDescent="0.3">
      <c r="B28" s="4"/>
      <c r="C28" s="4" t="s">
        <v>8</v>
      </c>
      <c r="D28" s="4">
        <v>32.700000000000003</v>
      </c>
      <c r="E28" s="4">
        <v>34.200000000000003</v>
      </c>
      <c r="F28" s="4">
        <v>37.400000000000006</v>
      </c>
      <c r="G28" s="4">
        <v>43.2</v>
      </c>
      <c r="H28" s="7">
        <f>SUM(H26:H27)</f>
        <v>50.241599999999991</v>
      </c>
      <c r="I28" s="7">
        <f t="shared" ref="I28:L28" si="18">SUM(I26:I27)</f>
        <v>58.482107999999982</v>
      </c>
      <c r="J28" s="7">
        <f t="shared" si="18"/>
        <v>67.715502227999991</v>
      </c>
      <c r="K28" s="7">
        <f t="shared" si="18"/>
        <v>77.535947212415991</v>
      </c>
      <c r="L28" s="7">
        <f t="shared" si="18"/>
        <v>87.333321541169084</v>
      </c>
    </row>
    <row r="30" spans="2:12" x14ac:dyDescent="0.3">
      <c r="C30" t="s">
        <v>9</v>
      </c>
      <c r="D30" s="9">
        <v>14.1</v>
      </c>
      <c r="E30" s="9">
        <v>14.3</v>
      </c>
      <c r="F30" s="9">
        <v>15.1</v>
      </c>
      <c r="G30" s="9">
        <v>16.7</v>
      </c>
      <c r="H30" s="43">
        <f>H28*H6</f>
        <v>19.091807999999997</v>
      </c>
      <c r="I30" s="43">
        <f>I28*I6</f>
        <v>21.813826283999994</v>
      </c>
      <c r="J30" s="43">
        <f>J28*J6</f>
        <v>24.783873815447997</v>
      </c>
      <c r="K30" s="43">
        <f>K28*K6</f>
        <v>27.835405049257339</v>
      </c>
      <c r="L30" s="43">
        <f>L28*L6</f>
        <v>29.867995967079828</v>
      </c>
    </row>
    <row r="31" spans="2:12" x14ac:dyDescent="0.3">
      <c r="H31" s="6"/>
      <c r="I31" s="6"/>
      <c r="J31" s="6"/>
      <c r="K31" s="6"/>
      <c r="L31" s="6"/>
    </row>
    <row r="32" spans="2:12" x14ac:dyDescent="0.3">
      <c r="C32" s="3" t="s">
        <v>10</v>
      </c>
      <c r="D32" s="3">
        <v>18.600000000000001</v>
      </c>
      <c r="E32" s="3">
        <v>19.900000000000002</v>
      </c>
      <c r="F32" s="3">
        <v>22.300000000000004</v>
      </c>
      <c r="G32" s="3">
        <v>26.500000000000004</v>
      </c>
      <c r="H32" s="44">
        <f>H28-H30</f>
        <v>31.149791999999994</v>
      </c>
      <c r="I32" s="44">
        <f t="shared" ref="I32:L32" si="19">I28-I30</f>
        <v>36.668281715999989</v>
      </c>
      <c r="J32" s="44">
        <f t="shared" si="19"/>
        <v>42.931628412551994</v>
      </c>
      <c r="K32" s="44">
        <f t="shared" si="19"/>
        <v>49.700542163158651</v>
      </c>
      <c r="L32" s="44">
        <f t="shared" si="19"/>
        <v>57.465325574089256</v>
      </c>
    </row>
    <row r="33" spans="2:12" x14ac:dyDescent="0.3">
      <c r="C33" s="20" t="s">
        <v>11</v>
      </c>
      <c r="D33" s="21">
        <f>D32/D28</f>
        <v>0.56880733944954132</v>
      </c>
      <c r="E33" s="21">
        <f t="shared" ref="E33:L33" si="20">E32/E28</f>
        <v>0.58187134502923976</v>
      </c>
      <c r="F33" s="21">
        <f t="shared" si="20"/>
        <v>0.59625668449197866</v>
      </c>
      <c r="G33" s="21">
        <f t="shared" si="20"/>
        <v>0.61342592592592593</v>
      </c>
      <c r="H33" s="21">
        <f t="shared" si="20"/>
        <v>0.62</v>
      </c>
      <c r="I33" s="21">
        <f t="shared" si="20"/>
        <v>0.627</v>
      </c>
      <c r="J33" s="21">
        <f t="shared" si="20"/>
        <v>0.63400000000000001</v>
      </c>
      <c r="K33" s="21">
        <f t="shared" si="20"/>
        <v>0.64100000000000001</v>
      </c>
      <c r="L33" s="21">
        <f t="shared" si="20"/>
        <v>0.65800000000000003</v>
      </c>
    </row>
    <row r="34" spans="2:12" x14ac:dyDescent="0.3">
      <c r="H34" s="6"/>
      <c r="I34" s="6"/>
      <c r="J34" s="6"/>
      <c r="K34" s="6"/>
      <c r="L34" s="6"/>
    </row>
    <row r="35" spans="2:12" x14ac:dyDescent="0.3">
      <c r="C35" s="3" t="s">
        <v>12</v>
      </c>
      <c r="H35" s="6"/>
      <c r="I35" s="6"/>
      <c r="J35" s="6"/>
      <c r="K35" s="6"/>
      <c r="L35" s="6"/>
    </row>
    <row r="36" spans="2:12" x14ac:dyDescent="0.3">
      <c r="C36" t="s">
        <v>13</v>
      </c>
      <c r="D36" s="9">
        <v>1.3</v>
      </c>
      <c r="E36" s="9">
        <v>1.4</v>
      </c>
      <c r="F36" s="9">
        <v>1.2</v>
      </c>
      <c r="G36" s="9">
        <v>1.3</v>
      </c>
      <c r="H36" s="43">
        <f t="shared" ref="H36:L38" si="21">H8*H$28</f>
        <v>1.5072479999999997</v>
      </c>
      <c r="I36" s="43">
        <f t="shared" si="21"/>
        <v>1.7544632399999993</v>
      </c>
      <c r="J36" s="43">
        <f t="shared" si="21"/>
        <v>2.0314650668399996</v>
      </c>
      <c r="K36" s="43">
        <f t="shared" si="21"/>
        <v>2.3260784163724795</v>
      </c>
      <c r="L36" s="43">
        <f t="shared" si="21"/>
        <v>2.6199996462350725</v>
      </c>
    </row>
    <row r="37" spans="2:12" x14ac:dyDescent="0.3">
      <c r="C37" t="s">
        <v>14</v>
      </c>
      <c r="D37">
        <v>3.2</v>
      </c>
      <c r="E37">
        <v>3.5</v>
      </c>
      <c r="F37">
        <v>3.9</v>
      </c>
      <c r="G37">
        <v>4</v>
      </c>
      <c r="H37" s="43">
        <f t="shared" si="21"/>
        <v>4.9236767999999991</v>
      </c>
      <c r="I37" s="43">
        <f t="shared" si="21"/>
        <v>6.0236571239999979</v>
      </c>
      <c r="J37" s="43">
        <f t="shared" si="21"/>
        <v>7.3132742406239988</v>
      </c>
      <c r="K37" s="43">
        <f t="shared" si="21"/>
        <v>8.7615620350030063</v>
      </c>
      <c r="L37" s="43">
        <f t="shared" si="21"/>
        <v>10.305331941857951</v>
      </c>
    </row>
    <row r="38" spans="2:12" x14ac:dyDescent="0.3">
      <c r="C38" t="s">
        <v>15</v>
      </c>
      <c r="D38" s="6">
        <v>3</v>
      </c>
      <c r="E38" s="6">
        <v>3.45</v>
      </c>
      <c r="F38" s="6">
        <v>4.5500000000000007</v>
      </c>
      <c r="G38" s="6">
        <v>5.5</v>
      </c>
      <c r="H38" s="43">
        <f t="shared" si="21"/>
        <v>6.3806831999999991</v>
      </c>
      <c r="I38" s="43">
        <f t="shared" si="21"/>
        <v>7.4272277159999982</v>
      </c>
      <c r="J38" s="43">
        <f t="shared" si="21"/>
        <v>8.5998687829559994</v>
      </c>
      <c r="K38" s="43">
        <f t="shared" si="21"/>
        <v>9.8470652959768312</v>
      </c>
      <c r="L38" s="43">
        <f t="shared" si="21"/>
        <v>11.091331835728473</v>
      </c>
    </row>
    <row r="39" spans="2:12" x14ac:dyDescent="0.3">
      <c r="C39" t="s">
        <v>16</v>
      </c>
      <c r="D39">
        <v>2.8</v>
      </c>
      <c r="E39">
        <v>3.2</v>
      </c>
      <c r="F39">
        <v>3.3</v>
      </c>
      <c r="G39">
        <v>3.4</v>
      </c>
      <c r="H39" s="43">
        <f>H28*H11</f>
        <v>3.9188447999999991</v>
      </c>
      <c r="I39" s="43">
        <f>I28*I11</f>
        <v>4.5031223159999989</v>
      </c>
      <c r="J39" s="43">
        <f>J28*J11</f>
        <v>5.1463781693279991</v>
      </c>
      <c r="K39" s="43">
        <f>K28*K11</f>
        <v>5.8151960409311991</v>
      </c>
      <c r="L39" s="43">
        <f>L28*L11</f>
        <v>6.4626657940465115</v>
      </c>
    </row>
    <row r="40" spans="2:12" x14ac:dyDescent="0.3">
      <c r="B40" s="5"/>
      <c r="C40" s="4" t="s">
        <v>17</v>
      </c>
      <c r="D40" s="22">
        <v>10.3</v>
      </c>
      <c r="E40" s="22">
        <v>11.55</v>
      </c>
      <c r="F40" s="22">
        <v>12.95</v>
      </c>
      <c r="G40" s="22">
        <v>14.200000000000001</v>
      </c>
      <c r="H40" s="45">
        <f>SUM(H36:H39)</f>
        <v>16.730452799999998</v>
      </c>
      <c r="I40" s="45">
        <f t="shared" ref="I40:L40" si="22">SUM(I36:I39)</f>
        <v>19.708470395999996</v>
      </c>
      <c r="J40" s="45">
        <f t="shared" si="22"/>
        <v>23.090986259747996</v>
      </c>
      <c r="K40" s="45">
        <f t="shared" si="22"/>
        <v>26.749901788283516</v>
      </c>
      <c r="L40" s="45">
        <f t="shared" si="22"/>
        <v>30.47932921786801</v>
      </c>
    </row>
    <row r="41" spans="2:12" x14ac:dyDescent="0.3"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3">
      <c r="C42" s="3" t="s">
        <v>18</v>
      </c>
      <c r="D42" s="23">
        <v>8.3000000000000007</v>
      </c>
      <c r="E42" s="23">
        <v>8.3500000000000014</v>
      </c>
      <c r="F42" s="23">
        <v>9.350000000000005</v>
      </c>
      <c r="G42" s="23">
        <v>12.300000000000002</v>
      </c>
      <c r="H42" s="23">
        <f>H32-H40</f>
        <v>14.419339199999996</v>
      </c>
      <c r="I42" s="23">
        <f t="shared" ref="I42:L42" si="23">I32-I40</f>
        <v>16.959811319999993</v>
      </c>
      <c r="J42" s="23">
        <f t="shared" si="23"/>
        <v>19.840642152803998</v>
      </c>
      <c r="K42" s="23">
        <f t="shared" si="23"/>
        <v>22.950640374875135</v>
      </c>
      <c r="L42" s="23">
        <f t="shared" si="23"/>
        <v>26.985996356221246</v>
      </c>
    </row>
    <row r="43" spans="2:12" x14ac:dyDescent="0.3">
      <c r="D43" s="23"/>
      <c r="E43" s="23"/>
      <c r="F43" s="23"/>
      <c r="G43" s="23"/>
    </row>
    <row r="44" spans="2:12" x14ac:dyDescent="0.3">
      <c r="C44" s="24" t="s">
        <v>19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</row>
    <row r="45" spans="2:12" x14ac:dyDescent="0.3">
      <c r="D45" s="23"/>
      <c r="E45" s="23"/>
      <c r="F45" s="23"/>
      <c r="G45" s="23"/>
    </row>
    <row r="46" spans="2:12" x14ac:dyDescent="0.3">
      <c r="C46" s="3" t="s">
        <v>20</v>
      </c>
      <c r="D46" s="25">
        <v>8.3000000000000007</v>
      </c>
      <c r="E46" s="25">
        <v>8.3500000000000014</v>
      </c>
      <c r="F46" s="25">
        <v>9.350000000000005</v>
      </c>
      <c r="G46" s="25">
        <v>12.300000000000002</v>
      </c>
      <c r="H46" s="25">
        <f>H42-H44</f>
        <v>14.419339199999996</v>
      </c>
      <c r="I46" s="25">
        <f t="shared" ref="I46:L46" si="24">I42-I44</f>
        <v>16.959811319999993</v>
      </c>
      <c r="J46" s="25">
        <f t="shared" si="24"/>
        <v>19.840642152803998</v>
      </c>
      <c r="K46" s="25">
        <f t="shared" si="24"/>
        <v>22.950640374875135</v>
      </c>
      <c r="L46" s="25">
        <f t="shared" si="24"/>
        <v>26.985996356221246</v>
      </c>
    </row>
    <row r="47" spans="2:12" x14ac:dyDescent="0.3">
      <c r="D47" s="23"/>
      <c r="E47" s="23"/>
      <c r="F47" s="23"/>
      <c r="G47" s="23"/>
      <c r="H47" s="23"/>
      <c r="I47" s="23"/>
      <c r="J47" s="23"/>
      <c r="K47" s="23"/>
      <c r="L47" s="23"/>
    </row>
    <row r="48" spans="2:12" x14ac:dyDescent="0.3">
      <c r="C48" t="s">
        <v>21</v>
      </c>
      <c r="D48" s="23">
        <v>1</v>
      </c>
      <c r="E48" s="23">
        <v>1.0437500000000002</v>
      </c>
      <c r="F48" s="23">
        <v>1.1687500000000006</v>
      </c>
      <c r="G48" s="23">
        <v>1.5375000000000003</v>
      </c>
      <c r="H48" s="23">
        <f>H46*H49</f>
        <v>1.8024173999999995</v>
      </c>
      <c r="I48" s="23">
        <f t="shared" ref="I48:L48" si="25">I46*I49</f>
        <v>2.1199764149999991</v>
      </c>
      <c r="J48" s="23">
        <f t="shared" si="25"/>
        <v>2.4800802691004997</v>
      </c>
      <c r="K48" s="23">
        <f t="shared" si="25"/>
        <v>2.8688300468593919</v>
      </c>
      <c r="L48" s="23">
        <f t="shared" si="25"/>
        <v>3.3732495445276558</v>
      </c>
    </row>
    <row r="49" spans="2:12" x14ac:dyDescent="0.3">
      <c r="C49" s="20" t="s">
        <v>22</v>
      </c>
      <c r="D49" s="26">
        <v>0.12048192771084336</v>
      </c>
      <c r="E49" s="26">
        <v>0.125</v>
      </c>
      <c r="F49" s="26">
        <v>0.125</v>
      </c>
      <c r="G49" s="26">
        <v>0.125</v>
      </c>
      <c r="H49" s="26">
        <v>0.125</v>
      </c>
      <c r="I49" s="26">
        <v>0.125</v>
      </c>
      <c r="J49" s="26">
        <v>0.125</v>
      </c>
      <c r="K49" s="26">
        <v>0.125</v>
      </c>
      <c r="L49" s="26">
        <v>0.125</v>
      </c>
    </row>
    <row r="50" spans="2:12" x14ac:dyDescent="0.3">
      <c r="D50" s="23"/>
      <c r="E50" s="23"/>
      <c r="F50" s="23"/>
      <c r="G50" s="23"/>
    </row>
    <row r="51" spans="2:12" x14ac:dyDescent="0.3">
      <c r="B51" s="8"/>
      <c r="C51" s="8" t="s">
        <v>0</v>
      </c>
      <c r="D51" s="11">
        <v>7.3000000000000007</v>
      </c>
      <c r="E51" s="11">
        <v>7.3062500000000012</v>
      </c>
      <c r="F51" s="11">
        <v>8.1812500000000039</v>
      </c>
      <c r="G51" s="11">
        <v>10.762500000000003</v>
      </c>
      <c r="H51" s="11">
        <f>H46-H48</f>
        <v>12.616921799999997</v>
      </c>
      <c r="I51" s="11">
        <f t="shared" ref="I51:L51" si="26">I46-I48</f>
        <v>14.839834904999993</v>
      </c>
      <c r="J51" s="11">
        <f t="shared" si="26"/>
        <v>17.360561883703497</v>
      </c>
      <c r="K51" s="11">
        <f t="shared" si="26"/>
        <v>20.081810328015742</v>
      </c>
      <c r="L51" s="11">
        <f t="shared" si="26"/>
        <v>23.61274681169359</v>
      </c>
    </row>
    <row r="52" spans="2:12" x14ac:dyDescent="0.3">
      <c r="B52" s="10"/>
      <c r="C52" s="10"/>
      <c r="D52" s="53"/>
      <c r="E52" s="53"/>
      <c r="F52" s="53"/>
      <c r="G52" s="53"/>
    </row>
    <row r="53" spans="2:12" x14ac:dyDescent="0.3">
      <c r="B53" s="12"/>
      <c r="C53" s="19"/>
      <c r="D53" s="18"/>
      <c r="E53" s="18"/>
      <c r="F53" s="18"/>
      <c r="G53" s="18"/>
    </row>
    <row r="54" spans="2:12" x14ac:dyDescent="0.3">
      <c r="B54" s="29" t="s">
        <v>27</v>
      </c>
      <c r="C54" s="30"/>
      <c r="D54" s="31">
        <v>2012</v>
      </c>
      <c r="E54" s="31">
        <f>D54+1</f>
        <v>2013</v>
      </c>
      <c r="F54" s="31">
        <f>E54+1</f>
        <v>2014</v>
      </c>
      <c r="G54" s="31">
        <f t="shared" ref="G54:H54" si="27">F54+1</f>
        <v>2015</v>
      </c>
      <c r="H54" s="28">
        <f t="shared" si="27"/>
        <v>2016</v>
      </c>
      <c r="I54" s="28">
        <f t="shared" ref="I54" si="28">H54+1</f>
        <v>2017</v>
      </c>
      <c r="J54" s="28">
        <f t="shared" ref="J54" si="29">I54+1</f>
        <v>2018</v>
      </c>
      <c r="K54" s="28">
        <f t="shared" ref="K54" si="30">J54+1</f>
        <v>2019</v>
      </c>
      <c r="L54" s="28">
        <f t="shared" ref="L54" si="31">K54+1</f>
        <v>2020</v>
      </c>
    </row>
    <row r="55" spans="2:12" x14ac:dyDescent="0.3">
      <c r="C55" s="10"/>
      <c r="D55" s="48"/>
      <c r="E55" s="48"/>
      <c r="F55" s="48"/>
      <c r="G55" s="48"/>
    </row>
    <row r="56" spans="2:12" x14ac:dyDescent="0.3">
      <c r="D56" s="49"/>
    </row>
    <row r="57" spans="2:12" x14ac:dyDescent="0.3">
      <c r="C57" s="1" t="s">
        <v>28</v>
      </c>
    </row>
    <row r="58" spans="2:12" x14ac:dyDescent="0.3">
      <c r="C58" s="46" t="s">
        <v>29</v>
      </c>
      <c r="D58" s="2"/>
      <c r="E58" s="2"/>
      <c r="F58" s="2"/>
      <c r="G58" s="2"/>
    </row>
    <row r="59" spans="2:12" x14ac:dyDescent="0.3">
      <c r="C59" s="24" t="s">
        <v>30</v>
      </c>
      <c r="D59" s="50">
        <v>6.1</v>
      </c>
      <c r="E59" s="50">
        <v>8.5</v>
      </c>
      <c r="F59" s="50">
        <v>6.8</v>
      </c>
      <c r="G59" s="50">
        <v>11.5</v>
      </c>
      <c r="H59" s="50"/>
      <c r="I59" s="50"/>
      <c r="J59" s="50"/>
      <c r="K59" s="50"/>
      <c r="L59" s="50"/>
    </row>
    <row r="60" spans="2:12" x14ac:dyDescent="0.3">
      <c r="C60" s="51" t="s">
        <v>31</v>
      </c>
      <c r="D60" s="50">
        <v>5.3</v>
      </c>
      <c r="E60" s="50">
        <v>4.8999999999999995</v>
      </c>
      <c r="F60" s="50">
        <v>6.8999999999999995</v>
      </c>
      <c r="G60" s="50">
        <v>8.1</v>
      </c>
      <c r="H60" s="50"/>
      <c r="I60" s="50"/>
      <c r="J60" s="50"/>
      <c r="K60" s="50"/>
      <c r="L60" s="50"/>
    </row>
    <row r="61" spans="2:12" x14ac:dyDescent="0.3">
      <c r="C61" s="51" t="s">
        <v>32</v>
      </c>
      <c r="D61" s="50">
        <v>3.1</v>
      </c>
      <c r="E61" s="50">
        <v>6.1</v>
      </c>
      <c r="F61" s="50">
        <v>9.3000000000000007</v>
      </c>
      <c r="G61" s="50">
        <v>15.100000000000001</v>
      </c>
      <c r="H61" s="50"/>
      <c r="I61" s="50"/>
      <c r="J61" s="50"/>
      <c r="K61" s="50"/>
      <c r="L61" s="50"/>
    </row>
    <row r="62" spans="2:12" x14ac:dyDescent="0.3">
      <c r="C62" t="s">
        <v>33</v>
      </c>
      <c r="D62" s="50">
        <v>0</v>
      </c>
      <c r="E62" s="50">
        <v>0</v>
      </c>
      <c r="F62" s="50">
        <v>0</v>
      </c>
      <c r="G62" s="50">
        <v>0</v>
      </c>
      <c r="H62" s="50">
        <v>0</v>
      </c>
      <c r="I62" s="50">
        <v>0</v>
      </c>
      <c r="J62" s="50">
        <v>0</v>
      </c>
      <c r="K62" s="50">
        <v>0</v>
      </c>
      <c r="L62" s="50">
        <v>0</v>
      </c>
    </row>
    <row r="63" spans="2:12" x14ac:dyDescent="0.3">
      <c r="C63" s="4" t="s">
        <v>34</v>
      </c>
      <c r="D63" s="52">
        <f>SUM(D59:D62)</f>
        <v>14.499999999999998</v>
      </c>
      <c r="E63" s="4">
        <f>SUM(E59:E62)</f>
        <v>19.5</v>
      </c>
      <c r="F63" s="7">
        <f>SUM(F59:F62)</f>
        <v>23</v>
      </c>
      <c r="G63" s="4">
        <f>SUM(G59:G62)</f>
        <v>34.700000000000003</v>
      </c>
      <c r="H63" s="52"/>
      <c r="I63" s="52"/>
      <c r="J63" s="52"/>
      <c r="K63" s="52"/>
      <c r="L63" s="52"/>
    </row>
    <row r="64" spans="2:12" x14ac:dyDescent="0.3">
      <c r="C64" s="3"/>
      <c r="D64" s="2"/>
      <c r="E64" s="2"/>
      <c r="F64" s="2"/>
      <c r="G64" s="2"/>
      <c r="H64" s="2"/>
      <c r="I64" s="2"/>
      <c r="J64" s="2"/>
      <c r="K64" s="2"/>
      <c r="L64" s="2"/>
    </row>
    <row r="65" spans="2:13" x14ac:dyDescent="0.3">
      <c r="C65" s="3" t="s">
        <v>35</v>
      </c>
      <c r="D65" s="2"/>
      <c r="E65" s="2"/>
      <c r="F65" s="2"/>
      <c r="G65" s="2"/>
      <c r="H65" s="2"/>
      <c r="I65" s="2"/>
      <c r="J65" s="2"/>
      <c r="K65" s="2"/>
      <c r="L65" s="2"/>
    </row>
    <row r="66" spans="2:13" x14ac:dyDescent="0.3">
      <c r="C66" s="24" t="s">
        <v>36</v>
      </c>
      <c r="D66" s="47">
        <v>2</v>
      </c>
      <c r="E66" s="47">
        <v>2</v>
      </c>
      <c r="F66" s="47">
        <v>2</v>
      </c>
      <c r="G66" s="47">
        <v>2</v>
      </c>
      <c r="H66" s="47">
        <v>2</v>
      </c>
      <c r="I66" s="47">
        <v>2</v>
      </c>
      <c r="J66" s="47">
        <v>2</v>
      </c>
      <c r="K66" s="47">
        <v>2</v>
      </c>
      <c r="L66" s="47">
        <v>2</v>
      </c>
    </row>
    <row r="67" spans="2:13" x14ac:dyDescent="0.3">
      <c r="C67" s="24" t="s">
        <v>37</v>
      </c>
      <c r="D67" s="24">
        <v>1.5</v>
      </c>
      <c r="E67" s="50">
        <v>1.8</v>
      </c>
      <c r="F67" s="24">
        <v>2.2000000000000002</v>
      </c>
      <c r="G67" s="24">
        <v>2.6</v>
      </c>
      <c r="H67" s="57"/>
      <c r="I67" s="57"/>
      <c r="J67" s="57"/>
      <c r="K67" s="57"/>
      <c r="L67" s="57"/>
    </row>
    <row r="68" spans="2:13" x14ac:dyDescent="0.3">
      <c r="C68" s="4" t="s">
        <v>38</v>
      </c>
      <c r="D68" s="7">
        <f>SUM(D66:D67)</f>
        <v>3.5</v>
      </c>
      <c r="E68" s="4">
        <f>SUM(E66:E67)</f>
        <v>3.8</v>
      </c>
      <c r="F68" s="4">
        <f>SUM(F66:F67)</f>
        <v>4.2</v>
      </c>
      <c r="G68" s="4">
        <f>SUM(G66:G67)</f>
        <v>4.5999999999999996</v>
      </c>
      <c r="H68" s="7"/>
      <c r="I68" s="7"/>
      <c r="J68" s="7"/>
      <c r="K68" s="7"/>
      <c r="L68" s="7"/>
    </row>
    <row r="69" spans="2:13" x14ac:dyDescent="0.3">
      <c r="B69" s="12"/>
      <c r="C69" s="19"/>
      <c r="D69" s="18"/>
      <c r="E69" s="18"/>
      <c r="F69" s="18"/>
      <c r="G69" s="18"/>
    </row>
    <row r="70" spans="2:13" x14ac:dyDescent="0.3">
      <c r="B70" s="12"/>
      <c r="C70" s="8" t="s">
        <v>43</v>
      </c>
      <c r="D70" s="54">
        <f t="shared" ref="D70:F70" si="32">D68+D63</f>
        <v>18</v>
      </c>
      <c r="E70" s="54">
        <f t="shared" si="32"/>
        <v>23.3</v>
      </c>
      <c r="F70" s="54">
        <f t="shared" si="32"/>
        <v>27.2</v>
      </c>
      <c r="G70" s="54">
        <f>G68+G63</f>
        <v>39.300000000000004</v>
      </c>
      <c r="H70" s="55"/>
      <c r="I70" s="55"/>
      <c r="J70" s="55"/>
      <c r="K70" s="55"/>
      <c r="L70" s="55"/>
      <c r="M70" s="58"/>
    </row>
    <row r="71" spans="2:13" x14ac:dyDescent="0.3">
      <c r="B71" s="12"/>
    </row>
    <row r="72" spans="2:13" x14ac:dyDescent="0.3">
      <c r="B72" s="12"/>
    </row>
  </sheetData>
  <conditionalFormatting sqref="M70">
    <cfRule type="containsText" dxfId="1" priority="1" operator="containsText" text="Incorrect">
      <formula>NOT(ISERROR(SEARCH("Incorrect",M70)))</formula>
    </cfRule>
    <cfRule type="containsText" dxfId="0" priority="2" operator="containsText" text="Well done">
      <formula>NOT(ISERROR(SEARCH("Well done",M70)))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3</vt:lpstr>
      <vt:lpstr>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Corbett</dc:creator>
  <cp:lastModifiedBy>8570W</cp:lastModifiedBy>
  <dcterms:created xsi:type="dcterms:W3CDTF">2016-09-26T09:15:51Z</dcterms:created>
  <dcterms:modified xsi:type="dcterms:W3CDTF">2020-07-01T13:36:16Z</dcterms:modified>
</cp:coreProperties>
</file>