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G:\Shared drives\Content\Learning Plans\2. Spreadsheet Analysis\2. Financial Moddeling\1. Financial Modeling\2. Financial Projections\Lessons and Exercises\6. Initial Balance Sheet Assumptions\Data Files\"/>
    </mc:Choice>
  </mc:AlternateContent>
  <xr:revisionPtr revIDLastSave="0" documentId="13_ncr:1_{5DA0EE20-B58F-4C74-B4EE-BAC5CA7F9891}" xr6:coauthVersionLast="47" xr6:coauthVersionMax="47" xr10:uidLastSave="{00000000-0000-0000-0000-000000000000}"/>
  <bookViews>
    <workbookView xWindow="35100" yWindow="1365" windowWidth="21600" windowHeight="11775" xr2:uid="{00000000-000D-0000-FFFF-FFFF00000000}"/>
  </bookViews>
  <sheets>
    <sheet name="Sheet1" sheetId="1" r:id="rId1"/>
  </sheets>
  <definedNames>
    <definedName name="Hist_Year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" l="1"/>
  <c r="L27" i="1"/>
  <c r="K27" i="1"/>
  <c r="K26" i="1"/>
  <c r="L26" i="1"/>
  <c r="J26" i="1"/>
  <c r="J25" i="1"/>
  <c r="K25" i="1"/>
  <c r="L25" i="1"/>
  <c r="I25" i="1"/>
  <c r="I24" i="1"/>
  <c r="J24" i="1"/>
  <c r="K24" i="1"/>
  <c r="L24" i="1"/>
  <c r="H24" i="1"/>
  <c r="H29" i="1" s="1"/>
  <c r="G15" i="1"/>
  <c r="I18" i="1" s="1"/>
  <c r="H44" i="1"/>
  <c r="I44" i="1" s="1"/>
  <c r="J44" i="1" s="1"/>
  <c r="K44" i="1" s="1"/>
  <c r="H45" i="1"/>
  <c r="I45" i="1" s="1"/>
  <c r="J45" i="1" s="1"/>
  <c r="K45" i="1" s="1"/>
  <c r="H46" i="1"/>
  <c r="I46" i="1" s="1"/>
  <c r="D52" i="1"/>
  <c r="E52" i="1"/>
  <c r="F52" i="1"/>
  <c r="G52" i="1"/>
  <c r="L29" i="1" l="1"/>
  <c r="L18" i="1"/>
  <c r="I29" i="1"/>
  <c r="I31" i="1" s="1"/>
  <c r="I58" i="1" s="1"/>
  <c r="K29" i="1"/>
  <c r="J29" i="1"/>
  <c r="H18" i="1"/>
  <c r="H31" i="1" s="1"/>
  <c r="K18" i="1"/>
  <c r="K31" i="1" s="1"/>
  <c r="J18" i="1"/>
  <c r="H47" i="1"/>
  <c r="H49" i="1" s="1"/>
  <c r="J46" i="1"/>
  <c r="I47" i="1"/>
  <c r="L45" i="1"/>
  <c r="D9" i="1"/>
  <c r="E9" i="1"/>
  <c r="F9" i="1"/>
  <c r="G9" i="1"/>
  <c r="D10" i="1"/>
  <c r="E10" i="1"/>
  <c r="F10" i="1"/>
  <c r="G10" i="1"/>
  <c r="D11" i="1"/>
  <c r="E11" i="1"/>
  <c r="F11" i="1"/>
  <c r="G11" i="1"/>
  <c r="E8" i="1"/>
  <c r="F8" i="1"/>
  <c r="G8" i="1"/>
  <c r="D8" i="1"/>
  <c r="E6" i="1"/>
  <c r="F6" i="1"/>
  <c r="G6" i="1"/>
  <c r="D6" i="1"/>
  <c r="E4" i="1"/>
  <c r="F4" i="1"/>
  <c r="G4" i="1"/>
  <c r="F3" i="1"/>
  <c r="G3" i="1"/>
  <c r="E3" i="1"/>
  <c r="E1" i="1"/>
  <c r="F1" i="1" s="1"/>
  <c r="G1" i="1" s="1"/>
  <c r="H1" i="1" s="1"/>
  <c r="I1" i="1" s="1"/>
  <c r="J1" i="1" s="1"/>
  <c r="K1" i="1" s="1"/>
  <c r="L1" i="1" s="1"/>
  <c r="G102" i="1"/>
  <c r="F102" i="1"/>
  <c r="E102" i="1"/>
  <c r="D102" i="1"/>
  <c r="G97" i="1"/>
  <c r="F97" i="1"/>
  <c r="E97" i="1"/>
  <c r="D97" i="1"/>
  <c r="G86" i="1"/>
  <c r="F86" i="1"/>
  <c r="E86" i="1"/>
  <c r="D86" i="1"/>
  <c r="G79" i="1"/>
  <c r="F79" i="1"/>
  <c r="E79" i="1"/>
  <c r="D79" i="1"/>
  <c r="E73" i="1"/>
  <c r="F73" i="1" s="1"/>
  <c r="G73" i="1" s="1"/>
  <c r="H73" i="1" s="1"/>
  <c r="I73" i="1" s="1"/>
  <c r="J73" i="1" s="1"/>
  <c r="K73" i="1" s="1"/>
  <c r="L73" i="1" s="1"/>
  <c r="E115" i="1"/>
  <c r="F115" i="1" s="1"/>
  <c r="G115" i="1" s="1"/>
  <c r="H115" i="1" s="1"/>
  <c r="I115" i="1" s="1"/>
  <c r="J115" i="1" s="1"/>
  <c r="K115" i="1" s="1"/>
  <c r="L115" i="1" s="1"/>
  <c r="L31" i="1" l="1"/>
  <c r="L58" i="1" s="1"/>
  <c r="J31" i="1"/>
  <c r="J58" i="1" s="1"/>
  <c r="I32" i="1"/>
  <c r="K58" i="1"/>
  <c r="H32" i="1"/>
  <c r="H58" i="1"/>
  <c r="H55" i="1"/>
  <c r="H57" i="1"/>
  <c r="H56" i="1"/>
  <c r="H51" i="1"/>
  <c r="H52" i="1" s="1"/>
  <c r="D88" i="1"/>
  <c r="E88" i="1"/>
  <c r="I49" i="1"/>
  <c r="I51" i="1" s="1"/>
  <c r="I55" i="1"/>
  <c r="I57" i="1"/>
  <c r="I56" i="1"/>
  <c r="J47" i="1"/>
  <c r="K46" i="1"/>
  <c r="K47" i="1" s="1"/>
  <c r="K32" i="1" s="1"/>
  <c r="D104" i="1"/>
  <c r="E104" i="1"/>
  <c r="F88" i="1"/>
  <c r="F104" i="1"/>
  <c r="G88" i="1"/>
  <c r="G104" i="1"/>
  <c r="L44" i="1"/>
  <c r="J32" i="1" l="1"/>
  <c r="H59" i="1"/>
  <c r="H61" i="1" s="1"/>
  <c r="H65" i="1" s="1"/>
  <c r="I52" i="1"/>
  <c r="K56" i="1"/>
  <c r="K49" i="1"/>
  <c r="K51" i="1" s="1"/>
  <c r="K55" i="1"/>
  <c r="K57" i="1"/>
  <c r="I59" i="1"/>
  <c r="I61" i="1" s="1"/>
  <c r="J49" i="1"/>
  <c r="J51" i="1" s="1"/>
  <c r="J55" i="1"/>
  <c r="J57" i="1"/>
  <c r="J56" i="1"/>
  <c r="K52" i="1" l="1"/>
  <c r="J59" i="1"/>
  <c r="J61" i="1" s="1"/>
  <c r="K59" i="1"/>
  <c r="K61" i="1" s="1"/>
  <c r="J52" i="1"/>
  <c r="H67" i="1"/>
  <c r="H70" i="1" s="1"/>
  <c r="I65" i="1"/>
  <c r="L46" i="1"/>
  <c r="L47" i="1" s="1"/>
  <c r="L32" i="1" s="1"/>
  <c r="J65" i="1" l="1"/>
  <c r="I67" i="1"/>
  <c r="I70" i="1" s="1"/>
  <c r="L49" i="1"/>
  <c r="L51" i="1" s="1"/>
  <c r="L57" i="1"/>
  <c r="L55" i="1"/>
  <c r="L56" i="1"/>
  <c r="L59" i="1" l="1"/>
  <c r="L61" i="1" s="1"/>
  <c r="L65" i="1" s="1"/>
  <c r="L52" i="1"/>
  <c r="K65" i="1"/>
  <c r="J67" i="1"/>
  <c r="J70" i="1" s="1"/>
  <c r="K67" i="1" l="1"/>
  <c r="K70" i="1" s="1"/>
  <c r="L67" i="1"/>
  <c r="L70" i="1" s="1"/>
</calcChain>
</file>

<file path=xl/sharedStrings.xml><?xml version="1.0" encoding="utf-8"?>
<sst xmlns="http://schemas.openxmlformats.org/spreadsheetml/2006/main" count="101" uniqueCount="98">
  <si>
    <t>Statement of Cashflows</t>
  </si>
  <si>
    <t>CASHFLOWS FROM OPERATING ACTIVITIES:</t>
  </si>
  <si>
    <t>Net Profit / Loss for the financial year</t>
  </si>
  <si>
    <t>Adjustments for Non-Cash Charges:</t>
  </si>
  <si>
    <t xml:space="preserve">    Deferred Income Taxes</t>
  </si>
  <si>
    <t>Changes in Operating Assets &amp; Liabilities</t>
  </si>
  <si>
    <t xml:space="preserve">   Trade and other receivables</t>
  </si>
  <si>
    <t xml:space="preserve">   Inventories</t>
  </si>
  <si>
    <t xml:space="preserve">   Trade and other payables</t>
  </si>
  <si>
    <t xml:space="preserve">   Accrued Expenses</t>
  </si>
  <si>
    <t xml:space="preserve">   Deferred Revenues</t>
  </si>
  <si>
    <t>Net Cash from Operating Activities</t>
  </si>
  <si>
    <t>CASHFLOWS FROM INVESTING ACTIVITIES:</t>
  </si>
  <si>
    <t xml:space="preserve">    Proceeds from sale of PP&amp;E</t>
  </si>
  <si>
    <t xml:space="preserve">    Acquisition of PP&amp;E</t>
  </si>
  <si>
    <t xml:space="preserve">    Other Investing activities</t>
  </si>
  <si>
    <t>Net Cash used in Investing Activities</t>
  </si>
  <si>
    <t>CASHFLOWS FROM FINANCING ACTIVITIES:</t>
  </si>
  <si>
    <t xml:space="preserve">    New Equity Issued by Company:</t>
  </si>
  <si>
    <t>Net (decrease)/increase in cash and cash equivalents</t>
  </si>
  <si>
    <t>Beginning Cash</t>
  </si>
  <si>
    <t>Ending Cash</t>
  </si>
  <si>
    <t>Net profit</t>
  </si>
  <si>
    <t>Cost of Sales % Revenue:</t>
  </si>
  <si>
    <t>Income Statement Assumptions</t>
  </si>
  <si>
    <t>Income Statement</t>
  </si>
  <si>
    <t>Consulting Revenue</t>
  </si>
  <si>
    <t>Consulting Growth Rate</t>
  </si>
  <si>
    <t>Hardware  Revenue</t>
  </si>
  <si>
    <t>Hardware Growth Rate</t>
  </si>
  <si>
    <t>Revenue from Continuing Operations</t>
  </si>
  <si>
    <t>Cost of Goods Sold (COGS)</t>
  </si>
  <si>
    <t>Gross Profit</t>
  </si>
  <si>
    <t>Gross Margin</t>
  </si>
  <si>
    <t>Operating Expenses</t>
  </si>
  <si>
    <t xml:space="preserve">   Research &amp; Development Expense</t>
  </si>
  <si>
    <t xml:space="preserve">   Sales &amp; Marketing Expense</t>
  </si>
  <si>
    <t xml:space="preserve">   General &amp; Administrative Expense</t>
  </si>
  <si>
    <t xml:space="preserve">   Depreciation and Amortization</t>
  </si>
  <si>
    <t>Total Operating Expenses:</t>
  </si>
  <si>
    <t>Earnings Before Interest &amp; Taxes (EBIT)</t>
  </si>
  <si>
    <t>Net financing costs</t>
  </si>
  <si>
    <t>Profit before Income Tax</t>
  </si>
  <si>
    <t>Income Tax Expense</t>
  </si>
  <si>
    <t xml:space="preserve">   Effective Tax Rate</t>
  </si>
  <si>
    <t>Research &amp; Development / Revenue:</t>
  </si>
  <si>
    <t>Sales &amp; Marketing / Revenue:</t>
  </si>
  <si>
    <t>General &amp; Administrative / Revenue:</t>
  </si>
  <si>
    <t>Depreciation / Revenue:</t>
  </si>
  <si>
    <t>Balance Sheet</t>
  </si>
  <si>
    <t>ASSETS:</t>
  </si>
  <si>
    <t>Current Assets:</t>
  </si>
  <si>
    <t xml:space="preserve">   Cash &amp; Cash Equivalents</t>
  </si>
  <si>
    <t xml:space="preserve">   Inventory</t>
  </si>
  <si>
    <t>Total Current Assets</t>
  </si>
  <si>
    <t>Non-Current Assets:</t>
  </si>
  <si>
    <t xml:space="preserve">   Property, Plant &amp; Equipment, Net:</t>
  </si>
  <si>
    <t xml:space="preserve">   Long-Term Investments</t>
  </si>
  <si>
    <t xml:space="preserve">   Other Non-Current Assets</t>
  </si>
  <si>
    <t>Total Non-Current Assets</t>
  </si>
  <si>
    <t>Total Assets</t>
  </si>
  <si>
    <t>LIABILITIES AND EQUITY</t>
  </si>
  <si>
    <t>Current Liabilities</t>
  </si>
  <si>
    <t xml:space="preserve">    Trade and other payables</t>
  </si>
  <si>
    <t xml:space="preserve">    Accrued Expenses</t>
  </si>
  <si>
    <t xml:space="preserve">    Deferred Revenues</t>
  </si>
  <si>
    <t xml:space="preserve">    Short-term debt</t>
  </si>
  <si>
    <t>Total Current Liabilities</t>
  </si>
  <si>
    <t>Non-Current Liabilities</t>
  </si>
  <si>
    <t xml:space="preserve">    Other Non-Current Liabilities</t>
  </si>
  <si>
    <t xml:space="preserve">    Deferred Tax Liabilities</t>
  </si>
  <si>
    <t>Total Non-Current Liabilities</t>
  </si>
  <si>
    <t>Total Liabilities:</t>
  </si>
  <si>
    <t>Equity:</t>
  </si>
  <si>
    <t xml:space="preserve">    Issued Capital &amp; Share Premium</t>
  </si>
  <si>
    <t xml:space="preserve">    Accumulated Earnings</t>
  </si>
  <si>
    <t>Total Equity</t>
  </si>
  <si>
    <t>Total Liabilities and Equity</t>
  </si>
  <si>
    <t>Capital Expenditure and Depreciation Schedule</t>
  </si>
  <si>
    <t>Total Existing Net PP&amp;E:</t>
  </si>
  <si>
    <t>Depreciation of Existing Net PP&amp;E:</t>
  </si>
  <si>
    <t>Useful Life of New PP&amp;E:</t>
  </si>
  <si>
    <t>Annual CapEx:</t>
  </si>
  <si>
    <t>Depreciation on New CapEx - Year 1:</t>
  </si>
  <si>
    <t>Depreciation on New CapEx - Year 2:</t>
  </si>
  <si>
    <t>Depreciation on New CapEx - Year 3:</t>
  </si>
  <si>
    <t>Depreciation on New CapEx - Year 4:</t>
  </si>
  <si>
    <t>Depreciation on New CapEx - Year 5:</t>
  </si>
  <si>
    <t>Total Depreciation on New CapEx:</t>
  </si>
  <si>
    <t>Total Depreciation:</t>
  </si>
  <si>
    <t>% Revenue:</t>
  </si>
  <si>
    <t>Balance sheet assumptions</t>
  </si>
  <si>
    <t>Trade and other receivables / Revenue</t>
  </si>
  <si>
    <t>Inventories  / Cost of Sales</t>
  </si>
  <si>
    <t>Trade and other payables / Cost of Sales</t>
  </si>
  <si>
    <t>Accrued expenses / SG&amp;A</t>
  </si>
  <si>
    <t>Deferred revenue / Revenue</t>
  </si>
  <si>
    <t xml:space="preserve">    Depreciation &amp;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</si>
</sst>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#,##0.0;\(\-#,##0.0\)"/>
    <numFmt numFmtId="166" formatCode="_-* #,##0.0_-;\-* #,##0.0_-;_-* &quot;-&quot;??_-;_-@_-"/>
    <numFmt numFmtId="167" formatCode="0.0"/>
    <numFmt numFmtId="168" formatCode="0.0%"/>
    <numFmt numFmtId="169" formatCode="#,##0.0_ ;\-#,##0.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208DE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 applyAlignment="1">
      <alignment horizontal="center"/>
    </xf>
    <xf numFmtId="165" fontId="2" fillId="0" borderId="0" xfId="0" applyNumberFormat="1" applyFont="1"/>
    <xf numFmtId="165" fontId="3" fillId="0" borderId="0" xfId="0" applyNumberFormat="1" applyFont="1"/>
    <xf numFmtId="0" fontId="2" fillId="0" borderId="0" xfId="0" applyFont="1"/>
    <xf numFmtId="0" fontId="2" fillId="0" borderId="3" xfId="0" applyFont="1" applyBorder="1"/>
    <xf numFmtId="0" fontId="0" fillId="0" borderId="3" xfId="0" applyBorder="1"/>
    <xf numFmtId="166" fontId="0" fillId="0" borderId="3" xfId="1" applyNumberFormat="1" applyFont="1" applyBorder="1"/>
    <xf numFmtId="165" fontId="0" fillId="0" borderId="3" xfId="0" applyNumberFormat="1" applyBorder="1"/>
    <xf numFmtId="167" fontId="0" fillId="0" borderId="0" xfId="0" applyNumberFormat="1"/>
    <xf numFmtId="167" fontId="2" fillId="0" borderId="3" xfId="0" applyNumberFormat="1" applyFont="1" applyBorder="1"/>
    <xf numFmtId="166" fontId="0" fillId="0" borderId="0" xfId="1" applyNumberFormat="1" applyFont="1"/>
    <xf numFmtId="0" fontId="2" fillId="0" borderId="2" xfId="0" applyFont="1" applyBorder="1"/>
    <xf numFmtId="166" fontId="2" fillId="0" borderId="2" xfId="1" applyNumberFormat="1" applyFont="1" applyBorder="1"/>
    <xf numFmtId="0" fontId="4" fillId="0" borderId="0" xfId="0" applyFont="1"/>
    <xf numFmtId="165" fontId="4" fillId="0" borderId="0" xfId="0" applyNumberFormat="1" applyFont="1"/>
    <xf numFmtId="0" fontId="2" fillId="0" borderId="0" xfId="0" applyFont="1" applyBorder="1"/>
    <xf numFmtId="166" fontId="0" fillId="0" borderId="0" xfId="1" applyNumberFormat="1" applyFont="1" applyBorder="1"/>
    <xf numFmtId="166" fontId="2" fillId="0" borderId="2" xfId="1" applyNumberFormat="1" applyFont="1" applyBorder="1" applyAlignment="1">
      <alignment horizontal="right"/>
    </xf>
    <xf numFmtId="0" fontId="1" fillId="0" borderId="0" xfId="0" applyFont="1"/>
    <xf numFmtId="0" fontId="1" fillId="0" borderId="0" xfId="0" applyFont="1" applyBorder="1"/>
    <xf numFmtId="0" fontId="7" fillId="0" borderId="0" xfId="0" applyFont="1" applyBorder="1" applyAlignment="1">
      <alignment horizontal="left" indent="1"/>
    </xf>
    <xf numFmtId="168" fontId="1" fillId="0" borderId="0" xfId="0" applyNumberFormat="1" applyFont="1" applyBorder="1"/>
    <xf numFmtId="0" fontId="1" fillId="0" borderId="0" xfId="0" applyFont="1" applyBorder="1" applyAlignment="1">
      <alignment horizontal="left"/>
    </xf>
    <xf numFmtId="0" fontId="7" fillId="0" borderId="0" xfId="0" applyFont="1"/>
    <xf numFmtId="9" fontId="7" fillId="0" borderId="0" xfId="2" applyFont="1"/>
    <xf numFmtId="166" fontId="0" fillId="0" borderId="3" xfId="1" applyNumberFormat="1" applyFont="1" applyBorder="1" applyAlignment="1">
      <alignment horizontal="right"/>
    </xf>
    <xf numFmtId="166" fontId="0" fillId="0" borderId="0" xfId="1" applyNumberFormat="1" applyFont="1" applyAlignment="1">
      <alignment horizontal="right"/>
    </xf>
    <xf numFmtId="0" fontId="0" fillId="0" borderId="0" xfId="0" applyFont="1"/>
    <xf numFmtId="166" fontId="2" fillId="0" borderId="0" xfId="1" applyNumberFormat="1" applyFont="1" applyAlignment="1">
      <alignment horizontal="right"/>
    </xf>
    <xf numFmtId="168" fontId="7" fillId="0" borderId="0" xfId="1" applyNumberFormat="1" applyFont="1" applyAlignment="1">
      <alignment horizontal="right"/>
    </xf>
    <xf numFmtId="0" fontId="0" fillId="0" borderId="0" xfId="0" applyFont="1" applyBorder="1" applyAlignment="1">
      <alignment horizontal="left"/>
    </xf>
    <xf numFmtId="0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6" fillId="2" borderId="1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left"/>
    </xf>
    <xf numFmtId="0" fontId="5" fillId="3" borderId="1" xfId="0" applyFont="1" applyFill="1" applyBorder="1"/>
    <xf numFmtId="0" fontId="6" fillId="3" borderId="1" xfId="0" applyFont="1" applyFill="1" applyBorder="1"/>
    <xf numFmtId="0" fontId="5" fillId="3" borderId="2" xfId="0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0" fillId="0" borderId="0" xfId="0" applyFont="1" applyBorder="1"/>
    <xf numFmtId="0" fontId="2" fillId="0" borderId="0" xfId="0" applyFont="1" applyAlignment="1">
      <alignment horizontal="left"/>
    </xf>
    <xf numFmtId="166" fontId="1" fillId="0" borderId="0" xfId="1" applyNumberFormat="1" applyFont="1" applyAlignment="1">
      <alignment horizontal="right"/>
    </xf>
    <xf numFmtId="166" fontId="2" fillId="0" borderId="3" xfId="0" applyNumberFormat="1" applyFont="1" applyBorder="1"/>
    <xf numFmtId="166" fontId="2" fillId="0" borderId="0" xfId="0" applyNumberFormat="1" applyFont="1" applyBorder="1"/>
    <xf numFmtId="169" fontId="2" fillId="0" borderId="3" xfId="0" applyNumberFormat="1" applyFont="1" applyBorder="1"/>
    <xf numFmtId="166" fontId="2" fillId="0" borderId="0" xfId="1" applyNumberFormat="1" applyFont="1" applyBorder="1"/>
    <xf numFmtId="164" fontId="0" fillId="0" borderId="0" xfId="0" applyNumberFormat="1"/>
    <xf numFmtId="165" fontId="0" fillId="0" borderId="0" xfId="0" applyNumberFormat="1" applyFont="1"/>
    <xf numFmtId="0" fontId="0" fillId="0" borderId="0" xfId="0" applyAlignment="1"/>
    <xf numFmtId="165" fontId="2" fillId="0" borderId="3" xfId="0" applyNumberFormat="1" applyFont="1" applyBorder="1"/>
    <xf numFmtId="167" fontId="2" fillId="0" borderId="2" xfId="0" applyNumberFormat="1" applyFont="1" applyBorder="1"/>
    <xf numFmtId="166" fontId="2" fillId="0" borderId="3" xfId="1" applyNumberFormat="1" applyFont="1" applyBorder="1"/>
    <xf numFmtId="10" fontId="1" fillId="0" borderId="0" xfId="2" applyNumberFormat="1" applyFont="1" applyBorder="1" applyAlignment="1"/>
    <xf numFmtId="10" fontId="1" fillId="0" borderId="3" xfId="2" applyNumberFormat="1" applyFont="1" applyBorder="1" applyAlignment="1"/>
    <xf numFmtId="168" fontId="8" fillId="0" borderId="0" xfId="2" applyNumberFormat="1" applyFont="1" applyBorder="1" applyAlignment="1"/>
    <xf numFmtId="168" fontId="0" fillId="0" borderId="0" xfId="2" applyNumberFormat="1" applyFont="1" applyBorder="1" applyAlignment="1"/>
    <xf numFmtId="168" fontId="11" fillId="4" borderId="0" xfId="2" applyNumberFormat="1" applyFont="1" applyFill="1" applyBorder="1" applyAlignment="1"/>
    <xf numFmtId="168" fontId="9" fillId="0" borderId="0" xfId="2" applyNumberFormat="1" applyFont="1" applyBorder="1"/>
    <xf numFmtId="168" fontId="11" fillId="4" borderId="0" xfId="2" applyNumberFormat="1" applyFont="1" applyFill="1" applyBorder="1"/>
    <xf numFmtId="168" fontId="7" fillId="0" borderId="0" xfId="2" applyNumberFormat="1" applyFont="1" applyBorder="1"/>
    <xf numFmtId="168" fontId="9" fillId="0" borderId="0" xfId="2" applyNumberFormat="1" applyFont="1" applyBorder="1" applyAlignment="1"/>
    <xf numFmtId="168" fontId="1" fillId="0" borderId="0" xfId="2" applyNumberFormat="1" applyFont="1" applyBorder="1"/>
    <xf numFmtId="168" fontId="10" fillId="0" borderId="0" xfId="2" applyNumberFormat="1" applyFont="1" applyBorder="1" applyAlignment="1"/>
    <xf numFmtId="168" fontId="0" fillId="0" borderId="0" xfId="2" applyNumberFormat="1" applyFont="1" applyBorder="1"/>
    <xf numFmtId="167" fontId="7" fillId="0" borderId="0" xfId="0" applyNumberFormat="1" applyFont="1"/>
    <xf numFmtId="167" fontId="4" fillId="0" borderId="0" xfId="0" applyNumberFormat="1" applyFont="1"/>
    <xf numFmtId="167" fontId="2" fillId="0" borderId="0" xfId="0" applyNumberFormat="1" applyFont="1"/>
    <xf numFmtId="0" fontId="0" fillId="0" borderId="0" xfId="0"/>
    <xf numFmtId="0" fontId="0" fillId="0" borderId="0" xfId="0"/>
    <xf numFmtId="0" fontId="4" fillId="0" borderId="0" xfId="0" applyFont="1"/>
    <xf numFmtId="0" fontId="1" fillId="0" borderId="0" xfId="0" applyFont="1"/>
    <xf numFmtId="0" fontId="7" fillId="0" borderId="0" xfId="0" applyFont="1" applyBorder="1" applyAlignment="1">
      <alignment horizontal="left" indent="1"/>
    </xf>
    <xf numFmtId="168" fontId="1" fillId="0" borderId="0" xfId="0" applyNumberFormat="1" applyFont="1" applyBorder="1"/>
    <xf numFmtId="0" fontId="1" fillId="0" borderId="0" xfId="0" applyFont="1" applyBorder="1" applyAlignment="1">
      <alignment horizontal="left"/>
    </xf>
    <xf numFmtId="0" fontId="5" fillId="3" borderId="1" xfId="0" applyFont="1" applyFill="1" applyBorder="1"/>
    <xf numFmtId="0" fontId="6" fillId="3" borderId="1" xfId="0" applyFont="1" applyFill="1" applyBorder="1"/>
    <xf numFmtId="0" fontId="5" fillId="3" borderId="1" xfId="0" applyNumberFormat="1" applyFont="1" applyFill="1" applyBorder="1" applyAlignment="1">
      <alignment horizontal="center"/>
    </xf>
    <xf numFmtId="168" fontId="7" fillId="0" borderId="0" xfId="0" applyNumberFormat="1" applyFont="1" applyBorder="1"/>
    <xf numFmtId="168" fontId="11" fillId="4" borderId="0" xfId="0" applyNumberFormat="1" applyFont="1" applyFill="1" applyBorder="1" applyAlignment="1"/>
    <xf numFmtId="167" fontId="4" fillId="0" borderId="0" xfId="0" applyNumberFormat="1" applyFont="1"/>
    <xf numFmtId="0" fontId="1" fillId="0" borderId="0" xfId="0" applyFont="1" applyBorder="1" applyAlignment="1">
      <alignment horizontal="left" indent="1"/>
    </xf>
    <xf numFmtId="0" fontId="2" fillId="0" borderId="3" xfId="0" applyFont="1" applyBorder="1" applyAlignment="1">
      <alignment horizontal="left" indent="1"/>
    </xf>
    <xf numFmtId="0" fontId="2" fillId="0" borderId="0" xfId="0" applyFont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11" fillId="4" borderId="0" xfId="0" applyNumberFormat="1" applyFont="1" applyFill="1" applyBorder="1" applyAlignment="1"/>
    <xf numFmtId="167" fontId="11" fillId="4" borderId="0" xfId="0" applyNumberFormat="1" applyFont="1" applyFill="1" applyBorder="1" applyAlignment="1"/>
    <xf numFmtId="168" fontId="1" fillId="0" borderId="3" xfId="0" applyNumberFormat="1" applyFont="1" applyBorder="1"/>
    <xf numFmtId="167" fontId="12" fillId="0" borderId="3" xfId="0" applyNumberFormat="1" applyFont="1" applyBorder="1"/>
    <xf numFmtId="167" fontId="1" fillId="0" borderId="0" xfId="0" applyNumberFormat="1" applyFont="1" applyBorder="1"/>
    <xf numFmtId="167" fontId="12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/>
    <xf numFmtId="44" fontId="1" fillId="0" borderId="0" xfId="0" applyNumberFormat="1" applyFont="1" applyBorder="1" applyAlignment="1"/>
    <xf numFmtId="0" fontId="1" fillId="0" borderId="3" xfId="0" applyFont="1" applyBorder="1" applyAlignment="1"/>
    <xf numFmtId="0" fontId="7" fillId="0" borderId="0" xfId="0" applyFont="1" applyBorder="1" applyAlignment="1">
      <alignment horizontal="left" indent="1"/>
    </xf>
    <xf numFmtId="168" fontId="1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5" fillId="3" borderId="1" xfId="0" applyFont="1" applyFill="1" applyBorder="1"/>
    <xf numFmtId="0" fontId="6" fillId="3" borderId="1" xfId="0" applyFont="1" applyFill="1" applyBorder="1"/>
    <xf numFmtId="0" fontId="5" fillId="3" borderId="2" xfId="0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168" fontId="7" fillId="0" borderId="0" xfId="0" applyNumberFormat="1" applyFont="1" applyBorder="1"/>
    <xf numFmtId="168" fontId="0" fillId="0" borderId="0" xfId="0" applyNumberFormat="1" applyFont="1" applyBorder="1" applyAlignment="1"/>
    <xf numFmtId="168" fontId="7" fillId="0" borderId="0" xfId="0" applyNumberFormat="1" applyFont="1" applyBorder="1" applyAlignment="1"/>
    <xf numFmtId="168" fontId="11" fillId="4" borderId="0" xfId="0" applyNumberFormat="1" applyFon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45"/>
  <sheetViews>
    <sheetView tabSelected="1" topLeftCell="A25" workbookViewId="0">
      <selection activeCell="H120" sqref="H120"/>
    </sheetView>
  </sheetViews>
  <sheetFormatPr defaultRowHeight="14.4" x14ac:dyDescent="0.3"/>
  <cols>
    <col min="3" max="3" width="49" bestFit="1" customWidth="1"/>
  </cols>
  <sheetData>
    <row r="1" spans="2:12" x14ac:dyDescent="0.3">
      <c r="B1" s="37" t="s">
        <v>24</v>
      </c>
      <c r="C1" s="38"/>
      <c r="D1" s="39">
        <v>2012</v>
      </c>
      <c r="E1" s="39">
        <f>D1+1</f>
        <v>2013</v>
      </c>
      <c r="F1" s="39">
        <f t="shared" ref="F1" si="0">E1+1</f>
        <v>2014</v>
      </c>
      <c r="G1" s="39">
        <f t="shared" ref="G1" si="1">F1+1</f>
        <v>2015</v>
      </c>
      <c r="H1" s="40">
        <f>G1+1</f>
        <v>2016</v>
      </c>
      <c r="I1" s="40">
        <f t="shared" ref="I1:L1" si="2">H1+1</f>
        <v>2017</v>
      </c>
      <c r="J1" s="40">
        <f t="shared" si="2"/>
        <v>2018</v>
      </c>
      <c r="K1" s="40">
        <f t="shared" si="2"/>
        <v>2019</v>
      </c>
      <c r="L1" s="40">
        <f t="shared" si="2"/>
        <v>2020</v>
      </c>
    </row>
    <row r="2" spans="2:12" x14ac:dyDescent="0.3">
      <c r="B2" s="19"/>
      <c r="C2" s="20"/>
      <c r="D2" s="54"/>
      <c r="E2" s="54"/>
      <c r="F2" s="54"/>
      <c r="G2" s="54"/>
      <c r="H2" s="54"/>
      <c r="I2" s="54"/>
      <c r="J2" s="54"/>
      <c r="K2" s="54"/>
      <c r="L2" s="55"/>
    </row>
    <row r="3" spans="2:12" x14ac:dyDescent="0.3">
      <c r="B3" s="19"/>
      <c r="C3" s="41" t="s">
        <v>27</v>
      </c>
      <c r="D3" s="56"/>
      <c r="E3" s="57">
        <f>(E45-D45)/D45</f>
        <v>0.13725490196078435</v>
      </c>
      <c r="F3" s="57">
        <f t="shared" ref="F3:G4" si="3">(F45-E45)/E45</f>
        <v>0.23275862068965528</v>
      </c>
      <c r="G3" s="57">
        <f t="shared" si="3"/>
        <v>0.38461538461538458</v>
      </c>
      <c r="H3" s="58">
        <v>0.34499999999999997</v>
      </c>
      <c r="I3" s="58">
        <v>0.30499999999999999</v>
      </c>
      <c r="J3" s="58">
        <v>0.26500000000000001</v>
      </c>
      <c r="K3" s="58">
        <v>0.22500000000000001</v>
      </c>
      <c r="L3" s="58">
        <v>0.185</v>
      </c>
    </row>
    <row r="4" spans="2:12" x14ac:dyDescent="0.3">
      <c r="B4" s="19"/>
      <c r="C4" s="41" t="s">
        <v>29</v>
      </c>
      <c r="D4" s="59"/>
      <c r="E4" s="57">
        <f>(E46-D46)/D46</f>
        <v>4.4444444444445078E-3</v>
      </c>
      <c r="F4" s="57">
        <f t="shared" si="3"/>
        <v>2.2123893805309734E-2</v>
      </c>
      <c r="G4" s="57">
        <f t="shared" si="3"/>
        <v>1.2987012987012863E-2</v>
      </c>
      <c r="H4" s="60">
        <v>8.9999999999999993E-3</v>
      </c>
      <c r="I4" s="60">
        <v>5.0000000000000001E-3</v>
      </c>
      <c r="J4" s="60">
        <v>1E-3</v>
      </c>
      <c r="K4" s="60">
        <v>-3.0000000000000001E-3</v>
      </c>
      <c r="L4" s="60">
        <v>-7.0000000000000001E-3</v>
      </c>
    </row>
    <row r="5" spans="2:12" x14ac:dyDescent="0.3">
      <c r="B5" s="19"/>
      <c r="C5" s="21"/>
      <c r="D5" s="61"/>
      <c r="E5" s="62"/>
      <c r="F5" s="62"/>
      <c r="G5" s="62"/>
      <c r="H5" s="63"/>
      <c r="I5" s="63"/>
      <c r="J5" s="63"/>
      <c r="K5" s="63"/>
      <c r="L5" s="63"/>
    </row>
    <row r="6" spans="2:12" x14ac:dyDescent="0.3">
      <c r="B6" s="19"/>
      <c r="C6" s="20" t="s">
        <v>23</v>
      </c>
      <c r="D6" s="63">
        <f>D49/D47</f>
        <v>0.43119266055045868</v>
      </c>
      <c r="E6" s="63">
        <f t="shared" ref="E6:G6" si="4">E49/E47</f>
        <v>0.41812865497076024</v>
      </c>
      <c r="F6" s="63">
        <f t="shared" si="4"/>
        <v>0.40374331550802134</v>
      </c>
      <c r="G6" s="63">
        <f t="shared" si="4"/>
        <v>0.38657407407407401</v>
      </c>
      <c r="H6" s="60">
        <v>0.38</v>
      </c>
      <c r="I6" s="60">
        <v>0.373</v>
      </c>
      <c r="J6" s="60">
        <v>0.36599999999999999</v>
      </c>
      <c r="K6" s="60">
        <v>0.35899999999999999</v>
      </c>
      <c r="L6" s="60">
        <v>0.34200000000000003</v>
      </c>
    </row>
    <row r="7" spans="2:12" x14ac:dyDescent="0.3">
      <c r="B7" s="19"/>
      <c r="C7" s="21"/>
      <c r="D7" s="64"/>
      <c r="E7" s="59"/>
      <c r="F7" s="59"/>
      <c r="G7" s="59"/>
      <c r="H7" s="63"/>
      <c r="I7" s="63"/>
      <c r="J7" s="63"/>
      <c r="K7" s="63"/>
      <c r="L7" s="63"/>
    </row>
    <row r="8" spans="2:12" x14ac:dyDescent="0.3">
      <c r="B8" s="19"/>
      <c r="C8" s="31" t="s">
        <v>45</v>
      </c>
      <c r="D8" s="65">
        <f>D55/D$47</f>
        <v>3.9755351681957186E-2</v>
      </c>
      <c r="E8" s="65">
        <f t="shared" ref="E8:G8" si="5">E55/E$47</f>
        <v>4.0935672514619874E-2</v>
      </c>
      <c r="F8" s="65">
        <f t="shared" si="5"/>
        <v>3.20855614973262E-2</v>
      </c>
      <c r="G8" s="65">
        <f t="shared" si="5"/>
        <v>3.0092592592592591E-2</v>
      </c>
      <c r="H8" s="60">
        <v>0.03</v>
      </c>
      <c r="I8" s="60">
        <v>0.03</v>
      </c>
      <c r="J8" s="60">
        <v>0.03</v>
      </c>
      <c r="K8" s="60">
        <v>0.03</v>
      </c>
      <c r="L8" s="60">
        <v>0.03</v>
      </c>
    </row>
    <row r="9" spans="2:12" x14ac:dyDescent="0.3">
      <c r="B9" s="19"/>
      <c r="C9" s="31" t="s">
        <v>46</v>
      </c>
      <c r="D9" s="65">
        <f t="shared" ref="D9:G9" si="6">D56/D$47</f>
        <v>9.7859327217125383E-2</v>
      </c>
      <c r="E9" s="65">
        <f t="shared" si="6"/>
        <v>0.1023391812865497</v>
      </c>
      <c r="F9" s="65">
        <f t="shared" si="6"/>
        <v>0.10427807486631015</v>
      </c>
      <c r="G9" s="65">
        <f t="shared" si="6"/>
        <v>9.2592592592592587E-2</v>
      </c>
      <c r="H9" s="60">
        <v>9.8000000000000004E-2</v>
      </c>
      <c r="I9" s="60">
        <v>0.10299999999999999</v>
      </c>
      <c r="J9" s="60">
        <v>0.108</v>
      </c>
      <c r="K9" s="60">
        <v>0.113</v>
      </c>
      <c r="L9" s="60">
        <v>0.11799999999999999</v>
      </c>
    </row>
    <row r="10" spans="2:12" x14ac:dyDescent="0.3">
      <c r="B10" s="19"/>
      <c r="C10" s="31" t="s">
        <v>47</v>
      </c>
      <c r="D10" s="65">
        <f t="shared" ref="D10:G10" si="7">D57/D$47</f>
        <v>9.1743119266055037E-2</v>
      </c>
      <c r="E10" s="65">
        <f t="shared" si="7"/>
        <v>0.10087719298245613</v>
      </c>
      <c r="F10" s="65">
        <f t="shared" si="7"/>
        <v>0.12165775401069519</v>
      </c>
      <c r="G10" s="65">
        <f t="shared" si="7"/>
        <v>0.1273148148148148</v>
      </c>
      <c r="H10" s="60">
        <v>0.127</v>
      </c>
      <c r="I10" s="60">
        <v>0.127</v>
      </c>
      <c r="J10" s="60">
        <v>0.127</v>
      </c>
      <c r="K10" s="60">
        <v>0.127</v>
      </c>
      <c r="L10" s="60">
        <v>0.127</v>
      </c>
    </row>
    <row r="11" spans="2:12" x14ac:dyDescent="0.3">
      <c r="B11" s="19"/>
      <c r="C11" s="31" t="s">
        <v>48</v>
      </c>
      <c r="D11" s="65">
        <f t="shared" ref="D11:G11" si="8">D58/D$47</f>
        <v>8.5626911314984691E-2</v>
      </c>
      <c r="E11" s="65">
        <f t="shared" si="8"/>
        <v>9.3567251461988299E-2</v>
      </c>
      <c r="F11" s="65">
        <f t="shared" si="8"/>
        <v>8.8235294117647037E-2</v>
      </c>
      <c r="G11" s="65">
        <f t="shared" si="8"/>
        <v>7.8703703703703692E-2</v>
      </c>
      <c r="H11" s="60">
        <v>7.8E-2</v>
      </c>
      <c r="I11" s="60">
        <v>7.6999999999999999E-2</v>
      </c>
      <c r="J11" s="60">
        <v>7.5999999999999998E-2</v>
      </c>
      <c r="K11" s="60">
        <v>7.4999999999999997E-2</v>
      </c>
      <c r="L11" s="60">
        <v>7.3999999999999996E-2</v>
      </c>
    </row>
    <row r="12" spans="2:12" x14ac:dyDescent="0.3">
      <c r="B12" s="19"/>
      <c r="C12" s="23"/>
      <c r="D12" s="22"/>
      <c r="E12" s="22"/>
      <c r="F12" s="22"/>
      <c r="G12" s="22"/>
      <c r="H12" s="22"/>
      <c r="I12" s="22"/>
      <c r="J12" s="22"/>
      <c r="K12" s="22"/>
      <c r="L12" s="22"/>
    </row>
    <row r="13" spans="2:12" s="69" customFormat="1" x14ac:dyDescent="0.3">
      <c r="B13" s="76" t="s">
        <v>78</v>
      </c>
      <c r="C13" s="77"/>
      <c r="D13" s="85">
        <v>2012</v>
      </c>
      <c r="E13" s="85">
        <v>2013</v>
      </c>
      <c r="F13" s="85">
        <v>2014</v>
      </c>
      <c r="G13" s="85">
        <v>2015</v>
      </c>
      <c r="H13" s="78">
        <v>2016</v>
      </c>
      <c r="I13" s="78">
        <v>2017</v>
      </c>
      <c r="J13" s="78">
        <v>2018</v>
      </c>
      <c r="K13" s="78">
        <v>2019</v>
      </c>
      <c r="L13" s="78">
        <v>2020</v>
      </c>
    </row>
    <row r="14" spans="2:12" s="69" customFormat="1" x14ac:dyDescent="0.3">
      <c r="B14" s="72"/>
      <c r="C14" s="75"/>
      <c r="D14" s="74"/>
      <c r="E14" s="74"/>
      <c r="F14" s="74"/>
      <c r="G14" s="74"/>
      <c r="H14" s="74"/>
      <c r="I14" s="74"/>
      <c r="J14" s="74"/>
      <c r="K14" s="74"/>
      <c r="L14" s="74"/>
    </row>
    <row r="15" spans="2:12" s="69" customFormat="1" x14ac:dyDescent="0.3">
      <c r="B15" s="75"/>
      <c r="C15" s="75" t="s">
        <v>79</v>
      </c>
      <c r="D15" s="74"/>
      <c r="E15" s="74"/>
      <c r="F15" s="74"/>
      <c r="G15" s="71">
        <f>G83</f>
        <v>5.6000000000000014</v>
      </c>
      <c r="H15" s="74"/>
      <c r="I15" s="74"/>
      <c r="J15" s="74"/>
      <c r="K15" s="74"/>
      <c r="L15" s="74"/>
    </row>
    <row r="16" spans="2:12" s="69" customFormat="1" x14ac:dyDescent="0.3">
      <c r="B16" s="75"/>
      <c r="C16" s="75" t="s">
        <v>80</v>
      </c>
      <c r="D16" s="74"/>
      <c r="E16" s="74"/>
      <c r="F16" s="74"/>
      <c r="G16" s="74"/>
      <c r="H16" s="80">
        <v>0.35</v>
      </c>
      <c r="I16" s="80">
        <v>0.25</v>
      </c>
      <c r="J16" s="80">
        <v>0.2</v>
      </c>
      <c r="K16" s="80">
        <v>0.15</v>
      </c>
      <c r="L16" s="80">
        <v>0.05</v>
      </c>
    </row>
    <row r="17" spans="2:12" s="69" customFormat="1" x14ac:dyDescent="0.3">
      <c r="B17" s="75"/>
      <c r="C17" s="75"/>
      <c r="D17" s="74"/>
      <c r="E17" s="74"/>
      <c r="F17" s="74"/>
      <c r="G17" s="74"/>
      <c r="H17" s="74"/>
      <c r="I17" s="74"/>
      <c r="J17" s="74"/>
      <c r="K17" s="74"/>
      <c r="L17" s="74"/>
    </row>
    <row r="18" spans="2:12" s="69" customFormat="1" x14ac:dyDescent="0.3">
      <c r="B18" s="75"/>
      <c r="C18" s="75" t="s">
        <v>80</v>
      </c>
      <c r="D18" s="74"/>
      <c r="E18" s="74"/>
      <c r="F18" s="74"/>
      <c r="G18" s="74"/>
      <c r="H18" s="81">
        <f>$G$15*H16</f>
        <v>1.9600000000000004</v>
      </c>
      <c r="I18" s="81">
        <f t="shared" ref="I18:L18" si="9">$G$15*I16</f>
        <v>1.4000000000000004</v>
      </c>
      <c r="J18" s="81">
        <f t="shared" si="9"/>
        <v>1.1200000000000003</v>
      </c>
      <c r="K18" s="81">
        <f t="shared" si="9"/>
        <v>0.84000000000000019</v>
      </c>
      <c r="L18" s="81">
        <f t="shared" si="9"/>
        <v>0.28000000000000008</v>
      </c>
    </row>
    <row r="19" spans="2:12" s="69" customFormat="1" x14ac:dyDescent="0.3">
      <c r="B19" s="75"/>
      <c r="C19" s="75"/>
      <c r="D19" s="74"/>
      <c r="E19" s="74"/>
      <c r="F19" s="74"/>
      <c r="G19" s="74"/>
      <c r="H19" s="90"/>
      <c r="I19" s="90"/>
      <c r="J19" s="90"/>
      <c r="K19" s="90"/>
      <c r="L19" s="90"/>
    </row>
    <row r="20" spans="2:12" s="69" customFormat="1" x14ac:dyDescent="0.3">
      <c r="B20" s="75"/>
      <c r="C20" s="75" t="s">
        <v>81</v>
      </c>
      <c r="D20" s="86">
        <v>8</v>
      </c>
      <c r="E20" s="74"/>
      <c r="F20" s="74"/>
      <c r="G20" s="74"/>
      <c r="H20" s="90"/>
      <c r="I20" s="90"/>
      <c r="J20" s="90"/>
      <c r="K20" s="90"/>
      <c r="L20" s="90"/>
    </row>
    <row r="21" spans="2:12" s="69" customFormat="1" x14ac:dyDescent="0.3">
      <c r="B21" s="82"/>
      <c r="C21" s="82"/>
      <c r="D21" s="74"/>
      <c r="E21" s="74"/>
      <c r="F21" s="74"/>
      <c r="G21" s="74"/>
      <c r="H21" s="90"/>
      <c r="I21" s="90"/>
      <c r="J21" s="90"/>
      <c r="K21" s="90"/>
      <c r="L21" s="90"/>
    </row>
    <row r="22" spans="2:12" s="69" customFormat="1" x14ac:dyDescent="0.3">
      <c r="B22" s="75"/>
      <c r="C22" s="75" t="s">
        <v>82</v>
      </c>
      <c r="D22" s="74"/>
      <c r="E22" s="74"/>
      <c r="F22" s="74"/>
      <c r="G22" s="74"/>
      <c r="H22" s="87">
        <v>7.4</v>
      </c>
      <c r="I22" s="87">
        <v>7.4</v>
      </c>
      <c r="J22" s="87">
        <v>7.4</v>
      </c>
      <c r="K22" s="87">
        <v>7.4</v>
      </c>
      <c r="L22" s="87">
        <v>7.4</v>
      </c>
    </row>
    <row r="23" spans="2:12" s="69" customFormat="1" x14ac:dyDescent="0.3">
      <c r="B23" s="82"/>
      <c r="C23" s="82"/>
      <c r="D23" s="74"/>
      <c r="E23" s="74"/>
      <c r="F23" s="74"/>
      <c r="G23" s="74"/>
      <c r="H23" s="81"/>
      <c r="I23" s="81"/>
      <c r="J23" s="81"/>
      <c r="K23" s="81"/>
      <c r="L23" s="81"/>
    </row>
    <row r="24" spans="2:12" s="69" customFormat="1" x14ac:dyDescent="0.3">
      <c r="B24" s="75"/>
      <c r="C24" s="75" t="s">
        <v>83</v>
      </c>
      <c r="D24" s="74"/>
      <c r="E24" s="74"/>
      <c r="F24" s="74"/>
      <c r="G24" s="74"/>
      <c r="H24" s="81">
        <f>H22/$D$20</f>
        <v>0.92500000000000004</v>
      </c>
      <c r="I24" s="81">
        <f t="shared" ref="I24:L24" si="10">I22/$D$20</f>
        <v>0.92500000000000004</v>
      </c>
      <c r="J24" s="81">
        <f t="shared" si="10"/>
        <v>0.92500000000000004</v>
      </c>
      <c r="K24" s="81">
        <f t="shared" si="10"/>
        <v>0.92500000000000004</v>
      </c>
      <c r="L24" s="81">
        <f t="shared" si="10"/>
        <v>0.92500000000000004</v>
      </c>
    </row>
    <row r="25" spans="2:12" s="69" customFormat="1" x14ac:dyDescent="0.3">
      <c r="B25" s="75"/>
      <c r="C25" s="75" t="s">
        <v>84</v>
      </c>
      <c r="D25" s="74"/>
      <c r="E25" s="74"/>
      <c r="F25" s="74"/>
      <c r="G25" s="74"/>
      <c r="H25" s="81"/>
      <c r="I25" s="81">
        <f>I22/$D$20</f>
        <v>0.92500000000000004</v>
      </c>
      <c r="J25" s="81">
        <f t="shared" ref="J25:L25" si="11">J22/$D$20</f>
        <v>0.92500000000000004</v>
      </c>
      <c r="K25" s="81">
        <f t="shared" si="11"/>
        <v>0.92500000000000004</v>
      </c>
      <c r="L25" s="81">
        <f t="shared" si="11"/>
        <v>0.92500000000000004</v>
      </c>
    </row>
    <row r="26" spans="2:12" s="69" customFormat="1" x14ac:dyDescent="0.3">
      <c r="B26" s="75"/>
      <c r="C26" s="75" t="s">
        <v>85</v>
      </c>
      <c r="D26" s="74"/>
      <c r="E26" s="74"/>
      <c r="F26" s="74"/>
      <c r="G26" s="74"/>
      <c r="H26" s="81"/>
      <c r="I26" s="81"/>
      <c r="J26" s="81">
        <f>J22/$D$20</f>
        <v>0.92500000000000004</v>
      </c>
      <c r="K26" s="81">
        <f t="shared" ref="K26:L26" si="12">K22/$D$20</f>
        <v>0.92500000000000004</v>
      </c>
      <c r="L26" s="81">
        <f t="shared" si="12"/>
        <v>0.92500000000000004</v>
      </c>
    </row>
    <row r="27" spans="2:12" s="69" customFormat="1" x14ac:dyDescent="0.3">
      <c r="B27" s="75"/>
      <c r="C27" s="75" t="s">
        <v>86</v>
      </c>
      <c r="D27" s="74"/>
      <c r="E27" s="74"/>
      <c r="F27" s="74"/>
      <c r="G27" s="74"/>
      <c r="H27" s="81"/>
      <c r="I27" s="81"/>
      <c r="J27" s="81"/>
      <c r="K27" s="81">
        <f>K22/$D$20</f>
        <v>0.92500000000000004</v>
      </c>
      <c r="L27" s="81">
        <f>L22/$D$20</f>
        <v>0.92500000000000004</v>
      </c>
    </row>
    <row r="28" spans="2:12" s="69" customFormat="1" x14ac:dyDescent="0.3">
      <c r="B28" s="75"/>
      <c r="C28" s="75" t="s">
        <v>87</v>
      </c>
      <c r="D28" s="74"/>
      <c r="E28" s="74"/>
      <c r="F28" s="74"/>
      <c r="G28" s="74"/>
      <c r="H28" s="81"/>
      <c r="I28" s="81"/>
      <c r="J28" s="81"/>
      <c r="K28" s="81"/>
      <c r="L28" s="81">
        <f>L22/$D$20</f>
        <v>0.92500000000000004</v>
      </c>
    </row>
    <row r="29" spans="2:12" s="69" customFormat="1" x14ac:dyDescent="0.3">
      <c r="B29" s="83"/>
      <c r="C29" s="83" t="s">
        <v>88</v>
      </c>
      <c r="D29" s="88"/>
      <c r="E29" s="88"/>
      <c r="F29" s="88"/>
      <c r="G29" s="88"/>
      <c r="H29" s="89">
        <f>SUM(H24:H28)</f>
        <v>0.92500000000000004</v>
      </c>
      <c r="I29" s="89">
        <f t="shared" ref="I29:L29" si="13">SUM(I24:I28)</f>
        <v>1.85</v>
      </c>
      <c r="J29" s="89">
        <f t="shared" si="13"/>
        <v>2.7750000000000004</v>
      </c>
      <c r="K29" s="89">
        <f t="shared" si="13"/>
        <v>3.7</v>
      </c>
      <c r="L29" s="89">
        <f t="shared" si="13"/>
        <v>4.625</v>
      </c>
    </row>
    <row r="30" spans="2:12" s="69" customFormat="1" x14ac:dyDescent="0.3">
      <c r="B30" s="82"/>
      <c r="C30" s="82"/>
      <c r="D30" s="74"/>
      <c r="E30" s="74"/>
      <c r="F30" s="74"/>
      <c r="G30" s="74"/>
      <c r="H30" s="74"/>
      <c r="I30" s="74"/>
      <c r="J30" s="74"/>
      <c r="K30" s="74"/>
      <c r="L30" s="74"/>
    </row>
    <row r="31" spans="2:12" s="69" customFormat="1" x14ac:dyDescent="0.3">
      <c r="B31" s="84"/>
      <c r="C31" s="84" t="s">
        <v>89</v>
      </c>
      <c r="D31" s="74"/>
      <c r="E31" s="74"/>
      <c r="F31" s="74"/>
      <c r="G31" s="74"/>
      <c r="H31" s="91">
        <f>H29+H18</f>
        <v>2.8850000000000007</v>
      </c>
      <c r="I31" s="91">
        <f t="shared" ref="I31:L31" si="14">I29+I18</f>
        <v>3.2500000000000004</v>
      </c>
      <c r="J31" s="91">
        <f t="shared" si="14"/>
        <v>3.8950000000000005</v>
      </c>
      <c r="K31" s="91">
        <f t="shared" si="14"/>
        <v>4.54</v>
      </c>
      <c r="L31" s="91">
        <f t="shared" si="14"/>
        <v>4.9050000000000002</v>
      </c>
    </row>
    <row r="32" spans="2:12" s="69" customFormat="1" x14ac:dyDescent="0.3">
      <c r="B32" s="73"/>
      <c r="C32" s="73" t="s">
        <v>90</v>
      </c>
      <c r="D32" s="74"/>
      <c r="E32" s="74"/>
      <c r="F32" s="74"/>
      <c r="G32" s="74"/>
      <c r="H32" s="79">
        <f>H31/H47</f>
        <v>5.7422534314193842E-2</v>
      </c>
      <c r="I32" s="79">
        <f t="shared" ref="I32:L32" si="15">I31/I47</f>
        <v>5.5572552206907475E-2</v>
      </c>
      <c r="J32" s="79">
        <f t="shared" si="15"/>
        <v>5.7520063675898417E-2</v>
      </c>
      <c r="K32" s="79">
        <f t="shared" si="15"/>
        <v>5.8553486005172586E-2</v>
      </c>
      <c r="L32" s="79">
        <f t="shared" si="15"/>
        <v>5.6164129720953929E-2</v>
      </c>
    </row>
    <row r="33" spans="2:12" s="70" customFormat="1" x14ac:dyDescent="0.3">
      <c r="B33" s="73"/>
      <c r="C33" s="73"/>
      <c r="D33" s="74"/>
      <c r="E33" s="74"/>
      <c r="F33" s="74"/>
      <c r="G33" s="74"/>
      <c r="H33" s="79"/>
      <c r="I33" s="79"/>
      <c r="J33" s="79"/>
      <c r="K33" s="79"/>
      <c r="L33" s="79"/>
    </row>
    <row r="34" spans="2:12" s="70" customFormat="1" x14ac:dyDescent="0.3">
      <c r="B34" s="100" t="s">
        <v>91</v>
      </c>
      <c r="C34" s="101"/>
      <c r="D34" s="102">
        <v>2012</v>
      </c>
      <c r="E34" s="102">
        <v>2013</v>
      </c>
      <c r="F34" s="102">
        <v>2014</v>
      </c>
      <c r="G34" s="102">
        <v>2015</v>
      </c>
      <c r="H34" s="103">
        <v>2016</v>
      </c>
      <c r="I34" s="103">
        <v>2017</v>
      </c>
      <c r="J34" s="103">
        <v>2018</v>
      </c>
      <c r="K34" s="103">
        <v>2019</v>
      </c>
      <c r="L34" s="103">
        <v>2020</v>
      </c>
    </row>
    <row r="35" spans="2:12" s="70" customFormat="1" x14ac:dyDescent="0.3">
      <c r="B35" s="92"/>
      <c r="C35" s="93"/>
      <c r="D35" s="94"/>
      <c r="E35" s="95"/>
      <c r="F35" s="95"/>
      <c r="G35" s="95"/>
      <c r="H35" s="94"/>
      <c r="I35" s="94"/>
      <c r="J35" s="94"/>
      <c r="K35" s="94"/>
      <c r="L35" s="96"/>
    </row>
    <row r="36" spans="2:12" s="70" customFormat="1" x14ac:dyDescent="0.3">
      <c r="B36" s="92"/>
      <c r="C36" s="104" t="s">
        <v>92</v>
      </c>
      <c r="D36" s="107"/>
      <c r="E36" s="107"/>
      <c r="F36" s="107"/>
      <c r="G36" s="107"/>
      <c r="H36" s="109"/>
      <c r="I36" s="109"/>
      <c r="J36" s="109"/>
      <c r="K36" s="109"/>
      <c r="L36" s="109"/>
    </row>
    <row r="37" spans="2:12" s="70" customFormat="1" x14ac:dyDescent="0.3">
      <c r="B37" s="92"/>
      <c r="C37" s="104" t="s">
        <v>93</v>
      </c>
      <c r="D37" s="105"/>
      <c r="E37" s="105"/>
      <c r="F37" s="105"/>
      <c r="G37" s="105"/>
      <c r="H37" s="109"/>
      <c r="I37" s="109"/>
      <c r="J37" s="109"/>
      <c r="K37" s="109"/>
      <c r="L37" s="109"/>
    </row>
    <row r="38" spans="2:12" s="70" customFormat="1" x14ac:dyDescent="0.3">
      <c r="B38" s="92"/>
      <c r="C38" s="97"/>
      <c r="D38" s="106"/>
      <c r="E38" s="108"/>
      <c r="F38" s="108"/>
      <c r="G38" s="108"/>
      <c r="H38" s="98"/>
      <c r="I38" s="98"/>
      <c r="J38" s="98"/>
      <c r="K38" s="98"/>
      <c r="L38" s="98"/>
    </row>
    <row r="39" spans="2:12" s="70" customFormat="1" x14ac:dyDescent="0.3">
      <c r="B39" s="92"/>
      <c r="C39" s="104" t="s">
        <v>94</v>
      </c>
      <c r="D39" s="105"/>
      <c r="E39" s="105"/>
      <c r="F39" s="105"/>
      <c r="G39" s="105"/>
      <c r="H39" s="109"/>
      <c r="I39" s="109"/>
      <c r="J39" s="109"/>
      <c r="K39" s="109"/>
      <c r="L39" s="109"/>
    </row>
    <row r="40" spans="2:12" s="70" customFormat="1" x14ac:dyDescent="0.3">
      <c r="B40" s="92"/>
      <c r="C40" s="99" t="s">
        <v>95</v>
      </c>
      <c r="D40" s="105"/>
      <c r="E40" s="105"/>
      <c r="F40" s="105"/>
      <c r="G40" s="105"/>
      <c r="H40" s="109"/>
      <c r="I40" s="109"/>
      <c r="J40" s="109"/>
      <c r="K40" s="109"/>
      <c r="L40" s="109"/>
    </row>
    <row r="41" spans="2:12" s="70" customFormat="1" x14ac:dyDescent="0.3">
      <c r="B41" s="92"/>
      <c r="C41" s="99" t="s">
        <v>96</v>
      </c>
      <c r="D41" s="105"/>
      <c r="E41" s="105"/>
      <c r="F41" s="105"/>
      <c r="G41" s="105"/>
      <c r="H41" s="109"/>
      <c r="I41" s="109"/>
      <c r="J41" s="109"/>
      <c r="K41" s="109"/>
      <c r="L41" s="109"/>
    </row>
    <row r="42" spans="2:12" s="70" customFormat="1" x14ac:dyDescent="0.3">
      <c r="B42" s="73"/>
      <c r="C42" s="73"/>
      <c r="D42" s="74"/>
      <c r="E42" s="74"/>
      <c r="F42" s="74"/>
      <c r="G42" s="74"/>
      <c r="H42" s="79"/>
      <c r="I42" s="79"/>
      <c r="J42" s="79"/>
      <c r="K42" s="79"/>
      <c r="L42" s="79"/>
    </row>
    <row r="43" spans="2:12" x14ac:dyDescent="0.3">
      <c r="B43" s="72"/>
      <c r="C43" s="75"/>
      <c r="D43" s="74"/>
      <c r="E43" s="74"/>
      <c r="F43" s="74"/>
      <c r="G43" s="74"/>
      <c r="H43" s="74"/>
      <c r="I43" s="74"/>
      <c r="J43" s="74"/>
      <c r="K43" s="74"/>
      <c r="L43" s="74"/>
    </row>
    <row r="44" spans="2:12" x14ac:dyDescent="0.3">
      <c r="B44" s="33" t="s">
        <v>25</v>
      </c>
      <c r="C44" s="34"/>
      <c r="D44" s="35">
        <v>2012</v>
      </c>
      <c r="E44" s="35">
        <v>2013</v>
      </c>
      <c r="F44" s="35">
        <v>2014</v>
      </c>
      <c r="G44" s="35">
        <v>2015</v>
      </c>
      <c r="H44" s="32">
        <f>G44+1</f>
        <v>2016</v>
      </c>
      <c r="I44" s="32">
        <f t="shared" ref="I44:L44" si="16">H44+1</f>
        <v>2017</v>
      </c>
      <c r="J44" s="32">
        <f t="shared" si="16"/>
        <v>2018</v>
      </c>
      <c r="K44" s="32">
        <f t="shared" si="16"/>
        <v>2019</v>
      </c>
      <c r="L44" s="32">
        <f t="shared" si="16"/>
        <v>2020</v>
      </c>
    </row>
    <row r="45" spans="2:12" x14ac:dyDescent="0.3">
      <c r="B45" s="16"/>
      <c r="C45" s="24" t="s">
        <v>26</v>
      </c>
      <c r="D45" s="24">
        <v>10.199999999999999</v>
      </c>
      <c r="E45" s="24">
        <v>11.6</v>
      </c>
      <c r="F45" s="24">
        <v>14.3</v>
      </c>
      <c r="G45" s="24">
        <v>19.8</v>
      </c>
      <c r="H45" s="66">
        <f t="shared" ref="H45:L46" si="17">G45*(1+H3)</f>
        <v>26.631</v>
      </c>
      <c r="I45" s="66">
        <f t="shared" si="17"/>
        <v>34.753454999999995</v>
      </c>
      <c r="J45" s="66">
        <f t="shared" si="17"/>
        <v>43.963120574999998</v>
      </c>
      <c r="K45" s="66">
        <f t="shared" si="17"/>
        <v>53.854822704375003</v>
      </c>
      <c r="L45" s="66">
        <f t="shared" si="17"/>
        <v>63.817964904684381</v>
      </c>
    </row>
    <row r="46" spans="2:12" x14ac:dyDescent="0.3">
      <c r="B46" s="16"/>
      <c r="C46" s="24" t="s">
        <v>28</v>
      </c>
      <c r="D46" s="24">
        <v>22.5</v>
      </c>
      <c r="E46" s="24">
        <v>22.6</v>
      </c>
      <c r="F46" s="24">
        <v>23.1</v>
      </c>
      <c r="G46" s="24">
        <v>23.4</v>
      </c>
      <c r="H46" s="66">
        <f t="shared" si="17"/>
        <v>23.610599999999994</v>
      </c>
      <c r="I46" s="66">
        <f t="shared" si="17"/>
        <v>23.728652999999991</v>
      </c>
      <c r="J46" s="66">
        <f t="shared" si="17"/>
        <v>23.752381652999986</v>
      </c>
      <c r="K46" s="66">
        <f t="shared" si="17"/>
        <v>23.681124508040988</v>
      </c>
      <c r="L46" s="66">
        <f t="shared" si="17"/>
        <v>23.5153566364847</v>
      </c>
    </row>
    <row r="47" spans="2:12" x14ac:dyDescent="0.3">
      <c r="B47" s="5"/>
      <c r="C47" s="5" t="s">
        <v>30</v>
      </c>
      <c r="D47" s="10">
        <v>32.700000000000003</v>
      </c>
      <c r="E47" s="10">
        <v>34.200000000000003</v>
      </c>
      <c r="F47" s="10">
        <v>37.400000000000006</v>
      </c>
      <c r="G47" s="10">
        <v>43.2</v>
      </c>
      <c r="H47" s="10">
        <f>SUM(H46,H45)</f>
        <v>50.241599999999991</v>
      </c>
      <c r="I47" s="10">
        <f t="shared" ref="I47:L47" si="18">SUM(I46,I45)</f>
        <v>58.482107999999982</v>
      </c>
      <c r="J47" s="10">
        <f t="shared" si="18"/>
        <v>67.715502227999991</v>
      </c>
      <c r="K47" s="10">
        <f t="shared" si="18"/>
        <v>77.535947212415991</v>
      </c>
      <c r="L47" s="10">
        <f t="shared" si="18"/>
        <v>87.333321541169084</v>
      </c>
    </row>
    <row r="48" spans="2:12" x14ac:dyDescent="0.3">
      <c r="H48" s="9"/>
      <c r="I48" s="9"/>
      <c r="J48" s="9"/>
      <c r="K48" s="9"/>
      <c r="L48" s="9"/>
    </row>
    <row r="49" spans="2:12" x14ac:dyDescent="0.3">
      <c r="C49" t="s">
        <v>31</v>
      </c>
      <c r="D49" s="14">
        <v>14.1</v>
      </c>
      <c r="E49" s="14">
        <v>14.3</v>
      </c>
      <c r="F49" s="14">
        <v>15.1</v>
      </c>
      <c r="G49" s="14">
        <v>16.7</v>
      </c>
      <c r="H49" s="9">
        <f>H47*H6</f>
        <v>19.091807999999997</v>
      </c>
      <c r="I49" s="9">
        <f t="shared" ref="I49:L49" si="19">I47*I6</f>
        <v>21.813826283999994</v>
      </c>
      <c r="J49" s="9">
        <f t="shared" si="19"/>
        <v>24.783873815447997</v>
      </c>
      <c r="K49" s="9">
        <f t="shared" si="19"/>
        <v>27.835405049257339</v>
      </c>
      <c r="L49" s="9">
        <f t="shared" si="19"/>
        <v>29.867995967079828</v>
      </c>
    </row>
    <row r="50" spans="2:12" x14ac:dyDescent="0.3">
      <c r="H50" s="9"/>
      <c r="I50" s="9"/>
      <c r="J50" s="9"/>
      <c r="K50" s="9"/>
      <c r="L50" s="9"/>
    </row>
    <row r="51" spans="2:12" x14ac:dyDescent="0.3">
      <c r="C51" s="4" t="s">
        <v>32</v>
      </c>
      <c r="D51" s="68">
        <v>18.600000000000001</v>
      </c>
      <c r="E51" s="68">
        <v>19.900000000000002</v>
      </c>
      <c r="F51" s="68">
        <v>22.300000000000004</v>
      </c>
      <c r="G51" s="68">
        <v>26.500000000000004</v>
      </c>
      <c r="H51" s="68">
        <f>H47-H49</f>
        <v>31.149791999999994</v>
      </c>
      <c r="I51" s="68">
        <f t="shared" ref="I51:L51" si="20">I47-I49</f>
        <v>36.668281715999989</v>
      </c>
      <c r="J51" s="68">
        <f t="shared" si="20"/>
        <v>42.931628412551994</v>
      </c>
      <c r="K51" s="68">
        <f t="shared" si="20"/>
        <v>49.700542163158651</v>
      </c>
      <c r="L51" s="68">
        <f t="shared" si="20"/>
        <v>57.465325574089256</v>
      </c>
    </row>
    <row r="52" spans="2:12" x14ac:dyDescent="0.3">
      <c r="C52" s="24" t="s">
        <v>33</v>
      </c>
      <c r="D52" s="25">
        <f>D51/D47</f>
        <v>0.56880733944954132</v>
      </c>
      <c r="E52" s="25">
        <f t="shared" ref="E52:L52" si="21">E51/E47</f>
        <v>0.58187134502923976</v>
      </c>
      <c r="F52" s="25">
        <f t="shared" si="21"/>
        <v>0.59625668449197866</v>
      </c>
      <c r="G52" s="25">
        <f t="shared" si="21"/>
        <v>0.61342592592592593</v>
      </c>
      <c r="H52" s="25">
        <f t="shared" si="21"/>
        <v>0.62</v>
      </c>
      <c r="I52" s="25">
        <f t="shared" si="21"/>
        <v>0.627</v>
      </c>
      <c r="J52" s="25">
        <f t="shared" si="21"/>
        <v>0.63400000000000001</v>
      </c>
      <c r="K52" s="25">
        <f t="shared" si="21"/>
        <v>0.64100000000000001</v>
      </c>
      <c r="L52" s="25">
        <f t="shared" si="21"/>
        <v>0.65800000000000003</v>
      </c>
    </row>
    <row r="53" spans="2:12" x14ac:dyDescent="0.3">
      <c r="H53" s="9"/>
      <c r="I53" s="9"/>
      <c r="J53" s="9"/>
      <c r="K53" s="9"/>
      <c r="L53" s="9"/>
    </row>
    <row r="54" spans="2:12" x14ac:dyDescent="0.3">
      <c r="C54" s="4" t="s">
        <v>34</v>
      </c>
      <c r="H54" s="9"/>
      <c r="I54" s="9"/>
      <c r="J54" s="9"/>
      <c r="K54" s="9"/>
      <c r="L54" s="9"/>
    </row>
    <row r="55" spans="2:12" x14ac:dyDescent="0.3">
      <c r="C55" t="s">
        <v>35</v>
      </c>
      <c r="D55" s="14">
        <v>1.3</v>
      </c>
      <c r="E55" s="14">
        <v>1.4</v>
      </c>
      <c r="F55" s="14">
        <v>1.2</v>
      </c>
      <c r="G55" s="14">
        <v>1.3</v>
      </c>
      <c r="H55" s="67">
        <f>H8*H$47</f>
        <v>1.5072479999999997</v>
      </c>
      <c r="I55" s="67">
        <f t="shared" ref="I55:L55" si="22">I8*I$47</f>
        <v>1.7544632399999993</v>
      </c>
      <c r="J55" s="67">
        <f t="shared" si="22"/>
        <v>2.0314650668399996</v>
      </c>
      <c r="K55" s="67">
        <f t="shared" si="22"/>
        <v>2.3260784163724795</v>
      </c>
      <c r="L55" s="67">
        <f t="shared" si="22"/>
        <v>2.6199996462350725</v>
      </c>
    </row>
    <row r="56" spans="2:12" x14ac:dyDescent="0.3">
      <c r="C56" t="s">
        <v>36</v>
      </c>
      <c r="D56">
        <v>3.2</v>
      </c>
      <c r="E56">
        <v>3.5</v>
      </c>
      <c r="F56">
        <v>3.9</v>
      </c>
      <c r="G56" s="9">
        <v>4</v>
      </c>
      <c r="H56" s="67">
        <f t="shared" ref="H56:L56" si="23">H9*H$47</f>
        <v>4.9236767999999991</v>
      </c>
      <c r="I56" s="67">
        <f t="shared" si="23"/>
        <v>6.0236571239999979</v>
      </c>
      <c r="J56" s="67">
        <f t="shared" si="23"/>
        <v>7.3132742406239988</v>
      </c>
      <c r="K56" s="67">
        <f t="shared" si="23"/>
        <v>8.7615620350030063</v>
      </c>
      <c r="L56" s="67">
        <f t="shared" si="23"/>
        <v>10.305331941857951</v>
      </c>
    </row>
    <row r="57" spans="2:12" x14ac:dyDescent="0.3">
      <c r="C57" t="s">
        <v>37</v>
      </c>
      <c r="D57" s="9">
        <v>3</v>
      </c>
      <c r="E57" s="9">
        <v>3.45</v>
      </c>
      <c r="F57" s="9">
        <v>4.5500000000000007</v>
      </c>
      <c r="G57" s="9">
        <v>5.5</v>
      </c>
      <c r="H57" s="67">
        <f t="shared" ref="H57:L57" si="24">H10*H$47</f>
        <v>6.3806831999999991</v>
      </c>
      <c r="I57" s="67">
        <f t="shared" si="24"/>
        <v>7.4272277159999982</v>
      </c>
      <c r="J57" s="67">
        <f t="shared" si="24"/>
        <v>8.5998687829559994</v>
      </c>
      <c r="K57" s="67">
        <f t="shared" si="24"/>
        <v>9.8470652959768312</v>
      </c>
      <c r="L57" s="67">
        <f t="shared" si="24"/>
        <v>11.091331835728473</v>
      </c>
    </row>
    <row r="58" spans="2:12" x14ac:dyDescent="0.3">
      <c r="C58" t="s">
        <v>38</v>
      </c>
      <c r="D58">
        <v>2.8</v>
      </c>
      <c r="E58">
        <v>3.2</v>
      </c>
      <c r="F58">
        <v>3.3</v>
      </c>
      <c r="G58">
        <v>3.4</v>
      </c>
      <c r="H58" s="67">
        <f>H31</f>
        <v>2.8850000000000007</v>
      </c>
      <c r="I58" s="81">
        <f t="shared" ref="I58:L58" si="25">I31</f>
        <v>3.2500000000000004</v>
      </c>
      <c r="J58" s="81">
        <f t="shared" si="25"/>
        <v>3.8950000000000005</v>
      </c>
      <c r="K58" s="81">
        <f t="shared" si="25"/>
        <v>4.54</v>
      </c>
      <c r="L58" s="81">
        <f t="shared" si="25"/>
        <v>4.9050000000000002</v>
      </c>
    </row>
    <row r="59" spans="2:12" x14ac:dyDescent="0.3">
      <c r="B59" s="6"/>
      <c r="C59" s="5" t="s">
        <v>39</v>
      </c>
      <c r="D59" s="26">
        <v>10.3</v>
      </c>
      <c r="E59" s="26">
        <v>11.55</v>
      </c>
      <c r="F59" s="26">
        <v>12.95</v>
      </c>
      <c r="G59" s="26">
        <v>14.200000000000001</v>
      </c>
      <c r="H59" s="26">
        <f>SUM(H55:H58)</f>
        <v>15.696607999999998</v>
      </c>
      <c r="I59" s="26">
        <f t="shared" ref="I59:L59" si="26">SUM(I55:I58)</f>
        <v>18.455348079999997</v>
      </c>
      <c r="J59" s="26">
        <f t="shared" si="26"/>
        <v>21.839608090419997</v>
      </c>
      <c r="K59" s="26">
        <f t="shared" si="26"/>
        <v>25.474705747352317</v>
      </c>
      <c r="L59" s="26">
        <f t="shared" si="26"/>
        <v>28.921663423821499</v>
      </c>
    </row>
    <row r="60" spans="2:12" x14ac:dyDescent="0.3">
      <c r="D60" s="27"/>
      <c r="E60" s="27"/>
      <c r="F60" s="27"/>
      <c r="G60" s="27"/>
      <c r="H60" s="9"/>
      <c r="I60" s="9"/>
      <c r="J60" s="9"/>
      <c r="K60" s="9"/>
      <c r="L60" s="9"/>
    </row>
    <row r="61" spans="2:12" x14ac:dyDescent="0.3">
      <c r="C61" s="4" t="s">
        <v>40</v>
      </c>
      <c r="D61" s="27">
        <v>8.3000000000000007</v>
      </c>
      <c r="E61" s="27">
        <v>8.3500000000000014</v>
      </c>
      <c r="F61" s="27">
        <v>9.350000000000005</v>
      </c>
      <c r="G61" s="27">
        <v>12.300000000000002</v>
      </c>
      <c r="H61" s="9">
        <f>H51-H59</f>
        <v>15.453183999999997</v>
      </c>
      <c r="I61" s="9">
        <f t="shared" ref="I61:L61" si="27">I51-I59</f>
        <v>18.212933635999992</v>
      </c>
      <c r="J61" s="9">
        <f t="shared" si="27"/>
        <v>21.092020322131997</v>
      </c>
      <c r="K61" s="9">
        <f t="shared" si="27"/>
        <v>24.225836415806334</v>
      </c>
      <c r="L61" s="9">
        <f t="shared" si="27"/>
        <v>28.543662150267757</v>
      </c>
    </row>
    <row r="62" spans="2:12" x14ac:dyDescent="0.3">
      <c r="D62" s="27"/>
      <c r="E62" s="27"/>
      <c r="F62" s="27"/>
      <c r="G62" s="27"/>
      <c r="H62" s="9"/>
      <c r="I62" s="9"/>
      <c r="J62" s="9"/>
      <c r="K62" s="9"/>
      <c r="L62" s="9"/>
    </row>
    <row r="63" spans="2:12" x14ac:dyDescent="0.3">
      <c r="C63" s="28" t="s">
        <v>41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</row>
    <row r="64" spans="2:12" x14ac:dyDescent="0.3">
      <c r="D64" s="27"/>
      <c r="E64" s="27"/>
      <c r="F64" s="27"/>
      <c r="G64" s="27"/>
      <c r="H64" s="9"/>
      <c r="I64" s="9"/>
      <c r="J64" s="9"/>
      <c r="K64" s="9"/>
      <c r="L64" s="9"/>
    </row>
    <row r="65" spans="2:13" x14ac:dyDescent="0.3">
      <c r="C65" s="4" t="s">
        <v>42</v>
      </c>
      <c r="D65" s="29">
        <v>8.3000000000000007</v>
      </c>
      <c r="E65" s="29">
        <v>8.3500000000000014</v>
      </c>
      <c r="F65" s="29">
        <v>9.350000000000005</v>
      </c>
      <c r="G65" s="29">
        <v>12.300000000000002</v>
      </c>
      <c r="H65" s="68">
        <f>H61-H63</f>
        <v>15.453183999999997</v>
      </c>
      <c r="I65" s="68">
        <f t="shared" ref="I65:L65" si="28">I61-I63</f>
        <v>18.212933635999992</v>
      </c>
      <c r="J65" s="68">
        <f t="shared" si="28"/>
        <v>21.092020322131997</v>
      </c>
      <c r="K65" s="68">
        <f t="shared" si="28"/>
        <v>24.225836415806334</v>
      </c>
      <c r="L65" s="68">
        <f t="shared" si="28"/>
        <v>28.543662150267757</v>
      </c>
      <c r="M65" s="28"/>
    </row>
    <row r="66" spans="2:13" x14ac:dyDescent="0.3">
      <c r="D66" s="27"/>
      <c r="E66" s="27"/>
      <c r="F66" s="27"/>
      <c r="G66" s="27"/>
      <c r="H66" s="9"/>
      <c r="I66" s="9"/>
      <c r="J66" s="9"/>
      <c r="K66" s="9"/>
      <c r="L66" s="9"/>
    </row>
    <row r="67" spans="2:13" x14ac:dyDescent="0.3">
      <c r="C67" t="s">
        <v>43</v>
      </c>
      <c r="D67" s="27">
        <v>1</v>
      </c>
      <c r="E67" s="27">
        <v>1.0437500000000002</v>
      </c>
      <c r="F67" s="27">
        <v>1.1687500000000006</v>
      </c>
      <c r="G67" s="27">
        <v>1.5375000000000003</v>
      </c>
      <c r="H67" s="9">
        <f>H65*H68</f>
        <v>1.9316479999999996</v>
      </c>
      <c r="I67" s="9">
        <f t="shared" ref="I67:L67" si="29">I65*I68</f>
        <v>2.276616704499999</v>
      </c>
      <c r="J67" s="9">
        <f t="shared" si="29"/>
        <v>2.6365025402664997</v>
      </c>
      <c r="K67" s="9">
        <f t="shared" si="29"/>
        <v>3.0282295519757918</v>
      </c>
      <c r="L67" s="9">
        <f t="shared" si="29"/>
        <v>3.5679577687834696</v>
      </c>
    </row>
    <row r="68" spans="2:13" x14ac:dyDescent="0.3">
      <c r="C68" s="24" t="s">
        <v>44</v>
      </c>
      <c r="D68" s="30">
        <v>0.12048192771084336</v>
      </c>
      <c r="E68" s="30">
        <v>0.125</v>
      </c>
      <c r="F68" s="30">
        <v>0.125</v>
      </c>
      <c r="G68" s="30">
        <v>0.125</v>
      </c>
      <c r="H68" s="30">
        <v>0.125</v>
      </c>
      <c r="I68" s="30">
        <v>0.125</v>
      </c>
      <c r="J68" s="30">
        <v>0.125</v>
      </c>
      <c r="K68" s="30">
        <v>0.125</v>
      </c>
      <c r="L68" s="30">
        <v>0.125</v>
      </c>
    </row>
    <row r="69" spans="2:13" x14ac:dyDescent="0.3">
      <c r="D69" s="27"/>
      <c r="E69" s="27"/>
      <c r="F69" s="27"/>
      <c r="G69" s="27"/>
      <c r="H69" s="9"/>
      <c r="I69" s="9"/>
      <c r="J69" s="9"/>
      <c r="K69" s="9"/>
      <c r="L69" s="9"/>
    </row>
    <row r="70" spans="2:13" x14ac:dyDescent="0.3">
      <c r="B70" s="12"/>
      <c r="C70" s="12" t="s">
        <v>22</v>
      </c>
      <c r="D70" s="18">
        <v>7.3000000000000007</v>
      </c>
      <c r="E70" s="18">
        <v>7.3062500000000012</v>
      </c>
      <c r="F70" s="18">
        <v>8.1812500000000039</v>
      </c>
      <c r="G70" s="18">
        <v>10.762500000000003</v>
      </c>
      <c r="H70" s="18">
        <f>H65-H67</f>
        <v>13.521535999999998</v>
      </c>
      <c r="I70" s="18">
        <f t="shared" ref="I70:L70" si="30">I65-I67</f>
        <v>15.936316931499993</v>
      </c>
      <c r="J70" s="18">
        <f t="shared" si="30"/>
        <v>18.455517781865499</v>
      </c>
      <c r="K70" s="18">
        <f t="shared" si="30"/>
        <v>21.197606863830543</v>
      </c>
      <c r="L70" s="18">
        <f t="shared" si="30"/>
        <v>24.975704381484288</v>
      </c>
    </row>
    <row r="71" spans="2:13" x14ac:dyDescent="0.3">
      <c r="B71" s="19"/>
      <c r="C71" s="23"/>
      <c r="D71" s="22"/>
      <c r="E71" s="22"/>
      <c r="F71" s="22"/>
      <c r="G71" s="22"/>
    </row>
    <row r="72" spans="2:13" x14ac:dyDescent="0.3">
      <c r="B72" s="19"/>
      <c r="C72" s="23"/>
      <c r="D72" s="22"/>
      <c r="E72" s="22"/>
      <c r="F72" s="22"/>
      <c r="G72" s="22"/>
    </row>
    <row r="73" spans="2:13" x14ac:dyDescent="0.3">
      <c r="B73" s="33" t="s">
        <v>49</v>
      </c>
      <c r="C73" s="34"/>
      <c r="D73" s="35">
        <v>2012</v>
      </c>
      <c r="E73" s="35">
        <f>D73+1</f>
        <v>2013</v>
      </c>
      <c r="F73" s="35">
        <f>E73+1</f>
        <v>2014</v>
      </c>
      <c r="G73" s="35">
        <f t="shared" ref="G73:L73" si="31">F73+1</f>
        <v>2015</v>
      </c>
      <c r="H73" s="32">
        <f t="shared" si="31"/>
        <v>2016</v>
      </c>
      <c r="I73" s="32">
        <f t="shared" si="31"/>
        <v>2017</v>
      </c>
      <c r="J73" s="32">
        <f t="shared" si="31"/>
        <v>2018</v>
      </c>
      <c r="K73" s="32">
        <f t="shared" si="31"/>
        <v>2019</v>
      </c>
      <c r="L73" s="32">
        <f t="shared" si="31"/>
        <v>2020</v>
      </c>
    </row>
    <row r="74" spans="2:13" x14ac:dyDescent="0.3">
      <c r="C74" s="1" t="s">
        <v>50</v>
      </c>
    </row>
    <row r="75" spans="2:13" x14ac:dyDescent="0.3">
      <c r="C75" s="42" t="s">
        <v>51</v>
      </c>
    </row>
    <row r="76" spans="2:13" x14ac:dyDescent="0.3">
      <c r="C76" t="s">
        <v>52</v>
      </c>
      <c r="D76" s="27">
        <v>19.399999999999999</v>
      </c>
      <c r="E76" s="27">
        <v>30.806250000000002</v>
      </c>
      <c r="F76" s="27">
        <v>43.687500000000007</v>
      </c>
      <c r="G76" s="27">
        <v>68.950000000000017</v>
      </c>
      <c r="H76" s="27"/>
      <c r="I76" s="27"/>
      <c r="J76" s="27"/>
      <c r="K76" s="27"/>
      <c r="L76" s="27"/>
    </row>
    <row r="77" spans="2:13" x14ac:dyDescent="0.3">
      <c r="C77" t="s">
        <v>6</v>
      </c>
      <c r="D77" s="43">
        <v>10</v>
      </c>
      <c r="E77" s="43">
        <v>10.5</v>
      </c>
      <c r="F77" s="43">
        <v>7.3</v>
      </c>
      <c r="G77" s="43">
        <v>3.0999999999999996</v>
      </c>
      <c r="H77" s="43"/>
      <c r="I77" s="43"/>
      <c r="J77" s="43"/>
      <c r="K77" s="43"/>
      <c r="L77" s="43"/>
    </row>
    <row r="78" spans="2:13" x14ac:dyDescent="0.3">
      <c r="C78" t="s">
        <v>53</v>
      </c>
      <c r="D78" s="43">
        <v>4.2</v>
      </c>
      <c r="E78" s="43">
        <v>3.9000000000000004</v>
      </c>
      <c r="F78" s="43">
        <v>5.9</v>
      </c>
      <c r="G78" s="43">
        <v>6.7</v>
      </c>
      <c r="H78" s="43"/>
      <c r="I78" s="43"/>
      <c r="J78" s="43"/>
      <c r="K78" s="43"/>
      <c r="L78" s="43"/>
    </row>
    <row r="79" spans="2:13" x14ac:dyDescent="0.3">
      <c r="C79" s="5" t="s">
        <v>54</v>
      </c>
      <c r="D79" s="44">
        <f>SUM(D76:D78)</f>
        <v>33.6</v>
      </c>
      <c r="E79" s="44">
        <f>SUM(E76:E78)</f>
        <v>45.206250000000004</v>
      </c>
      <c r="F79" s="44">
        <f>SUM(F76:F78)</f>
        <v>56.887500000000003</v>
      </c>
      <c r="G79" s="44">
        <f>SUM(G76:G78)</f>
        <v>78.750000000000014</v>
      </c>
      <c r="H79" s="44"/>
      <c r="I79" s="44"/>
      <c r="J79" s="44"/>
      <c r="K79" s="44"/>
      <c r="L79" s="44"/>
    </row>
    <row r="80" spans="2:13" x14ac:dyDescent="0.3">
      <c r="C80" s="16"/>
      <c r="D80" s="45"/>
      <c r="E80" s="45"/>
      <c r="F80" s="45"/>
      <c r="G80" s="45"/>
      <c r="H80" s="45"/>
      <c r="I80" s="45"/>
      <c r="J80" s="45"/>
      <c r="K80" s="45"/>
      <c r="L80" s="45"/>
    </row>
    <row r="81" spans="3:12" x14ac:dyDescent="0.3">
      <c r="H81" s="70"/>
      <c r="I81" s="70"/>
      <c r="J81" s="70"/>
      <c r="K81" s="70"/>
      <c r="L81" s="70"/>
    </row>
    <row r="82" spans="3:12" x14ac:dyDescent="0.3">
      <c r="C82" s="4" t="s">
        <v>55</v>
      </c>
      <c r="H82" s="70"/>
      <c r="I82" s="70"/>
      <c r="J82" s="70"/>
      <c r="K82" s="70"/>
      <c r="L82" s="70"/>
    </row>
    <row r="83" spans="3:12" x14ac:dyDescent="0.3">
      <c r="C83" t="s">
        <v>56</v>
      </c>
      <c r="D83" s="49">
        <v>5.5</v>
      </c>
      <c r="E83" s="49">
        <v>5.4</v>
      </c>
      <c r="F83" s="49">
        <v>5.3000000000000007</v>
      </c>
      <c r="G83" s="49">
        <v>5.6000000000000014</v>
      </c>
      <c r="H83" s="49"/>
      <c r="I83" s="49"/>
      <c r="J83" s="49"/>
      <c r="K83" s="49"/>
      <c r="L83" s="49"/>
    </row>
    <row r="84" spans="3:12" x14ac:dyDescent="0.3">
      <c r="C84" s="28" t="s">
        <v>57</v>
      </c>
      <c r="D84" s="49">
        <v>0.6</v>
      </c>
      <c r="E84" s="49">
        <v>0.6</v>
      </c>
      <c r="F84" s="49">
        <v>0.6</v>
      </c>
      <c r="G84" s="49">
        <v>0.6</v>
      </c>
      <c r="H84" s="49"/>
      <c r="I84" s="49"/>
      <c r="J84" s="49"/>
      <c r="K84" s="49"/>
      <c r="L84" s="49"/>
    </row>
    <row r="85" spans="3:12" x14ac:dyDescent="0.3">
      <c r="C85" s="28" t="s">
        <v>58</v>
      </c>
      <c r="D85" s="49">
        <v>1.4</v>
      </c>
      <c r="E85" s="49">
        <v>2.5</v>
      </c>
      <c r="F85" s="49">
        <v>3</v>
      </c>
      <c r="G85" s="49">
        <v>3.7</v>
      </c>
      <c r="H85" s="49"/>
      <c r="I85" s="49"/>
      <c r="J85" s="49"/>
      <c r="K85" s="49"/>
      <c r="L85" s="49"/>
    </row>
    <row r="86" spans="3:12" x14ac:dyDescent="0.3">
      <c r="C86" s="5" t="s">
        <v>59</v>
      </c>
      <c r="D86" s="5">
        <f>SUM(D83:D85)</f>
        <v>7.5</v>
      </c>
      <c r="E86" s="46">
        <f>SUM(E83:E85)</f>
        <v>8.5</v>
      </c>
      <c r="F86" s="5">
        <f>SUM(F83:F85)</f>
        <v>8.9</v>
      </c>
      <c r="G86" s="5">
        <f>SUM(G83:G85)</f>
        <v>9.9000000000000021</v>
      </c>
      <c r="H86" s="5"/>
      <c r="I86" s="5"/>
      <c r="J86" s="5"/>
      <c r="K86" s="5"/>
      <c r="L86" s="5"/>
    </row>
    <row r="87" spans="3:12" x14ac:dyDescent="0.3">
      <c r="H87" s="70"/>
      <c r="I87" s="70"/>
      <c r="J87" s="70"/>
      <c r="K87" s="70"/>
      <c r="L87" s="70"/>
    </row>
    <row r="88" spans="3:12" x14ac:dyDescent="0.3">
      <c r="C88" s="12" t="s">
        <v>60</v>
      </c>
      <c r="D88" s="13">
        <f>D86+D79</f>
        <v>41.1</v>
      </c>
      <c r="E88" s="13">
        <f>E86+E79</f>
        <v>53.706250000000004</v>
      </c>
      <c r="F88" s="13">
        <f>F86+F79</f>
        <v>65.787500000000009</v>
      </c>
      <c r="G88" s="13">
        <f>G86+G79</f>
        <v>88.65000000000002</v>
      </c>
      <c r="H88" s="13"/>
      <c r="I88" s="13"/>
      <c r="J88" s="13"/>
      <c r="K88" s="13"/>
      <c r="L88" s="13"/>
    </row>
    <row r="89" spans="3:12" x14ac:dyDescent="0.3">
      <c r="C89" s="16"/>
      <c r="D89" s="47"/>
      <c r="E89" s="47"/>
      <c r="F89" s="47"/>
      <c r="G89" s="47"/>
      <c r="H89" s="47"/>
      <c r="I89" s="47"/>
      <c r="J89" s="47"/>
      <c r="K89" s="47"/>
      <c r="L89" s="47"/>
    </row>
    <row r="90" spans="3:12" x14ac:dyDescent="0.3">
      <c r="D90" s="48"/>
      <c r="H90" s="70"/>
      <c r="I90" s="70"/>
      <c r="J90" s="70"/>
      <c r="K90" s="70"/>
      <c r="L90" s="70"/>
    </row>
    <row r="91" spans="3:12" x14ac:dyDescent="0.3">
      <c r="C91" s="1" t="s">
        <v>61</v>
      </c>
      <c r="H91" s="70"/>
      <c r="I91" s="70"/>
      <c r="J91" s="70"/>
      <c r="K91" s="70"/>
      <c r="L91" s="70"/>
    </row>
    <row r="92" spans="3:12" x14ac:dyDescent="0.3">
      <c r="C92" s="42" t="s">
        <v>62</v>
      </c>
      <c r="D92" s="3"/>
      <c r="E92" s="3"/>
      <c r="F92" s="3"/>
      <c r="G92" s="3"/>
      <c r="H92" s="3"/>
      <c r="I92" s="3"/>
      <c r="J92" s="3"/>
      <c r="K92" s="3"/>
      <c r="L92" s="3"/>
    </row>
    <row r="93" spans="3:12" x14ac:dyDescent="0.3">
      <c r="C93" s="28" t="s">
        <v>63</v>
      </c>
      <c r="D93" s="49">
        <v>6.1</v>
      </c>
      <c r="E93" s="49">
        <v>8.5</v>
      </c>
      <c r="F93" s="49">
        <v>6.8</v>
      </c>
      <c r="G93" s="49">
        <v>11.5</v>
      </c>
      <c r="H93" s="49"/>
      <c r="I93" s="49"/>
      <c r="J93" s="49"/>
      <c r="K93" s="49"/>
      <c r="L93" s="49"/>
    </row>
    <row r="94" spans="3:12" x14ac:dyDescent="0.3">
      <c r="C94" s="50" t="s">
        <v>64</v>
      </c>
      <c r="D94" s="49">
        <v>5.3</v>
      </c>
      <c r="E94" s="49">
        <v>4.8999999999999995</v>
      </c>
      <c r="F94" s="49">
        <v>6.8999999999999995</v>
      </c>
      <c r="G94" s="49">
        <v>8.1</v>
      </c>
      <c r="H94" s="49"/>
      <c r="I94" s="49"/>
      <c r="J94" s="49"/>
      <c r="K94" s="49"/>
      <c r="L94" s="49"/>
    </row>
    <row r="95" spans="3:12" x14ac:dyDescent="0.3">
      <c r="C95" s="50" t="s">
        <v>65</v>
      </c>
      <c r="D95" s="49">
        <v>3.1</v>
      </c>
      <c r="E95" s="49">
        <v>6.1</v>
      </c>
      <c r="F95" s="49">
        <v>9.3000000000000007</v>
      </c>
      <c r="G95" s="49">
        <v>15.100000000000001</v>
      </c>
      <c r="H95" s="49"/>
      <c r="I95" s="49"/>
      <c r="J95" s="49"/>
      <c r="K95" s="49"/>
      <c r="L95" s="49"/>
    </row>
    <row r="96" spans="3:12" x14ac:dyDescent="0.3">
      <c r="C96" t="s">
        <v>66</v>
      </c>
      <c r="D96" s="49">
        <v>0</v>
      </c>
      <c r="E96" s="49">
        <v>0</v>
      </c>
      <c r="F96" s="49">
        <v>0</v>
      </c>
      <c r="G96" s="49">
        <v>0</v>
      </c>
      <c r="H96" s="49"/>
      <c r="I96" s="49"/>
      <c r="J96" s="49"/>
      <c r="K96" s="49"/>
      <c r="L96" s="49"/>
    </row>
    <row r="97" spans="2:12" x14ac:dyDescent="0.3">
      <c r="C97" s="5" t="s">
        <v>67</v>
      </c>
      <c r="D97" s="51">
        <f>SUM(D93:D96)</f>
        <v>14.499999999999998</v>
      </c>
      <c r="E97" s="5">
        <f>SUM(E93:E96)</f>
        <v>19.5</v>
      </c>
      <c r="F97" s="10">
        <f>SUM(F93:F96)</f>
        <v>23</v>
      </c>
      <c r="G97" s="5">
        <f>SUM(G93:G96)</f>
        <v>34.700000000000003</v>
      </c>
      <c r="H97" s="5"/>
      <c r="I97" s="5"/>
      <c r="J97" s="5"/>
      <c r="K97" s="5"/>
      <c r="L97" s="5"/>
    </row>
    <row r="98" spans="2:12" x14ac:dyDescent="0.3">
      <c r="C98" s="4"/>
      <c r="D98" s="3"/>
      <c r="E98" s="3"/>
      <c r="F98" s="3"/>
      <c r="G98" s="3"/>
      <c r="H98" s="3"/>
      <c r="I98" s="3"/>
      <c r="J98" s="3"/>
      <c r="K98" s="3"/>
      <c r="L98" s="3"/>
    </row>
    <row r="99" spans="2:12" x14ac:dyDescent="0.3">
      <c r="C99" s="4" t="s">
        <v>68</v>
      </c>
      <c r="D99" s="3"/>
      <c r="E99" s="3"/>
      <c r="F99" s="3"/>
      <c r="G99" s="3"/>
      <c r="H99" s="3"/>
      <c r="I99" s="3"/>
      <c r="J99" s="3"/>
      <c r="K99" s="3"/>
      <c r="L99" s="3"/>
    </row>
    <row r="100" spans="2:12" x14ac:dyDescent="0.3">
      <c r="C100" s="28" t="s">
        <v>69</v>
      </c>
      <c r="D100" s="49">
        <v>2</v>
      </c>
      <c r="E100" s="49">
        <v>2</v>
      </c>
      <c r="F100" s="49">
        <v>2</v>
      </c>
      <c r="G100" s="49">
        <v>2</v>
      </c>
      <c r="H100" s="49"/>
      <c r="I100" s="49"/>
      <c r="J100" s="49"/>
      <c r="K100" s="49"/>
      <c r="L100" s="49"/>
    </row>
    <row r="101" spans="2:12" x14ac:dyDescent="0.3">
      <c r="C101" s="28" t="s">
        <v>70</v>
      </c>
      <c r="D101" s="49">
        <v>1.5</v>
      </c>
      <c r="E101" s="49">
        <v>1.8</v>
      </c>
      <c r="F101" s="49">
        <v>2.2000000000000002</v>
      </c>
      <c r="G101" s="49">
        <v>2.6</v>
      </c>
      <c r="H101" s="49"/>
      <c r="I101" s="49"/>
      <c r="J101" s="49"/>
      <c r="K101" s="49"/>
      <c r="L101" s="49"/>
    </row>
    <row r="102" spans="2:12" x14ac:dyDescent="0.3">
      <c r="C102" s="5" t="s">
        <v>71</v>
      </c>
      <c r="D102" s="10">
        <f>SUM(D100:D101)</f>
        <v>3.5</v>
      </c>
      <c r="E102" s="5">
        <f>SUM(E100:E101)</f>
        <v>3.8</v>
      </c>
      <c r="F102" s="5">
        <f>SUM(F100:F101)</f>
        <v>4.2</v>
      </c>
      <c r="G102" s="5">
        <f>SUM(G100:G101)</f>
        <v>4.5999999999999996</v>
      </c>
      <c r="H102" s="5"/>
      <c r="I102" s="5"/>
      <c r="J102" s="5"/>
      <c r="K102" s="5"/>
      <c r="L102" s="5"/>
    </row>
    <row r="103" spans="2:12" x14ac:dyDescent="0.3">
      <c r="B103" s="19"/>
      <c r="C103" s="23"/>
      <c r="D103" s="22"/>
      <c r="E103" s="22"/>
      <c r="F103" s="22"/>
      <c r="G103" s="22"/>
      <c r="H103" s="98"/>
      <c r="I103" s="98"/>
      <c r="J103" s="98"/>
      <c r="K103" s="98"/>
      <c r="L103" s="98"/>
    </row>
    <row r="104" spans="2:12" x14ac:dyDescent="0.3">
      <c r="B104" s="19"/>
      <c r="C104" s="12" t="s">
        <v>72</v>
      </c>
      <c r="D104" s="52">
        <f t="shared" ref="D104:F104" si="32">D102+D97</f>
        <v>18</v>
      </c>
      <c r="E104" s="52">
        <f t="shared" si="32"/>
        <v>23.3</v>
      </c>
      <c r="F104" s="52">
        <f t="shared" si="32"/>
        <v>27.2</v>
      </c>
      <c r="G104" s="52">
        <f>G102+G97</f>
        <v>39.300000000000004</v>
      </c>
      <c r="H104" s="52"/>
      <c r="I104" s="52"/>
      <c r="J104" s="52"/>
      <c r="K104" s="52"/>
      <c r="L104" s="52"/>
    </row>
    <row r="105" spans="2:12" x14ac:dyDescent="0.3">
      <c r="B105" s="19"/>
      <c r="H105" s="70"/>
      <c r="I105" s="70"/>
      <c r="J105" s="70"/>
      <c r="K105" s="70"/>
      <c r="L105" s="70"/>
    </row>
    <row r="106" spans="2:12" x14ac:dyDescent="0.3">
      <c r="B106" s="19"/>
      <c r="C106" s="4" t="s">
        <v>73</v>
      </c>
      <c r="H106" s="70"/>
      <c r="I106" s="70"/>
      <c r="J106" s="70"/>
      <c r="K106" s="70"/>
      <c r="L106" s="70"/>
    </row>
    <row r="107" spans="2:12" x14ac:dyDescent="0.3">
      <c r="B107" s="19"/>
      <c r="C107" t="s">
        <v>74</v>
      </c>
      <c r="D107" s="49">
        <v>3.2</v>
      </c>
      <c r="E107" s="49">
        <v>3.2</v>
      </c>
      <c r="F107" s="49">
        <v>3.2</v>
      </c>
      <c r="G107" s="49">
        <v>3.2</v>
      </c>
      <c r="H107" s="49"/>
      <c r="I107" s="49"/>
      <c r="J107" s="49"/>
      <c r="K107" s="49"/>
      <c r="L107" s="49"/>
    </row>
    <row r="108" spans="2:12" x14ac:dyDescent="0.3">
      <c r="B108" s="19"/>
      <c r="C108" s="28" t="s">
        <v>75</v>
      </c>
      <c r="D108" s="49">
        <v>19.899999999999999</v>
      </c>
      <c r="E108" s="49">
        <v>27.206250000000001</v>
      </c>
      <c r="F108" s="49">
        <v>35.387500000000003</v>
      </c>
      <c r="G108" s="49">
        <v>46.150000000000006</v>
      </c>
      <c r="H108" s="49"/>
      <c r="I108" s="49"/>
      <c r="J108" s="49"/>
      <c r="K108" s="49"/>
      <c r="L108" s="49"/>
    </row>
    <row r="109" spans="2:12" x14ac:dyDescent="0.3">
      <c r="B109" s="19"/>
      <c r="C109" s="5" t="s">
        <v>76</v>
      </c>
      <c r="D109" s="53">
        <v>23.099999999999998</v>
      </c>
      <c r="E109" s="53">
        <v>30.40625</v>
      </c>
      <c r="F109" s="53">
        <v>38.587500000000006</v>
      </c>
      <c r="G109" s="53">
        <v>49.350000000000009</v>
      </c>
      <c r="H109" s="53"/>
      <c r="I109" s="53"/>
      <c r="J109" s="53"/>
      <c r="K109" s="53"/>
      <c r="L109" s="53"/>
    </row>
    <row r="110" spans="2:12" x14ac:dyDescent="0.3">
      <c r="B110" s="19"/>
      <c r="H110" s="70"/>
      <c r="I110" s="70"/>
      <c r="J110" s="70"/>
      <c r="K110" s="70"/>
      <c r="L110" s="70"/>
    </row>
    <row r="111" spans="2:12" x14ac:dyDescent="0.3">
      <c r="B111" s="19"/>
      <c r="C111" s="12" t="s">
        <v>77</v>
      </c>
      <c r="D111" s="13">
        <v>41.099999999999994</v>
      </c>
      <c r="E111" s="13">
        <v>53.706249999999997</v>
      </c>
      <c r="F111" s="13">
        <v>65.787500000000009</v>
      </c>
      <c r="G111" s="13">
        <v>88.65</v>
      </c>
      <c r="H111" s="13"/>
      <c r="I111" s="13"/>
      <c r="J111" s="13"/>
      <c r="K111" s="13"/>
      <c r="L111" s="13"/>
    </row>
    <row r="112" spans="2:12" x14ac:dyDescent="0.3">
      <c r="B112" s="19"/>
      <c r="C112" s="23"/>
      <c r="D112" s="22"/>
      <c r="E112" s="22"/>
      <c r="F112" s="22"/>
      <c r="G112" s="22"/>
    </row>
    <row r="113" spans="2:12" x14ac:dyDescent="0.3">
      <c r="B113" s="19"/>
      <c r="C113" s="23"/>
      <c r="D113" s="22"/>
      <c r="E113" s="22"/>
      <c r="F113" s="22"/>
      <c r="G113" s="22"/>
    </row>
    <row r="115" spans="2:12" x14ac:dyDescent="0.3">
      <c r="B115" s="36" t="s">
        <v>0</v>
      </c>
      <c r="C115" s="32"/>
      <c r="D115" s="32">
        <v>2012</v>
      </c>
      <c r="E115" s="32">
        <f>D115+1</f>
        <v>2013</v>
      </c>
      <c r="F115" s="32">
        <f t="shared" ref="F115:G115" si="33">E115+1</f>
        <v>2014</v>
      </c>
      <c r="G115" s="32">
        <f t="shared" si="33"/>
        <v>2015</v>
      </c>
      <c r="H115" s="32">
        <f>G115+1</f>
        <v>2016</v>
      </c>
      <c r="I115" s="32">
        <f t="shared" ref="I115:L115" si="34">H115+1</f>
        <v>2017</v>
      </c>
      <c r="J115" s="32">
        <f t="shared" si="34"/>
        <v>2018</v>
      </c>
      <c r="K115" s="32">
        <f t="shared" si="34"/>
        <v>2019</v>
      </c>
      <c r="L115" s="32">
        <f t="shared" si="34"/>
        <v>2020</v>
      </c>
    </row>
    <row r="116" spans="2:12" x14ac:dyDescent="0.3">
      <c r="C116" s="1" t="s">
        <v>1</v>
      </c>
    </row>
    <row r="117" spans="2:12" x14ac:dyDescent="0.3">
      <c r="C117" t="s">
        <v>2</v>
      </c>
      <c r="D117" s="2">
        <v>7.3000000000000007</v>
      </c>
      <c r="E117" s="2">
        <v>7.3062500000000012</v>
      </c>
      <c r="F117" s="2">
        <v>8.1812500000000039</v>
      </c>
      <c r="G117" s="2">
        <v>10.762500000000003</v>
      </c>
      <c r="H117" s="2"/>
      <c r="I117" s="2"/>
      <c r="J117" s="2"/>
      <c r="K117" s="2"/>
      <c r="L117" s="2"/>
    </row>
    <row r="118" spans="2:12" x14ac:dyDescent="0.3">
      <c r="C118" t="s">
        <v>3</v>
      </c>
    </row>
    <row r="119" spans="2:12" x14ac:dyDescent="0.3">
      <c r="C119" t="s">
        <v>97</v>
      </c>
      <c r="D119" s="15">
        <v>2.8</v>
      </c>
      <c r="E119" s="15">
        <v>3.2</v>
      </c>
      <c r="F119" s="15">
        <v>3.3</v>
      </c>
      <c r="G119" s="15">
        <v>3.4</v>
      </c>
      <c r="H119" s="15"/>
      <c r="I119" s="15"/>
      <c r="J119" s="15"/>
      <c r="K119" s="15"/>
      <c r="L119" s="15"/>
    </row>
    <row r="120" spans="2:12" x14ac:dyDescent="0.3">
      <c r="C120" t="s">
        <v>4</v>
      </c>
      <c r="D120" s="15">
        <v>0</v>
      </c>
      <c r="E120" s="15">
        <v>0.3</v>
      </c>
      <c r="F120" s="15">
        <v>0.4</v>
      </c>
      <c r="G120" s="15">
        <v>0.4</v>
      </c>
      <c r="H120" s="15"/>
      <c r="I120" s="15"/>
      <c r="J120" s="15"/>
      <c r="K120" s="15"/>
      <c r="L120" s="15"/>
    </row>
    <row r="121" spans="2:12" x14ac:dyDescent="0.3">
      <c r="C121" s="4" t="s">
        <v>5</v>
      </c>
      <c r="D121" s="3"/>
      <c r="E121" s="3"/>
      <c r="F121" s="3"/>
      <c r="G121" s="3"/>
      <c r="H121" s="3"/>
      <c r="I121" s="3"/>
      <c r="J121" s="3"/>
      <c r="K121" s="3"/>
      <c r="L121" s="3"/>
    </row>
    <row r="122" spans="2:12" x14ac:dyDescent="0.3">
      <c r="C122" t="s">
        <v>6</v>
      </c>
      <c r="D122" s="15">
        <v>-2</v>
      </c>
      <c r="E122" s="15">
        <v>-0.5</v>
      </c>
      <c r="F122" s="15">
        <v>3.2</v>
      </c>
      <c r="G122" s="15">
        <v>4.2</v>
      </c>
      <c r="H122" s="15"/>
      <c r="I122" s="15"/>
      <c r="J122" s="15"/>
      <c r="K122" s="15"/>
      <c r="L122" s="15"/>
    </row>
    <row r="123" spans="2:12" x14ac:dyDescent="0.3">
      <c r="C123" t="s">
        <v>7</v>
      </c>
      <c r="D123" s="15">
        <v>1</v>
      </c>
      <c r="E123" s="15">
        <v>0.3</v>
      </c>
      <c r="F123" s="15">
        <v>-2</v>
      </c>
      <c r="G123" s="15">
        <v>-0.8</v>
      </c>
      <c r="H123" s="15"/>
      <c r="I123" s="15"/>
      <c r="J123" s="15"/>
      <c r="K123" s="15"/>
      <c r="L123" s="15"/>
    </row>
    <row r="124" spans="2:12" x14ac:dyDescent="0.3">
      <c r="C124" t="s">
        <v>8</v>
      </c>
      <c r="D124" s="15">
        <v>1.2</v>
      </c>
      <c r="E124" s="15">
        <v>2.4</v>
      </c>
      <c r="F124" s="15">
        <v>-1.7</v>
      </c>
      <c r="G124" s="15">
        <v>4.7</v>
      </c>
      <c r="H124" s="15"/>
      <c r="I124" s="15"/>
      <c r="J124" s="15"/>
      <c r="K124" s="15"/>
      <c r="L124" s="15"/>
    </row>
    <row r="125" spans="2:12" x14ac:dyDescent="0.3">
      <c r="C125" t="s">
        <v>9</v>
      </c>
      <c r="D125" s="15">
        <v>1.2</v>
      </c>
      <c r="E125" s="15">
        <v>-0.4</v>
      </c>
      <c r="F125" s="15">
        <v>2</v>
      </c>
      <c r="G125" s="15">
        <v>1.2</v>
      </c>
      <c r="H125" s="15"/>
      <c r="I125" s="15"/>
      <c r="J125" s="15"/>
      <c r="K125" s="15"/>
      <c r="L125" s="15"/>
    </row>
    <row r="126" spans="2:12" x14ac:dyDescent="0.3">
      <c r="C126" t="s">
        <v>10</v>
      </c>
      <c r="D126" s="15">
        <v>2</v>
      </c>
      <c r="E126" s="15">
        <v>3</v>
      </c>
      <c r="F126" s="15">
        <v>3.2</v>
      </c>
      <c r="G126" s="15">
        <v>5.8</v>
      </c>
      <c r="H126" s="15"/>
      <c r="I126" s="15"/>
      <c r="J126" s="15"/>
      <c r="K126" s="15"/>
      <c r="L126" s="15"/>
    </row>
    <row r="127" spans="2:12" x14ac:dyDescent="0.3">
      <c r="C127" s="5" t="s">
        <v>11</v>
      </c>
      <c r="D127" s="7">
        <v>13.5</v>
      </c>
      <c r="E127" s="7">
        <v>15.606250000000003</v>
      </c>
      <c r="F127" s="7">
        <v>16.581250000000004</v>
      </c>
      <c r="G127" s="7">
        <v>29.662500000000001</v>
      </c>
      <c r="H127" s="7"/>
      <c r="I127" s="7"/>
      <c r="J127" s="7"/>
      <c r="K127" s="7"/>
      <c r="L127" s="7"/>
    </row>
    <row r="128" spans="2:12" x14ac:dyDescent="0.3">
      <c r="C128" s="16"/>
      <c r="D128" s="17"/>
      <c r="E128" s="17"/>
      <c r="F128" s="17"/>
      <c r="G128" s="17"/>
    </row>
    <row r="130" spans="3:12" x14ac:dyDescent="0.3">
      <c r="C130" s="1" t="s">
        <v>12</v>
      </c>
    </row>
    <row r="131" spans="3:12" x14ac:dyDescent="0.3">
      <c r="C131" t="s">
        <v>13</v>
      </c>
      <c r="D131" s="15">
        <v>0.2</v>
      </c>
      <c r="E131" s="15">
        <v>0.1</v>
      </c>
      <c r="F131" s="15">
        <v>0.3</v>
      </c>
      <c r="G131" s="15">
        <v>0</v>
      </c>
      <c r="H131" s="15"/>
      <c r="I131" s="15"/>
      <c r="J131" s="15"/>
      <c r="K131" s="15"/>
      <c r="L131" s="15"/>
    </row>
    <row r="132" spans="3:12" x14ac:dyDescent="0.3">
      <c r="C132" t="s">
        <v>14</v>
      </c>
      <c r="D132" s="15">
        <v>-1.5</v>
      </c>
      <c r="E132" s="15">
        <v>-3.2</v>
      </c>
      <c r="F132" s="15">
        <v>-3.5</v>
      </c>
      <c r="G132" s="15">
        <v>-3.7</v>
      </c>
      <c r="H132" s="15"/>
      <c r="I132" s="15"/>
      <c r="J132" s="15"/>
      <c r="K132" s="15"/>
      <c r="L132" s="15"/>
    </row>
    <row r="133" spans="3:12" x14ac:dyDescent="0.3">
      <c r="C133" t="s">
        <v>15</v>
      </c>
      <c r="D133" s="15">
        <v>0</v>
      </c>
      <c r="E133" s="15">
        <v>-1.1000000000000001</v>
      </c>
      <c r="F133" s="15">
        <v>-0.5</v>
      </c>
      <c r="G133" s="15">
        <v>-0.7</v>
      </c>
      <c r="H133" s="15"/>
      <c r="I133" s="15"/>
      <c r="J133" s="15"/>
      <c r="K133" s="15"/>
      <c r="L133" s="15"/>
    </row>
    <row r="134" spans="3:12" x14ac:dyDescent="0.3">
      <c r="C134" s="5" t="s">
        <v>16</v>
      </c>
      <c r="D134" s="8">
        <v>-1.3</v>
      </c>
      <c r="E134" s="8">
        <v>-4.2</v>
      </c>
      <c r="F134" s="8">
        <v>-3.7</v>
      </c>
      <c r="G134" s="8">
        <v>-4.4000000000000004</v>
      </c>
      <c r="H134" s="8"/>
      <c r="I134" s="8"/>
      <c r="J134" s="8"/>
      <c r="K134" s="8"/>
      <c r="L134" s="8"/>
    </row>
    <row r="137" spans="3:12" x14ac:dyDescent="0.3">
      <c r="C137" s="1" t="s">
        <v>17</v>
      </c>
    </row>
    <row r="138" spans="3:12" x14ac:dyDescent="0.3">
      <c r="C138" t="s">
        <v>18</v>
      </c>
      <c r="D138" s="9">
        <v>0</v>
      </c>
      <c r="E138" s="9">
        <v>0</v>
      </c>
      <c r="F138" s="9">
        <v>0</v>
      </c>
      <c r="G138" s="9">
        <v>0</v>
      </c>
      <c r="H138" s="9"/>
      <c r="I138" s="9"/>
      <c r="J138" s="9"/>
      <c r="K138" s="9"/>
      <c r="L138" s="9"/>
    </row>
    <row r="139" spans="3:12" x14ac:dyDescent="0.3">
      <c r="C139" s="5" t="s">
        <v>16</v>
      </c>
      <c r="D139" s="10">
        <v>0</v>
      </c>
      <c r="E139" s="10">
        <v>0</v>
      </c>
      <c r="F139" s="10">
        <v>0</v>
      </c>
      <c r="G139" s="10">
        <v>0</v>
      </c>
      <c r="H139" s="10"/>
      <c r="I139" s="10"/>
      <c r="J139" s="10"/>
      <c r="K139" s="10"/>
      <c r="L139" s="10"/>
    </row>
    <row r="143" spans="3:12" x14ac:dyDescent="0.3">
      <c r="C143" t="s">
        <v>19</v>
      </c>
      <c r="D143" s="11">
        <v>12.2</v>
      </c>
      <c r="E143" s="11">
        <v>11.406250000000004</v>
      </c>
      <c r="F143" s="11">
        <v>12.881250000000005</v>
      </c>
      <c r="G143" s="11">
        <v>25.262500000000003</v>
      </c>
      <c r="H143" s="11"/>
      <c r="I143" s="11"/>
      <c r="J143" s="11"/>
      <c r="K143" s="11"/>
      <c r="L143" s="11"/>
    </row>
    <row r="144" spans="3:12" x14ac:dyDescent="0.3">
      <c r="C144" t="s">
        <v>20</v>
      </c>
      <c r="D144" s="14">
        <v>7.2</v>
      </c>
      <c r="E144" s="11">
        <v>19.399999999999999</v>
      </c>
      <c r="F144" s="11">
        <v>30.806250000000002</v>
      </c>
      <c r="G144" s="11">
        <v>43.687500000000007</v>
      </c>
      <c r="H144" s="11"/>
      <c r="I144" s="11"/>
      <c r="J144" s="11"/>
      <c r="K144" s="11"/>
      <c r="L144" s="11"/>
    </row>
    <row r="145" spans="3:12" x14ac:dyDescent="0.3">
      <c r="C145" s="12" t="s">
        <v>21</v>
      </c>
      <c r="D145" s="13">
        <v>19.399999999999999</v>
      </c>
      <c r="E145" s="13">
        <v>30.806250000000002</v>
      </c>
      <c r="F145" s="13">
        <v>43.687500000000007</v>
      </c>
      <c r="G145" s="13">
        <v>68.950000000000017</v>
      </c>
      <c r="H145" s="13"/>
      <c r="I145" s="13"/>
      <c r="J145" s="13"/>
      <c r="K145" s="13"/>
      <c r="L145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Corbett</dc:creator>
  <cp:lastModifiedBy>Kubicle</cp:lastModifiedBy>
  <dcterms:created xsi:type="dcterms:W3CDTF">2016-09-26T09:15:51Z</dcterms:created>
  <dcterms:modified xsi:type="dcterms:W3CDTF">2022-10-04T00:23:57Z</dcterms:modified>
</cp:coreProperties>
</file>