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eling\1. Financial Modeling\1. Introduction to Financial Statements\Lessons and Exercises\15. Efficiency Ratios\Data Files\"/>
    </mc:Choice>
  </mc:AlternateContent>
  <xr:revisionPtr revIDLastSave="0" documentId="8_{33474943-93F2-4181-8B8C-AF6682E49C95}" xr6:coauthVersionLast="47" xr6:coauthVersionMax="47" xr10:uidLastSave="{00000000-0000-0000-0000-000000000000}"/>
  <bookViews>
    <workbookView xWindow="3120" yWindow="900" windowWidth="17280" windowHeight="9444" activeTab="1" xr2:uid="{00000000-000D-0000-FFFF-FFFF00000000}"/>
  </bookViews>
  <sheets>
    <sheet name="Income Statement" sheetId="2" r:id="rId1"/>
    <sheet name="Balance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H52" i="1"/>
  <c r="F52" i="1"/>
  <c r="G51" i="1"/>
  <c r="H51" i="1"/>
  <c r="F51" i="1"/>
  <c r="G49" i="1"/>
  <c r="H49" i="1"/>
  <c r="F49" i="1"/>
  <c r="F54" i="1" s="1"/>
  <c r="G48" i="1"/>
  <c r="H48" i="1"/>
  <c r="F48" i="1"/>
  <c r="G44" i="1"/>
  <c r="H44" i="1"/>
  <c r="F44" i="1"/>
  <c r="H54" i="1" l="1"/>
  <c r="G54" i="1"/>
  <c r="H18" i="2"/>
  <c r="G18" i="2"/>
  <c r="F18" i="2"/>
  <c r="E18" i="2"/>
  <c r="H12" i="2"/>
  <c r="G12" i="2"/>
  <c r="F12" i="2"/>
  <c r="E12" i="2"/>
  <c r="H6" i="2"/>
  <c r="G6" i="2"/>
  <c r="F6" i="2"/>
  <c r="H4" i="2"/>
  <c r="G4" i="2"/>
  <c r="F4" i="2"/>
  <c r="H15" i="1" l="1"/>
  <c r="G15" i="1"/>
  <c r="F15" i="1"/>
  <c r="E15" i="1"/>
  <c r="G8" i="1"/>
  <c r="H31" i="1"/>
  <c r="G31" i="1"/>
  <c r="F31" i="1"/>
  <c r="F33" i="1" s="1"/>
  <c r="E31" i="1"/>
  <c r="H26" i="1"/>
  <c r="G26" i="1"/>
  <c r="F26" i="1"/>
  <c r="E26" i="1"/>
  <c r="F8" i="1"/>
  <c r="E8" i="1"/>
  <c r="F2" i="1"/>
  <c r="G2" i="1" s="1"/>
  <c r="H2" i="1" s="1"/>
  <c r="E33" i="1" l="1"/>
  <c r="G33" i="1"/>
  <c r="H33" i="1"/>
  <c r="F17" i="1"/>
  <c r="G43" i="1" s="1"/>
  <c r="E17" i="1"/>
  <c r="F43" i="1" s="1"/>
  <c r="H8" i="1"/>
  <c r="H17" i="1" s="1"/>
  <c r="G17" i="1"/>
  <c r="H43" i="1" s="1"/>
</calcChain>
</file>

<file path=xl/sharedStrings.xml><?xml version="1.0" encoding="utf-8"?>
<sst xmlns="http://schemas.openxmlformats.org/spreadsheetml/2006/main" count="61" uniqueCount="61">
  <si>
    <t>Balance Sheet</t>
  </si>
  <si>
    <t>ASSETS:</t>
  </si>
  <si>
    <t>Current Assets:</t>
  </si>
  <si>
    <t xml:space="preserve">   Cash &amp; Cash Equivalents</t>
  </si>
  <si>
    <t xml:space="preserve">   Trade and other receivables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</si>
  <si>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</si>
  <si>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</si>
  <si>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</si>
  <si>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</si>
  <si>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</si>
  <si>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</si>
  <si>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</si>
  <si>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</si>
  <si>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</si>
  <si>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</si>
  <si>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</si>
  <si>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</si>
  <si>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</si>
  <si>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</si>
  <si>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</si>
  <si>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</si>
  <si>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</si>
  <si>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</si>
  <si>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</si>
  <si>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</si>
  <si>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</si>
  <si>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</si>
  <si>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</si>
  <si>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</si>
  <si>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</si>
  <si>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</si>
  <si>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</si>
  <si>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</si>
  <si>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</si>
  <si>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</si>
  <si>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</si>
  <si>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</si>
  <si>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</si>
  <si>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</si>
  <si>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</si>
  <si>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</si>
  <si>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</si>
  <si>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</si>
  <si>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>SG&amp;A / Gross Profit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</si>
  <si>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</si>
  <si>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</si>
  <si>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</si>
  <si>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</si>
  <si>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</si>
  <si>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</si>
  <si>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</si>
  <si>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Net profit</t>
  </si>
  <si>
    <t>Efficiency Ratios:</t>
  </si>
  <si>
    <t>Receivables Turnover</t>
  </si>
  <si>
    <t>Days Receivables</t>
  </si>
  <si>
    <t>Days Inventory</t>
  </si>
  <si>
    <t>Days Payable</t>
  </si>
  <si>
    <t>Cash conversion cycle</t>
  </si>
  <si>
    <t>Profitability Ratios:</t>
  </si>
  <si>
    <t>Return on Assets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</si>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</sst>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.0_-;\-* #,##0.0_-;_-* &quot;-&quot;??_-;_-@_-"/>
    <numFmt numFmtId="166" formatCode="#,##0.0_ ;\-#,##0.0\ "/>
    <numFmt numFmtId="167" formatCode="0.0"/>
    <numFmt numFmtId="168" formatCode="#,##0.0;\(\-#,##0.0\)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  <xf numFmtId="0" fontId="2" fillId="0" borderId="3" xfId="0" applyFont="1" applyBorder="1"/>
    <xf numFmtId="165" fontId="2" fillId="0" borderId="3" xfId="0" applyNumberFormat="1" applyFont="1" applyBorder="1"/>
    <xf numFmtId="0" fontId="2" fillId="0" borderId="0" xfId="0" applyFont="1"/>
    <xf numFmtId="166" fontId="2" fillId="0" borderId="3" xfId="0" applyNumberFormat="1" applyFont="1" applyBorder="1"/>
    <xf numFmtId="0" fontId="2" fillId="0" borderId="2" xfId="0" applyFont="1" applyBorder="1"/>
    <xf numFmtId="165" fontId="2" fillId="0" borderId="2" xfId="1" applyNumberFormat="1" applyFont="1" applyBorder="1"/>
    <xf numFmtId="164" fontId="0" fillId="0" borderId="0" xfId="0" applyNumberFormat="1"/>
    <xf numFmtId="168" fontId="4" fillId="0" borderId="0" xfId="0" applyNumberFormat="1" applyFont="1"/>
    <xf numFmtId="0" fontId="0" fillId="0" borderId="3" xfId="0" applyBorder="1"/>
    <xf numFmtId="168" fontId="2" fillId="0" borderId="3" xfId="0" applyNumberFormat="1" applyFont="1" applyBorder="1"/>
    <xf numFmtId="167" fontId="2" fillId="0" borderId="3" xfId="0" applyNumberFormat="1" applyFont="1" applyBorder="1"/>
    <xf numFmtId="0" fontId="0" fillId="0" borderId="2" xfId="0" applyBorder="1"/>
    <xf numFmtId="167" fontId="2" fillId="0" borderId="2" xfId="0" applyNumberFormat="1" applyFont="1" applyBorder="1"/>
    <xf numFmtId="165" fontId="2" fillId="0" borderId="3" xfId="1" applyNumberFormat="1" applyFont="1" applyBorder="1"/>
    <xf numFmtId="165" fontId="1" fillId="0" borderId="0" xfId="1" applyNumberFormat="1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2" fillId="0" borderId="0" xfId="0" applyNumberFormat="1" applyFont="1"/>
    <xf numFmtId="0" fontId="6" fillId="0" borderId="0" xfId="0" applyFont="1"/>
    <xf numFmtId="9" fontId="6" fillId="0" borderId="0" xfId="2" applyFont="1"/>
    <xf numFmtId="0" fontId="5" fillId="0" borderId="0" xfId="0" applyFont="1"/>
    <xf numFmtId="165" fontId="0" fillId="0" borderId="3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9" fontId="6" fillId="0" borderId="0" xfId="1" applyNumberFormat="1" applyFont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5" fontId="2" fillId="0" borderId="0" xfId="1" applyNumberFormat="1" applyFont="1" applyBorder="1"/>
    <xf numFmtId="169" fontId="0" fillId="0" borderId="0" xfId="0" applyNumberFormat="1"/>
    <xf numFmtId="169" fontId="6" fillId="0" borderId="0" xfId="2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opLeftCell="A28" workbookViewId="0">
      <selection activeCell="D3" sqref="D3:D5"/>
    </sheetView>
  </sheetViews>
  <sheetFormatPr defaultRowHeight="14.4" x14ac:dyDescent="0.3"/>
  <cols>
    <col min="2" max="2" width="17.5546875" bestFit="1" customWidth="1"/>
    <col min="3" max="3" width="36.109375" bestFit="1" customWidth="1"/>
    <col min="4" max="4" width="4.6640625" bestFit="1" customWidth="1"/>
    <col min="5" max="8" width="10.44140625" customWidth="1"/>
  </cols>
  <sheetData>
    <row r="2" spans="2:8" x14ac:dyDescent="0.3">
      <c r="B2" s="1" t="s">
        <v>30</v>
      </c>
      <c r="C2" s="2"/>
      <c r="D2" s="3"/>
      <c r="E2" s="4">
        <v>2012</v>
      </c>
      <c r="F2" s="4">
        <v>2013</v>
      </c>
      <c r="G2" s="4">
        <v>2014</v>
      </c>
      <c r="H2" s="4">
        <v>2015</v>
      </c>
    </row>
    <row r="3" spans="2:8" x14ac:dyDescent="0.3">
      <c r="B3" s="10"/>
      <c r="C3" s="27" t="s">
        <v>31</v>
      </c>
      <c r="D3" s="27"/>
      <c r="E3" s="27">
        <v>10.199999999999999</v>
      </c>
      <c r="F3" s="27">
        <v>11.6</v>
      </c>
      <c r="G3" s="27">
        <v>14.3</v>
      </c>
      <c r="H3" s="27">
        <v>19.8</v>
      </c>
    </row>
    <row r="4" spans="2:8" x14ac:dyDescent="0.3">
      <c r="B4" s="10"/>
      <c r="C4" s="27" t="s">
        <v>32</v>
      </c>
      <c r="D4" s="27"/>
      <c r="E4" s="27"/>
      <c r="F4" s="28">
        <f>(F3-E3)/E3</f>
        <v>0.13725490196078435</v>
      </c>
      <c r="G4" s="28">
        <f t="shared" ref="G4:H4" si="0">(G3-F3)/F3</f>
        <v>0.23275862068965528</v>
      </c>
      <c r="H4" s="28">
        <f t="shared" si="0"/>
        <v>0.38461538461538458</v>
      </c>
    </row>
    <row r="5" spans="2:8" x14ac:dyDescent="0.3">
      <c r="B5" s="10"/>
      <c r="C5" s="27" t="s">
        <v>33</v>
      </c>
      <c r="D5" s="27"/>
      <c r="E5" s="27">
        <v>22.5</v>
      </c>
      <c r="F5" s="27">
        <v>22.6</v>
      </c>
      <c r="G5" s="27">
        <v>23.1</v>
      </c>
      <c r="H5" s="27">
        <v>23.4</v>
      </c>
    </row>
    <row r="6" spans="2:8" x14ac:dyDescent="0.3">
      <c r="B6" s="10"/>
      <c r="C6" s="27" t="s">
        <v>34</v>
      </c>
      <c r="D6" s="27"/>
      <c r="E6" s="27"/>
      <c r="F6" s="28">
        <f>(F5-E5)/E5</f>
        <v>4.4444444444445078E-3</v>
      </c>
      <c r="G6" s="28">
        <f t="shared" ref="G6:H6" si="1">(G5-F5)/F5</f>
        <v>2.2123893805309734E-2</v>
      </c>
      <c r="H6" s="28">
        <f t="shared" si="1"/>
        <v>1.2987012987012863E-2</v>
      </c>
    </row>
    <row r="7" spans="2:8" x14ac:dyDescent="0.3">
      <c r="B7" s="8"/>
      <c r="C7" s="8" t="s">
        <v>35</v>
      </c>
      <c r="D7" s="8"/>
      <c r="E7" s="8">
        <v>32.700000000000003</v>
      </c>
      <c r="F7" s="8">
        <v>34.200000000000003</v>
      </c>
      <c r="G7" s="8">
        <v>37.400000000000006</v>
      </c>
      <c r="H7" s="8">
        <v>43.2</v>
      </c>
    </row>
    <row r="9" spans="2:8" x14ac:dyDescent="0.3">
      <c r="C9" t="s">
        <v>36</v>
      </c>
      <c r="E9" s="29">
        <v>14.1</v>
      </c>
      <c r="F9" s="29">
        <v>14.3</v>
      </c>
      <c r="G9" s="29">
        <v>15.1</v>
      </c>
      <c r="H9" s="29">
        <v>16.7</v>
      </c>
    </row>
    <row r="11" spans="2:8" x14ac:dyDescent="0.3">
      <c r="C11" s="10" t="s">
        <v>37</v>
      </c>
      <c r="E11" s="10">
        <v>18.600000000000001</v>
      </c>
      <c r="F11" s="10">
        <v>19.900000000000002</v>
      </c>
      <c r="G11" s="10">
        <v>22.300000000000004</v>
      </c>
      <c r="H11" s="10">
        <v>26.500000000000004</v>
      </c>
    </row>
    <row r="12" spans="2:8" x14ac:dyDescent="0.3">
      <c r="C12" s="27" t="s">
        <v>38</v>
      </c>
      <c r="D12" s="27"/>
      <c r="E12" s="28">
        <f>E11/E7</f>
        <v>0.56880733944954132</v>
      </c>
      <c r="F12" s="28">
        <f t="shared" ref="F12:H12" si="2">F11/F7</f>
        <v>0.58187134502923976</v>
      </c>
      <c r="G12" s="28">
        <f t="shared" si="2"/>
        <v>0.59625668449197866</v>
      </c>
      <c r="H12" s="28">
        <f t="shared" si="2"/>
        <v>0.61342592592592593</v>
      </c>
    </row>
    <row r="14" spans="2:8" x14ac:dyDescent="0.3">
      <c r="C14" s="10" t="s">
        <v>39</v>
      </c>
    </row>
    <row r="15" spans="2:8" x14ac:dyDescent="0.3">
      <c r="C15" t="s">
        <v>40</v>
      </c>
      <c r="E15" s="29">
        <v>1.3</v>
      </c>
      <c r="F15" s="29">
        <v>1.4</v>
      </c>
      <c r="G15" s="29">
        <v>1.2</v>
      </c>
      <c r="H15" s="29">
        <v>1.3</v>
      </c>
    </row>
    <row r="16" spans="2:8" x14ac:dyDescent="0.3">
      <c r="C16" t="s">
        <v>41</v>
      </c>
      <c r="E16">
        <v>3.2</v>
      </c>
      <c r="F16">
        <v>3.5</v>
      </c>
      <c r="G16">
        <v>3.9</v>
      </c>
      <c r="H16">
        <v>4</v>
      </c>
    </row>
    <row r="17" spans="2:8" x14ac:dyDescent="0.3">
      <c r="C17" t="s">
        <v>42</v>
      </c>
      <c r="E17" s="24">
        <v>3</v>
      </c>
      <c r="F17" s="24">
        <v>3.45</v>
      </c>
      <c r="G17" s="24">
        <v>4.5500000000000007</v>
      </c>
      <c r="H17" s="24">
        <v>5.5</v>
      </c>
    </row>
    <row r="18" spans="2:8" x14ac:dyDescent="0.3">
      <c r="C18" s="27" t="s">
        <v>43</v>
      </c>
      <c r="D18" s="27"/>
      <c r="E18" s="28">
        <f>(E17+E16)/E11</f>
        <v>0.33333333333333331</v>
      </c>
      <c r="F18" s="28">
        <f t="shared" ref="F18:H18" si="3">(F17+F16)/F11</f>
        <v>0.34924623115577885</v>
      </c>
      <c r="G18" s="28">
        <f t="shared" si="3"/>
        <v>0.37892376681614348</v>
      </c>
      <c r="H18" s="28">
        <f t="shared" si="3"/>
        <v>0.35849056603773582</v>
      </c>
    </row>
    <row r="19" spans="2:8" x14ac:dyDescent="0.3">
      <c r="C19" t="s">
        <v>44</v>
      </c>
      <c r="E19">
        <v>2.8</v>
      </c>
      <c r="F19">
        <v>3.2</v>
      </c>
      <c r="G19">
        <v>3.3</v>
      </c>
      <c r="H19">
        <v>3.4</v>
      </c>
    </row>
    <row r="20" spans="2:8" x14ac:dyDescent="0.3">
      <c r="B20" s="16"/>
      <c r="C20" s="8" t="s">
        <v>45</v>
      </c>
      <c r="D20" s="16"/>
      <c r="E20" s="30">
        <v>10.3</v>
      </c>
      <c r="F20" s="30">
        <v>11.55</v>
      </c>
      <c r="G20" s="30">
        <v>12.95</v>
      </c>
      <c r="H20" s="30">
        <v>14.200000000000001</v>
      </c>
    </row>
    <row r="21" spans="2:8" x14ac:dyDescent="0.3">
      <c r="E21" s="7"/>
      <c r="F21" s="7"/>
      <c r="G21" s="7"/>
      <c r="H21" s="7"/>
    </row>
    <row r="22" spans="2:8" x14ac:dyDescent="0.3">
      <c r="C22" s="10" t="s">
        <v>46</v>
      </c>
      <c r="E22" s="7">
        <v>8.3000000000000007</v>
      </c>
      <c r="F22" s="7">
        <v>8.3500000000000014</v>
      </c>
      <c r="G22" s="7">
        <v>9.350000000000005</v>
      </c>
      <c r="H22" s="7">
        <v>12.300000000000002</v>
      </c>
    </row>
    <row r="23" spans="2:8" x14ac:dyDescent="0.3">
      <c r="E23" s="7"/>
      <c r="F23" s="7"/>
      <c r="G23" s="7"/>
      <c r="H23" s="7"/>
    </row>
    <row r="24" spans="2:8" x14ac:dyDescent="0.3">
      <c r="C24" t="s">
        <v>47</v>
      </c>
      <c r="E24" s="7">
        <v>0</v>
      </c>
      <c r="F24" s="7">
        <v>0</v>
      </c>
      <c r="G24" s="7">
        <v>0</v>
      </c>
      <c r="H24" s="7">
        <v>0</v>
      </c>
    </row>
    <row r="25" spans="2:8" x14ac:dyDescent="0.3">
      <c r="E25" s="7"/>
      <c r="F25" s="7"/>
      <c r="G25" s="7"/>
      <c r="H25" s="7"/>
    </row>
    <row r="26" spans="2:8" x14ac:dyDescent="0.3">
      <c r="C26" s="10" t="s">
        <v>48</v>
      </c>
      <c r="E26" s="31">
        <v>8.3000000000000007</v>
      </c>
      <c r="F26" s="31">
        <v>8.3500000000000014</v>
      </c>
      <c r="G26" s="31">
        <v>9.350000000000005</v>
      </c>
      <c r="H26" s="31">
        <v>12.300000000000002</v>
      </c>
    </row>
    <row r="27" spans="2:8" x14ac:dyDescent="0.3">
      <c r="E27" s="7"/>
      <c r="F27" s="7"/>
      <c r="G27" s="7"/>
      <c r="H27" s="7"/>
    </row>
    <row r="28" spans="2:8" x14ac:dyDescent="0.3">
      <c r="C28" t="s">
        <v>49</v>
      </c>
      <c r="E28" s="7">
        <v>1</v>
      </c>
      <c r="F28" s="7">
        <v>1.0437500000000002</v>
      </c>
      <c r="G28" s="7">
        <v>1.1687500000000006</v>
      </c>
      <c r="H28" s="7">
        <v>1.5375000000000003</v>
      </c>
    </row>
    <row r="29" spans="2:8" x14ac:dyDescent="0.3">
      <c r="C29" s="27" t="s">
        <v>50</v>
      </c>
      <c r="E29" s="32">
        <v>0.12048192771084336</v>
      </c>
      <c r="F29" s="32">
        <v>0.125</v>
      </c>
      <c r="G29" s="32">
        <v>0.125</v>
      </c>
      <c r="H29" s="32">
        <v>0.125</v>
      </c>
    </row>
    <row r="30" spans="2:8" x14ac:dyDescent="0.3">
      <c r="E30" s="7"/>
      <c r="F30" s="7"/>
      <c r="G30" s="7"/>
      <c r="H30" s="7"/>
    </row>
    <row r="31" spans="2:8" x14ac:dyDescent="0.3">
      <c r="B31" s="12"/>
      <c r="C31" s="12" t="s">
        <v>51</v>
      </c>
      <c r="D31" s="12"/>
      <c r="E31" s="33">
        <v>7.3000000000000007</v>
      </c>
      <c r="F31" s="33">
        <v>7.3062500000000012</v>
      </c>
      <c r="G31" s="33">
        <v>8.1812500000000039</v>
      </c>
      <c r="H31" s="33">
        <v>10.762500000000003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54"/>
  <sheetViews>
    <sheetView tabSelected="1" workbookViewId="0">
      <pane ySplit="2" topLeftCell="A42" activePane="bottomLeft" state="frozen"/>
      <selection pane="bottomLeft" activeCell="A53" sqref="A53"/>
    </sheetView>
  </sheetViews>
  <sheetFormatPr defaultRowHeight="14.4" x14ac:dyDescent="0.3"/>
  <cols>
    <col min="2" max="2" width="13.5546875" bestFit="1" customWidth="1"/>
    <col min="3" max="3" width="33.109375" bestFit="1" customWidth="1"/>
    <col min="5" max="8" width="9.44140625" customWidth="1"/>
  </cols>
  <sheetData>
    <row r="2" spans="2:8" x14ac:dyDescent="0.3">
      <c r="B2" s="1" t="s">
        <v>0</v>
      </c>
      <c r="C2" s="2"/>
      <c r="D2" s="3"/>
      <c r="E2" s="4">
        <v>2012</v>
      </c>
      <c r="F2" s="4">
        <f>E2+1</f>
        <v>2013</v>
      </c>
      <c r="G2" s="4">
        <f t="shared" ref="G2:H2" si="0">F2+1</f>
        <v>2014</v>
      </c>
      <c r="H2" s="4">
        <f t="shared" si="0"/>
        <v>2015</v>
      </c>
    </row>
    <row r="3" spans="2:8" x14ac:dyDescent="0.3">
      <c r="C3" s="5" t="s">
        <v>1</v>
      </c>
    </row>
    <row r="4" spans="2:8" x14ac:dyDescent="0.3">
      <c r="C4" s="6" t="s">
        <v>2</v>
      </c>
    </row>
    <row r="5" spans="2:8" x14ac:dyDescent="0.3">
      <c r="C5" t="s">
        <v>3</v>
      </c>
      <c r="E5" s="7">
        <v>19.399999999999999</v>
      </c>
      <c r="F5" s="7">
        <v>30.806250000000002</v>
      </c>
      <c r="G5" s="7">
        <v>43.687500000000007</v>
      </c>
      <c r="H5" s="7">
        <v>68.950000000000017</v>
      </c>
    </row>
    <row r="6" spans="2:8" x14ac:dyDescent="0.3">
      <c r="C6" t="s">
        <v>4</v>
      </c>
      <c r="E6" s="22">
        <v>10</v>
      </c>
      <c r="F6" s="22">
        <v>10.5</v>
      </c>
      <c r="G6" s="22">
        <v>7.3</v>
      </c>
      <c r="H6" s="22">
        <v>3.0999999999999996</v>
      </c>
    </row>
    <row r="7" spans="2:8" x14ac:dyDescent="0.3">
      <c r="C7" t="s">
        <v>5</v>
      </c>
      <c r="E7" s="22">
        <v>4.2</v>
      </c>
      <c r="F7" s="22">
        <v>3.9000000000000004</v>
      </c>
      <c r="G7" s="22">
        <v>5.9</v>
      </c>
      <c r="H7" s="22">
        <v>6.7</v>
      </c>
    </row>
    <row r="8" spans="2:8" x14ac:dyDescent="0.3">
      <c r="C8" s="8" t="s">
        <v>6</v>
      </c>
      <c r="D8" s="8"/>
      <c r="E8" s="9">
        <f>SUM(E5:E7)</f>
        <v>33.6</v>
      </c>
      <c r="F8" s="9">
        <f t="shared" ref="F8:H8" si="1">SUM(F5:F7)</f>
        <v>45.206250000000004</v>
      </c>
      <c r="G8" s="9">
        <f t="shared" si="1"/>
        <v>56.887500000000003</v>
      </c>
      <c r="H8" s="9">
        <f t="shared" si="1"/>
        <v>78.750000000000014</v>
      </c>
    </row>
    <row r="9" spans="2:8" x14ac:dyDescent="0.3">
      <c r="C9" s="10"/>
      <c r="D9" s="10"/>
      <c r="E9" s="26"/>
      <c r="F9" s="26"/>
      <c r="G9" s="26"/>
      <c r="H9" s="26"/>
    </row>
    <row r="11" spans="2:8" x14ac:dyDescent="0.3">
      <c r="C11" s="10" t="s">
        <v>7</v>
      </c>
    </row>
    <row r="12" spans="2:8" x14ac:dyDescent="0.3">
      <c r="C12" t="s">
        <v>8</v>
      </c>
      <c r="E12">
        <v>5.5</v>
      </c>
      <c r="F12" s="23">
        <v>5.4</v>
      </c>
      <c r="G12">
        <v>5.3000000000000007</v>
      </c>
      <c r="H12">
        <v>5.6000000000000014</v>
      </c>
    </row>
    <row r="13" spans="2:8" x14ac:dyDescent="0.3">
      <c r="C13" t="s">
        <v>9</v>
      </c>
      <c r="E13">
        <v>0.6</v>
      </c>
      <c r="F13">
        <v>0.6</v>
      </c>
      <c r="G13">
        <v>0.6</v>
      </c>
      <c r="H13">
        <v>0.6</v>
      </c>
    </row>
    <row r="14" spans="2:8" x14ac:dyDescent="0.3">
      <c r="C14" t="s">
        <v>10</v>
      </c>
      <c r="E14">
        <v>1.4</v>
      </c>
      <c r="F14" s="23">
        <v>2.5</v>
      </c>
      <c r="G14">
        <v>3</v>
      </c>
      <c r="H14" s="24">
        <v>3.7</v>
      </c>
    </row>
    <row r="15" spans="2:8" x14ac:dyDescent="0.3">
      <c r="C15" s="8" t="s">
        <v>11</v>
      </c>
      <c r="D15" s="8"/>
      <c r="E15" s="8">
        <f>SUM(E12:E14)</f>
        <v>7.5</v>
      </c>
      <c r="F15" s="11">
        <f>SUM(F12:F14)</f>
        <v>8.5</v>
      </c>
      <c r="G15" s="8">
        <f>SUM(G12:G14)</f>
        <v>8.9</v>
      </c>
      <c r="H15" s="8">
        <f>SUM(H12:H14)</f>
        <v>9.9000000000000021</v>
      </c>
    </row>
    <row r="17" spans="3:8" x14ac:dyDescent="0.3">
      <c r="C17" s="12" t="s">
        <v>12</v>
      </c>
      <c r="D17" s="12"/>
      <c r="E17" s="13">
        <f>E15+E8</f>
        <v>41.1</v>
      </c>
      <c r="F17" s="13">
        <f>F15+F8</f>
        <v>53.706250000000004</v>
      </c>
      <c r="G17" s="13">
        <f>G15+G8</f>
        <v>65.787500000000009</v>
      </c>
      <c r="H17" s="13">
        <f>H15+H8</f>
        <v>88.65000000000002</v>
      </c>
    </row>
    <row r="18" spans="3:8" x14ac:dyDescent="0.3">
      <c r="C18" s="10"/>
      <c r="D18" s="10"/>
      <c r="E18" s="34"/>
      <c r="F18" s="34"/>
      <c r="G18" s="34"/>
      <c r="H18" s="34"/>
    </row>
    <row r="19" spans="3:8" x14ac:dyDescent="0.3">
      <c r="E19" s="14"/>
    </row>
    <row r="20" spans="3:8" x14ac:dyDescent="0.3">
      <c r="C20" s="5" t="s">
        <v>13</v>
      </c>
    </row>
    <row r="21" spans="3:8" x14ac:dyDescent="0.3">
      <c r="C21" s="6" t="s">
        <v>14</v>
      </c>
      <c r="E21" s="15"/>
      <c r="F21" s="15"/>
      <c r="G21" s="15"/>
      <c r="H21" s="15"/>
    </row>
    <row r="22" spans="3:8" x14ac:dyDescent="0.3">
      <c r="C22" t="s">
        <v>15</v>
      </c>
      <c r="E22" s="25">
        <v>6.1</v>
      </c>
      <c r="F22" s="25">
        <v>8.5</v>
      </c>
      <c r="G22" s="25">
        <v>6.8</v>
      </c>
      <c r="H22" s="25">
        <v>11.5</v>
      </c>
    </row>
    <row r="23" spans="3:8" x14ac:dyDescent="0.3">
      <c r="C23" t="s">
        <v>16</v>
      </c>
      <c r="E23" s="25">
        <v>5.3</v>
      </c>
      <c r="F23" s="25">
        <v>4.8999999999999995</v>
      </c>
      <c r="G23" s="25">
        <v>6.8999999999999995</v>
      </c>
      <c r="H23" s="25">
        <v>8.1</v>
      </c>
    </row>
    <row r="24" spans="3:8" x14ac:dyDescent="0.3">
      <c r="C24" t="s">
        <v>17</v>
      </c>
      <c r="E24" s="25">
        <v>3.1</v>
      </c>
      <c r="F24" s="25">
        <v>6.1</v>
      </c>
      <c r="G24" s="25">
        <v>9.3000000000000007</v>
      </c>
      <c r="H24" s="25">
        <v>15.100000000000001</v>
      </c>
    </row>
    <row r="25" spans="3:8" x14ac:dyDescent="0.3">
      <c r="C25" t="s">
        <v>18</v>
      </c>
      <c r="E25" s="25">
        <v>0</v>
      </c>
      <c r="F25" s="25">
        <v>0</v>
      </c>
      <c r="G25" s="25">
        <v>0</v>
      </c>
      <c r="H25" s="25">
        <v>0</v>
      </c>
    </row>
    <row r="26" spans="3:8" x14ac:dyDescent="0.3">
      <c r="C26" s="8" t="s">
        <v>19</v>
      </c>
      <c r="D26" s="16"/>
      <c r="E26" s="17">
        <f>SUM(E22:E25)</f>
        <v>14.499999999999998</v>
      </c>
      <c r="F26" s="8">
        <f>SUM(F22:F25)</f>
        <v>19.5</v>
      </c>
      <c r="G26" s="18">
        <f>SUM(G22:G25)</f>
        <v>23</v>
      </c>
      <c r="H26" s="8">
        <f>SUM(H22:H25)</f>
        <v>34.700000000000003</v>
      </c>
    </row>
    <row r="27" spans="3:8" x14ac:dyDescent="0.3">
      <c r="C27" s="10"/>
      <c r="E27" s="15"/>
      <c r="F27" s="15"/>
      <c r="G27" s="15"/>
      <c r="H27" s="15"/>
    </row>
    <row r="28" spans="3:8" x14ac:dyDescent="0.3">
      <c r="C28" s="10" t="s">
        <v>20</v>
      </c>
      <c r="E28" s="15"/>
      <c r="F28" s="15"/>
      <c r="G28" s="15"/>
      <c r="H28" s="15"/>
    </row>
    <row r="29" spans="3:8" x14ac:dyDescent="0.3">
      <c r="C29" t="s">
        <v>21</v>
      </c>
      <c r="E29" s="24">
        <v>2</v>
      </c>
      <c r="F29" s="24">
        <v>2</v>
      </c>
      <c r="G29" s="24">
        <v>2</v>
      </c>
      <c r="H29" s="24">
        <v>2</v>
      </c>
    </row>
    <row r="30" spans="3:8" x14ac:dyDescent="0.3">
      <c r="C30" t="s">
        <v>22</v>
      </c>
      <c r="E30">
        <v>1.5</v>
      </c>
      <c r="F30" s="25">
        <v>1.8</v>
      </c>
      <c r="G30">
        <v>2.2000000000000002</v>
      </c>
      <c r="H30">
        <v>2.6</v>
      </c>
    </row>
    <row r="31" spans="3:8" x14ac:dyDescent="0.3">
      <c r="C31" s="8" t="s">
        <v>23</v>
      </c>
      <c r="D31" s="16"/>
      <c r="E31" s="18">
        <f>SUM(E29:E30)</f>
        <v>3.5</v>
      </c>
      <c r="F31" s="8">
        <f t="shared" ref="F31:H31" si="2">SUM(F29:F30)</f>
        <v>3.8</v>
      </c>
      <c r="G31" s="8">
        <f t="shared" si="2"/>
        <v>4.2</v>
      </c>
      <c r="H31" s="8">
        <f t="shared" si="2"/>
        <v>4.5999999999999996</v>
      </c>
    </row>
    <row r="33" spans="3:8" x14ac:dyDescent="0.3">
      <c r="C33" s="12" t="s">
        <v>24</v>
      </c>
      <c r="D33" s="19"/>
      <c r="E33" s="20">
        <f>SUM(E31+E26)</f>
        <v>18</v>
      </c>
      <c r="F33" s="20">
        <f t="shared" ref="F33:H33" si="3">SUM(F31+F26)</f>
        <v>23.3</v>
      </c>
      <c r="G33" s="20">
        <f t="shared" si="3"/>
        <v>27.2</v>
      </c>
      <c r="H33" s="20">
        <f t="shared" si="3"/>
        <v>39.300000000000004</v>
      </c>
    </row>
    <row r="35" spans="3:8" x14ac:dyDescent="0.3">
      <c r="C35" s="10" t="s">
        <v>25</v>
      </c>
    </row>
    <row r="36" spans="3:8" x14ac:dyDescent="0.3">
      <c r="C36" t="s">
        <v>26</v>
      </c>
      <c r="E36">
        <v>3.2</v>
      </c>
      <c r="F36">
        <v>3.2</v>
      </c>
      <c r="G36">
        <v>3.2</v>
      </c>
      <c r="H36">
        <v>3.2</v>
      </c>
    </row>
    <row r="37" spans="3:8" x14ac:dyDescent="0.3">
      <c r="C37" t="s">
        <v>27</v>
      </c>
      <c r="E37" s="24">
        <v>19.899999999999999</v>
      </c>
      <c r="F37" s="24">
        <v>27.206250000000001</v>
      </c>
      <c r="G37" s="24">
        <v>35.387500000000003</v>
      </c>
      <c r="H37" s="24">
        <v>46.150000000000006</v>
      </c>
    </row>
    <row r="38" spans="3:8" x14ac:dyDescent="0.3">
      <c r="C38" s="8" t="s">
        <v>28</v>
      </c>
      <c r="D38" s="16"/>
      <c r="E38" s="21">
        <v>23.099999999999998</v>
      </c>
      <c r="F38" s="21">
        <v>30.40625</v>
      </c>
      <c r="G38" s="21">
        <v>38.587500000000006</v>
      </c>
      <c r="H38" s="21">
        <v>49.350000000000009</v>
      </c>
    </row>
    <row r="40" spans="3:8" x14ac:dyDescent="0.3">
      <c r="C40" s="12" t="s">
        <v>29</v>
      </c>
      <c r="D40" s="19"/>
      <c r="E40" s="13">
        <v>41.099999999999994</v>
      </c>
      <c r="F40" s="13">
        <v>53.706249999999997</v>
      </c>
      <c r="G40" s="13">
        <v>65.787500000000009</v>
      </c>
      <c r="H40" s="13">
        <v>88.65</v>
      </c>
    </row>
    <row r="42" spans="3:8" x14ac:dyDescent="0.3">
      <c r="C42" s="10" t="s">
        <v>58</v>
      </c>
      <c r="F42" s="35"/>
      <c r="G42" s="35"/>
      <c r="H42" s="35"/>
    </row>
    <row r="43" spans="3:8" x14ac:dyDescent="0.3">
      <c r="C43" s="27" t="s">
        <v>59</v>
      </c>
      <c r="F43" s="36">
        <f>'Income Statement'!F22/AVERAGE('Balance Sheet'!E17,'Balance Sheet'!F17)</f>
        <v>0.17614872437207466</v>
      </c>
      <c r="G43" s="36">
        <f>'Income Statement'!G22/AVERAGE('Balance Sheet'!F17,'Balance Sheet'!G17)</f>
        <v>0.15649354045713695</v>
      </c>
      <c r="H43" s="36">
        <f>'Income Statement'!H22/AVERAGE('Balance Sheet'!G17,'Balance Sheet'!H17)</f>
        <v>0.15928773775799271</v>
      </c>
    </row>
    <row r="44" spans="3:8" x14ac:dyDescent="0.3">
      <c r="C44" s="27" t="s">
        <v>60</v>
      </c>
      <c r="F44" s="37">
        <f>'Income Statement'!F31/AVERAGE('Balance Sheet'!E38,'Balance Sheet'!F38)</f>
        <v>0.27309893704006549</v>
      </c>
      <c r="G44" s="37">
        <f>'Income Statement'!G31/AVERAGE('Balance Sheet'!F38,'Balance Sheet'!G38)</f>
        <v>0.23715916296766021</v>
      </c>
      <c r="H44" s="37">
        <f>'Income Statement'!H31/AVERAGE('Balance Sheet'!G38,'Balance Sheet'!H38)</f>
        <v>0.2447761194029851</v>
      </c>
    </row>
    <row r="47" spans="3:8" x14ac:dyDescent="0.3">
      <c r="C47" s="10" t="s">
        <v>52</v>
      </c>
    </row>
    <row r="48" spans="3:8" x14ac:dyDescent="0.3">
      <c r="C48" s="27" t="s">
        <v>53</v>
      </c>
      <c r="F48">
        <f>'Income Statement'!F7/AVERAGE('Balance Sheet'!E6,'Balance Sheet'!F6)</f>
        <v>3.3365853658536588</v>
      </c>
      <c r="G48">
        <f>'Income Statement'!G7/AVERAGE('Balance Sheet'!F6,'Balance Sheet'!G6)</f>
        <v>4.202247191011236</v>
      </c>
      <c r="H48">
        <f>'Income Statement'!H7/AVERAGE('Balance Sheet'!G6,'Balance Sheet'!H6)</f>
        <v>8.3076923076923102</v>
      </c>
    </row>
    <row r="49" spans="3:8" x14ac:dyDescent="0.3">
      <c r="C49" s="27" t="s">
        <v>54</v>
      </c>
      <c r="F49" s="14">
        <f>AVERAGE(E6,F6)*365/'Income Statement'!F7</f>
        <v>109.39327485380116</v>
      </c>
      <c r="G49" s="14">
        <f>AVERAGE(F6,G6)*365/'Income Statement'!G7</f>
        <v>86.858288770053463</v>
      </c>
      <c r="H49" s="14">
        <f>AVERAGE(G6,H6)*365/'Income Statement'!H7</f>
        <v>43.935185185185176</v>
      </c>
    </row>
    <row r="51" spans="3:8" x14ac:dyDescent="0.3">
      <c r="C51" s="27" t="s">
        <v>55</v>
      </c>
      <c r="F51" s="14">
        <f>AVERAGE(E7,F7)*365/'Income Statement'!F9</f>
        <v>103.37412587412588</v>
      </c>
      <c r="G51" s="14">
        <f>AVERAGE(F7,G7)*365/'Income Statement'!G9</f>
        <v>118.44370860927154</v>
      </c>
      <c r="H51" s="14">
        <f>AVERAGE(G7,H7)*365/'Income Statement'!H9</f>
        <v>137.69461077844315</v>
      </c>
    </row>
    <row r="52" spans="3:8" x14ac:dyDescent="0.3">
      <c r="C52" s="27" t="s">
        <v>56</v>
      </c>
      <c r="F52">
        <f>AVERAGE(E22,F22)*365/'Income Statement'!F9</f>
        <v>186.32867132867131</v>
      </c>
      <c r="G52">
        <f>AVERAGE(F22,G22)*365/'Income Statement'!G9</f>
        <v>184.91721854304637</v>
      </c>
      <c r="H52">
        <f>AVERAGE(G22,H22)*365/'Income Statement'!H9</f>
        <v>199.98502994011977</v>
      </c>
    </row>
    <row r="53" spans="3:8" x14ac:dyDescent="0.3">
      <c r="C53" s="27"/>
    </row>
    <row r="54" spans="3:8" x14ac:dyDescent="0.3">
      <c r="C54" s="27" t="s">
        <v>57</v>
      </c>
      <c r="F54" s="14">
        <f>F49+F51-F52</f>
        <v>26.438729399255749</v>
      </c>
      <c r="G54" s="14">
        <f t="shared" ref="G54:H54" si="4">G49+G51-G52</f>
        <v>20.384778836278628</v>
      </c>
      <c r="H54" s="14">
        <f t="shared" si="4"/>
        <v>-18.355233976491434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2016-09-19T08:48:38Z</dcterms:created>
  <dcterms:modified xsi:type="dcterms:W3CDTF">2022-12-12T19:31:17Z</dcterms:modified>
</cp:coreProperties>
</file>