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hey36\Desktop\资料\"/>
    </mc:Choice>
  </mc:AlternateContent>
  <xr:revisionPtr revIDLastSave="0" documentId="13_ncr:1_{32CE2CBC-6CB1-44E7-825F-B17F921953F9}" xr6:coauthVersionLast="45" xr6:coauthVersionMax="45" xr10:uidLastSave="{00000000-0000-0000-0000-000000000000}"/>
  <bookViews>
    <workbookView xWindow="2620" yWindow="1910" windowWidth="16370" windowHeight="8290" xr2:uid="{00000000-000D-0000-FFFF-FFFF00000000}"/>
  </bookViews>
  <sheets>
    <sheet name="Sheet2" sheetId="2" r:id="rId1"/>
  </sheet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2" i="2" l="1"/>
  <c r="C11" i="2"/>
  <c r="C12" i="2" s="1"/>
  <c r="C17" i="2"/>
  <c r="C8" i="2"/>
  <c r="C21" i="2"/>
  <c r="C13" i="2" l="1"/>
  <c r="C18" i="2" l="1"/>
  <c r="C20" i="2"/>
  <c r="C28" i="2" s="1"/>
  <c r="C33" i="2" l="1"/>
  <c r="C35" i="2" s="1"/>
</calcChain>
</file>

<file path=xl/sharedStrings.xml><?xml version="1.0" encoding="utf-8"?>
<sst xmlns="http://schemas.openxmlformats.org/spreadsheetml/2006/main" count="50" uniqueCount="50">
  <si>
    <t>二手房买卖价格计算</t>
    <phoneticPr fontId="2" type="noConversion"/>
  </si>
  <si>
    <t>总价（万元）：</t>
    <phoneticPr fontId="2" type="noConversion"/>
  </si>
  <si>
    <t>二、中介信息</t>
    <phoneticPr fontId="2" type="noConversion"/>
  </si>
  <si>
    <t>是否首套房：</t>
    <phoneticPr fontId="2" type="noConversion"/>
  </si>
  <si>
    <t>是</t>
  </si>
  <si>
    <t>个税</t>
    <phoneticPr fontId="2" type="noConversion"/>
  </si>
  <si>
    <t>房屋评估单价（万元）：</t>
    <phoneticPr fontId="2" type="noConversion"/>
  </si>
  <si>
    <t>三、房产评估</t>
    <phoneticPr fontId="2" type="noConversion"/>
  </si>
  <si>
    <t>四、购房者信息</t>
    <phoneticPr fontId="2" type="noConversion"/>
  </si>
  <si>
    <t>六、贷款费用</t>
    <phoneticPr fontId="2" type="noConversion"/>
  </si>
  <si>
    <t>五、交易费</t>
    <phoneticPr fontId="2" type="noConversion"/>
  </si>
  <si>
    <t>网签价（万元）：</t>
    <phoneticPr fontId="2" type="noConversion"/>
  </si>
  <si>
    <t>房屋评估总价/过户指导价（万元）：</t>
  </si>
  <si>
    <t>不能低于过户指导价</t>
    <phoneticPr fontId="2" type="noConversion"/>
  </si>
  <si>
    <t>契税（万元）：</t>
    <phoneticPr fontId="2" type="noConversion"/>
  </si>
  <si>
    <t>契税税率：</t>
    <phoneticPr fontId="2" type="noConversion"/>
  </si>
  <si>
    <t>中介费率：</t>
    <phoneticPr fontId="2" type="noConversion"/>
  </si>
  <si>
    <t>房子未满2年，增值税及附加的征税标准：网签价÷（1+5%）×5.65%；
房子已经满2年，普通住宅免征。</t>
    <phoneticPr fontId="2" type="noConversion"/>
  </si>
  <si>
    <t>增值税及附加(万元):</t>
    <phoneticPr fontId="2" type="noConversion"/>
  </si>
  <si>
    <t>满五唯一免缴个人所得税;如果房子非满五唯一，个税交税标准是：差额×20%，差额=合同价-原购买价-交易中的税金-合理费用，这种征税方式有个大前提，卖家必须提供完整、准确的房屋购入原值凭证，如果没有这个凭证，可以采用另一种方式纳税：普通住宅网签价×1%。</t>
    <phoneticPr fontId="2" type="noConversion"/>
  </si>
  <si>
    <t>中介费（万元）：</t>
    <phoneticPr fontId="2" type="noConversion"/>
  </si>
  <si>
    <t>房屋评估费/（万元）：</t>
    <phoneticPr fontId="2" type="noConversion"/>
  </si>
  <si>
    <t>贷款担保费（万元）：</t>
    <phoneticPr fontId="2" type="noConversion"/>
  </si>
  <si>
    <t>交易费用汇总（万元）：</t>
    <phoneticPr fontId="2" type="noConversion"/>
  </si>
  <si>
    <t>可贷额度（万元）：</t>
    <phoneticPr fontId="2" type="noConversion"/>
  </si>
  <si>
    <t>首付（万元）：</t>
    <phoneticPr fontId="2" type="noConversion"/>
  </si>
  <si>
    <t>满二</t>
  </si>
  <si>
    <t>计算面积</t>
    <phoneticPr fontId="2" type="noConversion"/>
  </si>
  <si>
    <t>卖家成交价格</t>
    <phoneticPr fontId="2" type="noConversion"/>
  </si>
  <si>
    <t>卖家房产信息：</t>
    <phoneticPr fontId="2" type="noConversion"/>
  </si>
  <si>
    <t>一、卖家信息</t>
    <phoneticPr fontId="2" type="noConversion"/>
  </si>
  <si>
    <r>
      <t>面积（m</t>
    </r>
    <r>
      <rPr>
        <vertAlign val="superscript"/>
        <sz val="10"/>
        <color theme="1"/>
        <rFont val="宋体"/>
        <family val="3"/>
        <charset val="134"/>
      </rPr>
      <t>2</t>
    </r>
    <r>
      <rPr>
        <sz val="10"/>
        <color theme="1"/>
        <rFont val="宋体"/>
        <family val="3"/>
        <charset val="134"/>
      </rPr>
      <t>）：</t>
    </r>
    <phoneticPr fontId="2" type="noConversion"/>
  </si>
  <si>
    <t>房屋产权登记费(万元)：</t>
    <phoneticPr fontId="2" type="noConversion"/>
  </si>
  <si>
    <t>按照80元计算</t>
    <phoneticPr fontId="2" type="noConversion"/>
  </si>
  <si>
    <t>按照1800元计算</t>
    <phoneticPr fontId="2" type="noConversion"/>
  </si>
  <si>
    <t>达成交易所需要的交易费</t>
    <phoneticPr fontId="2" type="noConversion"/>
  </si>
  <si>
    <t>总价-可贷额度+交易费</t>
    <phoneticPr fontId="2" type="noConversion"/>
  </si>
  <si>
    <t>对个人购买家庭唯一住房，面积为90平方米及以下的，减按1%的税率征收契税;面积为90平方米以上的，减按1.5%的税率征收契税。对个人购买家庭第二套改善性住房，面积为90平方米及以下的，减按1%的税率征收契税;面积为90平方米以上的，减按2%的税率征收契税。</t>
    <phoneticPr fontId="2" type="noConversion"/>
  </si>
  <si>
    <t>评估价的千分之一</t>
    <phoneticPr fontId="2" type="noConversion"/>
  </si>
  <si>
    <t>此项可谈，按照2%计算</t>
    <phoneticPr fontId="2" type="noConversion"/>
  </si>
  <si>
    <t>满二免交增值税，满五唯一免缴个税</t>
    <phoneticPr fontId="2" type="noConversion"/>
  </si>
  <si>
    <t>总价×中介费率</t>
    <phoneticPr fontId="2" type="noConversion"/>
  </si>
  <si>
    <t>房屋评估单价×房屋面积</t>
    <phoneticPr fontId="2" type="noConversion"/>
  </si>
  <si>
    <t>总计花费：</t>
    <phoneticPr fontId="2" type="noConversion"/>
  </si>
  <si>
    <t>个税税率%</t>
    <phoneticPr fontId="2" type="noConversion"/>
  </si>
  <si>
    <t>根据房屋的市场价格进行评估</t>
    <phoneticPr fontId="2" type="noConversion"/>
  </si>
  <si>
    <t>七、交易费用汇总</t>
    <phoneticPr fontId="2" type="noConversion"/>
  </si>
  <si>
    <t>八、贷款首付计算</t>
    <phoneticPr fontId="2" type="noConversion"/>
  </si>
  <si>
    <t>影响最大的是首付</t>
    <phoneticPr fontId="2" type="noConversion"/>
  </si>
  <si>
    <t>首套房为网签价的70%，二套房为50%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</si>
</sst>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6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宋体"/>
      <family val="3"/>
      <charset val="134"/>
    </font>
    <font>
      <vertAlign val="superscript"/>
      <sz val="10"/>
      <color theme="1"/>
      <name val="宋体"/>
      <family val="3"/>
      <charset val="134"/>
    </font>
    <font>
      <sz val="14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20">
    <xf numFmtId="0" fontId="0" fillId="0" borderId="0" xfId="0"/>
    <xf numFmtId="0" fontId="3" fillId="0" borderId="0" xfId="0" applyFont="1"/>
    <xf numFmtId="0" fontId="3" fillId="0" borderId="0" xfId="0" applyFont="1" applyBorder="1"/>
    <xf numFmtId="0" fontId="3" fillId="0" borderId="0" xfId="0" applyFont="1" applyFill="1" applyBorder="1" applyAlignment="1">
      <alignment horizontal="center" vertical="center"/>
    </xf>
    <xf numFmtId="9" fontId="3" fillId="0" borderId="0" xfId="1" applyFont="1" applyFill="1" applyBorder="1" applyAlignment="1">
      <alignment horizontal="center" vertical="center"/>
    </xf>
    <xf numFmtId="0" fontId="3" fillId="2" borderId="0" xfId="0" applyFont="1" applyFill="1"/>
    <xf numFmtId="0" fontId="3" fillId="2" borderId="0" xfId="0" applyFont="1" applyFill="1" applyBorder="1"/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center"/>
    </xf>
    <xf numFmtId="0" fontId="3" fillId="2" borderId="0" xfId="1" applyNumberFormat="1" applyFont="1" applyFill="1" applyBorder="1" applyAlignment="1">
      <alignment horizontal="center"/>
    </xf>
    <xf numFmtId="9" fontId="3" fillId="2" borderId="0" xfId="1" applyFont="1" applyFill="1" applyBorder="1" applyAlignment="1">
      <alignment horizontal="center" vertical="center"/>
    </xf>
    <xf numFmtId="0" fontId="3" fillId="2" borderId="0" xfId="0" applyFont="1" applyFill="1" applyBorder="1" applyAlignment="1">
      <alignment wrapText="1"/>
    </xf>
    <xf numFmtId="0" fontId="3" fillId="2" borderId="0" xfId="0" applyFont="1" applyFill="1" applyBorder="1" applyAlignment="1">
      <alignment horizontal="right" vertical="center"/>
    </xf>
    <xf numFmtId="176" fontId="3" fillId="2" borderId="0" xfId="1" applyNumberFormat="1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/>
    <xf numFmtId="0" fontId="3" fillId="4" borderId="0" xfId="0" applyFont="1" applyFill="1" applyAlignment="1">
      <alignment horizontal="center"/>
    </xf>
    <xf numFmtId="0" fontId="5" fillId="0" borderId="0" xfId="0" applyFont="1" applyFill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88D76-4DDA-4F2F-AFCA-83FC8FDAA120}">
  <dimension ref="A1:F35"/>
  <sheetViews>
    <sheetView tabSelected="1" topLeftCell="A25" zoomScale="70" zoomScaleNormal="70" workbookViewId="0">
      <selection activeCell="D32" sqref="D32"/>
    </sheetView>
  </sheetViews>
  <sheetFormatPr defaultRowHeight="13" x14ac:dyDescent="0.25"/>
  <cols>
    <col min="1" max="1" width="14.33203125" style="1" bestFit="1" customWidth="1"/>
    <col min="2" max="2" width="28.25" style="1" customWidth="1"/>
    <col min="3" max="3" width="18.25" style="1" bestFit="1" customWidth="1"/>
    <col min="4" max="4" width="37.58203125" style="1" customWidth="1"/>
    <col min="5" max="16384" width="8.6640625" style="1"/>
  </cols>
  <sheetData>
    <row r="1" spans="1:6" ht="27" customHeight="1" x14ac:dyDescent="0.25">
      <c r="A1" s="19" t="s">
        <v>0</v>
      </c>
      <c r="B1" s="19"/>
      <c r="C1" s="19"/>
      <c r="D1" s="19"/>
    </row>
    <row r="2" spans="1:6" x14ac:dyDescent="0.25">
      <c r="A2" s="6" t="s">
        <v>30</v>
      </c>
      <c r="B2" s="6"/>
      <c r="C2" s="6"/>
      <c r="D2" s="6"/>
      <c r="E2" s="2"/>
      <c r="F2" s="2"/>
    </row>
    <row r="3" spans="1:6" ht="15" x14ac:dyDescent="0.25">
      <c r="A3" s="6">
        <v>1.1000000000000001</v>
      </c>
      <c r="B3" s="7" t="s">
        <v>31</v>
      </c>
      <c r="C3" s="3">
        <v>73.38</v>
      </c>
      <c r="D3" s="6" t="s">
        <v>27</v>
      </c>
      <c r="E3" s="2"/>
      <c r="F3" s="2"/>
    </row>
    <row r="4" spans="1:6" x14ac:dyDescent="0.25">
      <c r="A4" s="6">
        <v>1.2</v>
      </c>
      <c r="B4" s="8" t="s">
        <v>1</v>
      </c>
      <c r="C4" s="3">
        <v>140</v>
      </c>
      <c r="D4" s="6" t="s">
        <v>28</v>
      </c>
      <c r="E4" s="2"/>
      <c r="F4" s="2"/>
    </row>
    <row r="5" spans="1:6" x14ac:dyDescent="0.25">
      <c r="A5" s="6">
        <v>1.3</v>
      </c>
      <c r="B5" s="7" t="s">
        <v>29</v>
      </c>
      <c r="C5" s="3" t="s">
        <v>26</v>
      </c>
      <c r="D5" s="6" t="s">
        <v>40</v>
      </c>
      <c r="E5" s="2"/>
      <c r="F5" s="2"/>
    </row>
    <row r="6" spans="1:6" x14ac:dyDescent="0.25">
      <c r="A6" s="6" t="s">
        <v>2</v>
      </c>
      <c r="B6" s="6"/>
      <c r="C6" s="9"/>
      <c r="D6" s="6"/>
      <c r="E6" s="2"/>
      <c r="F6" s="2"/>
    </row>
    <row r="7" spans="1:6" x14ac:dyDescent="0.25">
      <c r="A7" s="6">
        <v>2.1</v>
      </c>
      <c r="B7" s="6" t="s">
        <v>16</v>
      </c>
      <c r="C7" s="4">
        <v>0.02</v>
      </c>
      <c r="D7" s="6" t="s">
        <v>39</v>
      </c>
      <c r="E7" s="2"/>
      <c r="F7" s="2"/>
    </row>
    <row r="8" spans="1:6" x14ac:dyDescent="0.25">
      <c r="A8" s="6">
        <v>2.2000000000000002</v>
      </c>
      <c r="B8" s="6" t="s">
        <v>20</v>
      </c>
      <c r="C8" s="10">
        <f>C4*C7</f>
        <v>2.8000000000000003</v>
      </c>
      <c r="D8" s="6" t="s">
        <v>41</v>
      </c>
      <c r="E8" s="2"/>
      <c r="F8" s="2"/>
    </row>
    <row r="9" spans="1:6" x14ac:dyDescent="0.25">
      <c r="A9" s="6" t="s">
        <v>7</v>
      </c>
      <c r="B9" s="6"/>
      <c r="C9" s="9"/>
      <c r="D9" s="6"/>
      <c r="E9" s="2"/>
      <c r="F9" s="2"/>
    </row>
    <row r="10" spans="1:6" x14ac:dyDescent="0.25">
      <c r="A10" s="6">
        <v>3.1</v>
      </c>
      <c r="B10" s="6" t="s">
        <v>6</v>
      </c>
      <c r="C10" s="3">
        <v>1.8</v>
      </c>
      <c r="D10" s="6" t="s">
        <v>45</v>
      </c>
      <c r="E10" s="2"/>
      <c r="F10" s="2"/>
    </row>
    <row r="11" spans="1:6" x14ac:dyDescent="0.25">
      <c r="A11" s="6">
        <v>3.2</v>
      </c>
      <c r="B11" s="6" t="s">
        <v>12</v>
      </c>
      <c r="C11" s="9">
        <f>ROUNDDOWN(C3*C10,0)</f>
        <v>132</v>
      </c>
      <c r="D11" s="6" t="s">
        <v>42</v>
      </c>
      <c r="E11" s="2"/>
      <c r="F11" s="2"/>
    </row>
    <row r="12" spans="1:6" x14ac:dyDescent="0.25">
      <c r="A12" s="6">
        <v>3.3</v>
      </c>
      <c r="B12" s="6" t="s">
        <v>21</v>
      </c>
      <c r="C12" s="3">
        <f>C11*0.001</f>
        <v>0.13200000000000001</v>
      </c>
      <c r="D12" s="6" t="s">
        <v>38</v>
      </c>
      <c r="E12" s="2"/>
      <c r="F12" s="2"/>
    </row>
    <row r="13" spans="1:6" x14ac:dyDescent="0.25">
      <c r="A13" s="6">
        <v>3.4</v>
      </c>
      <c r="B13" s="6" t="s">
        <v>11</v>
      </c>
      <c r="C13" s="3">
        <f>C11</f>
        <v>132</v>
      </c>
      <c r="D13" s="6" t="s">
        <v>13</v>
      </c>
      <c r="E13" s="2"/>
      <c r="F13" s="2"/>
    </row>
    <row r="14" spans="1:6" x14ac:dyDescent="0.25">
      <c r="A14" s="6" t="s">
        <v>8</v>
      </c>
      <c r="B14" s="6"/>
      <c r="C14" s="9"/>
      <c r="D14" s="6"/>
      <c r="E14" s="2"/>
      <c r="F14" s="2"/>
    </row>
    <row r="15" spans="1:6" x14ac:dyDescent="0.25">
      <c r="A15" s="6">
        <v>4.0999999999999996</v>
      </c>
      <c r="B15" s="6" t="s">
        <v>3</v>
      </c>
      <c r="C15" s="3" t="s">
        <v>4</v>
      </c>
      <c r="D15" s="6" t="s">
        <v>48</v>
      </c>
      <c r="E15" s="2"/>
      <c r="F15" s="2"/>
    </row>
    <row r="16" spans="1:6" x14ac:dyDescent="0.25">
      <c r="A16" s="6" t="s">
        <v>10</v>
      </c>
      <c r="B16" s="6"/>
      <c r="C16" s="9"/>
      <c r="D16" s="6"/>
      <c r="E16" s="2"/>
      <c r="F16" s="2"/>
    </row>
    <row r="17" spans="1:6" ht="78" x14ac:dyDescent="0.25">
      <c r="A17" s="8">
        <v>5.0999999999999996</v>
      </c>
      <c r="B17" s="8" t="s">
        <v>15</v>
      </c>
      <c r="C17" s="11">
        <f>IF(C3&lt;=90,1%,(IF(C3&lt;=140,IF(C15="是",1.5%,2%),3%)))</f>
        <v>0.01</v>
      </c>
      <c r="D17" s="12" t="s">
        <v>37</v>
      </c>
      <c r="E17" s="2"/>
      <c r="F17" s="2"/>
    </row>
    <row r="18" spans="1:6" x14ac:dyDescent="0.25">
      <c r="A18" s="6">
        <v>5.2</v>
      </c>
      <c r="B18" s="6" t="s">
        <v>14</v>
      </c>
      <c r="C18" s="9">
        <f>C13*C17</f>
        <v>1.32</v>
      </c>
      <c r="D18" s="6"/>
      <c r="E18" s="2"/>
      <c r="F18" s="2"/>
    </row>
    <row r="19" spans="1:6" ht="78" x14ac:dyDescent="0.25">
      <c r="A19" s="13">
        <v>5.3</v>
      </c>
      <c r="B19" s="7" t="s">
        <v>44</v>
      </c>
      <c r="C19" s="14">
        <v>0.01</v>
      </c>
      <c r="D19" s="12" t="s">
        <v>19</v>
      </c>
      <c r="E19" s="2"/>
      <c r="F19" s="2"/>
    </row>
    <row r="20" spans="1:6" x14ac:dyDescent="0.25">
      <c r="A20" s="6">
        <v>5.4</v>
      </c>
      <c r="B20" s="6" t="s">
        <v>5</v>
      </c>
      <c r="C20" s="9">
        <f>C13*C19</f>
        <v>1.32</v>
      </c>
      <c r="D20" s="6"/>
      <c r="E20" s="2"/>
      <c r="F20" s="2"/>
    </row>
    <row r="21" spans="1:6" ht="39" x14ac:dyDescent="0.25">
      <c r="A21" s="6">
        <v>5.5</v>
      </c>
      <c r="B21" s="6" t="s">
        <v>18</v>
      </c>
      <c r="C21" s="9">
        <f>IF(C5="新证",C13/1.05*0.0565,0)</f>
        <v>0</v>
      </c>
      <c r="D21" s="12" t="s">
        <v>17</v>
      </c>
      <c r="E21" s="2"/>
      <c r="F21" s="2"/>
    </row>
    <row r="22" spans="1:6" x14ac:dyDescent="0.25">
      <c r="A22" s="6"/>
      <c r="B22" s="6"/>
      <c r="C22" s="9"/>
      <c r="D22" s="6"/>
      <c r="E22" s="2"/>
      <c r="F22" s="2"/>
    </row>
    <row r="23" spans="1:6" x14ac:dyDescent="0.25">
      <c r="A23" s="6">
        <v>5.6</v>
      </c>
      <c r="B23" s="6" t="s">
        <v>32</v>
      </c>
      <c r="C23" s="3">
        <v>8.0000000000000002E-3</v>
      </c>
      <c r="D23" s="6" t="s">
        <v>33</v>
      </c>
      <c r="E23" s="2"/>
      <c r="F23" s="2"/>
    </row>
    <row r="24" spans="1:6" x14ac:dyDescent="0.25">
      <c r="A24" s="6" t="s">
        <v>9</v>
      </c>
      <c r="B24" s="6"/>
      <c r="C24" s="9"/>
      <c r="D24" s="6"/>
      <c r="E24" s="2"/>
      <c r="F24" s="2"/>
    </row>
    <row r="25" spans="1:6" x14ac:dyDescent="0.25">
      <c r="A25" s="5">
        <v>6.1</v>
      </c>
      <c r="B25" s="5" t="s">
        <v>22</v>
      </c>
      <c r="C25" s="3">
        <v>0.18</v>
      </c>
      <c r="D25" s="5" t="s">
        <v>34</v>
      </c>
    </row>
    <row r="26" spans="1:6" x14ac:dyDescent="0.25">
      <c r="A26" s="5"/>
      <c r="B26" s="5"/>
      <c r="C26" s="15"/>
      <c r="D26" s="5"/>
    </row>
    <row r="27" spans="1:6" x14ac:dyDescent="0.25">
      <c r="A27" s="5" t="s">
        <v>46</v>
      </c>
      <c r="B27" s="5"/>
      <c r="C27" s="15"/>
      <c r="D27" s="5"/>
    </row>
    <row r="28" spans="1:6" x14ac:dyDescent="0.25">
      <c r="A28" s="5">
        <v>7.1</v>
      </c>
      <c r="B28" s="5" t="s">
        <v>23</v>
      </c>
      <c r="C28" s="15">
        <f>SUM(C8,C18,C20,C21,C23,C25)</f>
        <v>5.6280000000000001</v>
      </c>
      <c r="D28" s="5" t="s">
        <v>35</v>
      </c>
    </row>
    <row r="29" spans="1:6" x14ac:dyDescent="0.25">
      <c r="A29" s="5"/>
      <c r="B29" s="5"/>
      <c r="C29" s="15"/>
      <c r="D29" s="5"/>
    </row>
    <row r="30" spans="1:6" x14ac:dyDescent="0.25">
      <c r="A30" s="5"/>
      <c r="B30" s="5"/>
      <c r="C30" s="15"/>
      <c r="D30" s="5"/>
    </row>
    <row r="31" spans="1:6" x14ac:dyDescent="0.25">
      <c r="A31" s="5" t="s">
        <v>47</v>
      </c>
      <c r="B31" s="5"/>
      <c r="C31" s="15"/>
      <c r="D31" s="5"/>
    </row>
    <row r="32" spans="1:6" x14ac:dyDescent="0.25">
      <c r="A32" s="5">
        <v>8.1</v>
      </c>
      <c r="B32" s="5" t="s">
        <v>24</v>
      </c>
      <c r="C32" s="15">
        <f>ROUNDDOWN(C13*IF(C15="是",0.7,0.5),0)</f>
        <v>92</v>
      </c>
      <c r="D32" s="5" t="s">
        <v>49</v>
      </c>
    </row>
    <row r="33" spans="1:4" x14ac:dyDescent="0.25">
      <c r="A33" s="5">
        <v>8.1999999999999993</v>
      </c>
      <c r="B33" s="5" t="s">
        <v>25</v>
      </c>
      <c r="C33" s="16">
        <f>C4-C32+C28</f>
        <v>53.628</v>
      </c>
      <c r="D33" s="5" t="s">
        <v>36</v>
      </c>
    </row>
    <row r="34" spans="1:4" x14ac:dyDescent="0.25">
      <c r="A34" s="5"/>
      <c r="B34" s="5"/>
      <c r="C34" s="5"/>
      <c r="D34" s="5"/>
    </row>
    <row r="35" spans="1:4" x14ac:dyDescent="0.25">
      <c r="A35" s="17">
        <v>8.3000000000000007</v>
      </c>
      <c r="B35" s="17" t="s">
        <v>43</v>
      </c>
      <c r="C35" s="18">
        <f>C32+C33</f>
        <v>145.62799999999999</v>
      </c>
      <c r="D35" s="17"/>
    </row>
  </sheetData>
  <mergeCells count="1">
    <mergeCell ref="A1:D1"/>
  </mergeCells>
  <phoneticPr fontId="2" type="noConversion"/>
  <dataValidations count="2">
    <dataValidation type="list" allowBlank="1" showInputMessage="1" showErrorMessage="1" sqref="C5" xr:uid="{3E919E3F-F035-418D-B0CF-A698C6DD92B5}">
      <formula1>"满二,满五唯一,新证"</formula1>
    </dataValidation>
    <dataValidation type="list" allowBlank="1" showInputMessage="1" showErrorMessage="1" sqref="C15" xr:uid="{CB381505-47B5-4E33-9BDC-4AE5D115D619}">
      <formula1>"是,否"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Shuai ZHANG</dc:creator>
  <cp:lastModifiedBy>Shuai ZHANG</cp:lastModifiedBy>
  <dcterms:created xsi:type="dcterms:W3CDTF">2015-06-05T18:17:20Z</dcterms:created>
  <dcterms:modified xsi:type="dcterms:W3CDTF">2020-05-05T16:06:52Z</dcterms:modified>
</cp:coreProperties>
</file>