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 activeTab="1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E21" i="11" l="1"/>
  <c r="D23" i="11" l="1"/>
  <c r="A32" i="6" l="1"/>
  <c r="A31" i="6"/>
  <c r="A30" i="6"/>
  <c r="A29" i="6"/>
  <c r="G45" i="6" l="1"/>
  <c r="H45" i="6"/>
  <c r="G46" i="6"/>
  <c r="H46" i="6"/>
  <c r="G47" i="6"/>
  <c r="H47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B53" i="10"/>
  <c r="F11" i="10" l="1"/>
  <c r="F10" i="10"/>
  <c r="M26" i="9" l="1"/>
  <c r="G11" i="9" s="1"/>
  <c r="H44" i="6" l="1"/>
  <c r="H49" i="6" s="1"/>
  <c r="G44" i="6"/>
  <c r="E49" i="6"/>
  <c r="C49" i="6"/>
  <c r="R3" i="9" l="1"/>
  <c r="O2" i="10" s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  <author>ADMIN</author>
    <author>fdsfdsf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  <comment ref="C5" authorId="1">
      <text>
        <r>
          <rPr>
            <b/>
            <sz val="9"/>
            <color indexed="81"/>
            <rFont val="ＭＳ Ｐゴシック"/>
            <family val="2"/>
          </rPr>
          <t>jx:each(items="qlist", var="t", lastCell="D22")</t>
        </r>
      </text>
    </comment>
    <comment ref="C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3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4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5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</commentList>
</comments>
</file>

<file path=xl/sharedStrings.xml><?xml version="1.0" encoding="utf-8"?>
<sst xmlns="http://schemas.openxmlformats.org/spreadsheetml/2006/main" count="281" uniqueCount="234">
  <si>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</si>
  <si>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</si>
  <si>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</si>
  <si>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</si>
  <si>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</si>
  <si>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</si>
  <si>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</si>
  <si>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</si>
  <si>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</si>
  <si>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</si>
  <si>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</si>
  <si>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</si>
  <si>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</si>
  <si>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</si>
  <si>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</si>
  <si>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</si>
  <si>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</si>
  <si>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</si>
  <si>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</si>
  <si>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</si>
  <si>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</si>
  <si>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</si>
  <si>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</si>
  <si>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</si>
  <si>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</si>
  <si>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</si>
  <si>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</si>
  <si>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</si>
  <si>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</si>
  <si>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</si>
  <si>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</si>
  <si>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</si>
  <si>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</si>
  <si>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</si>
  <si>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</si>
  <si>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</si>
  <si>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</si>
  <si>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</si>
  <si>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</si>
  <si>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</si>
  <si>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</si>
  <si>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</si>
  <si>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</si>
  <si>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</si>
  <si>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</si>
  <si>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</si>
  <si>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</si>
  <si>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</si>
  <si>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</si>
  <si>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</si>
  <si>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</si>
  <si>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</si>
  <si>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</si>
  <si>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</si>
  <si>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</si>
  <si>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</si>
  <si>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</si>
  <si>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</si>
  <si>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</si>
  <si>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</si>
  <si>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</si>
  <si>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</si>
  <si>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</si>
  <si>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</si>
  <si>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</si>
  <si>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</si>
  <si>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</si>
  <si>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</si>
  <si>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</si>
  <si>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</si>
  <si>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</si>
  <si>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</si>
  <si>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</si>
  <si>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</si>
  <si>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</si>
  <si>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</si>
  <si>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</si>
  <si>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</si>
  <si>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</si>
  <si>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</si>
  <si>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</si>
  <si>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</si>
  <si>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</si>
  <si>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</si>
  <si>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</si>
  <si>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</si>
  <si>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</si>
  <si>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</si>
  <si>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</si>
  <si>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</si>
  <si>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</si>
  <si>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</si>
  <si>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</si>
  <si>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</si>
  <si>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</si>
  <si>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</si>
  <si>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</si>
  <si>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</si>
  <si>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</si>
  <si>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</si>
  <si>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</si>
  <si>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</si>
  <si>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</si>
  <si>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</si>
  <si>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</si>
  <si>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</si>
  <si>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</si>
  <si>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</si>
  <si>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</si>
  <si>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</si>
  <si>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</si>
  <si>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</si>
  <si>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</si>
  <si>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</si>
  <si>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</si>
  <si>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</si>
  <si>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</si>
  <si>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</si>
  <si>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</si>
  <si>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</si>
  <si>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</si>
  <si>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</si>
  <si>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</si>
  <si>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</si>
  <si>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</si>
  <si>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</si>
  <si>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</si>
  <si>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</si>
  <si>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</si>
  <si>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</si>
  <si>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</si>
  <si>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</si>
  <si>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</si>
  <si>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</si>
  <si>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</si>
  <si>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</si>
  <si>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</si>
  <si>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</si>
  <si>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</si>
  <si>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</si>
  <si>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</si>
  <si>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</si>
  <si>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</si>
  <si>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</si>
  <si>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</si>
  <si>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</si>
  <si>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</si>
  <si>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</si>
  <si>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</si>
  <si>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</si>
  <si>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</si>
  <si>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</si>
  <si>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</si>
  <si>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</si>
  <si>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</si>
  <si>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</si>
  <si>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</si>
  <si>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</si>
  <si>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</si>
  <si>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</si>
  <si>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</si>
  <si>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</si>
  <si>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</si>
  <si>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</si>
  <si>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</si>
  <si>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</si>
  <si>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</si>
  <si>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</si>
  <si>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</si>
  <si>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</si>
  <si>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</si>
  <si>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</si>
  <si>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</si>
  <si>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</si>
  <si>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</si>
  <si>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</si>
  <si>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</si>
  <si>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</si>
  <si>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</si>
  <si>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</si>
  <si>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</si>
  <si>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</si>
  <si>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</si>
  <si>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</si>
  <si>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</si>
  <si>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</si>
  <si>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</si>
  <si>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</si>
  <si>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</si>
  <si>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${statime[0]}</t>
  </si>
  <si>
    <t>${statime[1]}</t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</si>
  <si>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</si>
  <si>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</si>
  <si>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</si>
  <si>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</si>
  <si>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</si>
  <si>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${t[0].functionsprice1}</t>
    <phoneticPr fontId="1"/>
  </si>
  <si>
    <t>${t[2].functionhour1}</t>
    <phoneticPr fontId="1"/>
  </si>
  <si>
    <t>${t[0].functionhour1}</t>
    <phoneticPr fontId="1"/>
  </si>
  <si>
    <t>${t[1].functionhour1}</t>
    <phoneticPr fontId="1"/>
  </si>
  <si>
    <t>${t[3].functionhour1}</t>
    <phoneticPr fontId="1"/>
  </si>
  <si>
    <t>${t[4].functionhour1}</t>
    <phoneticPr fontId="1"/>
  </si>
  <si>
    <t>${t[5].functionhour1}</t>
    <phoneticPr fontId="1"/>
  </si>
  <si>
    <t>${t[6].functionhour1}</t>
    <phoneticPr fontId="1"/>
  </si>
  <si>
    <t>${t[7].functionhour1}</t>
    <phoneticPr fontId="1"/>
  </si>
  <si>
    <t>${t[8].functionhour1}</t>
    <phoneticPr fontId="1"/>
  </si>
  <si>
    <t>${t[9].functionhour1}</t>
    <phoneticPr fontId="1"/>
  </si>
  <si>
    <t>${t[10].functionhour1}</t>
    <phoneticPr fontId="1"/>
  </si>
  <si>
    <t>${t[11].functionhour1}</t>
    <phoneticPr fontId="1"/>
  </si>
  <si>
    <t>${t[12].functionhour1}</t>
    <phoneticPr fontId="1"/>
  </si>
  <si>
    <t>${t[13].functionhour1}</t>
    <phoneticPr fontId="1"/>
  </si>
  <si>
    <t>${t[14].functionhour1}</t>
    <phoneticPr fontId="1"/>
  </si>
  <si>
    <t>${t[15].functionhour1}</t>
    <phoneticPr fontId="1"/>
  </si>
  <si>
    <t>${t[16].functionhour1}</t>
    <phoneticPr fontId="1"/>
  </si>
  <si>
    <t>${t[17].functionhour1}</t>
    <phoneticPr fontId="1"/>
  </si>
  <si>
    <t>${t[1].functionsprice1}</t>
    <phoneticPr fontId="1"/>
  </si>
  <si>
    <t>${t[2].functionsprice1}</t>
    <phoneticPr fontId="1"/>
  </si>
  <si>
    <t>${t[3].functionsprice1}</t>
    <phoneticPr fontId="1"/>
  </si>
  <si>
    <t>${t[4].functionsprice1}</t>
    <phoneticPr fontId="1"/>
  </si>
  <si>
    <t>${t[5].functionsprice1}</t>
    <phoneticPr fontId="1"/>
  </si>
  <si>
    <t>${t[6].functionsprice1}</t>
    <phoneticPr fontId="1"/>
  </si>
  <si>
    <t>${t[7].functionsprice1}</t>
    <phoneticPr fontId="1"/>
  </si>
  <si>
    <t>${t[8].functionsprice1}</t>
    <phoneticPr fontId="1"/>
  </si>
  <si>
    <t>${t[9].functionsprice1}</t>
    <phoneticPr fontId="1"/>
  </si>
  <si>
    <t>${t[10].functionsprice1}</t>
    <phoneticPr fontId="1"/>
  </si>
  <si>
    <t>${t[11].functionsprice1}</t>
    <phoneticPr fontId="1"/>
  </si>
  <si>
    <t>${t[12].functionsprice1}</t>
    <phoneticPr fontId="1"/>
  </si>
  <si>
    <t>${t[13].functionsprice1}</t>
    <phoneticPr fontId="1"/>
  </si>
  <si>
    <t>${t[14].functionsprice1}</t>
    <phoneticPr fontId="1"/>
  </si>
  <si>
    <t>${t[15].functionsprice1}</t>
    <phoneticPr fontId="1"/>
  </si>
  <si>
    <t>${t[16].functionsprice1}</t>
    <phoneticPr fontId="1"/>
  </si>
  <si>
    <t>${t[17].functionsprice1}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</si>
  <si>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</si>
  <si>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住　所:中国遼寧省大連市高新技術産業園区黄浦路900号30号楼&lt;116085&gt;
会社名:パナソニックソフトウェア開発センター大連（有）
ＴＥＬ：86-411-84768550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</si>
</sst>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  <numFmt numFmtId="186" formatCode="0.00_);[Red]\(0.00\)"/>
  </numFmts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1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6" fontId="9" fillId="0" borderId="1" xfId="0" applyNumberFormat="1" applyFont="1" applyBorder="1" applyAlignment="1">
      <alignment horizontal="center" vertical="center" shrinkToFit="1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0" applyNumberFormat="1" applyFont="1" applyFill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0" fontId="4" fillId="0" borderId="12" xfId="5" applyFont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11" fillId="0" borderId="0" xfId="6" applyFont="1" applyAlignment="1">
      <alignment horizontal="left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" xfId="6" applyFont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E20" sqref="E20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2" t="s">
        <v>118</v>
      </c>
      <c r="B1" s="112"/>
      <c r="G1" s="118" t="s">
        <v>132</v>
      </c>
      <c r="H1" s="119"/>
    </row>
    <row r="2" spans="1:8">
      <c r="A2" s="33" t="s">
        <v>0</v>
      </c>
      <c r="B2" s="6" t="s">
        <v>191</v>
      </c>
      <c r="C2" s="10" t="s">
        <v>15</v>
      </c>
      <c r="D2" s="10"/>
      <c r="G2" s="120"/>
      <c r="H2" s="121"/>
    </row>
    <row r="3" spans="1:8">
      <c r="A3" s="34" t="s">
        <v>1</v>
      </c>
      <c r="B3" s="5"/>
      <c r="C3" s="11" t="s">
        <v>14</v>
      </c>
      <c r="G3" s="120"/>
      <c r="H3" s="121"/>
    </row>
    <row r="4" spans="1:8">
      <c r="A4" s="33" t="s">
        <v>16</v>
      </c>
      <c r="B4" s="9" t="s">
        <v>162</v>
      </c>
      <c r="C4" s="10" t="s">
        <v>15</v>
      </c>
      <c r="G4" s="120"/>
      <c r="H4" s="121"/>
    </row>
    <row r="5" spans="1:8">
      <c r="A5" s="33" t="s">
        <v>41</v>
      </c>
      <c r="B5" s="4"/>
      <c r="C5" s="11" t="s">
        <v>14</v>
      </c>
      <c r="G5" s="120"/>
      <c r="H5" s="121"/>
    </row>
    <row r="6" spans="1:8">
      <c r="A6" s="35" t="s">
        <v>44</v>
      </c>
      <c r="B6" s="9" t="s">
        <v>163</v>
      </c>
      <c r="C6" s="10" t="s">
        <v>15</v>
      </c>
      <c r="G6" s="120"/>
      <c r="H6" s="121"/>
    </row>
    <row r="7" spans="1:8">
      <c r="A7" s="35" t="s">
        <v>45</v>
      </c>
      <c r="B7" s="9" t="s">
        <v>164</v>
      </c>
      <c r="C7" s="10" t="s">
        <v>15</v>
      </c>
      <c r="G7" s="120"/>
      <c r="H7" s="121"/>
    </row>
    <row r="8" spans="1:8">
      <c r="A8" s="33" t="s">
        <v>10</v>
      </c>
      <c r="B8" s="16"/>
      <c r="C8" s="11" t="s">
        <v>14</v>
      </c>
      <c r="G8" s="120"/>
      <c r="H8" s="121"/>
    </row>
    <row r="9" spans="1:8" s="7" customFormat="1" ht="13.5">
      <c r="A9" s="34" t="s">
        <v>159</v>
      </c>
      <c r="B9" s="9" t="s">
        <v>165</v>
      </c>
      <c r="C9" s="10" t="s">
        <v>15</v>
      </c>
      <c r="G9" s="120"/>
      <c r="H9" s="121"/>
    </row>
    <row r="10" spans="1:8">
      <c r="A10" s="33" t="s">
        <v>2</v>
      </c>
      <c r="B10" s="9" t="s">
        <v>192</v>
      </c>
      <c r="C10" s="10" t="s">
        <v>15</v>
      </c>
      <c r="G10" s="120"/>
      <c r="H10" s="121"/>
    </row>
    <row r="11" spans="1:8">
      <c r="A11" s="33" t="s">
        <v>3</v>
      </c>
      <c r="B11" s="9" t="s">
        <v>193</v>
      </c>
      <c r="C11" s="10" t="s">
        <v>15</v>
      </c>
      <c r="G11" s="120"/>
      <c r="H11" s="121"/>
    </row>
    <row r="12" spans="1:8">
      <c r="A12" s="33" t="s">
        <v>4</v>
      </c>
      <c r="B12" s="9" t="s">
        <v>166</v>
      </c>
      <c r="C12" s="10" t="s">
        <v>15</v>
      </c>
      <c r="G12" s="120"/>
      <c r="H12" s="121"/>
    </row>
    <row r="13" spans="1:8">
      <c r="A13" s="33" t="s">
        <v>11</v>
      </c>
      <c r="B13" s="4"/>
      <c r="C13" s="11" t="s">
        <v>14</v>
      </c>
      <c r="G13" s="120"/>
      <c r="H13" s="121"/>
    </row>
    <row r="14" spans="1:8">
      <c r="A14" s="33" t="s">
        <v>5</v>
      </c>
      <c r="B14" s="9" t="s">
        <v>189</v>
      </c>
      <c r="C14" s="10" t="s">
        <v>15</v>
      </c>
      <c r="G14" s="120"/>
      <c r="H14" s="121"/>
    </row>
    <row r="15" spans="1:8">
      <c r="A15" s="33" t="s">
        <v>6</v>
      </c>
      <c r="B15" s="9" t="s">
        <v>190</v>
      </c>
      <c r="C15" s="10" t="s">
        <v>15</v>
      </c>
      <c r="G15" s="120"/>
      <c r="H15" s="121"/>
    </row>
    <row r="16" spans="1:8">
      <c r="A16" s="33" t="s">
        <v>7</v>
      </c>
      <c r="B16" s="16"/>
      <c r="C16" s="11" t="s">
        <v>14</v>
      </c>
      <c r="G16" s="120"/>
      <c r="H16" s="121"/>
    </row>
    <row r="17" spans="1:8">
      <c r="A17" s="33" t="s">
        <v>8</v>
      </c>
      <c r="B17" s="16"/>
      <c r="C17" s="11" t="s">
        <v>14</v>
      </c>
      <c r="G17" s="120"/>
      <c r="H17" s="121"/>
    </row>
    <row r="18" spans="1:8">
      <c r="A18" s="33" t="s">
        <v>42</v>
      </c>
      <c r="B18" s="16"/>
      <c r="C18" s="11" t="s">
        <v>14</v>
      </c>
      <c r="G18" s="120"/>
      <c r="H18" s="121"/>
    </row>
    <row r="19" spans="1:8">
      <c r="A19" s="33" t="s">
        <v>17</v>
      </c>
      <c r="B19" s="9" t="s">
        <v>167</v>
      </c>
      <c r="C19" s="10" t="s">
        <v>15</v>
      </c>
      <c r="G19" s="120"/>
      <c r="H19" s="121"/>
    </row>
    <row r="20" spans="1:8" s="7" customFormat="1" ht="13.5">
      <c r="A20" s="33" t="s">
        <v>9</v>
      </c>
      <c r="B20" s="9" t="s">
        <v>168</v>
      </c>
      <c r="C20" s="10" t="s">
        <v>15</v>
      </c>
      <c r="G20" s="120"/>
      <c r="H20" s="121"/>
    </row>
    <row r="21" spans="1:8">
      <c r="A21" s="33" t="s">
        <v>39</v>
      </c>
      <c r="B21" s="16"/>
      <c r="C21" s="11" t="s">
        <v>14</v>
      </c>
      <c r="G21" s="120"/>
      <c r="H21" s="121"/>
    </row>
    <row r="22" spans="1:8">
      <c r="A22" s="33" t="s">
        <v>40</v>
      </c>
      <c r="B22" s="16"/>
      <c r="C22" s="11" t="s">
        <v>14</v>
      </c>
      <c r="G22" s="120"/>
      <c r="H22" s="121"/>
    </row>
    <row r="23" spans="1:8" s="7" customFormat="1" ht="13.5">
      <c r="A23" s="34" t="s">
        <v>43</v>
      </c>
      <c r="B23" s="8"/>
      <c r="C23" s="11" t="s">
        <v>14</v>
      </c>
      <c r="G23" s="120"/>
      <c r="H23" s="121"/>
    </row>
    <row r="24" spans="1:8" s="7" customFormat="1" ht="13.5">
      <c r="A24" s="34" t="s">
        <v>160</v>
      </c>
      <c r="B24" s="9" t="s">
        <v>194</v>
      </c>
      <c r="C24" s="10" t="s">
        <v>15</v>
      </c>
      <c r="G24" s="120"/>
      <c r="H24" s="121"/>
    </row>
    <row r="25" spans="1:8" s="7" customFormat="1" ht="13.5">
      <c r="A25" s="34" t="s">
        <v>12</v>
      </c>
      <c r="B25" s="17"/>
      <c r="C25" s="11" t="s">
        <v>14</v>
      </c>
      <c r="G25" s="120"/>
      <c r="H25" s="121"/>
    </row>
    <row r="26" spans="1:8">
      <c r="A26" s="34" t="s">
        <v>13</v>
      </c>
      <c r="B26" s="5"/>
      <c r="C26" s="11" t="s">
        <v>14</v>
      </c>
      <c r="G26" s="120"/>
      <c r="H26" s="121"/>
    </row>
    <row r="27" spans="1:8" ht="1.5" hidden="1" customHeight="1">
      <c r="A27" s="36"/>
      <c r="B27" s="1"/>
      <c r="G27" s="120"/>
      <c r="H27" s="121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20"/>
      <c r="H28" s="121"/>
    </row>
    <row r="29" spans="1:8" ht="13.5" customHeight="1">
      <c r="A29" s="104" t="str">
        <f>IF(B29="","","第一回")</f>
        <v>第一回</v>
      </c>
      <c r="B29" s="28" t="s">
        <v>195</v>
      </c>
      <c r="C29" s="28" t="s">
        <v>169</v>
      </c>
      <c r="D29" s="27" t="s">
        <v>170</v>
      </c>
      <c r="E29" s="27" t="s">
        <v>171</v>
      </c>
      <c r="F29" s="32" t="s">
        <v>172</v>
      </c>
      <c r="G29" s="120"/>
      <c r="H29" s="121"/>
    </row>
    <row r="30" spans="1:8" ht="13.5" customHeight="1">
      <c r="A30" s="104" t="str">
        <f>IF(B30="","","第二回")</f>
        <v>第二回</v>
      </c>
      <c r="B30" s="28" t="s">
        <v>173</v>
      </c>
      <c r="C30" s="28" t="s">
        <v>174</v>
      </c>
      <c r="D30" s="27" t="s">
        <v>175</v>
      </c>
      <c r="E30" s="27" t="s">
        <v>176</v>
      </c>
      <c r="F30" s="32" t="s">
        <v>177</v>
      </c>
      <c r="G30" s="120"/>
      <c r="H30" s="121"/>
    </row>
    <row r="31" spans="1:8" ht="13.5" customHeight="1">
      <c r="A31" s="104" t="str">
        <f>IF(B31="","","第三回")</f>
        <v>第三回</v>
      </c>
      <c r="B31" s="28" t="s">
        <v>178</v>
      </c>
      <c r="C31" s="28" t="s">
        <v>179</v>
      </c>
      <c r="D31" s="27" t="s">
        <v>180</v>
      </c>
      <c r="E31" s="27" t="s">
        <v>181</v>
      </c>
      <c r="F31" s="32" t="s">
        <v>182</v>
      </c>
      <c r="G31" s="120"/>
      <c r="H31" s="121"/>
    </row>
    <row r="32" spans="1:8" ht="13.5" customHeight="1">
      <c r="A32" s="104" t="str">
        <f>IF(B32="","","第四回")</f>
        <v>第四回</v>
      </c>
      <c r="B32" s="28" t="s">
        <v>183</v>
      </c>
      <c r="C32" s="28" t="s">
        <v>184</v>
      </c>
      <c r="D32" s="27" t="s">
        <v>185</v>
      </c>
      <c r="E32" s="27" t="s">
        <v>186</v>
      </c>
      <c r="F32" s="32" t="s">
        <v>187</v>
      </c>
      <c r="G32" s="122"/>
      <c r="H32" s="123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5" t="s">
        <v>161</v>
      </c>
      <c r="E35" s="115"/>
      <c r="F35" s="115"/>
      <c r="G35" s="115"/>
      <c r="H35" s="115"/>
    </row>
    <row r="36" spans="1:9">
      <c r="B36" s="1"/>
      <c r="D36" s="116" t="s">
        <v>188</v>
      </c>
      <c r="E36" s="116"/>
      <c r="F36" s="116"/>
      <c r="G36" s="116"/>
      <c r="H36" s="116"/>
    </row>
    <row r="37" spans="1:9" ht="13.5">
      <c r="A37" s="40" t="s">
        <v>134</v>
      </c>
      <c r="B37" s="41">
        <f ca="1">TODAY()</f>
        <v>43922</v>
      </c>
      <c r="D37" s="114" t="s">
        <v>53</v>
      </c>
      <c r="E37" s="114"/>
      <c r="F37" s="29" t="s">
        <v>127</v>
      </c>
      <c r="G37" s="29" t="s">
        <v>128</v>
      </c>
      <c r="H37" s="30"/>
      <c r="I37" s="25"/>
    </row>
    <row r="38" spans="1:9" ht="13.5">
      <c r="B38" s="1"/>
      <c r="D38" s="115" t="s">
        <v>55</v>
      </c>
      <c r="E38" s="115"/>
      <c r="F38" s="31" t="s">
        <v>124</v>
      </c>
      <c r="G38" s="29" t="s">
        <v>125</v>
      </c>
      <c r="H38" s="29" t="s">
        <v>126</v>
      </c>
    </row>
    <row r="39" spans="1:9" s="3" customFormat="1" ht="13.5" customHeight="1">
      <c r="A39" s="1"/>
      <c r="B39" s="1"/>
      <c r="D39" s="114" t="s">
        <v>56</v>
      </c>
      <c r="E39" s="114"/>
      <c r="F39" s="117" t="s">
        <v>122</v>
      </c>
      <c r="G39" s="117"/>
      <c r="H39" s="29" t="s">
        <v>123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1" t="s">
        <v>21</v>
      </c>
      <c r="B42" s="111" t="s">
        <v>47</v>
      </c>
      <c r="C42" s="108" t="s">
        <v>19</v>
      </c>
      <c r="D42" s="109"/>
      <c r="E42" s="109"/>
      <c r="F42" s="110"/>
      <c r="G42" s="113" t="s">
        <v>24</v>
      </c>
      <c r="H42" s="111" t="s">
        <v>20</v>
      </c>
    </row>
    <row r="43" spans="1:9" ht="14.25">
      <c r="A43" s="111"/>
      <c r="B43" s="111"/>
      <c r="C43" s="13" t="s">
        <v>22</v>
      </c>
      <c r="D43" s="18" t="s">
        <v>30</v>
      </c>
      <c r="E43" s="13" t="s">
        <v>23</v>
      </c>
      <c r="F43" s="18" t="s">
        <v>31</v>
      </c>
      <c r="G43" s="111"/>
      <c r="H43" s="111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6" t="s">
        <v>29</v>
      </c>
      <c r="B49" s="107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tabSelected="1" view="pageBreakPreview" zoomScale="90" zoomScaleNormal="90" zoomScaleSheetLayoutView="90" workbookViewId="0">
      <selection activeCell="Q15" sqref="Q15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18.62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26" t="s">
        <v>48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 spans="1:20" ht="23.1" customHeight="1">
      <c r="P2" s="129" t="s">
        <v>120</v>
      </c>
      <c r="Q2" s="129"/>
      <c r="R2" s="129" t="str">
        <f>記入!B12</f>
        <v>${qu.contractnumber}</v>
      </c>
      <c r="S2" s="129"/>
    </row>
    <row r="3" spans="1:20" ht="23.1" customHeight="1">
      <c r="A3" s="44"/>
      <c r="B3" s="44"/>
      <c r="C3" s="45" t="str">
        <f>記入!B2</f>
        <v>${qu.trusteejapanese}</v>
      </c>
      <c r="R3" s="132">
        <f ca="1">記入!B37</f>
        <v>43922</v>
      </c>
      <c r="S3" s="132"/>
    </row>
    <row r="4" spans="1:20" ht="23.1" customHeight="1">
      <c r="A4" s="44"/>
      <c r="B4" s="44"/>
      <c r="C4" s="45" t="s">
        <v>119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tr">
        <f>"(件名番号："&amp;記入!D36&amp;")"</f>
        <v>(件名番号：${qu.requestnumber})</v>
      </c>
      <c r="K6" s="127" t="s">
        <v>233</v>
      </c>
      <c r="L6" s="127"/>
      <c r="M6" s="127"/>
      <c r="N6" s="127"/>
      <c r="O6" s="127"/>
      <c r="P6" s="127"/>
      <c r="Q6" s="127"/>
      <c r="R6" s="127"/>
      <c r="S6" s="127"/>
    </row>
    <row r="7" spans="1:20" ht="23.1" customHeight="1">
      <c r="K7" s="127"/>
      <c r="L7" s="127"/>
      <c r="M7" s="127"/>
      <c r="N7" s="127"/>
      <c r="O7" s="127"/>
      <c r="P7" s="127"/>
      <c r="Q7" s="127"/>
      <c r="R7" s="127"/>
      <c r="S7" s="127"/>
    </row>
    <row r="8" spans="1:20" ht="23.1" customHeight="1">
      <c r="A8" s="49"/>
      <c r="B8" s="49"/>
      <c r="C8" s="43" t="s">
        <v>50</v>
      </c>
      <c r="K8" s="127"/>
      <c r="L8" s="127"/>
      <c r="M8" s="127"/>
      <c r="N8" s="127"/>
      <c r="O8" s="127"/>
      <c r="P8" s="127"/>
      <c r="Q8" s="127"/>
      <c r="R8" s="127"/>
      <c r="S8" s="127"/>
    </row>
    <row r="9" spans="1:20" ht="23.1" customHeight="1">
      <c r="C9" s="128" t="str">
        <f>記入!B10</f>
        <v>${qu.pjjapanese}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51</v>
      </c>
      <c r="E11" s="124" t="str">
        <f>記入!B19</f>
        <v>${qu.currencyposition}</v>
      </c>
      <c r="F11" s="124"/>
      <c r="G11" s="133">
        <f>M26</f>
        <v>0</v>
      </c>
      <c r="H11" s="133"/>
      <c r="I11" s="133"/>
      <c r="J11" s="133"/>
      <c r="R11" s="52" t="s">
        <v>52</v>
      </c>
    </row>
    <row r="12" spans="1:20" ht="23.1" customHeight="1">
      <c r="C12" s="43" t="s">
        <v>53</v>
      </c>
      <c r="F12" s="43" t="str">
        <f>記入!F37</f>
        <v>■一括</v>
      </c>
      <c r="H12" s="43" t="str">
        <f>記入!G37</f>
        <v>□実績精算</v>
      </c>
      <c r="N12" s="43" t="s">
        <v>54</v>
      </c>
    </row>
    <row r="13" spans="1:20" ht="23.1" customHeight="1">
      <c r="C13" s="43" t="s">
        <v>55</v>
      </c>
      <c r="F13" s="43" t="str">
        <f>記入!F38</f>
        <v>□請負</v>
      </c>
      <c r="H13" s="43" t="str">
        <f>記入!G38</f>
        <v>■委任</v>
      </c>
      <c r="J13" s="43" t="str">
        <f>記入!H38</f>
        <v>□保守</v>
      </c>
      <c r="N13" s="43" t="s">
        <v>54</v>
      </c>
    </row>
    <row r="14" spans="1:20" ht="24.75" customHeight="1">
      <c r="C14" s="43" t="s">
        <v>56</v>
      </c>
      <c r="F14" s="130" t="str">
        <f>記入!F39</f>
        <v>□あり(12ヵ月）</v>
      </c>
      <c r="G14" s="130"/>
      <c r="H14" s="130"/>
      <c r="I14" s="53"/>
      <c r="J14" s="43" t="str">
        <f>記入!H39</f>
        <v>■なし</v>
      </c>
    </row>
    <row r="15" spans="1:20" ht="23.1" customHeight="1">
      <c r="C15" s="43" t="s">
        <v>57</v>
      </c>
      <c r="F15" s="131" t="str">
        <f>記入!B14</f>
        <v>${statime[0]}</v>
      </c>
      <c r="G15" s="131"/>
      <c r="H15" s="131"/>
    </row>
    <row r="16" spans="1:20" ht="23.1" customHeight="1">
      <c r="C16" s="43" t="s">
        <v>58</v>
      </c>
      <c r="F16" s="131" t="str">
        <f>記入!B15</f>
        <v>${statime[1]}</v>
      </c>
      <c r="G16" s="131"/>
      <c r="H16" s="131"/>
    </row>
    <row r="17" spans="1:21" ht="23.1" customHeight="1">
      <c r="C17" s="43" t="s">
        <v>59</v>
      </c>
      <c r="F17" s="54" t="s">
        <v>60</v>
      </c>
      <c r="M17" s="26"/>
      <c r="O17" s="26"/>
      <c r="P17" s="26"/>
      <c r="R17" s="26"/>
    </row>
    <row r="18" spans="1:21" ht="23.1" customHeight="1">
      <c r="C18" s="43" t="s">
        <v>61</v>
      </c>
      <c r="F18" s="54" t="s">
        <v>62</v>
      </c>
      <c r="M18" s="26"/>
      <c r="O18" s="26"/>
      <c r="P18" s="26"/>
      <c r="R18" s="26"/>
    </row>
    <row r="19" spans="1:21" ht="23.1" customHeight="1" thickBot="1">
      <c r="C19" s="125" t="s">
        <v>63</v>
      </c>
      <c r="D19" s="125"/>
      <c r="E19" s="125"/>
      <c r="F19" s="125" t="s">
        <v>64</v>
      </c>
      <c r="G19" s="125"/>
      <c r="H19" s="125"/>
      <c r="I19" s="125"/>
    </row>
    <row r="20" spans="1:21" ht="23.1" customHeight="1" thickBot="1">
      <c r="B20" s="55" t="s">
        <v>65</v>
      </c>
      <c r="C20" s="134" t="s">
        <v>66</v>
      </c>
      <c r="D20" s="134"/>
      <c r="E20" s="134"/>
      <c r="F20" s="134"/>
      <c r="G20" s="134"/>
      <c r="H20" s="134"/>
      <c r="I20" s="134"/>
      <c r="J20" s="134"/>
      <c r="K20" s="134"/>
      <c r="L20" s="135"/>
      <c r="M20" s="136" t="str">
        <f>"金額"&amp;"("&amp;記入!B19&amp;")"</f>
        <v>金額(${qu.currencyposition})</v>
      </c>
      <c r="N20" s="136"/>
      <c r="O20" s="136"/>
      <c r="P20" s="136" t="s">
        <v>67</v>
      </c>
      <c r="Q20" s="136"/>
      <c r="R20" s="136"/>
      <c r="S20" s="137"/>
    </row>
    <row r="21" spans="1:21" ht="33" customHeight="1">
      <c r="B21" s="56">
        <v>1</v>
      </c>
      <c r="C21" s="138" t="str">
        <f>記入!B10</f>
        <v>${qu.pjjapanese}</v>
      </c>
      <c r="D21" s="139"/>
      <c r="E21" s="139"/>
      <c r="F21" s="139"/>
      <c r="G21" s="139"/>
      <c r="H21" s="139"/>
      <c r="I21" s="139"/>
      <c r="J21" s="139"/>
      <c r="K21" s="139"/>
      <c r="L21" s="140"/>
      <c r="M21" s="141" t="str">
        <f>記入!B20</f>
        <v>${qu.claimamount}</v>
      </c>
      <c r="N21" s="142"/>
      <c r="O21" s="143"/>
      <c r="P21" s="144"/>
      <c r="Q21" s="144"/>
      <c r="R21" s="144"/>
      <c r="S21" s="145"/>
      <c r="U21" s="57"/>
    </row>
    <row r="22" spans="1:21" ht="23.1" customHeight="1">
      <c r="B22" s="58">
        <v>2</v>
      </c>
      <c r="C22" s="146" t="s">
        <v>133</v>
      </c>
      <c r="D22" s="146"/>
      <c r="E22" s="146"/>
      <c r="F22" s="146"/>
      <c r="G22" s="146"/>
      <c r="H22" s="147"/>
      <c r="I22" s="147"/>
      <c r="J22" s="147"/>
      <c r="K22" s="147"/>
      <c r="L22" s="148"/>
      <c r="M22" s="149" t="s">
        <v>68</v>
      </c>
      <c r="N22" s="149"/>
      <c r="O22" s="149"/>
      <c r="P22" s="150"/>
      <c r="Q22" s="150"/>
      <c r="R22" s="150"/>
      <c r="S22" s="151"/>
      <c r="U22" s="59"/>
    </row>
    <row r="23" spans="1:21" ht="23.1" customHeight="1">
      <c r="B23" s="58">
        <v>3</v>
      </c>
      <c r="C23" s="146" t="s">
        <v>69</v>
      </c>
      <c r="D23" s="146"/>
      <c r="E23" s="146"/>
      <c r="F23" s="146"/>
      <c r="G23" s="146"/>
      <c r="H23" s="147"/>
      <c r="I23" s="147"/>
      <c r="J23" s="147"/>
      <c r="K23" s="147"/>
      <c r="L23" s="148"/>
      <c r="M23" s="149">
        <v>0</v>
      </c>
      <c r="N23" s="149"/>
      <c r="O23" s="149"/>
      <c r="P23" s="150"/>
      <c r="Q23" s="150"/>
      <c r="R23" s="150"/>
      <c r="S23" s="151"/>
    </row>
    <row r="24" spans="1:21" ht="23.1" customHeight="1">
      <c r="B24" s="58">
        <v>4</v>
      </c>
      <c r="C24" s="146"/>
      <c r="D24" s="146"/>
      <c r="E24" s="146"/>
      <c r="F24" s="146"/>
      <c r="G24" s="146"/>
      <c r="H24" s="147"/>
      <c r="I24" s="147"/>
      <c r="J24" s="147"/>
      <c r="K24" s="147"/>
      <c r="L24" s="148"/>
      <c r="M24" s="149">
        <v>0</v>
      </c>
      <c r="N24" s="149"/>
      <c r="O24" s="149"/>
      <c r="P24" s="150"/>
      <c r="Q24" s="150"/>
      <c r="R24" s="150"/>
      <c r="S24" s="151"/>
    </row>
    <row r="25" spans="1:21" ht="23.1" customHeight="1">
      <c r="B25" s="60">
        <v>5</v>
      </c>
      <c r="C25" s="152"/>
      <c r="D25" s="152"/>
      <c r="E25" s="152"/>
      <c r="F25" s="152"/>
      <c r="G25" s="152"/>
      <c r="H25" s="153"/>
      <c r="I25" s="153"/>
      <c r="J25" s="153"/>
      <c r="K25" s="153"/>
      <c r="L25" s="154"/>
      <c r="M25" s="155">
        <v>0</v>
      </c>
      <c r="N25" s="155"/>
      <c r="O25" s="155"/>
      <c r="P25" s="150"/>
      <c r="Q25" s="150"/>
      <c r="R25" s="150"/>
      <c r="S25" s="151"/>
    </row>
    <row r="26" spans="1:21" ht="23.1" customHeight="1" thickBot="1">
      <c r="B26" s="159" t="s">
        <v>70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1"/>
      <c r="M26" s="162">
        <f>SUM(M21:O25)</f>
        <v>0</v>
      </c>
      <c r="N26" s="163"/>
      <c r="O26" s="164"/>
      <c r="P26" s="165"/>
      <c r="Q26" s="165"/>
      <c r="R26" s="165"/>
      <c r="S26" s="166"/>
    </row>
    <row r="27" spans="1:21" ht="23.1" customHeight="1">
      <c r="C27" s="167" t="s">
        <v>71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9"/>
    </row>
    <row r="28" spans="1:21" ht="18" customHeight="1">
      <c r="A28" s="61"/>
      <c r="B28" s="61"/>
      <c r="C28" s="170" t="s">
        <v>72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2"/>
    </row>
    <row r="29" spans="1:21" ht="18" customHeight="1">
      <c r="A29" s="61"/>
      <c r="B29" s="61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9"/>
    </row>
    <row r="30" spans="1:21" ht="18" customHeight="1">
      <c r="A30" s="61"/>
      <c r="B30" s="61"/>
      <c r="C30" s="156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C30:S30"/>
    <mergeCell ref="B26:L26"/>
    <mergeCell ref="M26:O26"/>
    <mergeCell ref="P26:S26"/>
    <mergeCell ref="C27:S27"/>
    <mergeCell ref="C28:S28"/>
    <mergeCell ref="C29:S29"/>
    <mergeCell ref="C24:L24"/>
    <mergeCell ref="M24:O24"/>
    <mergeCell ref="P24:S24"/>
    <mergeCell ref="C25:L25"/>
    <mergeCell ref="M25:O25"/>
    <mergeCell ref="P25:S25"/>
    <mergeCell ref="C22:L22"/>
    <mergeCell ref="M22:O22"/>
    <mergeCell ref="P22:S22"/>
    <mergeCell ref="C23:L23"/>
    <mergeCell ref="M23:O23"/>
    <mergeCell ref="P23:S23"/>
    <mergeCell ref="C20:L20"/>
    <mergeCell ref="M20:O20"/>
    <mergeCell ref="P20:S20"/>
    <mergeCell ref="C21:L21"/>
    <mergeCell ref="M21:O21"/>
    <mergeCell ref="P21:S21"/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Q9" sqref="Q9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29" t="s">
        <v>120</v>
      </c>
      <c r="O1" s="129"/>
      <c r="P1" s="175" t="str">
        <f>お見積書!R2</f>
        <v>${qu.contractnumber}</v>
      </c>
      <c r="Q1" s="175"/>
      <c r="R1" s="175"/>
    </row>
    <row r="2" spans="1:18" ht="18" customHeight="1">
      <c r="O2" s="173">
        <f ca="1">お見積書!R3</f>
        <v>43922</v>
      </c>
      <c r="P2" s="174"/>
      <c r="Q2" s="174"/>
      <c r="R2" s="174"/>
    </row>
    <row r="3" spans="1:18" ht="18" customHeight="1">
      <c r="A3" s="183" t="s">
        <v>73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</row>
    <row r="4" spans="1:18" ht="18" customHeight="1">
      <c r="A4" s="175" t="str">
        <f>お見積書!C5</f>
        <v>ご照会の件につき下記の通りお見積り申し上げます。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</row>
    <row r="5" spans="1:18" ht="18" customHeight="1"/>
    <row r="6" spans="1:18" ht="18" customHeight="1">
      <c r="I6" s="130" t="s">
        <v>232</v>
      </c>
      <c r="J6" s="130"/>
      <c r="K6" s="130"/>
      <c r="L6" s="130"/>
      <c r="M6" s="130"/>
      <c r="N6" s="130"/>
      <c r="O6" s="130"/>
      <c r="P6" s="130"/>
      <c r="Q6" s="130"/>
    </row>
    <row r="7" spans="1:18" ht="18" customHeight="1">
      <c r="I7" s="130"/>
      <c r="J7" s="130"/>
      <c r="K7" s="130"/>
      <c r="L7" s="130"/>
      <c r="M7" s="130"/>
      <c r="N7" s="130"/>
      <c r="O7" s="130"/>
      <c r="P7" s="130"/>
      <c r="Q7" s="130"/>
    </row>
    <row r="8" spans="1:18" ht="18" customHeight="1">
      <c r="I8" s="130"/>
      <c r="J8" s="130"/>
      <c r="K8" s="130"/>
      <c r="L8" s="130"/>
      <c r="M8" s="130"/>
      <c r="N8" s="130"/>
      <c r="O8" s="130"/>
      <c r="P8" s="130"/>
      <c r="Q8" s="130"/>
    </row>
    <row r="9" spans="1:18" ht="18" customHeight="1">
      <c r="A9" s="62" t="s">
        <v>74</v>
      </c>
    </row>
    <row r="10" spans="1:18" ht="18" customHeight="1">
      <c r="B10" s="179" t="s">
        <v>50</v>
      </c>
      <c r="C10" s="180"/>
      <c r="D10" s="180"/>
      <c r="E10" s="181"/>
      <c r="F10" s="182" t="str">
        <f>お見積書!C9</f>
        <v>${qu.pjjapanese}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8"/>
    </row>
    <row r="11" spans="1:18" ht="18" customHeight="1">
      <c r="B11" s="179" t="s">
        <v>75</v>
      </c>
      <c r="C11" s="180"/>
      <c r="D11" s="180"/>
      <c r="E11" s="181"/>
      <c r="F11" s="63" t="str">
        <f>お見積書!F13</f>
        <v>□請負</v>
      </c>
      <c r="G11" s="63" t="str">
        <f>お見積書!H13</f>
        <v>■委任</v>
      </c>
      <c r="H11" s="63" t="str">
        <f>お見積書!J13</f>
        <v>□保守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79" t="s">
        <v>76</v>
      </c>
      <c r="C12" s="180"/>
      <c r="D12" s="180"/>
      <c r="E12" s="181"/>
      <c r="F12" s="185" t="str">
        <f>お見積書!F15</f>
        <v>${statime[0]}</v>
      </c>
      <c r="G12" s="186"/>
      <c r="H12" s="186"/>
      <c r="I12" s="186"/>
      <c r="J12" s="65"/>
      <c r="K12" s="66" t="s">
        <v>77</v>
      </c>
      <c r="L12" s="187" t="str">
        <f>お見積書!F16</f>
        <v>${statime[1]}</v>
      </c>
      <c r="M12" s="186"/>
      <c r="N12" s="186"/>
      <c r="O12" s="186"/>
      <c r="P12" s="186"/>
      <c r="Q12" s="186"/>
      <c r="R12" s="188"/>
    </row>
    <row r="13" spans="1:18" ht="18" customHeight="1">
      <c r="B13" s="179" t="s">
        <v>58</v>
      </c>
      <c r="C13" s="180"/>
      <c r="D13" s="180"/>
      <c r="E13" s="181"/>
      <c r="F13" s="185" t="str">
        <f>お見積書!F16</f>
        <v>${statime[1]}</v>
      </c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8"/>
    </row>
    <row r="14" spans="1:18" ht="18" customHeight="1"/>
    <row r="15" spans="1:18" ht="18" customHeight="1">
      <c r="A15" s="62" t="s">
        <v>78</v>
      </c>
    </row>
    <row r="16" spans="1:18" ht="18" customHeight="1">
      <c r="B16" s="179" t="s">
        <v>79</v>
      </c>
      <c r="C16" s="180"/>
      <c r="D16" s="180"/>
      <c r="E16" s="181"/>
      <c r="F16" s="182" t="str">
        <f>記入!B24</f>
        <v>${qu.loadingjudge}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8"/>
    </row>
    <row r="17" spans="1:19" ht="18" customHeight="1">
      <c r="B17" s="179" t="s">
        <v>80</v>
      </c>
      <c r="C17" s="180"/>
      <c r="D17" s="180"/>
      <c r="E17" s="181"/>
      <c r="F17" s="182" t="str">
        <f>記入!B9</f>
        <v>${qu.deployment}</v>
      </c>
      <c r="G17" s="147"/>
      <c r="H17" s="147"/>
      <c r="I17" s="147"/>
      <c r="J17" s="147"/>
      <c r="K17" s="147"/>
      <c r="L17" s="147"/>
      <c r="M17" s="147"/>
      <c r="N17" s="148"/>
      <c r="O17" s="67" t="s">
        <v>81</v>
      </c>
      <c r="P17" s="147" t="s">
        <v>82</v>
      </c>
      <c r="Q17" s="147"/>
      <c r="R17" s="148"/>
    </row>
    <row r="18" spans="1:19" ht="18" customHeight="1"/>
    <row r="19" spans="1:19" ht="18" customHeight="1">
      <c r="B19" s="189" t="s">
        <v>83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4"/>
    </row>
    <row r="20" spans="1:19" ht="18" customHeight="1">
      <c r="B20" s="167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9"/>
    </row>
    <row r="21" spans="1:19" ht="18" customHeight="1"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8"/>
    </row>
    <row r="22" spans="1:19" ht="18" customHeight="1"/>
    <row r="23" spans="1:19" ht="18" customHeight="1">
      <c r="A23" s="62" t="s">
        <v>84</v>
      </c>
    </row>
    <row r="24" spans="1:19" ht="18" customHeight="1">
      <c r="A24" s="62"/>
      <c r="B24" s="43" t="s">
        <v>85</v>
      </c>
    </row>
    <row r="25" spans="1:19" ht="18" customHeight="1">
      <c r="C25" s="43" t="s">
        <v>86</v>
      </c>
    </row>
    <row r="26" spans="1:19" ht="18" customHeight="1">
      <c r="B26" s="43" t="s">
        <v>87</v>
      </c>
    </row>
    <row r="27" spans="1:19" ht="18" customHeight="1">
      <c r="B27" s="182" t="s">
        <v>88</v>
      </c>
      <c r="C27" s="147"/>
      <c r="D27" s="147"/>
      <c r="E27" s="147"/>
      <c r="F27" s="147"/>
      <c r="G27" s="147"/>
      <c r="H27" s="147"/>
      <c r="I27" s="148"/>
      <c r="J27" s="182" t="s">
        <v>89</v>
      </c>
      <c r="K27" s="147"/>
      <c r="L27" s="147"/>
      <c r="M27" s="147"/>
      <c r="N27" s="147"/>
      <c r="O27" s="147"/>
      <c r="P27" s="147"/>
      <c r="Q27" s="147"/>
      <c r="R27" s="148"/>
    </row>
    <row r="28" spans="1:19" ht="18" customHeight="1">
      <c r="B28" s="182" t="s">
        <v>90</v>
      </c>
      <c r="C28" s="147"/>
      <c r="D28" s="147"/>
      <c r="E28" s="147"/>
      <c r="F28" s="147"/>
      <c r="G28" s="147"/>
      <c r="H28" s="147"/>
      <c r="I28" s="148"/>
      <c r="J28" s="182" t="s">
        <v>91</v>
      </c>
      <c r="K28" s="147"/>
      <c r="L28" s="147"/>
      <c r="M28" s="147"/>
      <c r="N28" s="147"/>
      <c r="O28" s="147"/>
      <c r="P28" s="147"/>
      <c r="Q28" s="147"/>
      <c r="R28" s="148"/>
      <c r="S28" s="68"/>
    </row>
    <row r="29" spans="1:19" ht="18" customHeight="1">
      <c r="B29" s="182" t="s">
        <v>92</v>
      </c>
      <c r="C29" s="147"/>
      <c r="D29" s="147"/>
      <c r="E29" s="147"/>
      <c r="F29" s="147"/>
      <c r="G29" s="147"/>
      <c r="H29" s="147"/>
      <c r="I29" s="148"/>
      <c r="J29" s="182" t="s">
        <v>93</v>
      </c>
      <c r="K29" s="147"/>
      <c r="L29" s="147"/>
      <c r="M29" s="147"/>
      <c r="N29" s="147"/>
      <c r="O29" s="147"/>
      <c r="P29" s="147"/>
      <c r="Q29" s="147"/>
      <c r="R29" s="148"/>
    </row>
    <row r="30" spans="1:19" ht="18" customHeight="1">
      <c r="B30" s="182" t="s">
        <v>94</v>
      </c>
      <c r="C30" s="147"/>
      <c r="D30" s="147"/>
      <c r="E30" s="147"/>
      <c r="F30" s="147"/>
      <c r="G30" s="147"/>
      <c r="H30" s="147"/>
      <c r="I30" s="148"/>
      <c r="J30" s="182" t="s">
        <v>95</v>
      </c>
      <c r="K30" s="147"/>
      <c r="L30" s="147"/>
      <c r="M30" s="147"/>
      <c r="N30" s="147"/>
      <c r="O30" s="147"/>
      <c r="P30" s="147"/>
      <c r="Q30" s="147"/>
      <c r="R30" s="148"/>
    </row>
    <row r="31" spans="1:19" ht="18" customHeight="1">
      <c r="B31" s="182" t="s">
        <v>96</v>
      </c>
      <c r="C31" s="147"/>
      <c r="D31" s="147"/>
      <c r="E31" s="147"/>
      <c r="F31" s="147"/>
      <c r="G31" s="147"/>
      <c r="H31" s="147"/>
      <c r="I31" s="148"/>
      <c r="J31" s="182" t="s">
        <v>97</v>
      </c>
      <c r="K31" s="147"/>
      <c r="L31" s="147"/>
      <c r="M31" s="147"/>
      <c r="N31" s="147"/>
      <c r="O31" s="147"/>
      <c r="P31" s="147"/>
      <c r="Q31" s="147"/>
      <c r="R31" s="148"/>
    </row>
    <row r="32" spans="1:19" ht="18" customHeight="1">
      <c r="B32" s="182" t="s">
        <v>98</v>
      </c>
      <c r="C32" s="147"/>
      <c r="D32" s="147"/>
      <c r="E32" s="147"/>
      <c r="F32" s="147"/>
      <c r="G32" s="147"/>
      <c r="H32" s="147"/>
      <c r="I32" s="148"/>
      <c r="J32" s="182" t="s">
        <v>99</v>
      </c>
      <c r="K32" s="147"/>
      <c r="L32" s="147"/>
      <c r="M32" s="147"/>
      <c r="N32" s="147"/>
      <c r="O32" s="147"/>
      <c r="P32" s="147"/>
      <c r="Q32" s="147"/>
      <c r="R32" s="148"/>
    </row>
    <row r="33" spans="1:20" ht="18" customHeight="1">
      <c r="B33" s="182" t="s">
        <v>100</v>
      </c>
      <c r="C33" s="147"/>
      <c r="D33" s="147"/>
      <c r="E33" s="147"/>
      <c r="F33" s="147"/>
      <c r="G33" s="147"/>
      <c r="H33" s="147"/>
      <c r="I33" s="148"/>
      <c r="J33" s="182" t="s">
        <v>101</v>
      </c>
      <c r="K33" s="147"/>
      <c r="L33" s="147"/>
      <c r="M33" s="147"/>
      <c r="N33" s="147"/>
      <c r="O33" s="147"/>
      <c r="P33" s="147"/>
      <c r="Q33" s="147"/>
      <c r="R33" s="148"/>
    </row>
    <row r="34" spans="1:20" ht="18" customHeight="1">
      <c r="B34" s="182" t="s">
        <v>102</v>
      </c>
      <c r="C34" s="147"/>
      <c r="D34" s="147"/>
      <c r="E34" s="147"/>
      <c r="F34" s="147"/>
      <c r="G34" s="147"/>
      <c r="H34" s="147"/>
      <c r="I34" s="148"/>
      <c r="J34" s="182" t="s">
        <v>103</v>
      </c>
      <c r="K34" s="147"/>
      <c r="L34" s="147"/>
      <c r="M34" s="147"/>
      <c r="N34" s="147"/>
      <c r="O34" s="147"/>
      <c r="P34" s="147"/>
      <c r="Q34" s="147"/>
      <c r="R34" s="148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104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105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76" t="s">
        <v>121</v>
      </c>
      <c r="C38" s="177"/>
      <c r="D38" s="177"/>
      <c r="E38" s="177"/>
      <c r="F38" s="177"/>
      <c r="G38" s="177"/>
      <c r="H38" s="178" t="str">
        <f>記入!D36</f>
        <v>${qu.requestnumber}</v>
      </c>
      <c r="I38" s="178"/>
      <c r="J38" s="177"/>
      <c r="K38" s="177"/>
      <c r="L38" s="177"/>
      <c r="M38" s="177"/>
      <c r="N38" s="177"/>
      <c r="O38" s="177"/>
      <c r="P38" s="177"/>
      <c r="Q38" s="177"/>
      <c r="R38" s="74"/>
      <c r="S38" s="75"/>
      <c r="T38" s="75"/>
    </row>
    <row r="39" spans="1:20" ht="18" customHeight="1">
      <c r="B39" s="176" t="s">
        <v>131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93"/>
      <c r="S39" s="75"/>
      <c r="T39" s="75"/>
    </row>
    <row r="40" spans="1:20" ht="18" customHeight="1">
      <c r="B40" s="190" t="s">
        <v>129</v>
      </c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2"/>
      <c r="S40" s="76"/>
      <c r="T40" s="76"/>
    </row>
    <row r="41" spans="1:20" ht="18" customHeight="1">
      <c r="B41" s="190" t="s">
        <v>130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2"/>
      <c r="S41" s="76"/>
      <c r="T41" s="76"/>
    </row>
    <row r="42" spans="1:20" ht="18" customHeight="1"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8"/>
    </row>
    <row r="43" spans="1:20" ht="18" customHeight="1"/>
    <row r="44" spans="1:20" ht="18" customHeight="1">
      <c r="A44" s="62" t="s">
        <v>106</v>
      </c>
    </row>
    <row r="45" spans="1:20" ht="18" customHeight="1">
      <c r="B45" s="43" t="s">
        <v>107</v>
      </c>
    </row>
    <row r="46" spans="1:20" ht="18" customHeight="1">
      <c r="B46" s="203" t="s">
        <v>108</v>
      </c>
      <c r="C46" s="203"/>
      <c r="D46" s="203"/>
      <c r="E46" s="203"/>
      <c r="F46" s="203"/>
      <c r="G46" s="203"/>
      <c r="H46" s="203"/>
      <c r="I46" s="203" t="s">
        <v>109</v>
      </c>
      <c r="J46" s="203"/>
      <c r="K46" s="203"/>
      <c r="L46" s="203"/>
      <c r="M46" s="203"/>
      <c r="N46" s="203"/>
      <c r="O46" s="203"/>
      <c r="P46" s="203"/>
      <c r="Q46" s="203"/>
      <c r="R46" s="203"/>
    </row>
    <row r="47" spans="1:20" ht="18" customHeight="1">
      <c r="B47" s="182" t="s">
        <v>110</v>
      </c>
      <c r="C47" s="147"/>
      <c r="D47" s="147"/>
      <c r="E47" s="147"/>
      <c r="F47" s="147"/>
      <c r="G47" s="147"/>
      <c r="H47" s="148"/>
      <c r="I47" s="182" t="s">
        <v>111</v>
      </c>
      <c r="J47" s="147"/>
      <c r="K47" s="147"/>
      <c r="L47" s="147"/>
      <c r="M47" s="147"/>
      <c r="N47" s="147"/>
      <c r="O47" s="147"/>
      <c r="P47" s="147"/>
      <c r="Q47" s="147"/>
      <c r="R47" s="148"/>
    </row>
    <row r="48" spans="1:20" ht="18" customHeight="1">
      <c r="B48" s="182"/>
      <c r="C48" s="147"/>
      <c r="D48" s="147"/>
      <c r="E48" s="147"/>
      <c r="F48" s="147"/>
      <c r="G48" s="147"/>
      <c r="H48" s="148"/>
      <c r="I48" s="182"/>
      <c r="J48" s="147"/>
      <c r="K48" s="147"/>
      <c r="L48" s="147"/>
      <c r="M48" s="147"/>
      <c r="N48" s="147"/>
      <c r="O48" s="147"/>
      <c r="P48" s="147"/>
      <c r="Q48" s="147"/>
      <c r="R48" s="148"/>
    </row>
    <row r="49" spans="1:18" ht="18" customHeight="1"/>
    <row r="50" spans="1:18" ht="18" customHeight="1">
      <c r="A50" s="62" t="s">
        <v>112</v>
      </c>
    </row>
    <row r="51" spans="1:18" ht="18" customHeight="1"/>
    <row r="52" spans="1:18" ht="18.75" customHeight="1">
      <c r="B52" s="202"/>
      <c r="C52" s="202"/>
      <c r="D52" s="199" t="s">
        <v>113</v>
      </c>
      <c r="E52" s="199"/>
      <c r="F52" s="199" t="s">
        <v>114</v>
      </c>
      <c r="G52" s="199"/>
      <c r="H52" s="199" t="s">
        <v>115</v>
      </c>
      <c r="I52" s="199"/>
      <c r="J52" s="199" t="s">
        <v>116</v>
      </c>
      <c r="K52" s="199"/>
      <c r="L52" s="199" t="str">
        <f>お見積書!M20</f>
        <v>金額(${qu.currencyposition})</v>
      </c>
      <c r="M52" s="199"/>
      <c r="N52" s="204" t="str">
        <f>"金額総計"&amp;"("&amp;記入!B19&amp;")"</f>
        <v>金額総計(${qu.currencyposition})</v>
      </c>
      <c r="O52" s="205"/>
      <c r="P52" s="205"/>
      <c r="Q52" s="205"/>
      <c r="R52" s="206"/>
    </row>
    <row r="53" spans="1:18" ht="28.5" customHeight="1">
      <c r="B53" s="199" t="str">
        <f>IF(記入!A29="","",記入!A29)</f>
        <v>第一回</v>
      </c>
      <c r="C53" s="199"/>
      <c r="D53" s="200" t="str">
        <f>IF(記入!B29="","",記入!B29)</f>
        <v>${num[0].deliverydate}</v>
      </c>
      <c r="E53" s="201"/>
      <c r="F53" s="200" t="str">
        <f>IF(記入!C29="","",記入!C29)</f>
        <v>${num[0].completiondate}</v>
      </c>
      <c r="G53" s="201"/>
      <c r="H53" s="200" t="str">
        <f>IF(記入!D29="","",記入!D29)</f>
        <v>${num[0].claimdate}</v>
      </c>
      <c r="I53" s="201"/>
      <c r="J53" s="200" t="str">
        <f>IF(記入!E29="","",記入!E29)</f>
        <v>${num[0].supportdate}</v>
      </c>
      <c r="K53" s="201"/>
      <c r="L53" s="197" t="str">
        <f>IF(記入!F29="","",記入!F29)</f>
        <v>${num[0].claimamount}</v>
      </c>
      <c r="M53" s="198"/>
      <c r="N53" s="194" t="e">
        <f>SUM(L53:M56)</f>
        <v>#REF!</v>
      </c>
      <c r="O53" s="195"/>
      <c r="P53" s="195"/>
      <c r="Q53" s="195"/>
      <c r="R53" s="196"/>
    </row>
    <row r="54" spans="1:18" ht="28.5" customHeight="1">
      <c r="B54" s="199" t="e">
        <f>IF(記入!#REF!="","",記入!#REF!)</f>
        <v>#REF!</v>
      </c>
      <c r="C54" s="199"/>
      <c r="D54" s="200" t="e">
        <f>IF(記入!#REF!="","",記入!#REF!)</f>
        <v>#REF!</v>
      </c>
      <c r="E54" s="201"/>
      <c r="F54" s="200" t="e">
        <f>IF(記入!#REF!="","",記入!#REF!)</f>
        <v>#REF!</v>
      </c>
      <c r="G54" s="201"/>
      <c r="H54" s="200" t="e">
        <f>IF(記入!#REF!="","",記入!#REF!)</f>
        <v>#REF!</v>
      </c>
      <c r="I54" s="201"/>
      <c r="J54" s="200" t="e">
        <f>IF(記入!#REF!="","",記入!#REF!)</f>
        <v>#REF!</v>
      </c>
      <c r="K54" s="201"/>
      <c r="L54" s="197"/>
      <c r="M54" s="198"/>
      <c r="N54" s="194"/>
      <c r="O54" s="195"/>
      <c r="P54" s="195"/>
      <c r="Q54" s="195"/>
      <c r="R54" s="196"/>
    </row>
    <row r="55" spans="1:18" ht="28.5" customHeight="1">
      <c r="B55" s="199" t="e">
        <f>IF(記入!#REF!="","",記入!#REF!)</f>
        <v>#REF!</v>
      </c>
      <c r="C55" s="199"/>
      <c r="D55" s="200" t="e">
        <f>IF(記入!#REF!="","",記入!#REF!)</f>
        <v>#REF!</v>
      </c>
      <c r="E55" s="201"/>
      <c r="F55" s="200" t="e">
        <f>IF(記入!#REF!="","",記入!#REF!)</f>
        <v>#REF!</v>
      </c>
      <c r="G55" s="201"/>
      <c r="H55" s="200" t="e">
        <f>IF(記入!#REF!="","",記入!#REF!)</f>
        <v>#REF!</v>
      </c>
      <c r="I55" s="201"/>
      <c r="J55" s="200" t="e">
        <f>IF(記入!#REF!="","",記入!#REF!)</f>
        <v>#REF!</v>
      </c>
      <c r="K55" s="201"/>
      <c r="L55" s="197" t="e">
        <f>IF(記入!#REF!="","",記入!#REF!)</f>
        <v>#REF!</v>
      </c>
      <c r="M55" s="198"/>
      <c r="N55" s="194"/>
      <c r="O55" s="195"/>
      <c r="P55" s="195"/>
      <c r="Q55" s="195"/>
      <c r="R55" s="196"/>
    </row>
    <row r="56" spans="1:18" ht="31.5" customHeight="1">
      <c r="B56" s="199" t="e">
        <f>IF(記入!#REF!="","",記入!#REF!)</f>
        <v>#REF!</v>
      </c>
      <c r="C56" s="199"/>
      <c r="D56" s="200" t="e">
        <f>IF(記入!#REF!="","",記入!#REF!)</f>
        <v>#REF!</v>
      </c>
      <c r="E56" s="201"/>
      <c r="F56" s="200" t="e">
        <f>IF(記入!#REF!="","",記入!#REF!)</f>
        <v>#REF!</v>
      </c>
      <c r="G56" s="201"/>
      <c r="H56" s="200" t="e">
        <f>IF(記入!#REF!="","",記入!#REF!)</f>
        <v>#REF!</v>
      </c>
      <c r="I56" s="201"/>
      <c r="J56" s="200" t="e">
        <f>IF(記入!#REF!="","",記入!#REF!)</f>
        <v>#REF!</v>
      </c>
      <c r="K56" s="201"/>
      <c r="L56" s="197" t="e">
        <f>IF(記入!#REF!="","",記入!#REF!)</f>
        <v>#REF!</v>
      </c>
      <c r="M56" s="198"/>
      <c r="N56" s="194"/>
      <c r="O56" s="195"/>
      <c r="P56" s="195"/>
      <c r="Q56" s="195"/>
      <c r="R56" s="196"/>
    </row>
    <row r="57" spans="1:18" ht="18" customHeight="1"/>
    <row r="58" spans="1:18" ht="18" customHeight="1">
      <c r="A58" s="62" t="s">
        <v>117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B28:I28"/>
    <mergeCell ref="J28:R28"/>
    <mergeCell ref="B29:I29"/>
    <mergeCell ref="J29:R29"/>
    <mergeCell ref="B30:I30"/>
    <mergeCell ref="J30:R30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A33" sqref="A33:D33"/>
    </sheetView>
  </sheetViews>
  <sheetFormatPr defaultRowHeight="14.25"/>
  <cols>
    <col min="1" max="1" width="19.25" style="87" customWidth="1"/>
    <col min="2" max="2" width="35.625" style="87" bestFit="1" customWidth="1"/>
    <col min="3" max="3" width="19.625" style="87" customWidth="1"/>
    <col min="4" max="4" width="24.25" style="87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135</v>
      </c>
      <c r="B3" s="88"/>
      <c r="C3" s="88"/>
      <c r="D3" s="88"/>
      <c r="E3" s="88"/>
    </row>
    <row r="4" spans="1:6" ht="28.5">
      <c r="A4" s="208" t="s">
        <v>136</v>
      </c>
      <c r="B4" s="209"/>
      <c r="C4" s="89" t="s">
        <v>137</v>
      </c>
      <c r="D4" s="89" t="s">
        <v>138</v>
      </c>
      <c r="E4" s="89" t="s">
        <v>139</v>
      </c>
    </row>
    <row r="5" spans="1:6">
      <c r="A5" s="210" t="s">
        <v>140</v>
      </c>
      <c r="B5" s="90" t="s">
        <v>141</v>
      </c>
      <c r="C5" s="105" t="s">
        <v>196</v>
      </c>
      <c r="D5" s="92" t="s">
        <v>198</v>
      </c>
      <c r="E5" s="93" t="e">
        <f t="shared" ref="E5:E20" si="0">C5*D5</f>
        <v>#VALUE!</v>
      </c>
      <c r="F5" s="94"/>
    </row>
    <row r="6" spans="1:6">
      <c r="A6" s="211"/>
      <c r="B6" s="90" t="s">
        <v>142</v>
      </c>
      <c r="C6" s="105" t="s">
        <v>215</v>
      </c>
      <c r="D6" s="92" t="s">
        <v>199</v>
      </c>
      <c r="E6" s="93" t="e">
        <f t="shared" si="0"/>
        <v>#VALUE!</v>
      </c>
      <c r="F6" s="94"/>
    </row>
    <row r="7" spans="1:6">
      <c r="A7" s="211"/>
      <c r="B7" s="90" t="s">
        <v>143</v>
      </c>
      <c r="C7" s="105" t="s">
        <v>216</v>
      </c>
      <c r="D7" s="92" t="s">
        <v>197</v>
      </c>
      <c r="E7" s="93" t="e">
        <f t="shared" si="0"/>
        <v>#VALUE!</v>
      </c>
      <c r="F7" s="94"/>
    </row>
    <row r="8" spans="1:6">
      <c r="A8" s="211"/>
      <c r="B8" s="90" t="s">
        <v>144</v>
      </c>
      <c r="C8" s="105" t="s">
        <v>217</v>
      </c>
      <c r="D8" s="92" t="s">
        <v>200</v>
      </c>
      <c r="E8" s="93" t="e">
        <f t="shared" si="0"/>
        <v>#VALUE!</v>
      </c>
      <c r="F8" s="94"/>
    </row>
    <row r="9" spans="1:6">
      <c r="A9" s="211"/>
      <c r="B9" s="90" t="s">
        <v>145</v>
      </c>
      <c r="C9" s="105" t="s">
        <v>218</v>
      </c>
      <c r="D9" s="92" t="s">
        <v>201</v>
      </c>
      <c r="E9" s="93" t="e">
        <f t="shared" si="0"/>
        <v>#VALUE!</v>
      </c>
      <c r="F9" s="94"/>
    </row>
    <row r="10" spans="1:6">
      <c r="A10" s="212"/>
      <c r="B10" s="90" t="s">
        <v>147</v>
      </c>
      <c r="C10" s="105" t="s">
        <v>219</v>
      </c>
      <c r="D10" s="92" t="s">
        <v>202</v>
      </c>
      <c r="E10" s="93" t="e">
        <f t="shared" si="0"/>
        <v>#VALUE!</v>
      </c>
      <c r="F10" s="94"/>
    </row>
    <row r="11" spans="1:6" ht="14.25" customHeight="1">
      <c r="A11" s="213" t="s">
        <v>148</v>
      </c>
      <c r="B11" s="90" t="s">
        <v>141</v>
      </c>
      <c r="C11" s="105" t="s">
        <v>220</v>
      </c>
      <c r="D11" s="92" t="s">
        <v>203</v>
      </c>
      <c r="E11" s="93" t="e">
        <f t="shared" si="0"/>
        <v>#VALUE!</v>
      </c>
      <c r="F11" s="94"/>
    </row>
    <row r="12" spans="1:6">
      <c r="A12" s="214"/>
      <c r="B12" s="90" t="s">
        <v>142</v>
      </c>
      <c r="C12" s="105" t="s">
        <v>221</v>
      </c>
      <c r="D12" s="92" t="s">
        <v>204</v>
      </c>
      <c r="E12" s="93" t="e">
        <f t="shared" si="0"/>
        <v>#VALUE!</v>
      </c>
      <c r="F12" s="94"/>
    </row>
    <row r="13" spans="1:6">
      <c r="A13" s="214"/>
      <c r="B13" s="90" t="s">
        <v>143</v>
      </c>
      <c r="C13" s="105" t="s">
        <v>222</v>
      </c>
      <c r="D13" s="92" t="s">
        <v>205</v>
      </c>
      <c r="E13" s="93" t="e">
        <f t="shared" si="0"/>
        <v>#VALUE!</v>
      </c>
      <c r="F13" s="94"/>
    </row>
    <row r="14" spans="1:6">
      <c r="A14" s="214"/>
      <c r="B14" s="90" t="s">
        <v>144</v>
      </c>
      <c r="C14" s="105" t="s">
        <v>223</v>
      </c>
      <c r="D14" s="92" t="s">
        <v>206</v>
      </c>
      <c r="E14" s="93" t="e">
        <f t="shared" si="0"/>
        <v>#VALUE!</v>
      </c>
      <c r="F14" s="94"/>
    </row>
    <row r="15" spans="1:6">
      <c r="A15" s="214"/>
      <c r="B15" s="90" t="s">
        <v>145</v>
      </c>
      <c r="C15" s="105" t="s">
        <v>224</v>
      </c>
      <c r="D15" s="92" t="s">
        <v>207</v>
      </c>
      <c r="E15" s="93" t="e">
        <f t="shared" si="0"/>
        <v>#VALUE!</v>
      </c>
      <c r="F15" s="94"/>
    </row>
    <row r="16" spans="1:6">
      <c r="A16" s="214"/>
      <c r="B16" s="90" t="s">
        <v>146</v>
      </c>
      <c r="C16" s="105" t="s">
        <v>225</v>
      </c>
      <c r="D16" s="92" t="s">
        <v>208</v>
      </c>
      <c r="E16" s="93" t="e">
        <f t="shared" si="0"/>
        <v>#VALUE!</v>
      </c>
      <c r="F16" s="94"/>
    </row>
    <row r="17" spans="1:7" ht="14.25" customHeight="1">
      <c r="A17" s="213" t="s">
        <v>149</v>
      </c>
      <c r="B17" s="90" t="s">
        <v>141</v>
      </c>
      <c r="C17" s="105" t="s">
        <v>226</v>
      </c>
      <c r="D17" s="92" t="s">
        <v>209</v>
      </c>
      <c r="E17" s="93" t="e">
        <f t="shared" si="0"/>
        <v>#VALUE!</v>
      </c>
      <c r="F17" s="94"/>
    </row>
    <row r="18" spans="1:7">
      <c r="A18" s="214"/>
      <c r="B18" s="90" t="s">
        <v>142</v>
      </c>
      <c r="C18" s="105" t="s">
        <v>227</v>
      </c>
      <c r="D18" s="92" t="s">
        <v>210</v>
      </c>
      <c r="E18" s="93" t="e">
        <f t="shared" si="0"/>
        <v>#VALUE!</v>
      </c>
      <c r="F18" s="94"/>
    </row>
    <row r="19" spans="1:7">
      <c r="A19" s="214"/>
      <c r="B19" s="90" t="s">
        <v>143</v>
      </c>
      <c r="C19" s="105" t="s">
        <v>228</v>
      </c>
      <c r="D19" s="92" t="s">
        <v>211</v>
      </c>
      <c r="E19" s="93" t="e">
        <f t="shared" si="0"/>
        <v>#VALUE!</v>
      </c>
      <c r="F19" s="94"/>
    </row>
    <row r="20" spans="1:7">
      <c r="A20" s="214"/>
      <c r="B20" s="90" t="s">
        <v>144</v>
      </c>
      <c r="C20" s="105" t="s">
        <v>229</v>
      </c>
      <c r="D20" s="92" t="s">
        <v>212</v>
      </c>
      <c r="E20" s="93" t="e">
        <f t="shared" si="0"/>
        <v>#VALUE!</v>
      </c>
      <c r="F20" s="94"/>
    </row>
    <row r="21" spans="1:7">
      <c r="A21" s="214"/>
      <c r="B21" s="90" t="s">
        <v>145</v>
      </c>
      <c r="C21" s="105" t="s">
        <v>230</v>
      </c>
      <c r="D21" s="92" t="s">
        <v>213</v>
      </c>
      <c r="E21" s="93" t="e">
        <f>C21*D21</f>
        <v>#VALUE!</v>
      </c>
      <c r="F21" s="94"/>
    </row>
    <row r="22" spans="1:7">
      <c r="A22" s="214"/>
      <c r="B22" s="90" t="s">
        <v>146</v>
      </c>
      <c r="C22" s="105" t="s">
        <v>231</v>
      </c>
      <c r="D22" s="92" t="s">
        <v>214</v>
      </c>
      <c r="E22" s="93" t="e">
        <f>C22*D22-460</f>
        <v>#VALUE!</v>
      </c>
      <c r="F22" s="94"/>
    </row>
    <row r="23" spans="1:7">
      <c r="A23" s="215" t="s">
        <v>150</v>
      </c>
      <c r="B23" s="216"/>
      <c r="C23" s="216"/>
      <c r="D23" s="91">
        <f>SUM(D5:D22)</f>
        <v>0</v>
      </c>
      <c r="E23" s="93" t="e">
        <f>SUM(E5:E22)</f>
        <v>#VALUE!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07" t="s">
        <v>151</v>
      </c>
      <c r="B26" s="207"/>
      <c r="C26" s="207"/>
      <c r="D26" s="88"/>
      <c r="E26" s="96"/>
    </row>
    <row r="27" spans="1:7">
      <c r="A27" s="97"/>
      <c r="B27" s="208" t="s">
        <v>152</v>
      </c>
      <c r="C27" s="209"/>
      <c r="D27" s="98" t="s">
        <v>153</v>
      </c>
      <c r="E27" s="99" t="s">
        <v>154</v>
      </c>
    </row>
    <row r="28" spans="1:7" ht="18" customHeight="1">
      <c r="A28" s="100" t="s">
        <v>155</v>
      </c>
      <c r="B28" s="218"/>
      <c r="C28" s="219"/>
      <c r="D28" s="101"/>
      <c r="E28" s="93"/>
      <c r="F28" s="102"/>
      <c r="G28" s="102"/>
    </row>
    <row r="29" spans="1:7">
      <c r="A29" s="217" t="s">
        <v>150</v>
      </c>
      <c r="B29" s="217"/>
      <c r="C29" s="217"/>
      <c r="D29" s="217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20" t="s">
        <v>156</v>
      </c>
      <c r="B32" s="220"/>
      <c r="C32" s="220"/>
      <c r="D32" s="220"/>
      <c r="E32" s="99" t="s">
        <v>157</v>
      </c>
    </row>
    <row r="33" spans="1:5" ht="15.75" customHeight="1">
      <c r="A33" s="217" t="s">
        <v>158</v>
      </c>
      <c r="B33" s="217"/>
      <c r="C33" s="217"/>
      <c r="D33" s="217"/>
      <c r="E33" s="103" t="e">
        <f>E23</f>
        <v>#VALUE!</v>
      </c>
    </row>
    <row r="34" spans="1:5">
      <c r="A34" s="217" t="s">
        <v>151</v>
      </c>
      <c r="B34" s="217"/>
      <c r="C34" s="217"/>
      <c r="D34" s="217"/>
      <c r="E34" s="103">
        <f>E29</f>
        <v>0</v>
      </c>
    </row>
    <row r="35" spans="1:5">
      <c r="A35" s="217" t="s">
        <v>150</v>
      </c>
      <c r="B35" s="217"/>
      <c r="C35" s="217"/>
      <c r="D35" s="217"/>
      <c r="E35" s="103" t="e">
        <f>E33+E34</f>
        <v>#VALUE!</v>
      </c>
    </row>
  </sheetData>
  <protectedRanges>
    <protectedRange sqref="C5:C22" name="範囲3_1"/>
  </protectedRanges>
  <mergeCells count="13">
    <mergeCell ref="A35:D35"/>
    <mergeCell ref="B27:C27"/>
    <mergeCell ref="B28:C28"/>
    <mergeCell ref="A29:D29"/>
    <mergeCell ref="A32:D32"/>
    <mergeCell ref="A33:D33"/>
    <mergeCell ref="A34:D34"/>
    <mergeCell ref="A26:C26"/>
    <mergeCell ref="A4:B4"/>
    <mergeCell ref="A5:A10"/>
    <mergeCell ref="A11:A16"/>
    <mergeCell ref="A17:A22"/>
    <mergeCell ref="A23:C23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2020-04-01T09:30:49Z</dcterms:modified>
</cp:coreProperties>
</file>