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記入!$A$1:$I$68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E60" i="6" l="1"/>
  <c r="H41" i="8" l="1"/>
  <c r="H42" i="8"/>
  <c r="H43" i="8"/>
  <c r="H40" i="8"/>
  <c r="F40" i="8"/>
  <c r="M38" i="8"/>
  <c r="E65" i="6" l="1"/>
  <c r="E59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A32" i="6"/>
  <c r="D43" i="8" s="1"/>
  <c r="A31" i="6"/>
  <c r="D42" i="8" s="1"/>
  <c r="A30" i="6"/>
  <c r="D41" i="8" s="1"/>
  <c r="A29" i="6"/>
  <c r="D40" i="8" s="1"/>
  <c r="J43" i="8"/>
  <c r="J42" i="8"/>
  <c r="J41" i="8"/>
  <c r="J40" i="8"/>
  <c r="F43" i="8"/>
  <c r="F42" i="8"/>
  <c r="F41" i="8"/>
  <c r="M34" i="8" l="1"/>
  <c r="H44" i="6"/>
  <c r="K34" i="8"/>
  <c r="G44" i="6"/>
  <c r="E46" i="6"/>
  <c r="C46" i="6"/>
  <c r="G46" i="6" l="1"/>
  <c r="H46" i="6"/>
  <c r="F48" i="6" s="1"/>
  <c r="E67" i="6" s="1"/>
  <c r="M37" i="8" s="1"/>
  <c r="J44" i="8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lastCell="F44")</t>
        </r>
      </text>
    </comment>
    <comment ref="D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  <comment ref="F6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<sst xmlns="http://schemas.openxmlformats.org/spreadsheetml/2006/main" count="213" uniqueCount="178">
  <si>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</si>
  <si>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</si>
  <si>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</si>
  <si>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</si>
  <si>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</si>
  <si>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</si>
  <si>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</si>
  <si>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</si>
  <si>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</si>
  <si>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</si>
  <si>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</si>
  <si>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</si>
  <si>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</si>
  <si>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</si>
  <si>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</si>
  <si>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</si>
  <si>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</si>
  <si>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</si>
  <si>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</si>
  <si>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</si>
  <si>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</si>
  <si>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</si>
  <si>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</si>
  <si>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</si>
  <si>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</si>
  <si>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</si>
  <si>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</si>
  <si>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</si>
  <si>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</si>
  <si>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</si>
  <si>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</si>
  <si>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</si>
  <si>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</si>
  <si>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</si>
  <si>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</si>
  <si>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</si>
  <si>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</si>
  <si>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</si>
  <si>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</si>
  <si>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</si>
  <si>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</si>
  <si>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</si>
  <si>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</si>
  <si>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</si>
  <si>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</si>
  <si>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</si>
  <si>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</si>
  <si>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</si>
  <si>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</si>
  <si>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</si>
  <si>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</si>
  <si>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</si>
  <si>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</si>
  <si>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</si>
  <si>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</si>
  <si>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</si>
  <si>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</si>
  <si>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</si>
  <si>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</si>
  <si>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</si>
  <si>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</si>
  <si>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</si>
  <si>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</si>
  <si>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</si>
  <si>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</si>
  <si>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</si>
  <si>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</si>
  <si>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</si>
  <si>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</si>
  <si>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</si>
  <si>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</si>
  <si>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</si>
  <si>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</si>
  <si>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</si>
  <si>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</si>
  <si>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</si>
  <si>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</si>
  <si>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</si>
  <si>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</si>
  <si>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</si>
  <si>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</si>
  <si>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</si>
  <si>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</si>
  <si>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</si>
  <si>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</si>
  <si>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</si>
  <si>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</si>
  <si>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</si>
  <si>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</si>
  <si>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</si>
  <si>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</si>
  <si>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</si>
  <si>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</si>
  <si>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</si>
  <si>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</si>
  <si>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</si>
  <si>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</si>
  <si>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</si>
  <si>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</si>
  <si>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</si>
  <si>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</si>
  <si>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</si>
  <si>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</si>
  <si>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</si>
  <si>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</si>
  <si>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</si>
  <si>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</si>
  <si>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</si>
  <si>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</si>
  <si>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</si>
  <si>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</si>
  <si>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</si>
  <si>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</si>
  <si>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</si>
  <si>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</si>
  <si>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</si>
  <si>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</si>
  <si>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</si>
  <si>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</si>
  <si>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</si>
  <si>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</si>
  <si>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</si>
  <si>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</si>
  <si>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</si>
  <si>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</si>
  <si>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</si>
  <si>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</si>
  <si>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</si>
  <si>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</si>
  <si>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</si>
  <si>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</si>
  <si>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</si>
  <si>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</si>
  <si>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${aw.pjnamechinese}</t>
  </si>
  <si>
    <t>${aw.user_id}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</si>
  <si>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</si>
  <si>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</si>
  <si>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</si>
  <si>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</si>
  <si>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</si>
  <si>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</si>
  <si>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</si>
  <si>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</si>
  <si>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</si>
  <si>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${aw.numbermoth}</t>
    <phoneticPr fontId="1"/>
  </si>
  <si>
    <t>${aw.price}</t>
    <phoneticPr fontId="1"/>
  </si>
  <si>
    <t>${aw.rate}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</si>
  <si>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</si>
  <si>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</si>
  <si>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</si>
  <si>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</si>
  <si>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${t.member}</t>
    <phoneticPr fontId="1"/>
  </si>
  <si>
    <t>${t.community}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</si>
  <si>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</si>
  <si>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</si>
  <si>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</si>
  <si>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</si>
  <si>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</si>
  <si>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</si>
  <si>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</si>
  <si>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</si>
  <si>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</si>
  <si>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</si>
  <si>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</si>
  <si>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</si>
  <si>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</si>
  <si>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</si>
  <si>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</si>
  <si>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</si>
  <si>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</si>
  <si>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</si>
  <si>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</si>
  <si>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</si>
  <si>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</si>
  <si>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</si>
  <si>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${aw.user_id}</t>
    <phoneticPr fontId="1"/>
  </si>
  <si>
    <t>${aw.draftingdate}</t>
    <phoneticPr fontId="1"/>
  </si>
  <si>
    <t>${aw.scheduleddate}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</si>
</sst>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0" fontId="6" fillId="0" borderId="1" xfId="4" applyFont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177" fontId="10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180" fontId="6" fillId="0" borderId="1" xfId="4" applyNumberFormat="1" applyFont="1" applyBorder="1" applyAlignment="1" applyProtection="1">
      <alignment horizontal="center"/>
      <protection locked="0"/>
    </xf>
    <xf numFmtId="180" fontId="5" fillId="0" borderId="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0" fontId="5" fillId="0" borderId="0" xfId="4" applyAlignment="1">
      <alignment horizontal="center"/>
    </xf>
    <xf numFmtId="181" fontId="11" fillId="0" borderId="1" xfId="0" applyNumberFormat="1" applyFont="1" applyBorder="1" applyAlignment="1">
      <alignment horizontal="center" vertical="center" shrinkToFit="1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7"/>
  <sheetViews>
    <sheetView tabSelected="1" view="pageBreakPreview" zoomScale="85" zoomScaleNormal="100" zoomScaleSheetLayoutView="85" workbookViewId="0">
      <selection activeCell="B38" sqref="B38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98" t="s">
        <v>96</v>
      </c>
      <c r="B1" s="98"/>
      <c r="G1" s="100" t="s">
        <v>97</v>
      </c>
      <c r="H1" s="101"/>
    </row>
    <row r="2" spans="1:8" ht="12.75" customHeight="1">
      <c r="A2" s="29" t="s">
        <v>0</v>
      </c>
      <c r="B2" s="48" t="s">
        <v>127</v>
      </c>
      <c r="C2" s="30" t="s">
        <v>15</v>
      </c>
      <c r="D2" s="30"/>
      <c r="G2" s="102"/>
      <c r="H2" s="103"/>
    </row>
    <row r="3" spans="1:8" ht="12.75" customHeight="1">
      <c r="A3" s="31" t="s">
        <v>1</v>
      </c>
      <c r="B3" s="49"/>
      <c r="C3" s="32" t="s">
        <v>14</v>
      </c>
      <c r="G3" s="102"/>
      <c r="H3" s="103"/>
    </row>
    <row r="4" spans="1:8" ht="12.75" customHeight="1">
      <c r="A4" s="29" t="s">
        <v>16</v>
      </c>
      <c r="B4" s="50" t="s">
        <v>128</v>
      </c>
      <c r="C4" s="30" t="s">
        <v>15</v>
      </c>
      <c r="G4" s="102"/>
      <c r="H4" s="103"/>
    </row>
    <row r="5" spans="1:8" ht="12.75" customHeight="1">
      <c r="A5" s="29" t="s">
        <v>87</v>
      </c>
      <c r="B5" s="51"/>
      <c r="C5" s="32" t="s">
        <v>14</v>
      </c>
      <c r="G5" s="102"/>
      <c r="H5" s="103"/>
    </row>
    <row r="6" spans="1:8" ht="12.75" customHeight="1">
      <c r="A6" s="33" t="s">
        <v>92</v>
      </c>
      <c r="B6" s="85" t="s">
        <v>129</v>
      </c>
      <c r="C6" s="30" t="s">
        <v>15</v>
      </c>
      <c r="G6" s="102"/>
      <c r="H6" s="103"/>
    </row>
    <row r="7" spans="1:8" ht="12.75" customHeight="1">
      <c r="A7" s="33" t="s">
        <v>93</v>
      </c>
      <c r="B7" s="85" t="s">
        <v>130</v>
      </c>
      <c r="C7" s="30" t="s">
        <v>15</v>
      </c>
      <c r="G7" s="102"/>
      <c r="H7" s="103"/>
    </row>
    <row r="8" spans="1:8" ht="12.75" customHeight="1">
      <c r="A8" s="29" t="s">
        <v>10</v>
      </c>
      <c r="B8" s="52"/>
      <c r="C8" s="32" t="s">
        <v>14</v>
      </c>
      <c r="G8" s="102"/>
      <c r="H8" s="103"/>
    </row>
    <row r="9" spans="1:8" s="34" customFormat="1" ht="13.5" customHeight="1">
      <c r="A9" s="31" t="s">
        <v>88</v>
      </c>
      <c r="B9" s="48" t="s">
        <v>131</v>
      </c>
      <c r="C9" s="30" t="s">
        <v>15</v>
      </c>
      <c r="G9" s="102"/>
      <c r="H9" s="103"/>
    </row>
    <row r="10" spans="1:8" ht="12.75" customHeight="1">
      <c r="A10" s="29" t="s">
        <v>2</v>
      </c>
      <c r="B10" s="85" t="s">
        <v>132</v>
      </c>
      <c r="C10" s="30" t="s">
        <v>15</v>
      </c>
      <c r="G10" s="102"/>
      <c r="H10" s="103"/>
    </row>
    <row r="11" spans="1:8" ht="12.75" customHeight="1">
      <c r="A11" s="29" t="s">
        <v>3</v>
      </c>
      <c r="B11" s="85" t="s">
        <v>133</v>
      </c>
      <c r="C11" s="30" t="s">
        <v>15</v>
      </c>
      <c r="G11" s="102"/>
      <c r="H11" s="103"/>
    </row>
    <row r="12" spans="1:8" ht="12.75" customHeight="1">
      <c r="A12" s="29" t="s">
        <v>4</v>
      </c>
      <c r="B12" s="85" t="s">
        <v>134</v>
      </c>
      <c r="C12" s="30" t="s">
        <v>15</v>
      </c>
      <c r="G12" s="102"/>
      <c r="H12" s="103"/>
    </row>
    <row r="13" spans="1:8" ht="12.75" customHeight="1">
      <c r="A13" s="29" t="s">
        <v>11</v>
      </c>
      <c r="B13" s="51"/>
      <c r="C13" s="32" t="s">
        <v>14</v>
      </c>
      <c r="G13" s="102"/>
      <c r="H13" s="103"/>
    </row>
    <row r="14" spans="1:8" ht="12.75" customHeight="1">
      <c r="A14" s="29" t="s">
        <v>5</v>
      </c>
      <c r="B14" s="53" t="s">
        <v>153</v>
      </c>
      <c r="C14" s="30" t="s">
        <v>15</v>
      </c>
      <c r="G14" s="102"/>
      <c r="H14" s="103"/>
    </row>
    <row r="15" spans="1:8" ht="12.75" customHeight="1">
      <c r="A15" s="29" t="s">
        <v>6</v>
      </c>
      <c r="B15" s="53" t="s">
        <v>154</v>
      </c>
      <c r="C15" s="30" t="s">
        <v>15</v>
      </c>
      <c r="G15" s="102"/>
      <c r="H15" s="103"/>
    </row>
    <row r="16" spans="1:8" ht="12.75" customHeight="1">
      <c r="A16" s="29" t="s">
        <v>7</v>
      </c>
      <c r="B16" s="52"/>
      <c r="C16" s="32" t="s">
        <v>14</v>
      </c>
      <c r="G16" s="102"/>
      <c r="H16" s="103"/>
    </row>
    <row r="17" spans="1:8" ht="12.75" customHeight="1">
      <c r="A17" s="29" t="s">
        <v>8</v>
      </c>
      <c r="B17" s="52"/>
      <c r="C17" s="32" t="s">
        <v>14</v>
      </c>
      <c r="G17" s="102"/>
      <c r="H17" s="103"/>
    </row>
    <row r="18" spans="1:8" ht="12.75" customHeight="1">
      <c r="A18" s="29" t="s">
        <v>89</v>
      </c>
      <c r="B18" s="52"/>
      <c r="C18" s="32" t="s">
        <v>14</v>
      </c>
      <c r="G18" s="102"/>
      <c r="H18" s="103"/>
    </row>
    <row r="19" spans="1:8" ht="12.75" customHeight="1">
      <c r="A19" s="29" t="s">
        <v>17</v>
      </c>
      <c r="B19" s="85" t="s">
        <v>135</v>
      </c>
      <c r="C19" s="30" t="s">
        <v>15</v>
      </c>
      <c r="G19" s="102"/>
      <c r="H19" s="103"/>
    </row>
    <row r="20" spans="1:8" s="34" customFormat="1" ht="13.5" customHeight="1">
      <c r="A20" s="29" t="s">
        <v>9</v>
      </c>
      <c r="B20" s="86" t="s">
        <v>136</v>
      </c>
      <c r="C20" s="30" t="s">
        <v>15</v>
      </c>
      <c r="G20" s="102"/>
      <c r="H20" s="103"/>
    </row>
    <row r="21" spans="1:8" ht="12.75" customHeight="1">
      <c r="A21" s="29" t="s">
        <v>84</v>
      </c>
      <c r="B21" s="52"/>
      <c r="C21" s="32" t="s">
        <v>14</v>
      </c>
      <c r="G21" s="102"/>
      <c r="H21" s="103"/>
    </row>
    <row r="22" spans="1:8" ht="12.75" customHeight="1">
      <c r="A22" s="29" t="s">
        <v>85</v>
      </c>
      <c r="B22" s="52"/>
      <c r="C22" s="32" t="s">
        <v>14</v>
      </c>
      <c r="G22" s="102"/>
      <c r="H22" s="103"/>
    </row>
    <row r="23" spans="1:8" s="34" customFormat="1" ht="13.5" customHeight="1">
      <c r="A23" s="31" t="s">
        <v>90</v>
      </c>
      <c r="B23" s="54"/>
      <c r="C23" s="32" t="s">
        <v>14</v>
      </c>
      <c r="G23" s="102"/>
      <c r="H23" s="103"/>
    </row>
    <row r="24" spans="1:8" s="34" customFormat="1" ht="13.5" customHeight="1">
      <c r="A24" s="31" t="s">
        <v>91</v>
      </c>
      <c r="B24" s="49"/>
      <c r="C24" s="32" t="s">
        <v>14</v>
      </c>
      <c r="G24" s="102"/>
      <c r="H24" s="103"/>
    </row>
    <row r="25" spans="1:8" s="34" customFormat="1" ht="13.5" customHeight="1">
      <c r="A25" s="31" t="s">
        <v>12</v>
      </c>
      <c r="B25" s="55" t="s">
        <v>94</v>
      </c>
      <c r="C25" s="32" t="s">
        <v>14</v>
      </c>
      <c r="G25" s="102"/>
      <c r="H25" s="103"/>
    </row>
    <row r="26" spans="1:8" ht="12.75" customHeight="1">
      <c r="A26" s="31" t="s">
        <v>13</v>
      </c>
      <c r="B26" s="49" t="s">
        <v>18</v>
      </c>
      <c r="C26" s="32" t="s">
        <v>14</v>
      </c>
      <c r="G26" s="102"/>
      <c r="H26" s="103"/>
    </row>
    <row r="27" spans="1:8" ht="3" customHeight="1">
      <c r="A27" s="35"/>
      <c r="B27" s="28"/>
      <c r="G27" s="102"/>
      <c r="H27" s="103"/>
    </row>
    <row r="28" spans="1:8" ht="12.75" customHeight="1">
      <c r="A28" s="36" t="s">
        <v>83</v>
      </c>
      <c r="B28" s="36" t="s">
        <v>78</v>
      </c>
      <c r="C28" s="37" t="s">
        <v>79</v>
      </c>
      <c r="D28" s="37" t="s">
        <v>80</v>
      </c>
      <c r="E28" s="37" t="s">
        <v>81</v>
      </c>
      <c r="F28" s="37" t="s">
        <v>82</v>
      </c>
      <c r="G28" s="102"/>
      <c r="H28" s="103"/>
    </row>
    <row r="29" spans="1:8" ht="13.5" customHeight="1">
      <c r="A29" s="56" t="str">
        <f>IF(B29="","","第一回")</f>
        <v>第一回</v>
      </c>
      <c r="B29" s="87" t="s">
        <v>155</v>
      </c>
      <c r="C29" s="87" t="s">
        <v>163</v>
      </c>
      <c r="D29" s="88" t="s">
        <v>164</v>
      </c>
      <c r="E29" s="88" t="s">
        <v>165</v>
      </c>
      <c r="F29" s="89" t="s">
        <v>166</v>
      </c>
      <c r="G29" s="102"/>
      <c r="H29" s="103"/>
    </row>
    <row r="30" spans="1:8" ht="13.5" customHeight="1">
      <c r="A30" s="56" t="str">
        <f>IF(B30="","","第二回")</f>
        <v>第二回</v>
      </c>
      <c r="B30" s="87" t="s">
        <v>158</v>
      </c>
      <c r="C30" s="87" t="s">
        <v>159</v>
      </c>
      <c r="D30" s="88" t="s">
        <v>160</v>
      </c>
      <c r="E30" s="88" t="s">
        <v>161</v>
      </c>
      <c r="F30" s="89" t="s">
        <v>162</v>
      </c>
      <c r="G30" s="102"/>
      <c r="H30" s="103"/>
    </row>
    <row r="31" spans="1:8" ht="13.5" customHeight="1">
      <c r="A31" s="56" t="str">
        <f>IF(B31="","","第三回")</f>
        <v>第三回</v>
      </c>
      <c r="B31" s="87" t="s">
        <v>156</v>
      </c>
      <c r="C31" s="87" t="s">
        <v>167</v>
      </c>
      <c r="D31" s="88" t="s">
        <v>168</v>
      </c>
      <c r="E31" s="88" t="s">
        <v>169</v>
      </c>
      <c r="F31" s="89" t="s">
        <v>170</v>
      </c>
      <c r="G31" s="102"/>
      <c r="H31" s="103"/>
    </row>
    <row r="32" spans="1:8" ht="14.25" customHeight="1" thickBot="1">
      <c r="A32" s="56" t="str">
        <f>IF(B32="","","第四回")</f>
        <v>第四回</v>
      </c>
      <c r="B32" s="87" t="s">
        <v>157</v>
      </c>
      <c r="C32" s="87" t="s">
        <v>171</v>
      </c>
      <c r="D32" s="88" t="s">
        <v>172</v>
      </c>
      <c r="E32" s="88" t="s">
        <v>173</v>
      </c>
      <c r="F32" s="89" t="s">
        <v>174</v>
      </c>
      <c r="G32" s="104"/>
      <c r="H32" s="105"/>
    </row>
    <row r="33" spans="1:8" ht="6.75" customHeight="1">
      <c r="A33" s="38"/>
    </row>
    <row r="34" spans="1:8" ht="14.25">
      <c r="A34" s="40" t="s">
        <v>42</v>
      </c>
    </row>
    <row r="35" spans="1:8">
      <c r="A35" s="41" t="s">
        <v>44</v>
      </c>
      <c r="B35" s="85" t="s">
        <v>175</v>
      </c>
      <c r="C35" s="106" t="s">
        <v>99</v>
      </c>
      <c r="D35" s="107"/>
      <c r="E35" s="112" t="s">
        <v>141</v>
      </c>
      <c r="F35" s="113"/>
      <c r="G35" s="113"/>
      <c r="H35" s="113"/>
    </row>
    <row r="36" spans="1:8">
      <c r="A36" s="41" t="s">
        <v>43</v>
      </c>
      <c r="B36" s="85" t="s">
        <v>137</v>
      </c>
      <c r="C36" s="108"/>
      <c r="D36" s="109"/>
      <c r="E36" s="114"/>
      <c r="F36" s="115"/>
      <c r="G36" s="115"/>
      <c r="H36" s="115"/>
    </row>
    <row r="37" spans="1:8">
      <c r="A37" s="41" t="s">
        <v>46</v>
      </c>
      <c r="B37" s="58" t="s">
        <v>176</v>
      </c>
      <c r="C37" s="110"/>
      <c r="D37" s="111"/>
      <c r="E37" s="116"/>
      <c r="F37" s="117"/>
      <c r="G37" s="117"/>
      <c r="H37" s="117"/>
    </row>
    <row r="38" spans="1:8" ht="13.5">
      <c r="A38" s="42" t="s">
        <v>48</v>
      </c>
      <c r="B38" s="58" t="s">
        <v>177</v>
      </c>
      <c r="C38" s="30"/>
    </row>
    <row r="39" spans="1:8" s="39" customFormat="1" ht="13.5">
      <c r="A39" s="42" t="s">
        <v>50</v>
      </c>
      <c r="B39" s="85" t="s">
        <v>138</v>
      </c>
      <c r="C39" s="28"/>
      <c r="D39" s="28"/>
    </row>
    <row r="40" spans="1:8" s="39" customFormat="1" ht="13.5">
      <c r="A40" s="42" t="s">
        <v>41</v>
      </c>
      <c r="B40" s="85" t="s">
        <v>139</v>
      </c>
      <c r="C40" s="28"/>
      <c r="D40" s="28"/>
    </row>
    <row r="41" spans="1:8" s="39" customFormat="1" ht="13.5">
      <c r="A41" s="42" t="s">
        <v>40</v>
      </c>
      <c r="B41" s="85" t="s">
        <v>140</v>
      </c>
      <c r="C41" s="28"/>
      <c r="D41" s="28"/>
    </row>
    <row r="42" spans="1:8" s="39" customFormat="1" ht="14.25">
      <c r="A42" s="97" t="s">
        <v>60</v>
      </c>
      <c r="B42" s="97" t="s">
        <v>61</v>
      </c>
      <c r="C42" s="94" t="s">
        <v>57</v>
      </c>
      <c r="D42" s="95"/>
      <c r="E42" s="95"/>
      <c r="F42" s="96"/>
      <c r="G42" s="99" t="s">
        <v>67</v>
      </c>
      <c r="H42" s="97" t="s">
        <v>58</v>
      </c>
    </row>
    <row r="43" spans="1:8" ht="14.25">
      <c r="A43" s="97"/>
      <c r="B43" s="97"/>
      <c r="C43" s="43" t="s">
        <v>65</v>
      </c>
      <c r="D43" s="43" t="s">
        <v>74</v>
      </c>
      <c r="E43" s="43" t="s">
        <v>66</v>
      </c>
      <c r="F43" s="43" t="s">
        <v>75</v>
      </c>
      <c r="G43" s="97"/>
      <c r="H43" s="97"/>
    </row>
    <row r="44" spans="1:8" ht="14.25">
      <c r="A44" s="84" t="s">
        <v>147</v>
      </c>
      <c r="B44" s="90" t="s">
        <v>148</v>
      </c>
      <c r="C44" s="91" t="s">
        <v>151</v>
      </c>
      <c r="D44" s="91" t="s">
        <v>152</v>
      </c>
      <c r="E44" s="91" t="s">
        <v>149</v>
      </c>
      <c r="F44" s="91" t="s">
        <v>150</v>
      </c>
      <c r="G44" s="44" t="e">
        <f>C44+E44</f>
        <v>#VALUE!</v>
      </c>
      <c r="H44" s="45" t="e">
        <f>C44*D44+E44*F44</f>
        <v>#VALUE!</v>
      </c>
    </row>
    <row r="45" spans="1:8" ht="14.25">
      <c r="A45" s="59" t="s">
        <v>76</v>
      </c>
      <c r="B45" s="60" t="s">
        <v>70</v>
      </c>
      <c r="C45" s="60" t="s">
        <v>69</v>
      </c>
      <c r="D45" s="60" t="s">
        <v>69</v>
      </c>
      <c r="E45" s="60" t="s">
        <v>71</v>
      </c>
      <c r="F45" s="60" t="s">
        <v>69</v>
      </c>
      <c r="G45" s="44" t="s">
        <v>72</v>
      </c>
      <c r="H45" s="61"/>
    </row>
    <row r="46" spans="1:8" ht="15">
      <c r="A46" s="92" t="s">
        <v>73</v>
      </c>
      <c r="B46" s="93"/>
      <c r="C46" s="46">
        <f>SUM(C44:C45)</f>
        <v>0</v>
      </c>
      <c r="D46" s="46" t="s">
        <v>77</v>
      </c>
      <c r="E46" s="46">
        <f>SUM(E44:E45)</f>
        <v>0</v>
      </c>
      <c r="F46" s="46" t="s">
        <v>77</v>
      </c>
      <c r="G46" s="46" t="e">
        <f>SUM(G44:G45)</f>
        <v>#VALUE!</v>
      </c>
      <c r="H46" s="47" t="e">
        <f>SUM(H44:H45)</f>
        <v>#VALUE!</v>
      </c>
    </row>
    <row r="48" spans="1:8">
      <c r="C48" s="62" t="s">
        <v>101</v>
      </c>
      <c r="D48" s="66" t="s">
        <v>142</v>
      </c>
      <c r="E48" s="62" t="s">
        <v>102</v>
      </c>
      <c r="F48" s="67" t="e">
        <f>IF(B19="US$",H46*D48,H46)</f>
        <v>#VALUE!</v>
      </c>
      <c r="G48" s="68"/>
      <c r="H48" s="68"/>
    </row>
    <row r="49" spans="3:8">
      <c r="C49" s="68"/>
      <c r="D49" s="83" t="s">
        <v>126</v>
      </c>
      <c r="E49" s="68"/>
      <c r="F49" s="68"/>
      <c r="G49" s="68"/>
      <c r="H49" s="68"/>
    </row>
    <row r="50" spans="3:8" ht="24">
      <c r="C50" s="63" t="s">
        <v>103</v>
      </c>
      <c r="D50" s="64" t="s">
        <v>106</v>
      </c>
      <c r="E50" s="63" t="s">
        <v>104</v>
      </c>
      <c r="F50" s="68"/>
      <c r="G50" s="68"/>
      <c r="H50" s="68"/>
    </row>
    <row r="51" spans="3:8">
      <c r="C51" s="62" t="s">
        <v>114</v>
      </c>
      <c r="D51" s="76"/>
      <c r="E51" s="57"/>
      <c r="F51" s="68"/>
      <c r="G51" s="68"/>
      <c r="H51" s="68"/>
    </row>
    <row r="52" spans="3:8">
      <c r="C52" s="69" t="s">
        <v>115</v>
      </c>
      <c r="D52" s="77"/>
      <c r="E52" s="66"/>
      <c r="F52" s="68"/>
      <c r="G52" s="68"/>
      <c r="H52" s="68"/>
    </row>
    <row r="53" spans="3:8">
      <c r="C53" s="69" t="s">
        <v>116</v>
      </c>
      <c r="D53" s="77"/>
      <c r="E53" s="66"/>
      <c r="F53" s="68"/>
      <c r="G53" s="68"/>
      <c r="H53" s="68"/>
    </row>
    <row r="54" spans="3:8">
      <c r="C54" s="69" t="s">
        <v>117</v>
      </c>
      <c r="D54" s="77"/>
      <c r="E54" s="66"/>
      <c r="F54" s="68"/>
      <c r="G54" s="68"/>
      <c r="H54" s="68"/>
    </row>
    <row r="55" spans="3:8">
      <c r="C55" s="69" t="s">
        <v>118</v>
      </c>
      <c r="D55" s="77"/>
      <c r="E55" s="66"/>
      <c r="F55" s="68"/>
      <c r="G55" s="68"/>
      <c r="H55" s="68"/>
    </row>
    <row r="56" spans="3:8">
      <c r="C56" s="70" t="s">
        <v>119</v>
      </c>
      <c r="D56" s="77"/>
      <c r="E56" s="66"/>
      <c r="F56" s="68"/>
      <c r="G56" s="68"/>
      <c r="H56" s="68"/>
    </row>
    <row r="57" spans="3:8">
      <c r="C57" s="69" t="s">
        <v>120</v>
      </c>
      <c r="D57" s="77"/>
      <c r="E57" s="66"/>
      <c r="F57" s="68"/>
      <c r="G57" s="68"/>
      <c r="H57" s="68"/>
    </row>
    <row r="58" spans="3:8">
      <c r="C58" s="70" t="s">
        <v>121</v>
      </c>
      <c r="D58" s="77"/>
      <c r="E58" s="66"/>
      <c r="F58" s="68"/>
      <c r="G58" s="68"/>
      <c r="H58" s="68"/>
    </row>
    <row r="59" spans="3:8">
      <c r="C59" s="119" t="s">
        <v>105</v>
      </c>
      <c r="D59" s="119"/>
      <c r="E59" s="71">
        <f>SUM(E51:E58)</f>
        <v>0</v>
      </c>
      <c r="F59" s="68"/>
      <c r="G59" s="68"/>
      <c r="H59" s="68"/>
    </row>
    <row r="60" spans="3:8">
      <c r="C60" s="118" t="s">
        <v>109</v>
      </c>
      <c r="D60" s="120"/>
      <c r="E60" s="72">
        <f>D52*E52+D53*E53+D54*E54+D55*E55+D56*E56+D57*E57+D58*E58</f>
        <v>0</v>
      </c>
      <c r="F60" s="68"/>
      <c r="G60" s="68"/>
      <c r="H60" s="68"/>
    </row>
    <row r="61" spans="3:8">
      <c r="C61" s="65"/>
      <c r="D61" s="73"/>
      <c r="E61" s="74"/>
      <c r="F61" s="68"/>
      <c r="G61" s="68"/>
      <c r="H61" s="68"/>
    </row>
    <row r="62" spans="3:8" ht="14.25" customHeight="1">
      <c r="C62" s="119" t="s">
        <v>113</v>
      </c>
      <c r="D62" s="119"/>
      <c r="E62" s="86" t="s">
        <v>143</v>
      </c>
      <c r="F62" s="68"/>
      <c r="G62" s="68"/>
      <c r="H62" s="68"/>
    </row>
    <row r="63" spans="3:8" ht="14.25" customHeight="1">
      <c r="C63" s="119" t="s">
        <v>110</v>
      </c>
      <c r="D63" s="119"/>
      <c r="E63" s="86" t="s">
        <v>144</v>
      </c>
      <c r="F63" s="68"/>
      <c r="G63" s="68"/>
      <c r="H63" s="68"/>
    </row>
    <row r="64" spans="3:8" ht="14.25" customHeight="1">
      <c r="C64" s="119" t="s">
        <v>112</v>
      </c>
      <c r="D64" s="119"/>
      <c r="E64" s="86" t="s">
        <v>145</v>
      </c>
      <c r="F64" s="68"/>
      <c r="G64" s="68"/>
      <c r="H64" s="68"/>
    </row>
    <row r="65" spans="3:8">
      <c r="C65" s="119" t="s">
        <v>111</v>
      </c>
      <c r="D65" s="119"/>
      <c r="E65" s="71" t="e">
        <f>E62/E63</f>
        <v>#VALUE!</v>
      </c>
      <c r="F65" s="68"/>
      <c r="G65" s="68"/>
      <c r="H65" s="68"/>
    </row>
    <row r="66" spans="3:8">
      <c r="C66" s="65"/>
      <c r="D66" s="73"/>
      <c r="E66" s="74"/>
      <c r="F66" s="82" t="s">
        <v>125</v>
      </c>
      <c r="G66" s="68"/>
      <c r="H66" s="68"/>
    </row>
    <row r="67" spans="3:8" ht="13.5" customHeight="1">
      <c r="C67" s="118" t="s">
        <v>108</v>
      </c>
      <c r="D67" s="120"/>
      <c r="E67" s="75" t="e">
        <f>(F48-E60-E62)/F48</f>
        <v>#VALUE!</v>
      </c>
      <c r="F67" s="118" t="s">
        <v>107</v>
      </c>
      <c r="G67" s="118"/>
      <c r="H67" s="67" t="s">
        <v>146</v>
      </c>
    </row>
  </sheetData>
  <protectedRanges>
    <protectedRange sqref="H45" name="範囲4"/>
    <protectedRange sqref="A44" name="範囲3_1"/>
    <protectedRange sqref="E44:F44" name="範囲3_2"/>
    <protectedRange sqref="C44:D44" name="範囲3_3"/>
  </protectedRanges>
  <mergeCells count="18">
    <mergeCell ref="F67:G67"/>
    <mergeCell ref="C64:D64"/>
    <mergeCell ref="C59:D59"/>
    <mergeCell ref="C60:D60"/>
    <mergeCell ref="C67:D67"/>
    <mergeCell ref="C63:D63"/>
    <mergeCell ref="C65:D65"/>
    <mergeCell ref="C62:D62"/>
    <mergeCell ref="A46:B46"/>
    <mergeCell ref="C42:F42"/>
    <mergeCell ref="H42:H43"/>
    <mergeCell ref="A1:B1"/>
    <mergeCell ref="B42:B43"/>
    <mergeCell ref="G42:G43"/>
    <mergeCell ref="A42:A43"/>
    <mergeCell ref="G1:H32"/>
    <mergeCell ref="C35:D37"/>
    <mergeCell ref="E35:H37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view="pageBreakPreview" zoomScale="70" zoomScaleNormal="100" zoomScaleSheetLayoutView="70" workbookViewId="0">
      <selection activeCell="G4" sqref="G4:K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98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87" t="s">
        <v>33</v>
      </c>
      <c r="D3" s="190"/>
      <c r="E3" s="190"/>
      <c r="F3" s="192" t="s">
        <v>32</v>
      </c>
      <c r="G3" s="21" t="s">
        <v>25</v>
      </c>
      <c r="H3" s="18"/>
      <c r="I3" s="18"/>
      <c r="J3" s="18"/>
      <c r="K3" s="17"/>
      <c r="L3" s="128" t="s">
        <v>45</v>
      </c>
      <c r="M3" s="129"/>
      <c r="N3" s="129"/>
      <c r="O3" s="130"/>
    </row>
    <row r="4" spans="1:15" ht="20.100000000000001" customHeight="1">
      <c r="B4" s="1"/>
      <c r="C4" s="188"/>
      <c r="D4" s="191"/>
      <c r="E4" s="191"/>
      <c r="F4" s="188"/>
      <c r="G4" s="182"/>
      <c r="H4" s="183"/>
      <c r="I4" s="183"/>
      <c r="J4" s="183"/>
      <c r="K4" s="184"/>
      <c r="L4" s="201" t="str">
        <f>記入!B37</f>
        <v>${aw.draftingdate}</v>
      </c>
      <c r="M4" s="202"/>
      <c r="N4" s="202"/>
      <c r="O4" s="203"/>
    </row>
    <row r="5" spans="1:15" ht="20.100000000000001" customHeight="1">
      <c r="B5" s="1"/>
      <c r="C5" s="188"/>
      <c r="D5" s="191"/>
      <c r="E5" s="191"/>
      <c r="F5" s="188"/>
      <c r="G5" s="182"/>
      <c r="H5" s="183"/>
      <c r="I5" s="183"/>
      <c r="J5" s="183"/>
      <c r="K5" s="184"/>
      <c r="L5" s="128" t="s">
        <v>47</v>
      </c>
      <c r="M5" s="129"/>
      <c r="N5" s="129"/>
      <c r="O5" s="130"/>
    </row>
    <row r="6" spans="1:15" ht="20.100000000000001" customHeight="1">
      <c r="B6" s="1"/>
      <c r="C6" s="188"/>
      <c r="D6" s="191"/>
      <c r="E6" s="191"/>
      <c r="F6" s="192" t="s">
        <v>19</v>
      </c>
      <c r="G6" s="182"/>
      <c r="H6" s="183"/>
      <c r="I6" s="183"/>
      <c r="J6" s="183"/>
      <c r="K6" s="184"/>
      <c r="L6" s="193" t="str">
        <f>記入!B38</f>
        <v>${aw.scheduleddate}</v>
      </c>
      <c r="M6" s="194"/>
      <c r="N6" s="194"/>
      <c r="O6" s="195"/>
    </row>
    <row r="7" spans="1:15" ht="20.100000000000001" customHeight="1">
      <c r="B7" s="1"/>
      <c r="C7" s="188"/>
      <c r="D7" s="191"/>
      <c r="E7" s="191"/>
      <c r="F7" s="188"/>
      <c r="G7" s="182"/>
      <c r="H7" s="183"/>
      <c r="I7" s="183"/>
      <c r="J7" s="183"/>
      <c r="K7" s="184"/>
      <c r="L7" s="196" t="s">
        <v>20</v>
      </c>
      <c r="M7" s="178"/>
      <c r="N7" s="178"/>
      <c r="O7" s="197"/>
    </row>
    <row r="8" spans="1:15" ht="20.100000000000001" customHeight="1">
      <c r="B8" s="1"/>
      <c r="C8" s="189"/>
      <c r="D8" s="191"/>
      <c r="E8" s="191"/>
      <c r="F8" s="189"/>
      <c r="G8" s="182"/>
      <c r="H8" s="185"/>
      <c r="I8" s="185"/>
      <c r="J8" s="185"/>
      <c r="K8" s="186"/>
      <c r="L8" s="198"/>
      <c r="M8" s="199"/>
      <c r="N8" s="199"/>
      <c r="O8" s="200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21" t="s">
        <v>28</v>
      </c>
      <c r="I9" s="121" t="s">
        <v>29</v>
      </c>
      <c r="J9" s="121" t="s">
        <v>30</v>
      </c>
      <c r="K9" s="122" t="s">
        <v>31</v>
      </c>
      <c r="L9" s="128" t="s">
        <v>49</v>
      </c>
      <c r="M9" s="129"/>
      <c r="N9" s="126" t="str">
        <f>記入!B39</f>
        <v>${aw.plan}</v>
      </c>
      <c r="O9" s="127"/>
    </row>
    <row r="10" spans="1:15" ht="20.100000000000001" customHeight="1">
      <c r="B10" s="1"/>
      <c r="C10" s="169" t="str">
        <f>記入!B9</f>
        <v>${aw.deployment}</v>
      </c>
      <c r="D10" s="170"/>
      <c r="E10" s="170"/>
      <c r="F10" s="170"/>
      <c r="G10" s="171"/>
      <c r="H10" s="121"/>
      <c r="I10" s="121"/>
      <c r="J10" s="121"/>
      <c r="K10" s="122"/>
      <c r="L10" s="128" t="s">
        <v>21</v>
      </c>
      <c r="M10" s="129"/>
      <c r="N10" s="129"/>
      <c r="O10" s="130"/>
    </row>
    <row r="11" spans="1:15" ht="20.100000000000001" customHeight="1">
      <c r="B11" s="1"/>
      <c r="C11" s="172"/>
      <c r="D11" s="173"/>
      <c r="E11" s="173"/>
      <c r="F11" s="173"/>
      <c r="G11" s="174"/>
      <c r="H11" s="121"/>
      <c r="I11" s="121"/>
      <c r="J11" s="121" t="str">
        <f>記入!B35</f>
        <v>${aw.user_id}</v>
      </c>
      <c r="K11" s="125" t="str">
        <f>記入!B36</f>
        <v>${aw.telephone}</v>
      </c>
      <c r="L11" s="123" t="str">
        <f>記入!B20</f>
        <v>${aw.claimamount}</v>
      </c>
      <c r="M11" s="124"/>
      <c r="N11" s="131" t="str">
        <f>記入!B19</f>
        <v>${aw.currencyposition}</v>
      </c>
      <c r="O11" s="132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21"/>
      <c r="I12" s="121"/>
      <c r="J12" s="121"/>
      <c r="K12" s="125"/>
      <c r="L12" s="133" t="s">
        <v>24</v>
      </c>
      <c r="M12" s="134"/>
      <c r="N12" s="134"/>
      <c r="O12" s="135"/>
    </row>
    <row r="13" spans="1:15" ht="20.100000000000001" customHeight="1">
      <c r="B13" s="1"/>
      <c r="C13" s="175" t="str">
        <f>記入!B10</f>
        <v>${aw.pjnamejapanese}</v>
      </c>
      <c r="D13" s="176"/>
      <c r="E13" s="176"/>
      <c r="F13" s="176"/>
      <c r="G13" s="177"/>
      <c r="H13" s="121"/>
      <c r="I13" s="121"/>
      <c r="J13" s="121"/>
      <c r="K13" s="125"/>
      <c r="L13" s="123" t="str">
        <f>記入!B20</f>
        <v>${aw.claimamount}</v>
      </c>
      <c r="M13" s="124"/>
      <c r="N13" s="131" t="str">
        <f>記入!B19</f>
        <v>${aw.currencyposition}</v>
      </c>
      <c r="O13" s="132"/>
    </row>
    <row r="14" spans="1:15" ht="9" customHeight="1">
      <c r="B14" s="168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68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68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68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68"/>
      <c r="C18" s="9"/>
      <c r="D18" s="1"/>
      <c r="E18" s="10" t="s">
        <v>95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68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68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68"/>
      <c r="C21" s="9"/>
      <c r="D21" s="153" t="s">
        <v>54</v>
      </c>
      <c r="E21" s="153"/>
      <c r="F21" s="136" t="str">
        <f>記入!B2</f>
        <v>${aw.custojapanese}</v>
      </c>
      <c r="G21" s="136"/>
      <c r="H21" s="136"/>
      <c r="I21" s="136"/>
      <c r="J21" s="136"/>
      <c r="K21" s="136"/>
      <c r="L21" s="136"/>
      <c r="M21" s="136"/>
      <c r="N21" s="136"/>
      <c r="O21" s="4"/>
    </row>
    <row r="22" spans="2:15" ht="15" customHeight="1">
      <c r="B22" s="168"/>
      <c r="C22" s="9"/>
      <c r="D22" s="153"/>
      <c r="E22" s="153"/>
      <c r="F22" s="136"/>
      <c r="G22" s="136"/>
      <c r="H22" s="136"/>
      <c r="I22" s="136"/>
      <c r="J22" s="136"/>
      <c r="K22" s="136"/>
      <c r="L22" s="136"/>
      <c r="M22" s="136"/>
      <c r="N22" s="136"/>
      <c r="O22" s="4"/>
    </row>
    <row r="23" spans="2:15" ht="15" customHeight="1">
      <c r="B23" s="168"/>
      <c r="C23" s="9"/>
      <c r="D23" s="153" t="s">
        <v>55</v>
      </c>
      <c r="E23" s="153"/>
      <c r="F23" s="136" t="str">
        <f>C13</f>
        <v>${aw.pjnamejapanese}</v>
      </c>
      <c r="G23" s="136"/>
      <c r="H23" s="136"/>
      <c r="I23" s="136"/>
      <c r="J23" s="136"/>
      <c r="K23" s="136"/>
      <c r="L23" s="136"/>
      <c r="M23" s="136"/>
      <c r="N23" s="136"/>
      <c r="O23" s="4"/>
    </row>
    <row r="24" spans="2:15" ht="15" customHeight="1">
      <c r="B24" s="168"/>
      <c r="C24" s="9"/>
      <c r="D24" s="153"/>
      <c r="E24" s="153"/>
      <c r="F24" s="136"/>
      <c r="G24" s="136"/>
      <c r="H24" s="136"/>
      <c r="I24" s="136"/>
      <c r="J24" s="136"/>
      <c r="K24" s="136"/>
      <c r="L24" s="136"/>
      <c r="M24" s="136"/>
      <c r="N24" s="136"/>
      <c r="O24" s="4"/>
    </row>
    <row r="25" spans="2:15" ht="15" customHeight="1">
      <c r="B25" s="168"/>
      <c r="C25" s="9"/>
      <c r="D25" s="153" t="s">
        <v>56</v>
      </c>
      <c r="E25" s="153"/>
      <c r="F25" s="136" t="str">
        <f>記入!B12</f>
        <v>${aw.user_id}</v>
      </c>
      <c r="G25" s="136"/>
      <c r="H25" s="136"/>
      <c r="I25" s="136"/>
      <c r="J25" s="136"/>
      <c r="K25" s="136"/>
      <c r="L25" s="136"/>
      <c r="M25" s="136"/>
      <c r="N25" s="136"/>
      <c r="O25" s="4"/>
    </row>
    <row r="26" spans="2:15" ht="15" customHeight="1">
      <c r="B26" s="168"/>
      <c r="C26" s="9"/>
      <c r="D26" s="153"/>
      <c r="E26" s="153"/>
      <c r="F26" s="136"/>
      <c r="G26" s="136"/>
      <c r="H26" s="136"/>
      <c r="I26" s="136"/>
      <c r="J26" s="136"/>
      <c r="K26" s="136"/>
      <c r="L26" s="136"/>
      <c r="M26" s="136"/>
      <c r="N26" s="136"/>
      <c r="O26" s="4"/>
    </row>
    <row r="27" spans="2:15" ht="15" customHeight="1">
      <c r="B27" s="168"/>
      <c r="C27" s="9"/>
      <c r="D27" s="155" t="s">
        <v>59</v>
      </c>
      <c r="E27" s="155"/>
      <c r="F27" s="137" t="str">
        <f>記入!B14</f>
        <v>${statime[0]}</v>
      </c>
      <c r="G27" s="138"/>
      <c r="H27" s="138"/>
      <c r="I27" s="179" t="s">
        <v>62</v>
      </c>
      <c r="J27" s="139" t="str">
        <f>記入!B15</f>
        <v>${statime[1]}</v>
      </c>
      <c r="K27" s="139"/>
      <c r="L27" s="139"/>
      <c r="M27" s="139"/>
      <c r="N27" s="140"/>
      <c r="O27" s="4"/>
    </row>
    <row r="28" spans="2:15" ht="15" customHeight="1">
      <c r="B28" s="168"/>
      <c r="C28" s="9"/>
      <c r="D28" s="155"/>
      <c r="E28" s="155"/>
      <c r="F28" s="137"/>
      <c r="G28" s="138"/>
      <c r="H28" s="138"/>
      <c r="I28" s="179"/>
      <c r="J28" s="139"/>
      <c r="K28" s="139"/>
      <c r="L28" s="139"/>
      <c r="M28" s="139"/>
      <c r="N28" s="140"/>
      <c r="O28" s="4"/>
    </row>
    <row r="29" spans="2:15" ht="24.75" customHeight="1">
      <c r="B29" s="168"/>
      <c r="C29" s="9"/>
      <c r="D29" s="146" t="s">
        <v>57</v>
      </c>
      <c r="E29" s="143"/>
      <c r="F29" s="146" t="s">
        <v>60</v>
      </c>
      <c r="G29" s="143"/>
      <c r="H29" s="147" t="s">
        <v>61</v>
      </c>
      <c r="I29" s="149" t="s">
        <v>68</v>
      </c>
      <c r="J29" s="150"/>
      <c r="K29" s="142" t="s">
        <v>67</v>
      </c>
      <c r="L29" s="143"/>
      <c r="M29" s="146" t="s">
        <v>58</v>
      </c>
      <c r="N29" s="143"/>
      <c r="O29" s="4"/>
    </row>
    <row r="30" spans="2:15" ht="24.75" customHeight="1">
      <c r="B30" s="168"/>
      <c r="C30" s="9"/>
      <c r="D30" s="180"/>
      <c r="E30" s="181"/>
      <c r="F30" s="144"/>
      <c r="G30" s="145"/>
      <c r="H30" s="148"/>
      <c r="I30" s="22" t="s">
        <v>65</v>
      </c>
      <c r="J30" s="22" t="s">
        <v>66</v>
      </c>
      <c r="K30" s="144"/>
      <c r="L30" s="145"/>
      <c r="M30" s="151" t="str">
        <f>"(" &amp; 記入!B19 &amp; ")"</f>
        <v>(${aw.currencyposition})</v>
      </c>
      <c r="N30" s="152"/>
      <c r="O30" s="4"/>
    </row>
    <row r="31" spans="2:15" ht="24.95" customHeight="1">
      <c r="B31" s="168"/>
      <c r="C31" s="9"/>
      <c r="D31" s="180"/>
      <c r="E31" s="181"/>
      <c r="F31" s="136" t="str">
        <f>記入!A44</f>
        <v>${t.budgetcode}</v>
      </c>
      <c r="G31" s="136"/>
      <c r="H31" s="24" t="str">
        <f>記入!B44</f>
        <v>${t.depart}</v>
      </c>
      <c r="I31" s="24" t="str">
        <f>記入!C44</f>
        <v>${t.member}</v>
      </c>
      <c r="J31" s="24" t="str">
        <f>記入!E44</f>
        <v>${t.outsource}</v>
      </c>
      <c r="K31" s="136" t="e">
        <f>記入!G44</f>
        <v>#VALUE!</v>
      </c>
      <c r="L31" s="136"/>
      <c r="M31" s="141" t="e">
        <f>記入!H44</f>
        <v>#VALUE!</v>
      </c>
      <c r="N31" s="141"/>
      <c r="O31" s="4"/>
    </row>
    <row r="32" spans="2:15" ht="24.95" customHeight="1">
      <c r="B32" s="168"/>
      <c r="C32" s="9"/>
      <c r="D32" s="180"/>
      <c r="E32" s="181"/>
      <c r="F32" s="136" t="e">
        <f>記入!#REF!</f>
        <v>#REF!</v>
      </c>
      <c r="G32" s="136"/>
      <c r="H32" s="24" t="e">
        <f>記入!#REF!</f>
        <v>#REF!</v>
      </c>
      <c r="I32" s="24" t="e">
        <f>記入!#REF!</f>
        <v>#REF!</v>
      </c>
      <c r="J32" s="24" t="e">
        <f>記入!#REF!</f>
        <v>#REF!</v>
      </c>
      <c r="K32" s="136" t="e">
        <f>記入!#REF!</f>
        <v>#REF!</v>
      </c>
      <c r="L32" s="136"/>
      <c r="M32" s="141" t="e">
        <f>記入!#REF!</f>
        <v>#REF!</v>
      </c>
      <c r="N32" s="141"/>
      <c r="O32" s="4"/>
    </row>
    <row r="33" spans="2:15" ht="24.95" customHeight="1">
      <c r="B33" s="168"/>
      <c r="C33" s="9"/>
      <c r="D33" s="180"/>
      <c r="E33" s="181"/>
      <c r="F33" s="136" t="e">
        <f>記入!#REF!</f>
        <v>#REF!</v>
      </c>
      <c r="G33" s="136"/>
      <c r="H33" s="24" t="e">
        <f>記入!#REF!</f>
        <v>#REF!</v>
      </c>
      <c r="I33" s="24" t="e">
        <f>記入!#REF!</f>
        <v>#REF!</v>
      </c>
      <c r="J33" s="24" t="e">
        <f>記入!#REF!</f>
        <v>#REF!</v>
      </c>
      <c r="K33" s="136" t="e">
        <f>記入!#REF!</f>
        <v>#REF!</v>
      </c>
      <c r="L33" s="136"/>
      <c r="M33" s="141" t="e">
        <f>記入!#REF!</f>
        <v>#REF!</v>
      </c>
      <c r="N33" s="141"/>
      <c r="O33" s="4"/>
    </row>
    <row r="34" spans="2:15" ht="24.95" customHeight="1">
      <c r="B34" s="168"/>
      <c r="C34" s="9"/>
      <c r="D34" s="180"/>
      <c r="E34" s="181"/>
      <c r="F34" s="136" t="e">
        <f>記入!#REF!</f>
        <v>#REF!</v>
      </c>
      <c r="G34" s="136"/>
      <c r="H34" s="24" t="e">
        <f>記入!#REF!</f>
        <v>#REF!</v>
      </c>
      <c r="I34" s="24" t="e">
        <f>記入!#REF!</f>
        <v>#REF!</v>
      </c>
      <c r="J34" s="24" t="e">
        <f>記入!#REF!</f>
        <v>#REF!</v>
      </c>
      <c r="K34" s="136" t="e">
        <f>記入!#REF!</f>
        <v>#REF!</v>
      </c>
      <c r="L34" s="136"/>
      <c r="M34" s="141" t="e">
        <f>記入!#REF!</f>
        <v>#REF!</v>
      </c>
      <c r="N34" s="141"/>
      <c r="O34" s="4"/>
    </row>
    <row r="35" spans="2:15" ht="24.95" customHeight="1">
      <c r="B35" s="168"/>
      <c r="C35" s="9"/>
      <c r="D35" s="180"/>
      <c r="E35" s="181"/>
      <c r="F35" s="136" t="str">
        <f>記入!A45</f>
        <v>経費</v>
      </c>
      <c r="G35" s="136"/>
      <c r="H35" s="24" t="str">
        <f>記入!B45</f>
        <v>-</v>
      </c>
      <c r="I35" s="24" t="str">
        <f>記入!C45</f>
        <v>-</v>
      </c>
      <c r="J35" s="24" t="str">
        <f>記入!E45</f>
        <v>-</v>
      </c>
      <c r="K35" s="136" t="str">
        <f>記入!G45</f>
        <v>-</v>
      </c>
      <c r="L35" s="136"/>
      <c r="M35" s="141">
        <f>記入!H45</f>
        <v>0</v>
      </c>
      <c r="N35" s="141"/>
      <c r="O35" s="4"/>
    </row>
    <row r="36" spans="2:15" ht="24.95" customHeight="1">
      <c r="B36" s="168"/>
      <c r="C36" s="9"/>
      <c r="D36" s="144"/>
      <c r="E36" s="145"/>
      <c r="F36" s="153" t="s">
        <v>64</v>
      </c>
      <c r="G36" s="153"/>
      <c r="H36" s="153"/>
      <c r="I36" s="22" t="e">
        <f>SUM(I31:I35)</f>
        <v>#REF!</v>
      </c>
      <c r="J36" s="22" t="e">
        <f>SUM(J31:J35)</f>
        <v>#REF!</v>
      </c>
      <c r="K36" s="153" t="e">
        <f>SUM(K31:L35)</f>
        <v>#VALUE!</v>
      </c>
      <c r="L36" s="153"/>
      <c r="M36" s="154" t="e">
        <f>SUM(M31:N35)</f>
        <v>#VALUE!</v>
      </c>
      <c r="N36" s="154"/>
      <c r="O36" s="4"/>
    </row>
    <row r="37" spans="2:15" ht="24.95" customHeight="1">
      <c r="B37" s="168"/>
      <c r="C37" s="9"/>
      <c r="D37" s="78"/>
      <c r="E37" s="78"/>
      <c r="F37" s="79"/>
      <c r="G37" s="79"/>
      <c r="H37" s="79"/>
      <c r="I37" s="78"/>
      <c r="J37" s="78"/>
      <c r="K37" s="156" t="s">
        <v>123</v>
      </c>
      <c r="L37" s="156"/>
      <c r="M37" s="157" t="e">
        <f>記入!E67</f>
        <v>#VALUE!</v>
      </c>
      <c r="N37" s="157"/>
      <c r="O37" s="4"/>
    </row>
    <row r="38" spans="2:15" ht="24.95" customHeight="1">
      <c r="B38" s="168"/>
      <c r="C38" s="9"/>
      <c r="D38" s="80"/>
      <c r="E38" s="80"/>
      <c r="F38" s="81"/>
      <c r="G38" s="81"/>
      <c r="H38" s="81"/>
      <c r="I38" s="80"/>
      <c r="J38" s="80"/>
      <c r="K38" s="156" t="s">
        <v>122</v>
      </c>
      <c r="L38" s="156"/>
      <c r="M38" s="157" t="str">
        <f>記入!H67</f>
        <v>${aw.rate}</v>
      </c>
      <c r="N38" s="157"/>
      <c r="O38" s="4"/>
    </row>
    <row r="39" spans="2:15" ht="24.95" customHeight="1">
      <c r="B39" s="168"/>
      <c r="C39" s="9"/>
      <c r="D39" s="155" t="s">
        <v>63</v>
      </c>
      <c r="E39" s="155"/>
      <c r="F39" s="149" t="s">
        <v>86</v>
      </c>
      <c r="G39" s="150"/>
      <c r="H39" s="158" t="s">
        <v>124</v>
      </c>
      <c r="I39" s="150"/>
      <c r="J39" s="155" t="str">
        <f>"請求金額"&amp;"("&amp;記入!B19&amp;")"</f>
        <v>請求金額(${aw.currencyposition})</v>
      </c>
      <c r="K39" s="155"/>
      <c r="L39" s="155"/>
      <c r="M39" s="155"/>
      <c r="N39" s="155"/>
      <c r="O39" s="4"/>
    </row>
    <row r="40" spans="2:15" ht="23.1" customHeight="1">
      <c r="B40" s="168"/>
      <c r="C40" s="9"/>
      <c r="D40" s="153" t="str">
        <f>記入!A29</f>
        <v>第一回</v>
      </c>
      <c r="E40" s="153"/>
      <c r="F40" s="166" t="str">
        <f>IF(記入!B29="","",記入!B29)</f>
        <v>${num[0].deliverydate}</v>
      </c>
      <c r="G40" s="167"/>
      <c r="H40" s="166" t="str">
        <f>IF(記入!D29="","",記入!D29)</f>
        <v>${num[0].claimdate}</v>
      </c>
      <c r="I40" s="167"/>
      <c r="J40" s="141" t="str">
        <f>IF(記入!F29="","",記入!F29)</f>
        <v>${num[0].claimamount}</v>
      </c>
      <c r="K40" s="141"/>
      <c r="L40" s="141"/>
      <c r="M40" s="141"/>
      <c r="N40" s="141"/>
      <c r="O40" s="4"/>
    </row>
    <row r="41" spans="2:15" ht="23.1" customHeight="1">
      <c r="B41" s="168"/>
      <c r="C41" s="9"/>
      <c r="D41" s="153" t="str">
        <f>記入!A30</f>
        <v>第二回</v>
      </c>
      <c r="E41" s="153"/>
      <c r="F41" s="166" t="str">
        <f>IF(記入!B30="","",記入!B30)</f>
        <v>${num[1].deliverydate}</v>
      </c>
      <c r="G41" s="167"/>
      <c r="H41" s="166" t="str">
        <f>IF(記入!D30="","",記入!D30)</f>
        <v>${num[1].claimdate}</v>
      </c>
      <c r="I41" s="167"/>
      <c r="J41" s="141" t="str">
        <f>IF(記入!F30="","",記入!F30)</f>
        <v>${num[1].claimamount}</v>
      </c>
      <c r="K41" s="141"/>
      <c r="L41" s="141"/>
      <c r="M41" s="141"/>
      <c r="N41" s="141"/>
      <c r="O41" s="4"/>
    </row>
    <row r="42" spans="2:15" ht="23.1" customHeight="1">
      <c r="B42" s="168"/>
      <c r="C42" s="9"/>
      <c r="D42" s="153" t="str">
        <f>記入!A31</f>
        <v>第三回</v>
      </c>
      <c r="E42" s="153"/>
      <c r="F42" s="166" t="str">
        <f>IF(記入!B31="","",記入!B31)</f>
        <v>${num[2].deliverydate}</v>
      </c>
      <c r="G42" s="167"/>
      <c r="H42" s="166" t="str">
        <f>IF(記入!D31="","",記入!D31)</f>
        <v>${num[2].claimdate}</v>
      </c>
      <c r="I42" s="167"/>
      <c r="J42" s="141" t="str">
        <f>IF(記入!F31="","",記入!F31)</f>
        <v>${num[2].claimamount}</v>
      </c>
      <c r="K42" s="141"/>
      <c r="L42" s="141"/>
      <c r="M42" s="141"/>
      <c r="N42" s="141"/>
      <c r="O42" s="4"/>
    </row>
    <row r="43" spans="2:15" ht="23.1" customHeight="1">
      <c r="B43" s="168"/>
      <c r="C43" s="9"/>
      <c r="D43" s="153" t="str">
        <f>記入!A32</f>
        <v>第四回</v>
      </c>
      <c r="E43" s="153"/>
      <c r="F43" s="166" t="str">
        <f>IF(記入!B32="","",記入!B32)</f>
        <v>${num[3].deliverydate}</v>
      </c>
      <c r="G43" s="167"/>
      <c r="H43" s="166" t="str">
        <f>IF(記入!D32="","",記入!D32)</f>
        <v>${num[3].claimdate}</v>
      </c>
      <c r="I43" s="167"/>
      <c r="J43" s="141" t="str">
        <f>IF(記入!F32="","",記入!F32)</f>
        <v>${num[3].claimamount}</v>
      </c>
      <c r="K43" s="141"/>
      <c r="L43" s="141"/>
      <c r="M43" s="141"/>
      <c r="N43" s="141"/>
      <c r="O43" s="4"/>
    </row>
    <row r="44" spans="2:15" ht="21.75" customHeight="1">
      <c r="B44" s="168"/>
      <c r="C44" s="9"/>
      <c r="D44" s="12"/>
      <c r="E44" s="12"/>
      <c r="F44" s="12"/>
      <c r="G44" s="12"/>
      <c r="H44" s="12"/>
      <c r="I44" s="12"/>
      <c r="J44" s="161">
        <f>SUM(J40:N43)</f>
        <v>0</v>
      </c>
      <c r="K44" s="162"/>
      <c r="L44" s="162"/>
      <c r="M44" s="162"/>
      <c r="N44" s="163"/>
      <c r="O44" s="4"/>
    </row>
    <row r="45" spans="2:15" ht="20.100000000000001" customHeight="1">
      <c r="B45" s="168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68"/>
      <c r="C46" s="9"/>
      <c r="D46" s="13"/>
      <c r="E46" s="178" t="s">
        <v>51</v>
      </c>
      <c r="F46" s="178"/>
      <c r="G46" s="27" t="str">
        <f>記入!B40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68"/>
      <c r="C47" s="9"/>
      <c r="D47" s="13"/>
      <c r="E47" s="178" t="s">
        <v>52</v>
      </c>
      <c r="F47" s="178"/>
      <c r="G47" s="27" t="str">
        <f>記入!B41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68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68"/>
      <c r="C49" s="9"/>
      <c r="D49" s="13" t="s">
        <v>100</v>
      </c>
      <c r="E49" s="25"/>
      <c r="F49" s="159" t="str">
        <f>記入!E35</f>
        <v>${aw.remarks}</v>
      </c>
      <c r="G49" s="159"/>
      <c r="H49" s="159"/>
      <c r="I49" s="159"/>
      <c r="J49" s="159"/>
      <c r="K49" s="159"/>
      <c r="L49" s="159"/>
      <c r="M49" s="159"/>
      <c r="N49" s="159"/>
      <c r="O49" s="4"/>
    </row>
    <row r="50" spans="2:15" ht="20.100000000000001" customHeight="1">
      <c r="B50" s="168"/>
      <c r="C50" s="9"/>
      <c r="D50" s="13"/>
      <c r="E50" s="26"/>
      <c r="F50" s="160"/>
      <c r="G50" s="160"/>
      <c r="H50" s="160"/>
      <c r="I50" s="160"/>
      <c r="J50" s="160"/>
      <c r="K50" s="160"/>
      <c r="L50" s="160"/>
      <c r="M50" s="160"/>
      <c r="N50" s="160"/>
      <c r="O50" s="4"/>
    </row>
    <row r="51" spans="2:15" ht="20.100000000000001" customHeight="1">
      <c r="B51" s="168"/>
      <c r="C51" s="165" t="s">
        <v>39</v>
      </c>
      <c r="D51" s="165"/>
      <c r="E51" s="165"/>
      <c r="F51" s="165" t="s">
        <v>37</v>
      </c>
      <c r="G51" s="165"/>
      <c r="H51" s="165" t="s">
        <v>38</v>
      </c>
      <c r="I51" s="165"/>
      <c r="J51" s="165" t="s">
        <v>37</v>
      </c>
      <c r="K51" s="165"/>
      <c r="L51" s="165"/>
      <c r="M51" s="165" t="s">
        <v>38</v>
      </c>
      <c r="N51" s="165"/>
      <c r="O51" s="165"/>
    </row>
    <row r="52" spans="2:15" ht="20.100000000000001" customHeight="1">
      <c r="B52" s="168"/>
      <c r="C52" s="165"/>
      <c r="D52" s="165"/>
      <c r="E52" s="165"/>
      <c r="F52" s="164"/>
      <c r="G52" s="164"/>
      <c r="H52" s="164"/>
      <c r="I52" s="164"/>
      <c r="J52" s="164"/>
      <c r="K52" s="164"/>
      <c r="L52" s="164"/>
      <c r="M52" s="164"/>
      <c r="N52" s="164"/>
      <c r="O52" s="164"/>
    </row>
    <row r="53" spans="2:15" ht="20.100000000000001" customHeight="1">
      <c r="B53" s="168"/>
      <c r="C53" s="165"/>
      <c r="D53" s="165"/>
      <c r="E53" s="165"/>
      <c r="F53" s="16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2:15" ht="20.100000000000001" customHeight="1">
      <c r="B54" s="168"/>
      <c r="C54" s="165"/>
      <c r="D54" s="165"/>
      <c r="E54" s="165"/>
      <c r="F54" s="164"/>
      <c r="G54" s="164"/>
      <c r="H54" s="164"/>
      <c r="I54" s="164"/>
      <c r="J54" s="164"/>
      <c r="K54" s="164"/>
      <c r="L54" s="164"/>
      <c r="M54" s="164"/>
      <c r="N54" s="164"/>
      <c r="O54" s="164"/>
    </row>
    <row r="55" spans="2:15" ht="20.100000000000001" customHeight="1">
      <c r="B55" s="168"/>
      <c r="C55" s="165"/>
      <c r="D55" s="165"/>
      <c r="E55" s="165"/>
      <c r="F55" s="164"/>
      <c r="G55" s="164"/>
      <c r="H55" s="164"/>
      <c r="I55" s="164"/>
      <c r="J55" s="164"/>
      <c r="K55" s="164"/>
      <c r="L55" s="164"/>
      <c r="M55" s="164"/>
      <c r="N55" s="164"/>
      <c r="O55" s="164"/>
    </row>
    <row r="56" spans="2:15" ht="20.100000000000001" customHeight="1">
      <c r="B56" s="168"/>
      <c r="C56" s="165"/>
      <c r="D56" s="165"/>
      <c r="E56" s="165"/>
      <c r="F56" s="164"/>
      <c r="G56" s="164"/>
      <c r="H56" s="164"/>
      <c r="I56" s="164"/>
      <c r="J56" s="164"/>
      <c r="K56" s="164"/>
      <c r="L56" s="164"/>
      <c r="M56" s="164"/>
      <c r="N56" s="164"/>
      <c r="O56" s="164"/>
    </row>
    <row r="57" spans="2:15" ht="20.100000000000001" customHeight="1">
      <c r="B57" s="168"/>
      <c r="C57" s="165"/>
      <c r="D57" s="165"/>
      <c r="E57" s="165"/>
      <c r="F57" s="164"/>
      <c r="G57" s="164"/>
      <c r="H57" s="164"/>
      <c r="I57" s="164"/>
      <c r="J57" s="164"/>
      <c r="K57" s="164"/>
      <c r="L57" s="164"/>
      <c r="M57" s="164"/>
      <c r="N57" s="164"/>
      <c r="O57" s="164"/>
    </row>
    <row r="58" spans="2:15" ht="20.100000000000001" customHeight="1">
      <c r="B58" s="168"/>
      <c r="C58" s="165"/>
      <c r="D58" s="165"/>
      <c r="E58" s="165"/>
      <c r="F58" s="16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2:15" ht="20.100000000000001" customHeight="1">
      <c r="B59" s="168"/>
      <c r="C59" s="165"/>
      <c r="D59" s="165"/>
      <c r="E59" s="165"/>
      <c r="F59" s="164"/>
      <c r="G59" s="164"/>
      <c r="H59" s="164"/>
      <c r="I59" s="164"/>
      <c r="J59" s="164"/>
      <c r="K59" s="164"/>
      <c r="L59" s="164"/>
      <c r="M59" s="164"/>
      <c r="N59" s="164"/>
      <c r="O59" s="164"/>
    </row>
    <row r="60" spans="2:15" ht="20.100000000000001" customHeight="1">
      <c r="B60" s="168"/>
      <c r="C60" s="165"/>
      <c r="D60" s="165"/>
      <c r="E60" s="165"/>
      <c r="F60" s="164"/>
      <c r="G60" s="164"/>
      <c r="H60" s="164"/>
      <c r="I60" s="164"/>
      <c r="J60" s="164"/>
      <c r="K60" s="164"/>
      <c r="L60" s="164"/>
      <c r="M60" s="164"/>
      <c r="N60" s="164"/>
      <c r="O60" s="164"/>
    </row>
    <row r="61" spans="2:15" ht="14.25">
      <c r="C61" s="16" t="s">
        <v>23</v>
      </c>
    </row>
  </sheetData>
  <mergeCells count="110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2018-03-27T04:04:42Z</cp:lastPrinted>
  <dcterms:created xsi:type="dcterms:W3CDTF">2015-01-07T08:04:00Z</dcterms:created>
  <dcterms:modified xsi:type="dcterms:W3CDTF">2020-03-06T07:02:40Z</dcterms:modified>
</cp:coreProperties>
</file>