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Sheet1" sheetId="1" r:id="rId1"/>
    <sheet name="报价单" sheetId="2" r:id="rId2"/>
    <sheet name="Sheet3" sheetId="3" r:id="rId3"/>
  </sheets>
  <calcPr calcId="144525"/>
</workbook>
</file>

<file path=xl/sharedStrings.xml><?xml version="1.0" encoding="utf-8"?>
<sst xmlns="http://schemas.openxmlformats.org/spreadsheetml/2006/main" count="757" uniqueCount="308">
  <si>
    <t>序号</t>
  </si>
  <si>
    <t>品名</t>
  </si>
  <si>
    <t>规格</t>
  </si>
  <si>
    <t>单位</t>
  </si>
  <si>
    <t>备注</t>
  </si>
  <si>
    <t>出厂价</t>
  </si>
  <si>
    <t>68090铁灰</t>
  </si>
  <si>
    <t>拉手</t>
  </si>
  <si>
    <t>个</t>
  </si>
  <si>
    <t>68092A铁灰</t>
  </si>
  <si>
    <t>68060黑</t>
  </si>
  <si>
    <t>65751黑</t>
  </si>
  <si>
    <t>G型拉手</t>
  </si>
  <si>
    <t>米</t>
  </si>
  <si>
    <t>银色</t>
  </si>
  <si>
    <t>6505镍拉丝</t>
  </si>
  <si>
    <t>6505黑</t>
  </si>
  <si>
    <t>榻榻米拉手</t>
  </si>
  <si>
    <t>68012B黑色160</t>
  </si>
  <si>
    <t>68012B黑色448</t>
  </si>
  <si>
    <t>C7103亮铬</t>
  </si>
  <si>
    <t>C7103哑光</t>
  </si>
  <si>
    <t>1217哑光</t>
  </si>
  <si>
    <t>7922黑黄铜128</t>
  </si>
  <si>
    <t>　</t>
  </si>
  <si>
    <t>7922黑黄铜单孔</t>
  </si>
  <si>
    <t>T型拉手黑</t>
  </si>
  <si>
    <t>按需定制</t>
  </si>
  <si>
    <t>T型拉手黑亮光</t>
  </si>
  <si>
    <t>6842青古铜</t>
  </si>
  <si>
    <t>68057黑红古</t>
  </si>
  <si>
    <t>68036金琉璃</t>
  </si>
  <si>
    <t xml:space="preserve"> </t>
  </si>
  <si>
    <t>6841青古铜</t>
  </si>
  <si>
    <t>6841红古铜</t>
  </si>
  <si>
    <t>68088铁灰</t>
  </si>
  <si>
    <t>68082A铁灰</t>
  </si>
  <si>
    <t>6550镍拉丝</t>
  </si>
  <si>
    <t>抽屉拉手</t>
  </si>
  <si>
    <t>8068-32</t>
  </si>
  <si>
    <t>68074亮铬</t>
  </si>
  <si>
    <t>6503哑黑</t>
  </si>
  <si>
    <t>168挂衣钩珍珠镍</t>
  </si>
  <si>
    <t>168挂衣钩哑黑</t>
  </si>
  <si>
    <t>隐藏层板托架</t>
  </si>
  <si>
    <t>套</t>
  </si>
  <si>
    <t>鱼嘴夹</t>
  </si>
  <si>
    <t>对</t>
  </si>
  <si>
    <t>膨胀丝</t>
  </si>
  <si>
    <t>6*80</t>
  </si>
  <si>
    <t>隐形吊码</t>
  </si>
  <si>
    <t>明装吊码</t>
  </si>
  <si>
    <t>带盖</t>
  </si>
  <si>
    <t>国产直臂缓冲铰链</t>
  </si>
  <si>
    <t>DTC不带快装</t>
  </si>
  <si>
    <t>国产中弯缓冲铰链</t>
  </si>
  <si>
    <t>国产大弯缓冲铰链</t>
  </si>
  <si>
    <t>进口直臂缓冲铰链</t>
  </si>
  <si>
    <t>海蒂诗</t>
  </si>
  <si>
    <t>进口中弯缓冲铰链</t>
  </si>
  <si>
    <t>进口大弯缓冲铰链</t>
  </si>
  <si>
    <t>铝框门直臂铰链</t>
  </si>
  <si>
    <t>铝框门中弯铰链</t>
  </si>
  <si>
    <t>铝框门大弯铰链</t>
  </si>
  <si>
    <t>国产三节轨8寸</t>
  </si>
  <si>
    <t>200mm</t>
  </si>
  <si>
    <t>副</t>
  </si>
  <si>
    <t>DTC</t>
  </si>
  <si>
    <t>国产阻尼三节轨10寸</t>
  </si>
  <si>
    <t>250mm</t>
  </si>
  <si>
    <t>国产阻尼三节轨12寸</t>
  </si>
  <si>
    <t>300mm</t>
  </si>
  <si>
    <t>国产阻尼三节轨14寸</t>
  </si>
  <si>
    <t>350mm</t>
  </si>
  <si>
    <t>国产缓冲三节轨16寸</t>
  </si>
  <si>
    <t>400mm</t>
  </si>
  <si>
    <t>国产缓冲三节轨18寸</t>
  </si>
  <si>
    <t>450mm</t>
  </si>
  <si>
    <t>进口缓冲三节轨12寸</t>
  </si>
  <si>
    <t>进口缓冲三节轨14寸</t>
  </si>
  <si>
    <t>进口缓冲三节轨16寸</t>
  </si>
  <si>
    <t>进口缓冲三节轨18寸</t>
  </si>
  <si>
    <t>万向脚轮</t>
  </si>
  <si>
    <t>h=55mm</t>
  </si>
  <si>
    <t>带刹万向脚轮</t>
  </si>
  <si>
    <t>抽屉锁</t>
  </si>
  <si>
    <t>抽屉三联锁</t>
  </si>
  <si>
    <t>衣通</t>
  </si>
  <si>
    <t>普通银色</t>
  </si>
  <si>
    <t>衣通座</t>
  </si>
  <si>
    <t>高档衣通</t>
  </si>
  <si>
    <t>高档衣通座</t>
  </si>
  <si>
    <t>60走线孔盖</t>
  </si>
  <si>
    <t xml:space="preserve">个 </t>
  </si>
  <si>
    <t>ABS地脚</t>
  </si>
  <si>
    <t>100高</t>
  </si>
  <si>
    <t>铝合金踢脚板</t>
  </si>
  <si>
    <r>
      <rPr>
        <sz val="12"/>
        <rFont val="宋体"/>
        <charset val="134"/>
      </rPr>
      <t>2</t>
    </r>
    <r>
      <rPr>
        <sz val="12"/>
        <rFont val="宋体"/>
        <charset val="134"/>
      </rPr>
      <t>.4米=1根</t>
    </r>
  </si>
  <si>
    <t>防水铝箔</t>
  </si>
  <si>
    <t>平米</t>
  </si>
  <si>
    <t>防尘角</t>
  </si>
  <si>
    <t>不锈钢地脚</t>
  </si>
  <si>
    <t>明装地脚</t>
  </si>
  <si>
    <t>200高</t>
  </si>
  <si>
    <t>磁吸</t>
  </si>
  <si>
    <t>反弹器</t>
  </si>
  <si>
    <t>液压杆</t>
  </si>
  <si>
    <t>80N</t>
  </si>
  <si>
    <t>角撑</t>
  </si>
  <si>
    <t>拉直器</t>
  </si>
  <si>
    <t>O型下水口</t>
  </si>
  <si>
    <t>φ60</t>
  </si>
  <si>
    <t>手摇升降机</t>
  </si>
  <si>
    <t>最低高度310</t>
  </si>
  <si>
    <t>大铝　</t>
  </si>
  <si>
    <t>气压升降机</t>
  </si>
  <si>
    <t>小铝</t>
  </si>
  <si>
    <t>电动升降机</t>
  </si>
  <si>
    <t>推拉镜</t>
  </si>
  <si>
    <t>1000*350</t>
  </si>
  <si>
    <t>折叠镜</t>
  </si>
  <si>
    <t>1000*315</t>
  </si>
  <si>
    <t>密码箱抽屉</t>
  </si>
  <si>
    <t>D400*W558*H178</t>
  </si>
  <si>
    <t>适用于柜内宽度561</t>
  </si>
  <si>
    <t>成品裤架（800-900）</t>
  </si>
  <si>
    <t>D466*W764*H75</t>
  </si>
  <si>
    <t>适用于800-900宽柜体</t>
  </si>
  <si>
    <t>成品裤架（700-800）</t>
  </si>
  <si>
    <t>D466*W664*H75</t>
  </si>
  <si>
    <t>适用于700-800宽柜体</t>
  </si>
  <si>
    <t>成品饰品抽（800-900）</t>
  </si>
  <si>
    <t>D466*W764*H85</t>
  </si>
  <si>
    <t>成品饰品抽（700-800）</t>
  </si>
  <si>
    <t>D466*W664*H85</t>
  </si>
  <si>
    <t>成品藤篮（800-900）</t>
  </si>
  <si>
    <t>D466*W764*H200</t>
  </si>
  <si>
    <t>成品藤篮（700-800）</t>
  </si>
  <si>
    <t>D466*W664*H200</t>
  </si>
  <si>
    <t>成品鞋架抽（800-900）</t>
  </si>
  <si>
    <t>D466*W764*H155</t>
  </si>
  <si>
    <t>成品鞋架抽（700-800）</t>
  </si>
  <si>
    <t>D466*W664*H155</t>
  </si>
  <si>
    <t>侧拉多功能裤架</t>
  </si>
  <si>
    <t>D465*W370*H220</t>
  </si>
  <si>
    <t>适用于宽450以上柜体</t>
  </si>
  <si>
    <t>侧拉多功能领带架</t>
  </si>
  <si>
    <t>D465*W120*H220</t>
  </si>
  <si>
    <t>适用于宽200以上柜体</t>
  </si>
  <si>
    <t>顶装挂衣杆</t>
  </si>
  <si>
    <t>D307*W88*H125</t>
  </si>
  <si>
    <t>适用深度净空310以上</t>
  </si>
  <si>
    <t>顶装双排裤架</t>
  </si>
  <si>
    <t>D460*W630*H130</t>
  </si>
  <si>
    <t>适用于深度净空460以上，柜体宽度700以上</t>
  </si>
  <si>
    <t>柜中抽</t>
  </si>
  <si>
    <t>272*103*400</t>
  </si>
  <si>
    <t>四层旋转鞋架</t>
  </si>
  <si>
    <t>D356*W700*H790-990</t>
  </si>
  <si>
    <t>适用柜体宽度800以上</t>
  </si>
  <si>
    <t>三层旋转蓝</t>
  </si>
  <si>
    <t>直径730*H1900-2100</t>
  </si>
  <si>
    <t>顶装旋转衣架</t>
  </si>
  <si>
    <t>直径540*H160</t>
  </si>
  <si>
    <t>上翻桌支架</t>
  </si>
  <si>
    <t>LED感应衣杆964（电池）</t>
  </si>
  <si>
    <t>W964</t>
  </si>
  <si>
    <t>适用于净空864-964</t>
  </si>
  <si>
    <t>LED感应衣杆764（电池）</t>
  </si>
  <si>
    <t>W764</t>
  </si>
  <si>
    <t>适用于净空664-764</t>
  </si>
  <si>
    <t>衣杆灯</t>
  </si>
  <si>
    <t>W600-1100</t>
  </si>
  <si>
    <t>包含感应器、内置变压器</t>
  </si>
  <si>
    <t>超薄射灯</t>
  </si>
  <si>
    <t>直径60*8</t>
  </si>
  <si>
    <t>不含变压器、开关</t>
  </si>
  <si>
    <t>层板灯</t>
  </si>
  <si>
    <t>长度按需定制</t>
  </si>
  <si>
    <t>不含变压器、开关，单根不足一米按1米计</t>
  </si>
  <si>
    <t>玻璃层板灯</t>
  </si>
  <si>
    <t>不含变压器、开关,单根不足一米按1米计</t>
  </si>
  <si>
    <t>人体感应开关</t>
  </si>
  <si>
    <t>12V</t>
  </si>
  <si>
    <t>变压器48W</t>
  </si>
  <si>
    <t>12V，48W</t>
  </si>
  <si>
    <t>自带分线盒</t>
  </si>
  <si>
    <t>调味品篮300</t>
  </si>
  <si>
    <t>475*250*485</t>
  </si>
  <si>
    <t>350柜</t>
  </si>
  <si>
    <t>三边碗篮800</t>
  </si>
  <si>
    <t>764*475*190</t>
  </si>
  <si>
    <t>800柜</t>
  </si>
  <si>
    <t>三边平篮800</t>
  </si>
  <si>
    <t>三边碗篮900</t>
  </si>
  <si>
    <t>864*475*190</t>
  </si>
  <si>
    <t>900柜</t>
  </si>
  <si>
    <t>三边平篮900</t>
  </si>
  <si>
    <t>骑马抽（低帮）</t>
  </si>
  <si>
    <t>450长</t>
  </si>
  <si>
    <t>骑马抽（中帮）</t>
  </si>
  <si>
    <t>骑马抽（高帮）</t>
  </si>
  <si>
    <t>单层翻转鞋架</t>
  </si>
  <si>
    <t>柜体内空深＞150mm</t>
  </si>
  <si>
    <t>双层翻转鞋架</t>
  </si>
  <si>
    <t>柜体内空深＞250mm</t>
  </si>
  <si>
    <t>柜体板</t>
  </si>
  <si>
    <r>
      <rPr>
        <sz val="12"/>
        <rFont val="宋体"/>
        <charset val="134"/>
      </rPr>
      <t>1</t>
    </r>
    <r>
      <rPr>
        <sz val="12"/>
        <rFont val="宋体"/>
        <charset val="134"/>
      </rPr>
      <t>8mm</t>
    </r>
  </si>
  <si>
    <t>背板</t>
  </si>
  <si>
    <r>
      <rPr>
        <sz val="12"/>
        <rFont val="宋体"/>
        <charset val="134"/>
      </rPr>
      <t>9</t>
    </r>
    <r>
      <rPr>
        <sz val="12"/>
        <rFont val="宋体"/>
        <charset val="134"/>
      </rPr>
      <t>mm</t>
    </r>
  </si>
  <si>
    <t>门板</t>
  </si>
  <si>
    <t>柜体板2</t>
  </si>
  <si>
    <r>
      <rPr>
        <sz val="12"/>
        <rFont val="宋体"/>
        <charset val="134"/>
      </rPr>
      <t>2</t>
    </r>
    <r>
      <rPr>
        <sz val="12"/>
        <rFont val="宋体"/>
        <charset val="134"/>
      </rPr>
      <t>5mm</t>
    </r>
  </si>
  <si>
    <t>踢脚板转角（阳角）</t>
  </si>
  <si>
    <t>水晶层板托</t>
  </si>
  <si>
    <t>切角异形</t>
  </si>
  <si>
    <t>圆弧异形</t>
  </si>
  <si>
    <t>抽屉加工费</t>
  </si>
  <si>
    <t>白色窄框移门</t>
  </si>
  <si>
    <t>榻榻米拉手开孔费</t>
  </si>
  <si>
    <t>铁角码</t>
  </si>
  <si>
    <t>隐框镜面门</t>
  </si>
  <si>
    <t>移门中横</t>
  </si>
  <si>
    <t>柜体板3</t>
  </si>
  <si>
    <r>
      <rPr>
        <sz val="12"/>
        <rFont val="宋体"/>
        <charset val="134"/>
      </rPr>
      <t>1</t>
    </r>
    <r>
      <rPr>
        <sz val="12"/>
        <rFont val="宋体"/>
        <charset val="134"/>
      </rPr>
      <t>6mm</t>
    </r>
  </si>
  <si>
    <t>真百叶加工费</t>
  </si>
  <si>
    <t>扇</t>
  </si>
  <si>
    <t>黑色窄框移门</t>
  </si>
  <si>
    <t>轻奢玻璃门（清玻）</t>
  </si>
  <si>
    <t>成品酒杯架（黑）</t>
  </si>
  <si>
    <r>
      <rPr>
        <sz val="12"/>
        <rFont val="宋体"/>
        <charset val="134"/>
      </rPr>
      <t>净深度2</t>
    </r>
    <r>
      <rPr>
        <sz val="12"/>
        <rFont val="宋体"/>
        <charset val="134"/>
      </rPr>
      <t>80</t>
    </r>
  </si>
  <si>
    <r>
      <rPr>
        <sz val="12"/>
        <rFont val="宋体"/>
        <charset val="134"/>
      </rPr>
      <t>8</t>
    </r>
    <r>
      <rPr>
        <sz val="12"/>
        <rFont val="宋体"/>
        <charset val="134"/>
      </rPr>
      <t>mm钢化玻璃层板</t>
    </r>
  </si>
  <si>
    <t>9mm斜酒格加工费</t>
  </si>
  <si>
    <t>门板2</t>
  </si>
  <si>
    <t>18mm</t>
  </si>
  <si>
    <t>轻奢玻璃门（灰玻）</t>
  </si>
  <si>
    <t>玻璃层板托</t>
  </si>
  <si>
    <r>
      <rPr>
        <sz val="12"/>
        <rFont val="宋体"/>
        <charset val="134"/>
      </rPr>
      <t>5</t>
    </r>
    <r>
      <rPr>
        <sz val="12"/>
        <rFont val="宋体"/>
        <charset val="134"/>
      </rPr>
      <t>mm磨砂玻璃</t>
    </r>
  </si>
  <si>
    <r>
      <rPr>
        <sz val="12"/>
        <rFont val="宋体"/>
        <charset val="134"/>
      </rPr>
      <t>5</t>
    </r>
    <r>
      <rPr>
        <sz val="12"/>
        <rFont val="宋体"/>
        <charset val="134"/>
      </rPr>
      <t>mm厚</t>
    </r>
  </si>
  <si>
    <t>18mm方酒格加工费</t>
  </si>
  <si>
    <t>下翻门支撑</t>
  </si>
  <si>
    <t>35框移门</t>
  </si>
  <si>
    <t>小蓝边/小黑边</t>
  </si>
  <si>
    <t>65框移门</t>
  </si>
  <si>
    <t>配凹凸芯板，可选黄金腰线</t>
  </si>
  <si>
    <t>全屋定制报价单</t>
  </si>
  <si>
    <t>订单编号</t>
  </si>
  <si>
    <t>报价日期</t>
  </si>
  <si>
    <t>拆单人</t>
  </si>
  <si>
    <t>周宏飞</t>
  </si>
  <si>
    <t>审单人</t>
  </si>
  <si>
    <t>刘琛</t>
  </si>
  <si>
    <t>临沂乐豪斯订单编号</t>
  </si>
  <si>
    <t>到货地址</t>
  </si>
  <si>
    <t>山东省临沂市兰山区白沙埠镇环翔水表厂 刘元立 18660955525</t>
  </si>
  <si>
    <t>客户姓名</t>
  </si>
  <si>
    <t>陈庆山</t>
  </si>
  <si>
    <t>产品名称</t>
  </si>
  <si>
    <t>橱柜、入户鞋柜、南次卧衣柜、南次卧榻榻米、北次卧衣柜、主卧衣柜、卫浴柜、入户小柜</t>
  </si>
  <si>
    <t>报价设计师</t>
  </si>
  <si>
    <t>联系电话</t>
  </si>
  <si>
    <t>备  注</t>
  </si>
  <si>
    <t>1.橱柜</t>
  </si>
  <si>
    <t>类别</t>
  </si>
  <si>
    <t>数量</t>
  </si>
  <si>
    <t>单价</t>
  </si>
  <si>
    <t>金额</t>
  </si>
  <si>
    <t>18横纹沙丘樟木颗粒板、18横纹暖白浮雕颗粒板</t>
  </si>
  <si>
    <t>16暖白颗粒板</t>
  </si>
  <si>
    <t>9横纹沙丘樟木颗粒板、9横纹暖白浮雕颗粒板</t>
  </si>
  <si>
    <t>2米=2根</t>
  </si>
  <si>
    <t>1200mm(宽）*610mm(深）</t>
  </si>
  <si>
    <t>小计：</t>
  </si>
  <si>
    <t>2.入户鞋柜</t>
  </si>
  <si>
    <t>25横纹沙丘樟木颗粒板</t>
  </si>
  <si>
    <t>3.南次卧衣柜</t>
  </si>
  <si>
    <t>18横纹沙丘樟木颗粒板、18横纹暖白浮雕颗粒板、18横纹银丝橡木</t>
  </si>
  <si>
    <t>9横纹沙丘樟木颗粒板</t>
  </si>
  <si>
    <t>639mm=3根</t>
  </si>
  <si>
    <t>4.南次卧榻榻米</t>
  </si>
  <si>
    <t>9横纹银丝橡木颗粒板</t>
  </si>
  <si>
    <t>5.北次卧衣柜</t>
  </si>
  <si>
    <t>18横纹沙丘樟木颗粒板</t>
  </si>
  <si>
    <r>
      <rPr>
        <sz val="12"/>
        <rFont val="宋体"/>
        <charset val="134"/>
      </rPr>
      <t>D</t>
    </r>
    <r>
      <rPr>
        <sz val="12"/>
        <rFont val="宋体"/>
        <charset val="134"/>
      </rPr>
      <t>TC</t>
    </r>
  </si>
  <si>
    <t>849mm=2根</t>
  </si>
  <si>
    <t>6.主卧衣柜</t>
  </si>
  <si>
    <t>849mm=1根</t>
  </si>
  <si>
    <t>411mm=1根</t>
  </si>
  <si>
    <t>7.卫浴柜</t>
  </si>
  <si>
    <t>1000mm（宽）*610mm(深）</t>
  </si>
  <si>
    <t>397mm(宽）*797mm(高）=1扇</t>
  </si>
  <si>
    <t>8.入户小柜</t>
  </si>
  <si>
    <t>柜体五金部分</t>
  </si>
  <si>
    <t>合计：</t>
  </si>
  <si>
    <t>安装费</t>
  </si>
  <si>
    <t>宽（地柜：mm）</t>
  </si>
  <si>
    <t>高（吊柜：mm）</t>
  </si>
  <si>
    <t>橱柜</t>
  </si>
  <si>
    <t>延米</t>
  </si>
  <si>
    <t>入户鞋柜</t>
  </si>
  <si>
    <t>南次卧衣柜</t>
  </si>
  <si>
    <t>南次卧榻榻米</t>
  </si>
  <si>
    <t>北次卧衣柜</t>
  </si>
  <si>
    <t>主卧衣柜</t>
  </si>
  <si>
    <t>卫浴柜</t>
  </si>
  <si>
    <t>入户小柜</t>
  </si>
  <si>
    <t>总计：</t>
  </si>
  <si>
    <t>板材、安装、五金总价</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</si>
</sst>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 "/>
    <numFmt numFmtId="177" formatCode="0.00_ "/>
  </numFmts>
  <fonts count="30">
    <font>
      <sz val="12"/>
      <name val="宋体"/>
      <charset val="134"/>
    </font>
    <font>
      <sz val="11"/>
      <name val="宋体"/>
      <charset val="134"/>
    </font>
    <font>
      <b/>
      <sz val="24"/>
      <color indexed="8"/>
      <name val="宋体"/>
      <charset val="134"/>
    </font>
    <font>
      <b/>
      <sz val="12"/>
      <color indexed="8"/>
      <name val="仿宋"/>
      <charset val="134"/>
    </font>
    <font>
      <b/>
      <sz val="12"/>
      <color indexed="8"/>
      <name val="宋体"/>
      <charset val="134"/>
    </font>
    <font>
      <b/>
      <sz val="11"/>
      <color indexed="8"/>
      <name val="宋体"/>
      <charset val="134"/>
    </font>
    <font>
      <sz val="10"/>
      <color rgb="FF000000"/>
      <name val="微软雅黑"/>
      <charset val="1"/>
    </font>
    <font>
      <sz val="11"/>
      <color theme="1"/>
      <name val="宋体"/>
      <charset val="134"/>
    </font>
    <font>
      <b/>
      <sz val="16"/>
      <color indexed="8"/>
      <name val="宋体"/>
      <charset val="134"/>
    </font>
    <font>
      <b/>
      <sz val="14"/>
      <name val="宋体"/>
      <charset val="134"/>
    </font>
    <font>
      <sz val="11"/>
      <color theme="1"/>
      <name val="宋体"/>
      <charset val="0"/>
      <scheme val="minor"/>
    </font>
    <font>
      <b/>
      <sz val="11"/>
      <color rgb="FFFFFFFF"/>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s>
  <fills count="3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0" tint="-0.149998474074526"/>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A0A0A0"/>
      </left>
      <right style="thin">
        <color rgb="FFA0A0A0"/>
      </right>
      <top style="thin">
        <color rgb="FFA0A0A0"/>
      </top>
      <bottom/>
      <diagonal/>
    </border>
    <border>
      <left style="thin">
        <color rgb="FFA0A0A0"/>
      </left>
      <right style="thin">
        <color rgb="FFA0A0A0"/>
      </right>
      <top/>
      <bottom style="thin">
        <color rgb="FFA0A0A0"/>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13" fillId="0" borderId="0" applyFont="0" applyFill="0" applyBorder="0" applyAlignment="0" applyProtection="0">
      <alignment vertical="center"/>
    </xf>
    <xf numFmtId="0" fontId="10" fillId="23" borderId="0" applyNumberFormat="0" applyBorder="0" applyAlignment="0" applyProtection="0">
      <alignment vertical="center"/>
    </xf>
    <xf numFmtId="0" fontId="20" fillId="18" borderId="10"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0" fillId="8" borderId="0" applyNumberFormat="0" applyBorder="0" applyAlignment="0" applyProtection="0">
      <alignment vertical="center"/>
    </xf>
    <xf numFmtId="0" fontId="12" fillId="9" borderId="0" applyNumberFormat="0" applyBorder="0" applyAlignment="0" applyProtection="0">
      <alignment vertical="center"/>
    </xf>
    <xf numFmtId="43" fontId="13" fillId="0" borderId="0" applyFont="0" applyFill="0" applyBorder="0" applyAlignment="0" applyProtection="0">
      <alignment vertical="center"/>
    </xf>
    <xf numFmtId="0" fontId="14" fillId="27" borderId="0" applyNumberFormat="0" applyBorder="0" applyAlignment="0" applyProtection="0">
      <alignment vertical="center"/>
    </xf>
    <xf numFmtId="0" fontId="29" fillId="0" borderId="0" applyNumberForma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22" borderId="12" applyNumberFormat="0" applyFont="0" applyAlignment="0" applyProtection="0">
      <alignment vertical="center"/>
    </xf>
    <xf numFmtId="0" fontId="14" fillId="26" borderId="0" applyNumberFormat="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11" applyNumberFormat="0" applyFill="0" applyAlignment="0" applyProtection="0">
      <alignment vertical="center"/>
    </xf>
    <xf numFmtId="0" fontId="26" fillId="0" borderId="11" applyNumberFormat="0" applyFill="0" applyAlignment="0" applyProtection="0">
      <alignment vertical="center"/>
    </xf>
    <xf numFmtId="0" fontId="14" fillId="17" borderId="0" applyNumberFormat="0" applyBorder="0" applyAlignment="0" applyProtection="0">
      <alignment vertical="center"/>
    </xf>
    <xf numFmtId="0" fontId="18" fillId="0" borderId="14" applyNumberFormat="0" applyFill="0" applyAlignment="0" applyProtection="0">
      <alignment vertical="center"/>
    </xf>
    <xf numFmtId="0" fontId="14" fillId="16" borderId="0" applyNumberFormat="0" applyBorder="0" applyAlignment="0" applyProtection="0">
      <alignment vertical="center"/>
    </xf>
    <xf numFmtId="0" fontId="16" fillId="13" borderId="9" applyNumberFormat="0" applyAlignment="0" applyProtection="0">
      <alignment vertical="center"/>
    </xf>
    <xf numFmtId="0" fontId="22" fillId="13" borderId="10" applyNumberFormat="0" applyAlignment="0" applyProtection="0">
      <alignment vertical="center"/>
    </xf>
    <xf numFmtId="0" fontId="11" fillId="7" borderId="7" applyNumberFormat="0" applyAlignment="0" applyProtection="0">
      <alignment vertical="center"/>
    </xf>
    <xf numFmtId="0" fontId="10" fillId="32" borderId="0" applyNumberFormat="0" applyBorder="0" applyAlignment="0" applyProtection="0">
      <alignment vertical="center"/>
    </xf>
    <xf numFmtId="0" fontId="14" fillId="12" borderId="0" applyNumberFormat="0" applyBorder="0" applyAlignment="0" applyProtection="0">
      <alignment vertical="center"/>
    </xf>
    <xf numFmtId="0" fontId="25" fillId="0" borderId="13" applyNumberFormat="0" applyFill="0" applyAlignment="0" applyProtection="0">
      <alignment vertical="center"/>
    </xf>
    <xf numFmtId="0" fontId="15" fillId="0" borderId="8" applyNumberFormat="0" applyFill="0" applyAlignment="0" applyProtection="0">
      <alignment vertical="center"/>
    </xf>
    <xf numFmtId="0" fontId="21" fillId="21" borderId="0" applyNumberFormat="0" applyBorder="0" applyAlignment="0" applyProtection="0">
      <alignment vertical="center"/>
    </xf>
    <xf numFmtId="0" fontId="24" fillId="25" borderId="0" applyNumberFormat="0" applyBorder="0" applyAlignment="0" applyProtection="0">
      <alignment vertical="center"/>
    </xf>
    <xf numFmtId="0" fontId="10" fillId="20" borderId="0" applyNumberFormat="0" applyBorder="0" applyAlignment="0" applyProtection="0">
      <alignment vertical="center"/>
    </xf>
    <xf numFmtId="0" fontId="14" fillId="15"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10" fillId="19" borderId="0" applyNumberFormat="0" applyBorder="0" applyAlignment="0" applyProtection="0">
      <alignment vertical="center"/>
    </xf>
    <xf numFmtId="0" fontId="10" fillId="6"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0" fillId="28" borderId="0" applyNumberFormat="0" applyBorder="0" applyAlignment="0" applyProtection="0">
      <alignment vertical="center"/>
    </xf>
    <xf numFmtId="0" fontId="10" fillId="30" borderId="0" applyNumberFormat="0" applyBorder="0" applyAlignment="0" applyProtection="0">
      <alignment vertical="center"/>
    </xf>
    <xf numFmtId="0" fontId="14" fillId="10" borderId="0" applyNumberFormat="0" applyBorder="0" applyAlignment="0" applyProtection="0">
      <alignment vertical="center"/>
    </xf>
    <xf numFmtId="0" fontId="10" fillId="5" borderId="0" applyNumberFormat="0" applyBorder="0" applyAlignment="0" applyProtection="0">
      <alignment vertical="center"/>
    </xf>
    <xf numFmtId="0" fontId="14" fillId="24" borderId="0" applyNumberFormat="0" applyBorder="0" applyAlignment="0" applyProtection="0">
      <alignment vertical="center"/>
    </xf>
    <xf numFmtId="0" fontId="14" fillId="33" borderId="0" applyNumberFormat="0" applyBorder="0" applyAlignment="0" applyProtection="0">
      <alignment vertical="center"/>
    </xf>
    <xf numFmtId="0" fontId="10" fillId="34" borderId="0" applyNumberFormat="0" applyBorder="0" applyAlignment="0" applyProtection="0">
      <alignment vertical="center"/>
    </xf>
    <xf numFmtId="0" fontId="14" fillId="35" borderId="0" applyNumberFormat="0" applyBorder="0" applyAlignment="0" applyProtection="0">
      <alignment vertical="center"/>
    </xf>
  </cellStyleXfs>
  <cellXfs count="70">
    <xf numFmtId="0" fontId="0" fillId="0" borderId="0" xfId="0">
      <alignment vertical="center"/>
    </xf>
    <xf numFmtId="0" fontId="0" fillId="0" borderId="0" xfId="0" applyBorder="1" applyAlignment="1">
      <alignment vertical="center"/>
    </xf>
    <xf numFmtId="0" fontId="0" fillId="0" borderId="0" xfId="0" applyFont="1" applyFill="1" applyBorder="1" applyAlignment="1">
      <alignment vertical="center"/>
    </xf>
    <xf numFmtId="0" fontId="0" fillId="0" borderId="0" xfId="0" applyFont="1" applyBorder="1" applyAlignment="1">
      <alignment vertical="center"/>
    </xf>
    <xf numFmtId="0" fontId="0" fillId="0" borderId="0" xfId="0" applyAlignment="1">
      <alignment vertical="center"/>
    </xf>
    <xf numFmtId="0" fontId="1" fillId="0" borderId="0" xfId="0" applyFont="1" applyAlignment="1">
      <alignment vertical="center"/>
    </xf>
    <xf numFmtId="177" fontId="0" fillId="0" borderId="0" xfId="0" applyNumberFormat="1" applyAlignment="1">
      <alignment vertical="center"/>
    </xf>
    <xf numFmtId="0" fontId="0" fillId="0" borderId="0" xfId="0" applyAlignment="1">
      <alignment horizontal="center" vertical="center"/>
    </xf>
    <xf numFmtId="0" fontId="2" fillId="0" borderId="0" xfId="0" applyFont="1" applyBorder="1" applyAlignment="1">
      <alignment horizontal="center" vertical="center"/>
    </xf>
    <xf numFmtId="177" fontId="2" fillId="0" borderId="0" xfId="0" applyNumberFormat="1" applyFont="1" applyBorder="1" applyAlignment="1">
      <alignment horizontal="center" vertical="center"/>
    </xf>
    <xf numFmtId="0" fontId="3"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177"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2" xfId="0" applyFont="1" applyBorder="1" applyAlignment="1">
      <alignment horizontal="left" vertical="center"/>
    </xf>
    <xf numFmtId="0" fontId="4" fillId="0" borderId="4" xfId="0" applyFont="1" applyBorder="1" applyAlignment="1">
      <alignment horizontal="left" vertical="center"/>
    </xf>
    <xf numFmtId="177" fontId="4" fillId="0" borderId="4" xfId="0" applyNumberFormat="1" applyFont="1" applyBorder="1" applyAlignment="1">
      <alignment horizontal="left" vertical="center"/>
    </xf>
    <xf numFmtId="0" fontId="4" fillId="0" borderId="4" xfId="0" applyFont="1" applyBorder="1" applyAlignment="1">
      <alignment horizontal="center"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177" fontId="4" fillId="0" borderId="4" xfId="0" applyNumberFormat="1" applyFont="1" applyBorder="1" applyAlignment="1">
      <alignment horizontal="left"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176" fontId="4" fillId="0" borderId="1" xfId="0" applyNumberFormat="1" applyFont="1" applyBorder="1" applyAlignment="1">
      <alignment horizontal="center" vertical="center"/>
    </xf>
    <xf numFmtId="177" fontId="4"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177" fontId="5" fillId="0" borderId="1" xfId="0" applyNumberFormat="1" applyFont="1" applyFill="1" applyBorder="1" applyAlignment="1">
      <alignment horizontal="left" vertical="center" wrapText="1"/>
    </xf>
    <xf numFmtId="0" fontId="5"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1" xfId="0" applyFont="1" applyFill="1" applyBorder="1" applyAlignment="1">
      <alignment horizontal="center" vertical="center"/>
    </xf>
    <xf numFmtId="177" fontId="0"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0" fillId="2" borderId="1" xfId="0" applyFont="1" applyFill="1" applyBorder="1" applyAlignment="1">
      <alignment horizontal="center" vertical="center"/>
    </xf>
    <xf numFmtId="177" fontId="0" fillId="2" borderId="1" xfId="0" applyNumberFormat="1" applyFont="1" applyFill="1" applyBorder="1" applyAlignment="1">
      <alignment horizontal="center" vertical="center"/>
    </xf>
    <xf numFmtId="0" fontId="6" fillId="3" borderId="1" xfId="0" applyFont="1" applyFill="1" applyBorder="1" applyAlignment="1">
      <alignment horizontal="center" vertical="center" wrapText="1"/>
    </xf>
    <xf numFmtId="4" fontId="6" fillId="3" borderId="5" xfId="0" applyNumberFormat="1" applyFont="1" applyFill="1" applyBorder="1" applyAlignment="1">
      <alignment horizontal="center" vertical="center"/>
    </xf>
    <xf numFmtId="4" fontId="6" fillId="3" borderId="1" xfId="0" applyNumberFormat="1" applyFont="1" applyFill="1" applyBorder="1" applyAlignment="1">
      <alignment horizontal="center" vertical="center"/>
    </xf>
    <xf numFmtId="4" fontId="6" fillId="3" borderId="6" xfId="0"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177" fontId="5" fillId="0" borderId="2" xfId="0" applyNumberFormat="1" applyFont="1" applyBorder="1" applyAlignment="1">
      <alignment horizontal="center" vertical="center"/>
    </xf>
    <xf numFmtId="177" fontId="5" fillId="0" borderId="4" xfId="0" applyNumberFormat="1" applyFont="1" applyBorder="1" applyAlignment="1">
      <alignment horizontal="center" vertical="center"/>
    </xf>
    <xf numFmtId="177" fontId="5" fillId="0" borderId="3" xfId="0" applyNumberFormat="1" applyFont="1" applyFill="1" applyBorder="1" applyAlignment="1">
      <alignment horizontal="center" vertical="center"/>
    </xf>
    <xf numFmtId="0" fontId="3" fillId="0" borderId="3" xfId="0" applyFont="1" applyBorder="1" applyAlignment="1">
      <alignment horizontal="center" vertical="center"/>
    </xf>
    <xf numFmtId="14" fontId="4" fillId="0" borderId="1" xfId="0" applyNumberFormat="1" applyFont="1" applyBorder="1" applyAlignment="1">
      <alignment vertical="center" wrapText="1"/>
    </xf>
    <xf numFmtId="14" fontId="3" fillId="0" borderId="1" xfId="0" applyNumberFormat="1" applyFont="1" applyBorder="1" applyAlignment="1">
      <alignment vertical="center"/>
    </xf>
    <xf numFmtId="0" fontId="4" fillId="0" borderId="3" xfId="0" applyFont="1" applyBorder="1" applyAlignment="1">
      <alignment horizontal="left" vertical="center"/>
    </xf>
    <xf numFmtId="0" fontId="4" fillId="0" borderId="3" xfId="0" applyFont="1" applyBorder="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7" fontId="0" fillId="0" borderId="1" xfId="0" applyNumberFormat="1" applyBorder="1" applyAlignment="1">
      <alignment horizontal="center" vertical="center"/>
    </xf>
    <xf numFmtId="177" fontId="0" fillId="0" borderId="1" xfId="0" applyNumberFormat="1" applyBorder="1" applyAlignment="1">
      <alignment vertical="center"/>
    </xf>
    <xf numFmtId="0" fontId="5" fillId="0" borderId="1" xfId="0" applyFont="1" applyBorder="1" applyAlignment="1">
      <alignment horizontal="center" vertical="center"/>
    </xf>
    <xf numFmtId="177" fontId="8"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xf>
    <xf numFmtId="0" fontId="0" fillId="4" borderId="1" xfId="0" applyFill="1" applyBorder="1" applyAlignment="1">
      <alignment horizontal="center" vertical="center"/>
    </xf>
    <xf numFmtId="0" fontId="0" fillId="4"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7"/>
  <sheetViews>
    <sheetView zoomScale="130" zoomScaleNormal="130" workbookViewId="0">
      <pane xSplit="6" ySplit="1" topLeftCell="G92" activePane="bottomRight" state="frozen"/>
      <selection/>
      <selection pane="topRight"/>
      <selection pane="bottomLeft"/>
      <selection pane="bottomRight" activeCell="E108" sqref="E108"/>
    </sheetView>
  </sheetViews>
  <sheetFormatPr defaultColWidth="9" defaultRowHeight="14.25"/>
  <cols>
    <col min="1" max="1" width="9" style="7"/>
    <col min="2" max="2" width="24.875" style="7" customWidth="1"/>
    <col min="3" max="3" width="20.375" style="7" customWidth="1"/>
    <col min="4" max="4" width="6.625" style="7" customWidth="1"/>
    <col min="5" max="5" width="42.625" style="7" customWidth="1"/>
    <col min="6" max="16384" width="9" style="7"/>
  </cols>
  <sheetData>
    <row r="1" s="66" customFormat="1" ht="18.75" spans="1:6">
      <c r="A1" s="67" t="s">
        <v>0</v>
      </c>
      <c r="B1" s="67" t="s">
        <v>1</v>
      </c>
      <c r="C1" s="67" t="s">
        <v>2</v>
      </c>
      <c r="D1" s="67" t="s">
        <v>3</v>
      </c>
      <c r="E1" s="67" t="s">
        <v>4</v>
      </c>
      <c r="F1" s="67" t="s">
        <v>5</v>
      </c>
    </row>
    <row r="2" spans="1:6">
      <c r="A2" s="68">
        <v>1</v>
      </c>
      <c r="B2" s="68" t="s">
        <v>6</v>
      </c>
      <c r="C2" s="69" t="s">
        <v>7</v>
      </c>
      <c r="D2" s="68" t="s">
        <v>8</v>
      </c>
      <c r="E2" s="68"/>
      <c r="F2" s="68">
        <v>11.7</v>
      </c>
    </row>
    <row r="3" spans="1:6">
      <c r="A3" s="68">
        <v>2</v>
      </c>
      <c r="B3" s="68" t="s">
        <v>9</v>
      </c>
      <c r="C3" s="69" t="s">
        <v>7</v>
      </c>
      <c r="D3" s="68" t="s">
        <v>8</v>
      </c>
      <c r="E3" s="68"/>
      <c r="F3" s="68">
        <v>5.4</v>
      </c>
    </row>
    <row r="4" spans="1:6">
      <c r="A4" s="68">
        <v>3</v>
      </c>
      <c r="B4" s="68" t="s">
        <v>10</v>
      </c>
      <c r="C4" s="69" t="s">
        <v>7</v>
      </c>
      <c r="D4" s="68" t="s">
        <v>8</v>
      </c>
      <c r="E4" s="68"/>
      <c r="F4" s="68">
        <v>9</v>
      </c>
    </row>
    <row r="5" spans="1:6">
      <c r="A5" s="68">
        <v>4</v>
      </c>
      <c r="B5" s="68" t="s">
        <v>11</v>
      </c>
      <c r="C5" s="69" t="s">
        <v>7</v>
      </c>
      <c r="D5" s="68" t="s">
        <v>8</v>
      </c>
      <c r="E5" s="68"/>
      <c r="F5" s="68">
        <v>4.5</v>
      </c>
    </row>
    <row r="6" spans="1:6">
      <c r="A6" s="68">
        <v>5</v>
      </c>
      <c r="B6" s="68" t="s">
        <v>12</v>
      </c>
      <c r="C6" s="69"/>
      <c r="D6" s="68" t="s">
        <v>13</v>
      </c>
      <c r="E6" s="69" t="s">
        <v>14</v>
      </c>
      <c r="F6" s="68">
        <v>45</v>
      </c>
    </row>
    <row r="7" spans="1:6">
      <c r="A7" s="68">
        <v>6</v>
      </c>
      <c r="B7" s="68" t="s">
        <v>15</v>
      </c>
      <c r="C7" s="69" t="s">
        <v>7</v>
      </c>
      <c r="D7" s="68" t="s">
        <v>8</v>
      </c>
      <c r="E7" s="68"/>
      <c r="F7" s="68">
        <v>9</v>
      </c>
    </row>
    <row r="8" spans="1:6">
      <c r="A8" s="68">
        <v>7</v>
      </c>
      <c r="B8" s="68" t="s">
        <v>16</v>
      </c>
      <c r="C8" s="69" t="s">
        <v>7</v>
      </c>
      <c r="D8" s="68" t="s">
        <v>8</v>
      </c>
      <c r="E8" s="68"/>
      <c r="F8" s="68">
        <v>9</v>
      </c>
    </row>
    <row r="9" spans="1:6">
      <c r="A9" s="68">
        <v>8</v>
      </c>
      <c r="B9" s="68" t="s">
        <v>17</v>
      </c>
      <c r="C9" s="69"/>
      <c r="D9" s="68" t="s">
        <v>8</v>
      </c>
      <c r="E9" s="68"/>
      <c r="F9" s="68">
        <v>13.5</v>
      </c>
    </row>
    <row r="10" spans="1:6">
      <c r="A10" s="68">
        <v>9</v>
      </c>
      <c r="B10" s="68" t="s">
        <v>18</v>
      </c>
      <c r="C10" s="69" t="s">
        <v>7</v>
      </c>
      <c r="D10" s="68" t="s">
        <v>8</v>
      </c>
      <c r="E10" s="68"/>
      <c r="F10" s="68">
        <v>11.7</v>
      </c>
    </row>
    <row r="11" spans="1:6">
      <c r="A11" s="68">
        <v>10</v>
      </c>
      <c r="B11" s="68" t="s">
        <v>19</v>
      </c>
      <c r="C11" s="69" t="s">
        <v>7</v>
      </c>
      <c r="D11" s="68" t="s">
        <v>8</v>
      </c>
      <c r="E11" s="68"/>
      <c r="F11" s="68">
        <v>25.2</v>
      </c>
    </row>
    <row r="12" spans="1:6">
      <c r="A12" s="68">
        <v>11</v>
      </c>
      <c r="B12" s="68" t="s">
        <v>20</v>
      </c>
      <c r="C12" s="69" t="s">
        <v>7</v>
      </c>
      <c r="D12" s="68" t="s">
        <v>8</v>
      </c>
      <c r="E12" s="68"/>
      <c r="F12" s="68">
        <v>11.7</v>
      </c>
    </row>
    <row r="13" spans="1:6">
      <c r="A13" s="68">
        <v>12</v>
      </c>
      <c r="B13" s="68" t="s">
        <v>21</v>
      </c>
      <c r="C13" s="69" t="s">
        <v>7</v>
      </c>
      <c r="D13" s="68" t="s">
        <v>8</v>
      </c>
      <c r="E13" s="68"/>
      <c r="F13" s="68">
        <v>8.1</v>
      </c>
    </row>
    <row r="14" spans="1:6">
      <c r="A14" s="68">
        <v>13</v>
      </c>
      <c r="B14" s="68" t="s">
        <v>22</v>
      </c>
      <c r="C14" s="69" t="s">
        <v>7</v>
      </c>
      <c r="D14" s="68" t="s">
        <v>8</v>
      </c>
      <c r="E14" s="68"/>
      <c r="F14" s="68">
        <v>5.4</v>
      </c>
    </row>
    <row r="15" spans="1:6">
      <c r="A15" s="68">
        <v>14</v>
      </c>
      <c r="B15" s="68" t="s">
        <v>23</v>
      </c>
      <c r="C15" s="69" t="s">
        <v>7</v>
      </c>
      <c r="D15" s="68" t="s">
        <v>8</v>
      </c>
      <c r="E15" s="68" t="s">
        <v>24</v>
      </c>
      <c r="F15" s="68">
        <v>8.1</v>
      </c>
    </row>
    <row r="16" spans="1:6">
      <c r="A16" s="68">
        <v>15</v>
      </c>
      <c r="B16" s="68" t="s">
        <v>25</v>
      </c>
      <c r="C16" s="69" t="s">
        <v>7</v>
      </c>
      <c r="D16" s="68" t="s">
        <v>8</v>
      </c>
      <c r="E16" s="68" t="s">
        <v>24</v>
      </c>
      <c r="F16" s="68">
        <v>5.4</v>
      </c>
    </row>
    <row r="17" spans="1:6">
      <c r="A17" s="68">
        <v>16</v>
      </c>
      <c r="B17" s="68" t="s">
        <v>26</v>
      </c>
      <c r="C17" s="69" t="s">
        <v>7</v>
      </c>
      <c r="D17" s="68" t="s">
        <v>13</v>
      </c>
      <c r="E17" s="68" t="s">
        <v>27</v>
      </c>
      <c r="F17" s="68">
        <v>45</v>
      </c>
    </row>
    <row r="18" spans="1:6">
      <c r="A18" s="68">
        <v>17</v>
      </c>
      <c r="B18" s="68" t="s">
        <v>28</v>
      </c>
      <c r="C18" s="69" t="s">
        <v>7</v>
      </c>
      <c r="D18" s="68" t="s">
        <v>13</v>
      </c>
      <c r="E18" s="68" t="s">
        <v>27</v>
      </c>
      <c r="F18" s="68">
        <v>45</v>
      </c>
    </row>
    <row r="19" spans="1:6">
      <c r="A19" s="68">
        <v>18</v>
      </c>
      <c r="B19" s="68" t="s">
        <v>29</v>
      </c>
      <c r="C19" s="69" t="s">
        <v>7</v>
      </c>
      <c r="D19" s="68" t="s">
        <v>8</v>
      </c>
      <c r="E19" s="68" t="s">
        <v>24</v>
      </c>
      <c r="F19" s="68">
        <v>7.2</v>
      </c>
    </row>
    <row r="20" spans="1:6">
      <c r="A20" s="68">
        <v>19</v>
      </c>
      <c r="B20" s="68" t="s">
        <v>30</v>
      </c>
      <c r="C20" s="69" t="s">
        <v>7</v>
      </c>
      <c r="D20" s="68" t="s">
        <v>8</v>
      </c>
      <c r="E20" s="68" t="s">
        <v>24</v>
      </c>
      <c r="F20" s="68">
        <v>11.7</v>
      </c>
    </row>
    <row r="21" spans="1:10">
      <c r="A21" s="68">
        <v>20</v>
      </c>
      <c r="B21" s="68" t="s">
        <v>31</v>
      </c>
      <c r="C21" s="69" t="s">
        <v>7</v>
      </c>
      <c r="D21" s="68" t="s">
        <v>8</v>
      </c>
      <c r="E21" s="68" t="s">
        <v>24</v>
      </c>
      <c r="F21" s="68">
        <v>9</v>
      </c>
      <c r="J21" s="7" t="s">
        <v>32</v>
      </c>
    </row>
    <row r="22" spans="1:6">
      <c r="A22" s="68">
        <v>21</v>
      </c>
      <c r="B22" s="68" t="s">
        <v>33</v>
      </c>
      <c r="C22" s="69" t="s">
        <v>7</v>
      </c>
      <c r="D22" s="68" t="s">
        <v>8</v>
      </c>
      <c r="E22" s="68" t="s">
        <v>24</v>
      </c>
      <c r="F22" s="68">
        <v>8.1</v>
      </c>
    </row>
    <row r="23" spans="1:6">
      <c r="A23" s="68">
        <v>22</v>
      </c>
      <c r="B23" s="68" t="s">
        <v>34</v>
      </c>
      <c r="C23" s="69" t="s">
        <v>7</v>
      </c>
      <c r="D23" s="68" t="s">
        <v>8</v>
      </c>
      <c r="E23" s="68" t="s">
        <v>24</v>
      </c>
      <c r="F23" s="68">
        <v>8.1</v>
      </c>
    </row>
    <row r="24" spans="1:6">
      <c r="A24" s="68">
        <v>23</v>
      </c>
      <c r="B24" s="68" t="s">
        <v>35</v>
      </c>
      <c r="C24" s="69" t="s">
        <v>7</v>
      </c>
      <c r="D24" s="68" t="s">
        <v>8</v>
      </c>
      <c r="E24" s="68" t="s">
        <v>24</v>
      </c>
      <c r="F24" s="68">
        <v>8.1</v>
      </c>
    </row>
    <row r="25" spans="1:6">
      <c r="A25" s="68">
        <v>24</v>
      </c>
      <c r="B25" s="68" t="s">
        <v>36</v>
      </c>
      <c r="C25" s="69" t="s">
        <v>7</v>
      </c>
      <c r="D25" s="68" t="s">
        <v>8</v>
      </c>
      <c r="E25" s="68" t="s">
        <v>24</v>
      </c>
      <c r="F25" s="68">
        <v>6.3</v>
      </c>
    </row>
    <row r="26" spans="1:6">
      <c r="A26" s="68">
        <v>25</v>
      </c>
      <c r="B26" s="68" t="s">
        <v>37</v>
      </c>
      <c r="C26" s="69" t="s">
        <v>38</v>
      </c>
      <c r="D26" s="68" t="s">
        <v>8</v>
      </c>
      <c r="E26" s="68" t="s">
        <v>24</v>
      </c>
      <c r="F26" s="68">
        <v>5.4</v>
      </c>
    </row>
    <row r="27" spans="1:6">
      <c r="A27" s="68">
        <v>26</v>
      </c>
      <c r="B27" s="68" t="s">
        <v>39</v>
      </c>
      <c r="C27" s="69" t="s">
        <v>7</v>
      </c>
      <c r="D27" s="68" t="s">
        <v>8</v>
      </c>
      <c r="E27" s="68" t="s">
        <v>24</v>
      </c>
      <c r="F27" s="68">
        <v>3.6</v>
      </c>
    </row>
    <row r="28" spans="1:6">
      <c r="A28" s="68">
        <v>27</v>
      </c>
      <c r="B28" s="68" t="s">
        <v>40</v>
      </c>
      <c r="C28" s="69" t="s">
        <v>7</v>
      </c>
      <c r="D28" s="68" t="s">
        <v>8</v>
      </c>
      <c r="E28" s="68" t="s">
        <v>24</v>
      </c>
      <c r="F28" s="68">
        <v>8.1</v>
      </c>
    </row>
    <row r="29" spans="1:6">
      <c r="A29" s="68">
        <v>28</v>
      </c>
      <c r="B29" s="68" t="s">
        <v>41</v>
      </c>
      <c r="C29" s="69" t="s">
        <v>7</v>
      </c>
      <c r="D29" s="68" t="s">
        <v>8</v>
      </c>
      <c r="E29" s="68"/>
      <c r="F29" s="68">
        <v>9</v>
      </c>
    </row>
    <row r="30" spans="1:6">
      <c r="A30" s="53">
        <v>29</v>
      </c>
      <c r="B30" s="53" t="s">
        <v>42</v>
      </c>
      <c r="C30" s="53" t="s">
        <v>24</v>
      </c>
      <c r="D30" s="53" t="s">
        <v>8</v>
      </c>
      <c r="E30" s="53" t="s">
        <v>24</v>
      </c>
      <c r="F30" s="53">
        <v>6.3</v>
      </c>
    </row>
    <row r="31" spans="1:6">
      <c r="A31" s="53">
        <v>30</v>
      </c>
      <c r="B31" s="53" t="s">
        <v>43</v>
      </c>
      <c r="C31" s="53" t="s">
        <v>24</v>
      </c>
      <c r="D31" s="53" t="s">
        <v>8</v>
      </c>
      <c r="E31" s="53" t="s">
        <v>24</v>
      </c>
      <c r="F31" s="53">
        <v>6.3</v>
      </c>
    </row>
    <row r="32" spans="1:6">
      <c r="A32" s="68">
        <v>31</v>
      </c>
      <c r="B32" s="68" t="s">
        <v>44</v>
      </c>
      <c r="C32" s="68" t="s">
        <v>24</v>
      </c>
      <c r="D32" s="68" t="s">
        <v>45</v>
      </c>
      <c r="E32" s="68" t="s">
        <v>24</v>
      </c>
      <c r="F32" s="68">
        <v>16.2</v>
      </c>
    </row>
    <row r="33" spans="1:6">
      <c r="A33" s="68">
        <v>32</v>
      </c>
      <c r="B33" s="68" t="s">
        <v>46</v>
      </c>
      <c r="C33" s="68"/>
      <c r="D33" s="68" t="s">
        <v>47</v>
      </c>
      <c r="E33" s="68"/>
      <c r="F33" s="68">
        <v>20</v>
      </c>
    </row>
    <row r="34" spans="1:6">
      <c r="A34" s="68">
        <v>33</v>
      </c>
      <c r="B34" s="68" t="s">
        <v>48</v>
      </c>
      <c r="C34" s="68" t="s">
        <v>49</v>
      </c>
      <c r="D34" s="68" t="s">
        <v>8</v>
      </c>
      <c r="E34" s="68" t="s">
        <v>24</v>
      </c>
      <c r="F34" s="68">
        <v>0.5</v>
      </c>
    </row>
    <row r="35" spans="1:6">
      <c r="A35" s="68">
        <v>34</v>
      </c>
      <c r="B35" s="68" t="s">
        <v>50</v>
      </c>
      <c r="C35" s="68" t="s">
        <v>24</v>
      </c>
      <c r="D35" s="68" t="s">
        <v>45</v>
      </c>
      <c r="E35" s="68" t="s">
        <v>24</v>
      </c>
      <c r="F35" s="68">
        <v>7.2</v>
      </c>
    </row>
    <row r="36" spans="1:6">
      <c r="A36" s="68">
        <v>35</v>
      </c>
      <c r="B36" s="68" t="s">
        <v>51</v>
      </c>
      <c r="C36" s="68" t="s">
        <v>24</v>
      </c>
      <c r="D36" s="68" t="s">
        <v>45</v>
      </c>
      <c r="E36" s="68" t="s">
        <v>52</v>
      </c>
      <c r="F36" s="68">
        <v>4.5</v>
      </c>
    </row>
    <row r="37" spans="1:6">
      <c r="A37" s="53">
        <v>36</v>
      </c>
      <c r="B37" s="53" t="s">
        <v>53</v>
      </c>
      <c r="C37" s="53" t="s">
        <v>24</v>
      </c>
      <c r="D37" s="53" t="s">
        <v>8</v>
      </c>
      <c r="E37" s="53" t="s">
        <v>54</v>
      </c>
      <c r="F37" s="53">
        <v>3.15</v>
      </c>
    </row>
    <row r="38" spans="1:6">
      <c r="A38" s="53">
        <v>37</v>
      </c>
      <c r="B38" s="53" t="s">
        <v>55</v>
      </c>
      <c r="C38" s="53" t="s">
        <v>24</v>
      </c>
      <c r="D38" s="53" t="s">
        <v>8</v>
      </c>
      <c r="E38" s="53" t="s">
        <v>54</v>
      </c>
      <c r="F38" s="53">
        <v>3.15</v>
      </c>
    </row>
    <row r="39" spans="1:6">
      <c r="A39" s="53">
        <v>38</v>
      </c>
      <c r="B39" s="53" t="s">
        <v>56</v>
      </c>
      <c r="C39" s="53" t="s">
        <v>24</v>
      </c>
      <c r="D39" s="53" t="s">
        <v>8</v>
      </c>
      <c r="E39" s="53" t="s">
        <v>54</v>
      </c>
      <c r="F39" s="53">
        <v>3.15</v>
      </c>
    </row>
    <row r="40" spans="1:6">
      <c r="A40" s="53">
        <v>39</v>
      </c>
      <c r="B40" s="53" t="s">
        <v>57</v>
      </c>
      <c r="C40" s="53" t="s">
        <v>24</v>
      </c>
      <c r="D40" s="53" t="s">
        <v>8</v>
      </c>
      <c r="E40" s="53" t="s">
        <v>58</v>
      </c>
      <c r="F40" s="53">
        <v>17.1</v>
      </c>
    </row>
    <row r="41" spans="1:6">
      <c r="A41" s="53">
        <v>40</v>
      </c>
      <c r="B41" s="53" t="s">
        <v>59</v>
      </c>
      <c r="C41" s="53" t="s">
        <v>24</v>
      </c>
      <c r="D41" s="53" t="s">
        <v>8</v>
      </c>
      <c r="E41" s="53" t="s">
        <v>58</v>
      </c>
      <c r="F41" s="53">
        <v>18</v>
      </c>
    </row>
    <row r="42" spans="1:6">
      <c r="A42" s="53">
        <v>41</v>
      </c>
      <c r="B42" s="53" t="s">
        <v>60</v>
      </c>
      <c r="C42" s="53" t="s">
        <v>24</v>
      </c>
      <c r="D42" s="53" t="s">
        <v>8</v>
      </c>
      <c r="E42" s="53" t="s">
        <v>58</v>
      </c>
      <c r="F42" s="53">
        <v>18.9</v>
      </c>
    </row>
    <row r="43" spans="1:6">
      <c r="A43" s="53">
        <v>42</v>
      </c>
      <c r="B43" s="52" t="s">
        <v>61</v>
      </c>
      <c r="C43" s="53"/>
      <c r="D43" s="53" t="s">
        <v>8</v>
      </c>
      <c r="E43" s="53"/>
      <c r="F43" s="53">
        <v>18</v>
      </c>
    </row>
    <row r="44" spans="1:6">
      <c r="A44" s="53">
        <v>43</v>
      </c>
      <c r="B44" s="52" t="s">
        <v>62</v>
      </c>
      <c r="C44" s="53"/>
      <c r="D44" s="53" t="s">
        <v>8</v>
      </c>
      <c r="E44" s="53"/>
      <c r="F44" s="53">
        <v>18</v>
      </c>
    </row>
    <row r="45" spans="1:6">
      <c r="A45" s="53">
        <v>44</v>
      </c>
      <c r="B45" s="52" t="s">
        <v>63</v>
      </c>
      <c r="C45" s="53"/>
      <c r="D45" s="53" t="s">
        <v>8</v>
      </c>
      <c r="E45" s="53"/>
      <c r="F45" s="53">
        <v>18</v>
      </c>
    </row>
    <row r="46" spans="1:6">
      <c r="A46" s="68">
        <v>45</v>
      </c>
      <c r="B46" s="68" t="s">
        <v>64</v>
      </c>
      <c r="C46" s="68" t="s">
        <v>65</v>
      </c>
      <c r="D46" s="69" t="s">
        <v>66</v>
      </c>
      <c r="E46" s="68" t="s">
        <v>67</v>
      </c>
      <c r="F46" s="68">
        <v>21.6</v>
      </c>
    </row>
    <row r="47" spans="1:6">
      <c r="A47" s="68">
        <v>46</v>
      </c>
      <c r="B47" s="68" t="s">
        <v>68</v>
      </c>
      <c r="C47" s="68" t="s">
        <v>69</v>
      </c>
      <c r="D47" s="69" t="s">
        <v>66</v>
      </c>
      <c r="E47" s="68" t="s">
        <v>67</v>
      </c>
      <c r="F47" s="68">
        <v>21.6</v>
      </c>
    </row>
    <row r="48" spans="1:6">
      <c r="A48" s="68">
        <v>47</v>
      </c>
      <c r="B48" s="68" t="s">
        <v>70</v>
      </c>
      <c r="C48" s="68" t="s">
        <v>71</v>
      </c>
      <c r="D48" s="69" t="s">
        <v>66</v>
      </c>
      <c r="E48" s="68" t="s">
        <v>67</v>
      </c>
      <c r="F48" s="68">
        <v>21.6</v>
      </c>
    </row>
    <row r="49" spans="1:6">
      <c r="A49" s="68">
        <v>48</v>
      </c>
      <c r="B49" s="68" t="s">
        <v>72</v>
      </c>
      <c r="C49" s="68" t="s">
        <v>73</v>
      </c>
      <c r="D49" s="69" t="s">
        <v>66</v>
      </c>
      <c r="E49" s="68" t="s">
        <v>67</v>
      </c>
      <c r="F49" s="68">
        <v>22.5</v>
      </c>
    </row>
    <row r="50" spans="1:6">
      <c r="A50" s="68">
        <v>49</v>
      </c>
      <c r="B50" s="68" t="s">
        <v>74</v>
      </c>
      <c r="C50" s="68" t="s">
        <v>75</v>
      </c>
      <c r="D50" s="69" t="s">
        <v>66</v>
      </c>
      <c r="E50" s="68" t="s">
        <v>67</v>
      </c>
      <c r="F50" s="68">
        <v>23.4</v>
      </c>
    </row>
    <row r="51" spans="1:6">
      <c r="A51" s="68">
        <v>50</v>
      </c>
      <c r="B51" s="68" t="s">
        <v>76</v>
      </c>
      <c r="C51" s="68" t="s">
        <v>77</v>
      </c>
      <c r="D51" s="69" t="s">
        <v>66</v>
      </c>
      <c r="E51" s="68" t="s">
        <v>67</v>
      </c>
      <c r="F51" s="68">
        <v>27</v>
      </c>
    </row>
    <row r="52" spans="1:6">
      <c r="A52" s="68">
        <v>51</v>
      </c>
      <c r="B52" s="68" t="s">
        <v>78</v>
      </c>
      <c r="C52" s="68" t="s">
        <v>71</v>
      </c>
      <c r="D52" s="69" t="s">
        <v>66</v>
      </c>
      <c r="E52" s="68" t="s">
        <v>58</v>
      </c>
      <c r="F52" s="68">
        <v>59.4</v>
      </c>
    </row>
    <row r="53" spans="1:6">
      <c r="A53" s="68">
        <v>52</v>
      </c>
      <c r="B53" s="68" t="s">
        <v>79</v>
      </c>
      <c r="C53" s="68" t="s">
        <v>73</v>
      </c>
      <c r="D53" s="69" t="s">
        <v>66</v>
      </c>
      <c r="E53" s="68" t="s">
        <v>58</v>
      </c>
      <c r="F53" s="68">
        <v>62.1</v>
      </c>
    </row>
    <row r="54" spans="1:6">
      <c r="A54" s="68">
        <v>53</v>
      </c>
      <c r="B54" s="68" t="s">
        <v>80</v>
      </c>
      <c r="C54" s="68" t="s">
        <v>75</v>
      </c>
      <c r="D54" s="69" t="s">
        <v>66</v>
      </c>
      <c r="E54" s="68" t="s">
        <v>58</v>
      </c>
      <c r="F54" s="68">
        <v>66.6</v>
      </c>
    </row>
    <row r="55" spans="1:6">
      <c r="A55" s="68">
        <v>54</v>
      </c>
      <c r="B55" s="68" t="s">
        <v>81</v>
      </c>
      <c r="C55" s="68" t="s">
        <v>77</v>
      </c>
      <c r="D55" s="69" t="s">
        <v>66</v>
      </c>
      <c r="E55" s="68" t="s">
        <v>58</v>
      </c>
      <c r="F55" s="68">
        <v>69.3</v>
      </c>
    </row>
    <row r="56" spans="1:6">
      <c r="A56" s="53">
        <v>55</v>
      </c>
      <c r="B56" s="53" t="s">
        <v>82</v>
      </c>
      <c r="C56" s="53" t="s">
        <v>83</v>
      </c>
      <c r="D56" s="53" t="s">
        <v>8</v>
      </c>
      <c r="E56" s="53" t="s">
        <v>24</v>
      </c>
      <c r="F56" s="53">
        <v>1.8</v>
      </c>
    </row>
    <row r="57" spans="1:6">
      <c r="A57" s="53">
        <v>56</v>
      </c>
      <c r="B57" s="53" t="s">
        <v>84</v>
      </c>
      <c r="C57" s="53" t="s">
        <v>83</v>
      </c>
      <c r="D57" s="53" t="s">
        <v>8</v>
      </c>
      <c r="E57" s="53" t="s">
        <v>24</v>
      </c>
      <c r="F57" s="53">
        <v>2.7</v>
      </c>
    </row>
    <row r="58" spans="1:6">
      <c r="A58" s="68">
        <v>57</v>
      </c>
      <c r="B58" s="68" t="s">
        <v>85</v>
      </c>
      <c r="C58" s="68" t="s">
        <v>24</v>
      </c>
      <c r="D58" s="68" t="s">
        <v>45</v>
      </c>
      <c r="E58" s="68" t="s">
        <v>24</v>
      </c>
      <c r="F58" s="68">
        <v>8.1</v>
      </c>
    </row>
    <row r="59" spans="1:6">
      <c r="A59" s="68">
        <v>58</v>
      </c>
      <c r="B59" s="68" t="s">
        <v>86</v>
      </c>
      <c r="C59" s="68" t="s">
        <v>24</v>
      </c>
      <c r="D59" s="68" t="s">
        <v>45</v>
      </c>
      <c r="E59" s="68" t="s">
        <v>24</v>
      </c>
      <c r="F59" s="68">
        <v>16.2</v>
      </c>
    </row>
    <row r="60" spans="1:6">
      <c r="A60" s="53">
        <v>59</v>
      </c>
      <c r="B60" s="53" t="s">
        <v>87</v>
      </c>
      <c r="C60" s="53" t="s">
        <v>24</v>
      </c>
      <c r="D60" s="53" t="s">
        <v>13</v>
      </c>
      <c r="E60" s="53" t="s">
        <v>88</v>
      </c>
      <c r="F60" s="53">
        <v>13.5</v>
      </c>
    </row>
    <row r="61" spans="1:6">
      <c r="A61" s="53">
        <v>60</v>
      </c>
      <c r="B61" s="53" t="s">
        <v>89</v>
      </c>
      <c r="C61" s="53" t="s">
        <v>24</v>
      </c>
      <c r="D61" s="53" t="s">
        <v>47</v>
      </c>
      <c r="E61" s="53" t="s">
        <v>24</v>
      </c>
      <c r="F61" s="53">
        <v>5</v>
      </c>
    </row>
    <row r="62" spans="1:6">
      <c r="A62" s="53">
        <v>61</v>
      </c>
      <c r="B62" s="53" t="s">
        <v>90</v>
      </c>
      <c r="C62" s="53" t="s">
        <v>24</v>
      </c>
      <c r="D62" s="53" t="s">
        <v>13</v>
      </c>
      <c r="E62" s="53" t="s">
        <v>24</v>
      </c>
      <c r="F62" s="53">
        <v>16.2</v>
      </c>
    </row>
    <row r="63" spans="1:6">
      <c r="A63" s="53">
        <v>62</v>
      </c>
      <c r="B63" s="53" t="s">
        <v>91</v>
      </c>
      <c r="C63" s="53" t="s">
        <v>24</v>
      </c>
      <c r="D63" s="53" t="s">
        <v>47</v>
      </c>
      <c r="E63" s="53" t="s">
        <v>24</v>
      </c>
      <c r="F63" s="53">
        <v>10.8</v>
      </c>
    </row>
    <row r="64" spans="1:6">
      <c r="A64" s="68">
        <v>63</v>
      </c>
      <c r="B64" s="68" t="s">
        <v>92</v>
      </c>
      <c r="C64" s="68" t="s">
        <v>24</v>
      </c>
      <c r="D64" s="68" t="s">
        <v>93</v>
      </c>
      <c r="E64" s="68" t="s">
        <v>24</v>
      </c>
      <c r="F64" s="68">
        <v>5.4</v>
      </c>
    </row>
    <row r="65" spans="1:6">
      <c r="A65" s="53">
        <v>64</v>
      </c>
      <c r="B65" s="53" t="s">
        <v>94</v>
      </c>
      <c r="C65" s="53" t="s">
        <v>95</v>
      </c>
      <c r="D65" s="53" t="s">
        <v>8</v>
      </c>
      <c r="E65" s="53" t="s">
        <v>24</v>
      </c>
      <c r="F65" s="53">
        <v>1.4</v>
      </c>
    </row>
    <row r="66" spans="1:6">
      <c r="A66" s="53">
        <v>65</v>
      </c>
      <c r="B66" s="53" t="s">
        <v>96</v>
      </c>
      <c r="C66" s="52" t="s">
        <v>97</v>
      </c>
      <c r="D66" s="53" t="s">
        <v>13</v>
      </c>
      <c r="E66" s="53" t="s">
        <v>24</v>
      </c>
      <c r="F66" s="53">
        <v>13.5</v>
      </c>
    </row>
    <row r="67" spans="1:6">
      <c r="A67" s="53">
        <v>66</v>
      </c>
      <c r="B67" s="53" t="s">
        <v>98</v>
      </c>
      <c r="C67" s="53" t="s">
        <v>24</v>
      </c>
      <c r="D67" s="53" t="s">
        <v>99</v>
      </c>
      <c r="E67" s="53" t="s">
        <v>24</v>
      </c>
      <c r="F67" s="53">
        <v>16.2</v>
      </c>
    </row>
    <row r="68" spans="1:6">
      <c r="A68" s="53">
        <v>67</v>
      </c>
      <c r="B68" s="53" t="s">
        <v>100</v>
      </c>
      <c r="C68" s="53" t="s">
        <v>24</v>
      </c>
      <c r="D68" s="53" t="s">
        <v>8</v>
      </c>
      <c r="E68" s="53" t="s">
        <v>24</v>
      </c>
      <c r="F68" s="53">
        <v>0</v>
      </c>
    </row>
    <row r="69" spans="1:6">
      <c r="A69" s="53">
        <v>68</v>
      </c>
      <c r="B69" s="53" t="s">
        <v>101</v>
      </c>
      <c r="C69" s="53" t="s">
        <v>95</v>
      </c>
      <c r="D69" s="53" t="s">
        <v>8</v>
      </c>
      <c r="E69" s="53" t="s">
        <v>24</v>
      </c>
      <c r="F69" s="53">
        <v>4.5</v>
      </c>
    </row>
    <row r="70" spans="1:6">
      <c r="A70" s="53">
        <v>69</v>
      </c>
      <c r="B70" s="53" t="s">
        <v>102</v>
      </c>
      <c r="C70" s="53" t="s">
        <v>103</v>
      </c>
      <c r="D70" s="53" t="s">
        <v>8</v>
      </c>
      <c r="E70" s="53"/>
      <c r="F70" s="53">
        <v>12</v>
      </c>
    </row>
    <row r="71" spans="1:6">
      <c r="A71" s="68">
        <v>70</v>
      </c>
      <c r="B71" s="68" t="s">
        <v>104</v>
      </c>
      <c r="C71" s="68" t="s">
        <v>24</v>
      </c>
      <c r="D71" s="68" t="s">
        <v>45</v>
      </c>
      <c r="E71" s="68" t="s">
        <v>24</v>
      </c>
      <c r="F71" s="68">
        <v>0.9</v>
      </c>
    </row>
    <row r="72" spans="1:6">
      <c r="A72" s="68">
        <v>71</v>
      </c>
      <c r="B72" s="68" t="s">
        <v>105</v>
      </c>
      <c r="C72" s="68" t="s">
        <v>24</v>
      </c>
      <c r="D72" s="68" t="s">
        <v>8</v>
      </c>
      <c r="E72" s="68" t="s">
        <v>67</v>
      </c>
      <c r="F72" s="68">
        <v>4.5</v>
      </c>
    </row>
    <row r="73" spans="1:6">
      <c r="A73" s="68">
        <v>72</v>
      </c>
      <c r="B73" s="68" t="s">
        <v>106</v>
      </c>
      <c r="C73" s="68" t="s">
        <v>107</v>
      </c>
      <c r="D73" s="68" t="s">
        <v>8</v>
      </c>
      <c r="E73" s="68" t="s">
        <v>24</v>
      </c>
      <c r="F73" s="68">
        <v>17.1</v>
      </c>
    </row>
    <row r="74" spans="1:6">
      <c r="A74" s="53">
        <v>73</v>
      </c>
      <c r="B74" s="53" t="s">
        <v>108</v>
      </c>
      <c r="C74" s="53" t="s">
        <v>24</v>
      </c>
      <c r="D74" s="53" t="s">
        <v>8</v>
      </c>
      <c r="E74" s="53" t="s">
        <v>24</v>
      </c>
      <c r="F74" s="53">
        <v>0.9</v>
      </c>
    </row>
    <row r="75" spans="1:6">
      <c r="A75" s="68">
        <v>74</v>
      </c>
      <c r="B75" s="68" t="s">
        <v>109</v>
      </c>
      <c r="C75" s="68"/>
      <c r="D75" s="68" t="s">
        <v>8</v>
      </c>
      <c r="E75" s="68"/>
      <c r="F75" s="68">
        <v>31.5</v>
      </c>
    </row>
    <row r="76" spans="1:6">
      <c r="A76" s="53">
        <v>75</v>
      </c>
      <c r="B76" s="53" t="s">
        <v>110</v>
      </c>
      <c r="C76" s="53" t="s">
        <v>111</v>
      </c>
      <c r="D76" s="53" t="s">
        <v>8</v>
      </c>
      <c r="E76" s="53" t="s">
        <v>24</v>
      </c>
      <c r="F76" s="53">
        <v>0.9</v>
      </c>
    </row>
    <row r="77" spans="1:6">
      <c r="A77" s="68">
        <v>76</v>
      </c>
      <c r="B77" s="68" t="s">
        <v>112</v>
      </c>
      <c r="C77" s="68" t="s">
        <v>113</v>
      </c>
      <c r="D77" s="68" t="s">
        <v>45</v>
      </c>
      <c r="E77" s="68" t="s">
        <v>114</v>
      </c>
      <c r="F77" s="68">
        <v>327.6</v>
      </c>
    </row>
    <row r="78" s="7" customFormat="1" spans="1:6">
      <c r="A78" s="68">
        <v>77</v>
      </c>
      <c r="B78" s="68" t="s">
        <v>115</v>
      </c>
      <c r="C78" s="68" t="s">
        <v>113</v>
      </c>
      <c r="D78" s="68" t="s">
        <v>45</v>
      </c>
      <c r="E78" s="68" t="s">
        <v>116</v>
      </c>
      <c r="F78" s="68">
        <v>486</v>
      </c>
    </row>
    <row r="79" spans="1:6">
      <c r="A79" s="68">
        <v>77</v>
      </c>
      <c r="B79" s="68" t="s">
        <v>117</v>
      </c>
      <c r="C79" s="68" t="s">
        <v>113</v>
      </c>
      <c r="D79" s="68" t="s">
        <v>45</v>
      </c>
      <c r="E79" s="68" t="s">
        <v>114</v>
      </c>
      <c r="F79" s="68">
        <v>585</v>
      </c>
    </row>
    <row r="80" spans="1:6">
      <c r="A80" s="53">
        <v>78</v>
      </c>
      <c r="B80" s="53" t="s">
        <v>118</v>
      </c>
      <c r="C80" s="53" t="s">
        <v>119</v>
      </c>
      <c r="D80" s="53" t="s">
        <v>45</v>
      </c>
      <c r="E80" s="53" t="s">
        <v>24</v>
      </c>
      <c r="F80" s="53">
        <v>117</v>
      </c>
    </row>
    <row r="81" spans="1:6">
      <c r="A81" s="53">
        <v>79</v>
      </c>
      <c r="B81" s="53" t="s">
        <v>120</v>
      </c>
      <c r="C81" s="53" t="s">
        <v>121</v>
      </c>
      <c r="D81" s="53" t="s">
        <v>45</v>
      </c>
      <c r="E81" s="53" t="s">
        <v>24</v>
      </c>
      <c r="F81" s="53">
        <v>117</v>
      </c>
    </row>
    <row r="82" spans="1:6">
      <c r="A82" s="68">
        <v>80</v>
      </c>
      <c r="B82" s="68" t="s">
        <v>122</v>
      </c>
      <c r="C82" s="68" t="s">
        <v>123</v>
      </c>
      <c r="D82" s="68" t="s">
        <v>45</v>
      </c>
      <c r="E82" s="68" t="s">
        <v>124</v>
      </c>
      <c r="F82" s="68">
        <v>511.2</v>
      </c>
    </row>
    <row r="83" spans="1:6">
      <c r="A83" s="53">
        <v>81</v>
      </c>
      <c r="B83" s="53" t="s">
        <v>125</v>
      </c>
      <c r="C83" s="53" t="s">
        <v>126</v>
      </c>
      <c r="D83" s="53" t="s">
        <v>45</v>
      </c>
      <c r="E83" s="53" t="s">
        <v>127</v>
      </c>
      <c r="F83" s="53">
        <v>302.4</v>
      </c>
    </row>
    <row r="84" spans="1:6">
      <c r="A84" s="53">
        <v>82</v>
      </c>
      <c r="B84" s="53" t="s">
        <v>128</v>
      </c>
      <c r="C84" s="53" t="s">
        <v>129</v>
      </c>
      <c r="D84" s="53" t="s">
        <v>45</v>
      </c>
      <c r="E84" s="53" t="s">
        <v>130</v>
      </c>
      <c r="F84" s="53">
        <v>283.5</v>
      </c>
    </row>
    <row r="85" spans="1:6">
      <c r="A85" s="53">
        <v>83</v>
      </c>
      <c r="B85" s="53" t="s">
        <v>131</v>
      </c>
      <c r="C85" s="53" t="s">
        <v>132</v>
      </c>
      <c r="D85" s="53" t="s">
        <v>45</v>
      </c>
      <c r="E85" s="53" t="s">
        <v>127</v>
      </c>
      <c r="F85" s="53">
        <v>421.2</v>
      </c>
    </row>
    <row r="86" spans="1:6">
      <c r="A86" s="53">
        <v>84</v>
      </c>
      <c r="B86" s="53" t="s">
        <v>133</v>
      </c>
      <c r="C86" s="53" t="s">
        <v>134</v>
      </c>
      <c r="D86" s="53" t="s">
        <v>45</v>
      </c>
      <c r="E86" s="53" t="s">
        <v>130</v>
      </c>
      <c r="F86" s="53">
        <v>396.9</v>
      </c>
    </row>
    <row r="87" spans="1:6">
      <c r="A87" s="53">
        <v>85</v>
      </c>
      <c r="B87" s="53" t="s">
        <v>135</v>
      </c>
      <c r="C87" s="53" t="s">
        <v>136</v>
      </c>
      <c r="D87" s="53" t="s">
        <v>45</v>
      </c>
      <c r="E87" s="53" t="s">
        <v>127</v>
      </c>
      <c r="F87" s="53">
        <v>369</v>
      </c>
    </row>
    <row r="88" spans="1:6">
      <c r="A88" s="53">
        <v>86</v>
      </c>
      <c r="B88" s="53" t="s">
        <v>137</v>
      </c>
      <c r="C88" s="53" t="s">
        <v>138</v>
      </c>
      <c r="D88" s="53" t="s">
        <v>45</v>
      </c>
      <c r="E88" s="53" t="s">
        <v>130</v>
      </c>
      <c r="F88" s="53">
        <v>351</v>
      </c>
    </row>
    <row r="89" spans="1:6">
      <c r="A89" s="53">
        <v>87</v>
      </c>
      <c r="B89" s="53" t="s">
        <v>139</v>
      </c>
      <c r="C89" s="53" t="s">
        <v>140</v>
      </c>
      <c r="D89" s="53" t="s">
        <v>45</v>
      </c>
      <c r="E89" s="53" t="s">
        <v>127</v>
      </c>
      <c r="F89" s="53">
        <v>416.7</v>
      </c>
    </row>
    <row r="90" spans="1:6">
      <c r="A90" s="53">
        <v>88</v>
      </c>
      <c r="B90" s="53" t="s">
        <v>141</v>
      </c>
      <c r="C90" s="53" t="s">
        <v>142</v>
      </c>
      <c r="D90" s="53" t="s">
        <v>45</v>
      </c>
      <c r="E90" s="53" t="s">
        <v>130</v>
      </c>
      <c r="F90" s="53">
        <v>393.3</v>
      </c>
    </row>
    <row r="91" spans="1:6">
      <c r="A91" s="53">
        <v>89</v>
      </c>
      <c r="B91" s="53" t="s">
        <v>143</v>
      </c>
      <c r="C91" s="53" t="s">
        <v>144</v>
      </c>
      <c r="D91" s="53" t="s">
        <v>45</v>
      </c>
      <c r="E91" s="53" t="s">
        <v>145</v>
      </c>
      <c r="F91" s="53">
        <v>224.1</v>
      </c>
    </row>
    <row r="92" spans="1:6">
      <c r="A92" s="53">
        <v>90</v>
      </c>
      <c r="B92" s="53" t="s">
        <v>146</v>
      </c>
      <c r="C92" s="53" t="s">
        <v>147</v>
      </c>
      <c r="D92" s="53" t="s">
        <v>45</v>
      </c>
      <c r="E92" s="53" t="s">
        <v>148</v>
      </c>
      <c r="F92" s="53">
        <v>184.5</v>
      </c>
    </row>
    <row r="93" spans="1:6">
      <c r="A93" s="53">
        <v>91</v>
      </c>
      <c r="B93" s="53" t="s">
        <v>149</v>
      </c>
      <c r="C93" s="53" t="s">
        <v>150</v>
      </c>
      <c r="D93" s="53" t="s">
        <v>45</v>
      </c>
      <c r="E93" s="53" t="s">
        <v>151</v>
      </c>
      <c r="F93" s="53">
        <v>81</v>
      </c>
    </row>
    <row r="94" spans="1:6">
      <c r="A94" s="53">
        <v>92</v>
      </c>
      <c r="B94" s="53" t="s">
        <v>152</v>
      </c>
      <c r="C94" s="53" t="s">
        <v>153</v>
      </c>
      <c r="D94" s="53" t="s">
        <v>45</v>
      </c>
      <c r="E94" s="53" t="s">
        <v>154</v>
      </c>
      <c r="F94" s="53">
        <v>172.8</v>
      </c>
    </row>
    <row r="95" spans="1:6">
      <c r="A95" s="53">
        <v>93</v>
      </c>
      <c r="B95" s="53" t="s">
        <v>155</v>
      </c>
      <c r="C95" s="53" t="s">
        <v>156</v>
      </c>
      <c r="D95" s="53" t="s">
        <v>8</v>
      </c>
      <c r="E95" s="53" t="s">
        <v>24</v>
      </c>
      <c r="F95" s="53">
        <v>56.7</v>
      </c>
    </row>
    <row r="96" spans="1:6">
      <c r="A96" s="53">
        <v>94</v>
      </c>
      <c r="B96" s="53" t="s">
        <v>157</v>
      </c>
      <c r="C96" s="53" t="s">
        <v>158</v>
      </c>
      <c r="D96" s="53" t="s">
        <v>45</v>
      </c>
      <c r="E96" s="53" t="s">
        <v>159</v>
      </c>
      <c r="F96" s="53">
        <v>824.4</v>
      </c>
    </row>
    <row r="97" spans="1:6">
      <c r="A97" s="53">
        <v>95</v>
      </c>
      <c r="B97" s="53" t="s">
        <v>160</v>
      </c>
      <c r="C97" s="53" t="s">
        <v>161</v>
      </c>
      <c r="D97" s="53" t="s">
        <v>45</v>
      </c>
      <c r="E97" s="53" t="s">
        <v>24</v>
      </c>
      <c r="F97" s="53">
        <v>477</v>
      </c>
    </row>
    <row r="98" spans="1:6">
      <c r="A98" s="53">
        <v>96</v>
      </c>
      <c r="B98" s="53" t="s">
        <v>162</v>
      </c>
      <c r="C98" s="53" t="s">
        <v>163</v>
      </c>
      <c r="D98" s="53" t="s">
        <v>45</v>
      </c>
      <c r="E98" s="53" t="s">
        <v>24</v>
      </c>
      <c r="F98" s="53">
        <v>120.6</v>
      </c>
    </row>
    <row r="99" spans="1:6">
      <c r="A99" s="68">
        <v>97</v>
      </c>
      <c r="B99" s="68" t="s">
        <v>164</v>
      </c>
      <c r="C99" s="68" t="s">
        <v>24</v>
      </c>
      <c r="D99" s="68" t="s">
        <v>45</v>
      </c>
      <c r="E99" s="68" t="s">
        <v>24</v>
      </c>
      <c r="F99" s="68">
        <v>489.6</v>
      </c>
    </row>
    <row r="100" spans="1:6">
      <c r="A100" s="53">
        <v>98</v>
      </c>
      <c r="B100" s="53" t="s">
        <v>165</v>
      </c>
      <c r="C100" s="53" t="s">
        <v>166</v>
      </c>
      <c r="D100" s="53" t="s">
        <v>45</v>
      </c>
      <c r="E100" s="53" t="s">
        <v>167</v>
      </c>
      <c r="F100" s="53">
        <v>194.4</v>
      </c>
    </row>
    <row r="101" spans="1:6">
      <c r="A101" s="53">
        <v>99</v>
      </c>
      <c r="B101" s="53" t="s">
        <v>168</v>
      </c>
      <c r="C101" s="53" t="s">
        <v>169</v>
      </c>
      <c r="D101" s="53" t="s">
        <v>45</v>
      </c>
      <c r="E101" s="53" t="s">
        <v>170</v>
      </c>
      <c r="F101" s="53">
        <v>174.6</v>
      </c>
    </row>
    <row r="102" spans="1:6">
      <c r="A102" s="53">
        <v>100</v>
      </c>
      <c r="B102" s="53" t="s">
        <v>171</v>
      </c>
      <c r="C102" s="53" t="s">
        <v>172</v>
      </c>
      <c r="D102" s="53" t="s">
        <v>45</v>
      </c>
      <c r="E102" s="53" t="s">
        <v>173</v>
      </c>
      <c r="F102" s="53">
        <v>227.7</v>
      </c>
    </row>
    <row r="103" spans="1:6">
      <c r="A103" s="53">
        <v>101</v>
      </c>
      <c r="B103" s="53" t="s">
        <v>174</v>
      </c>
      <c r="C103" s="53" t="s">
        <v>175</v>
      </c>
      <c r="D103" s="53" t="s">
        <v>8</v>
      </c>
      <c r="E103" s="53" t="s">
        <v>176</v>
      </c>
      <c r="F103" s="53">
        <v>44.1</v>
      </c>
    </row>
    <row r="104" spans="1:6">
      <c r="A104" s="53">
        <v>102</v>
      </c>
      <c r="B104" s="53" t="s">
        <v>177</v>
      </c>
      <c r="C104" s="53" t="s">
        <v>178</v>
      </c>
      <c r="D104" s="53" t="s">
        <v>13</v>
      </c>
      <c r="E104" s="53" t="s">
        <v>179</v>
      </c>
      <c r="F104" s="53">
        <v>91.8</v>
      </c>
    </row>
    <row r="105" spans="1:6">
      <c r="A105" s="53">
        <v>103</v>
      </c>
      <c r="B105" s="53" t="s">
        <v>180</v>
      </c>
      <c r="C105" s="53" t="s">
        <v>178</v>
      </c>
      <c r="D105" s="53" t="s">
        <v>13</v>
      </c>
      <c r="E105" s="53" t="s">
        <v>181</v>
      </c>
      <c r="F105" s="53">
        <v>91.8</v>
      </c>
    </row>
    <row r="106" spans="1:6">
      <c r="A106" s="53">
        <v>104</v>
      </c>
      <c r="B106" s="53" t="s">
        <v>182</v>
      </c>
      <c r="C106" s="53" t="s">
        <v>183</v>
      </c>
      <c r="D106" s="53" t="s">
        <v>45</v>
      </c>
      <c r="E106" s="53" t="s">
        <v>24</v>
      </c>
      <c r="F106" s="53">
        <v>45</v>
      </c>
    </row>
    <row r="107" spans="1:6">
      <c r="A107" s="53">
        <v>105</v>
      </c>
      <c r="B107" s="53" t="s">
        <v>184</v>
      </c>
      <c r="C107" s="53" t="s">
        <v>185</v>
      </c>
      <c r="D107" s="53" t="s">
        <v>45</v>
      </c>
      <c r="E107" s="53" t="s">
        <v>186</v>
      </c>
      <c r="F107" s="53">
        <v>54</v>
      </c>
    </row>
    <row r="108" spans="1:6">
      <c r="A108" s="68">
        <v>106</v>
      </c>
      <c r="B108" s="68" t="s">
        <v>187</v>
      </c>
      <c r="C108" s="68" t="s">
        <v>188</v>
      </c>
      <c r="D108" s="68" t="s">
        <v>45</v>
      </c>
      <c r="E108" s="68" t="s">
        <v>189</v>
      </c>
      <c r="F108" s="68">
        <v>214.2</v>
      </c>
    </row>
    <row r="109" spans="1:6">
      <c r="A109" s="68">
        <v>107</v>
      </c>
      <c r="B109" s="68" t="s">
        <v>190</v>
      </c>
      <c r="C109" s="68" t="s">
        <v>191</v>
      </c>
      <c r="D109" s="68" t="s">
        <v>45</v>
      </c>
      <c r="E109" s="68" t="s">
        <v>192</v>
      </c>
      <c r="F109" s="68">
        <v>197.1</v>
      </c>
    </row>
    <row r="110" spans="1:6">
      <c r="A110" s="68">
        <v>108</v>
      </c>
      <c r="B110" s="68" t="s">
        <v>193</v>
      </c>
      <c r="C110" s="68" t="s">
        <v>191</v>
      </c>
      <c r="D110" s="68" t="s">
        <v>45</v>
      </c>
      <c r="E110" s="68" t="s">
        <v>192</v>
      </c>
      <c r="F110" s="68">
        <v>185.4</v>
      </c>
    </row>
    <row r="111" spans="1:6">
      <c r="A111" s="68">
        <v>109</v>
      </c>
      <c r="B111" s="68" t="s">
        <v>194</v>
      </c>
      <c r="C111" s="68" t="s">
        <v>195</v>
      </c>
      <c r="D111" s="68" t="s">
        <v>45</v>
      </c>
      <c r="E111" s="68" t="s">
        <v>196</v>
      </c>
      <c r="F111" s="68">
        <v>205.2</v>
      </c>
    </row>
    <row r="112" spans="1:6">
      <c r="A112" s="68">
        <v>110</v>
      </c>
      <c r="B112" s="68" t="s">
        <v>197</v>
      </c>
      <c r="C112" s="68" t="s">
        <v>195</v>
      </c>
      <c r="D112" s="68" t="s">
        <v>45</v>
      </c>
      <c r="E112" s="68" t="s">
        <v>196</v>
      </c>
      <c r="F112" s="68">
        <v>193.5</v>
      </c>
    </row>
    <row r="113" spans="1:6">
      <c r="A113" s="53">
        <v>111</v>
      </c>
      <c r="B113" s="53" t="s">
        <v>198</v>
      </c>
      <c r="C113" s="53" t="s">
        <v>199</v>
      </c>
      <c r="D113" s="53" t="s">
        <v>45</v>
      </c>
      <c r="E113" s="53"/>
      <c r="F113" s="53">
        <v>87.3</v>
      </c>
    </row>
    <row r="114" spans="1:6">
      <c r="A114" s="53">
        <v>112</v>
      </c>
      <c r="B114" s="53" t="s">
        <v>200</v>
      </c>
      <c r="C114" s="53" t="s">
        <v>199</v>
      </c>
      <c r="D114" s="53" t="s">
        <v>45</v>
      </c>
      <c r="E114" s="53"/>
      <c r="F114" s="53">
        <v>99</v>
      </c>
    </row>
    <row r="115" spans="1:6">
      <c r="A115" s="53">
        <v>113</v>
      </c>
      <c r="B115" s="53" t="s">
        <v>201</v>
      </c>
      <c r="C115" s="53" t="s">
        <v>199</v>
      </c>
      <c r="D115" s="53" t="s">
        <v>45</v>
      </c>
      <c r="E115" s="53"/>
      <c r="F115" s="53">
        <v>112.5</v>
      </c>
    </row>
    <row r="116" spans="1:6">
      <c r="A116" s="68">
        <v>114</v>
      </c>
      <c r="B116" s="68" t="s">
        <v>202</v>
      </c>
      <c r="C116" s="68"/>
      <c r="D116" s="68" t="s">
        <v>45</v>
      </c>
      <c r="E116" s="68" t="s">
        <v>203</v>
      </c>
      <c r="F116" s="68">
        <v>20</v>
      </c>
    </row>
    <row r="117" spans="1:6">
      <c r="A117" s="68">
        <v>115</v>
      </c>
      <c r="B117" s="68" t="s">
        <v>204</v>
      </c>
      <c r="C117" s="68"/>
      <c r="D117" s="68" t="s">
        <v>45</v>
      </c>
      <c r="E117" s="68" t="s">
        <v>205</v>
      </c>
      <c r="F117" s="68">
        <v>28</v>
      </c>
    </row>
    <row r="118" spans="1:6">
      <c r="A118" s="53">
        <v>116</v>
      </c>
      <c r="B118" s="52" t="s">
        <v>206</v>
      </c>
      <c r="C118" s="52" t="s">
        <v>207</v>
      </c>
      <c r="D118" s="52" t="s">
        <v>99</v>
      </c>
      <c r="E118" s="53"/>
      <c r="F118" s="53">
        <v>88.2</v>
      </c>
    </row>
    <row r="119" spans="1:6">
      <c r="A119" s="53">
        <v>117</v>
      </c>
      <c r="B119" s="52" t="s">
        <v>208</v>
      </c>
      <c r="C119" s="52" t="s">
        <v>209</v>
      </c>
      <c r="D119" s="52" t="s">
        <v>99</v>
      </c>
      <c r="E119" s="53"/>
      <c r="F119" s="53">
        <v>63.9</v>
      </c>
    </row>
    <row r="120" spans="1:6">
      <c r="A120" s="53">
        <v>118</v>
      </c>
      <c r="B120" s="52" t="s">
        <v>210</v>
      </c>
      <c r="C120" s="52" t="s">
        <v>207</v>
      </c>
      <c r="D120" s="52" t="s">
        <v>99</v>
      </c>
      <c r="E120" s="53"/>
      <c r="F120" s="53">
        <v>108</v>
      </c>
    </row>
    <row r="121" spans="1:6">
      <c r="A121" s="68">
        <v>119</v>
      </c>
      <c r="B121" s="52" t="s">
        <v>211</v>
      </c>
      <c r="C121" s="52" t="s">
        <v>212</v>
      </c>
      <c r="D121" s="52" t="s">
        <v>99</v>
      </c>
      <c r="E121" s="53"/>
      <c r="F121" s="53">
        <v>110.7</v>
      </c>
    </row>
    <row r="122" spans="1:6">
      <c r="A122" s="68">
        <v>120</v>
      </c>
      <c r="B122" s="40" t="s">
        <v>213</v>
      </c>
      <c r="C122" s="53"/>
      <c r="D122" s="52" t="s">
        <v>8</v>
      </c>
      <c r="E122" s="53"/>
      <c r="F122" s="53">
        <v>0</v>
      </c>
    </row>
    <row r="123" spans="1:6">
      <c r="A123" s="53">
        <v>121</v>
      </c>
      <c r="B123" s="52" t="s">
        <v>214</v>
      </c>
      <c r="C123" s="53"/>
      <c r="D123" s="52" t="s">
        <v>8</v>
      </c>
      <c r="E123" s="53"/>
      <c r="F123" s="53">
        <v>0</v>
      </c>
    </row>
    <row r="124" spans="1:6">
      <c r="A124" s="53">
        <v>122</v>
      </c>
      <c r="B124" s="52" t="s">
        <v>215</v>
      </c>
      <c r="C124" s="53"/>
      <c r="D124" s="52" t="s">
        <v>8</v>
      </c>
      <c r="E124" s="53"/>
      <c r="F124" s="53">
        <v>10</v>
      </c>
    </row>
    <row r="125" spans="1:6">
      <c r="A125" s="53">
        <v>123</v>
      </c>
      <c r="B125" s="52" t="s">
        <v>216</v>
      </c>
      <c r="C125" s="53"/>
      <c r="D125" s="52" t="s">
        <v>8</v>
      </c>
      <c r="E125" s="53"/>
      <c r="F125" s="53">
        <v>10</v>
      </c>
    </row>
    <row r="126" spans="1:6">
      <c r="A126" s="68">
        <v>124</v>
      </c>
      <c r="B126" s="52" t="s">
        <v>217</v>
      </c>
      <c r="C126" s="53"/>
      <c r="D126" s="52" t="s">
        <v>8</v>
      </c>
      <c r="E126" s="53"/>
      <c r="F126" s="53">
        <v>30</v>
      </c>
    </row>
    <row r="127" spans="1:6">
      <c r="A127" s="68">
        <v>125</v>
      </c>
      <c r="B127" s="52" t="s">
        <v>218</v>
      </c>
      <c r="C127" s="53"/>
      <c r="D127" s="52" t="s">
        <v>99</v>
      </c>
      <c r="E127" s="52"/>
      <c r="F127" s="53">
        <v>170.1</v>
      </c>
    </row>
    <row r="128" spans="1:6">
      <c r="A128" s="53">
        <v>126</v>
      </c>
      <c r="B128" s="53" t="s">
        <v>219</v>
      </c>
      <c r="C128" s="53"/>
      <c r="D128" s="53" t="s">
        <v>8</v>
      </c>
      <c r="E128" s="53"/>
      <c r="F128" s="53">
        <v>6</v>
      </c>
    </row>
    <row r="129" spans="1:6">
      <c r="A129" s="53">
        <v>127</v>
      </c>
      <c r="B129" s="53" t="s">
        <v>220</v>
      </c>
      <c r="C129" s="53"/>
      <c r="D129" s="53" t="s">
        <v>8</v>
      </c>
      <c r="E129" s="53"/>
      <c r="F129" s="53">
        <v>0</v>
      </c>
    </row>
    <row r="130" spans="1:6">
      <c r="A130" s="53">
        <v>128</v>
      </c>
      <c r="B130" s="53" t="s">
        <v>221</v>
      </c>
      <c r="C130" s="53"/>
      <c r="D130" s="53" t="s">
        <v>99</v>
      </c>
      <c r="E130" s="53"/>
      <c r="F130" s="53">
        <v>305</v>
      </c>
    </row>
    <row r="131" spans="1:6">
      <c r="A131" s="68">
        <v>129</v>
      </c>
      <c r="B131" s="52" t="s">
        <v>222</v>
      </c>
      <c r="C131" s="53"/>
      <c r="D131" s="52" t="s">
        <v>8</v>
      </c>
      <c r="E131" s="53"/>
      <c r="F131" s="53">
        <v>20</v>
      </c>
    </row>
    <row r="132" spans="1:6">
      <c r="A132" s="68">
        <v>130</v>
      </c>
      <c r="B132" s="53" t="s">
        <v>223</v>
      </c>
      <c r="C132" s="52" t="s">
        <v>224</v>
      </c>
      <c r="D132" s="53" t="s">
        <v>99</v>
      </c>
      <c r="E132" s="53"/>
      <c r="F132" s="53">
        <v>81</v>
      </c>
    </row>
    <row r="133" spans="1:6">
      <c r="A133" s="53">
        <v>131</v>
      </c>
      <c r="B133" s="52" t="s">
        <v>225</v>
      </c>
      <c r="C133" s="53"/>
      <c r="D133" s="52" t="s">
        <v>226</v>
      </c>
      <c r="E133" s="53"/>
      <c r="F133" s="53">
        <v>60</v>
      </c>
    </row>
    <row r="134" spans="1:6">
      <c r="A134" s="53">
        <v>132</v>
      </c>
      <c r="B134" s="52" t="s">
        <v>227</v>
      </c>
      <c r="C134" s="53"/>
      <c r="D134" s="52" t="s">
        <v>99</v>
      </c>
      <c r="E134" s="53"/>
      <c r="F134" s="53">
        <v>170.1</v>
      </c>
    </row>
    <row r="135" spans="1:6">
      <c r="A135" s="53">
        <v>133</v>
      </c>
      <c r="B135" s="52" t="s">
        <v>228</v>
      </c>
      <c r="C135" s="53"/>
      <c r="D135" s="52" t="s">
        <v>99</v>
      </c>
      <c r="E135" s="53"/>
      <c r="F135" s="53">
        <v>450</v>
      </c>
    </row>
    <row r="136" spans="1:6">
      <c r="A136" s="53">
        <v>134</v>
      </c>
      <c r="B136" s="52" t="s">
        <v>229</v>
      </c>
      <c r="C136" s="52" t="s">
        <v>230</v>
      </c>
      <c r="D136" s="52" t="s">
        <v>8</v>
      </c>
      <c r="E136" s="53"/>
      <c r="F136" s="53">
        <v>20.7</v>
      </c>
    </row>
    <row r="137" spans="1:6">
      <c r="A137" s="53">
        <v>135</v>
      </c>
      <c r="B137" s="52" t="s">
        <v>231</v>
      </c>
      <c r="C137" s="52"/>
      <c r="D137" s="52" t="s">
        <v>99</v>
      </c>
      <c r="E137" s="53"/>
      <c r="F137" s="53">
        <v>116.1</v>
      </c>
    </row>
    <row r="138" spans="1:6">
      <c r="A138" s="53">
        <v>136</v>
      </c>
      <c r="B138" s="52" t="s">
        <v>232</v>
      </c>
      <c r="C138" s="53"/>
      <c r="D138" s="52" t="s">
        <v>45</v>
      </c>
      <c r="E138" s="53"/>
      <c r="F138" s="53">
        <v>60</v>
      </c>
    </row>
    <row r="139" spans="1:6">
      <c r="A139" s="53">
        <v>137</v>
      </c>
      <c r="B139" s="52" t="s">
        <v>233</v>
      </c>
      <c r="C139" s="52" t="s">
        <v>234</v>
      </c>
      <c r="D139" s="52" t="s">
        <v>99</v>
      </c>
      <c r="E139" s="53"/>
      <c r="F139" s="53">
        <v>122.4</v>
      </c>
    </row>
    <row r="140" spans="1:6">
      <c r="A140" s="53">
        <v>138</v>
      </c>
      <c r="B140" s="52" t="s">
        <v>235</v>
      </c>
      <c r="C140" s="53"/>
      <c r="D140" s="52" t="s">
        <v>99</v>
      </c>
      <c r="E140" s="53"/>
      <c r="F140" s="53">
        <v>450</v>
      </c>
    </row>
    <row r="141" spans="1:6">
      <c r="A141" s="53">
        <v>139</v>
      </c>
      <c r="B141" s="52" t="s">
        <v>236</v>
      </c>
      <c r="C141" s="53"/>
      <c r="D141" s="52" t="s">
        <v>8</v>
      </c>
      <c r="E141" s="53"/>
      <c r="F141" s="53">
        <v>0</v>
      </c>
    </row>
    <row r="142" spans="1:6">
      <c r="A142" s="53">
        <v>140</v>
      </c>
      <c r="B142" s="52" t="s">
        <v>237</v>
      </c>
      <c r="C142" s="52" t="s">
        <v>238</v>
      </c>
      <c r="D142" s="52" t="s">
        <v>99</v>
      </c>
      <c r="E142" s="53"/>
      <c r="F142" s="53">
        <v>54</v>
      </c>
    </row>
    <row r="143" spans="1:6">
      <c r="A143" s="53">
        <v>141</v>
      </c>
      <c r="B143" s="52" t="s">
        <v>233</v>
      </c>
      <c r="C143" s="52" t="s">
        <v>207</v>
      </c>
      <c r="D143" s="53"/>
      <c r="E143" s="53"/>
      <c r="F143" s="53">
        <v>122.4</v>
      </c>
    </row>
    <row r="144" s="7" customFormat="1" spans="1:6">
      <c r="A144" s="53">
        <v>141</v>
      </c>
      <c r="B144" s="52" t="s">
        <v>239</v>
      </c>
      <c r="C144" s="52"/>
      <c r="D144" s="53" t="s">
        <v>45</v>
      </c>
      <c r="E144" s="53"/>
      <c r="F144" s="53">
        <v>40</v>
      </c>
    </row>
    <row r="145" s="7" customFormat="1" spans="1:6">
      <c r="A145" s="53">
        <v>141</v>
      </c>
      <c r="B145" s="52" t="s">
        <v>240</v>
      </c>
      <c r="C145" s="52"/>
      <c r="D145" s="53" t="s">
        <v>8</v>
      </c>
      <c r="E145" s="53"/>
      <c r="F145" s="53">
        <v>19.8</v>
      </c>
    </row>
    <row r="146" s="7" customFormat="1" spans="1:6">
      <c r="A146" s="53">
        <v>141</v>
      </c>
      <c r="B146" s="52" t="s">
        <v>241</v>
      </c>
      <c r="C146" s="52"/>
      <c r="D146" s="53" t="s">
        <v>99</v>
      </c>
      <c r="E146" s="53" t="s">
        <v>242</v>
      </c>
      <c r="F146" s="53">
        <v>240.3</v>
      </c>
    </row>
    <row r="147" s="7" customFormat="1" spans="1:6">
      <c r="A147" s="53">
        <v>141</v>
      </c>
      <c r="B147" s="52" t="s">
        <v>243</v>
      </c>
      <c r="C147" s="52"/>
      <c r="D147" s="53" t="s">
        <v>99</v>
      </c>
      <c r="E147" s="53" t="s">
        <v>244</v>
      </c>
      <c r="F147" s="53">
        <v>240.3</v>
      </c>
    </row>
    <row r="148" s="7" customFormat="1" spans="1:6">
      <c r="A148" s="53">
        <v>141</v>
      </c>
      <c r="B148" s="52"/>
      <c r="C148" s="52"/>
      <c r="D148" s="53"/>
      <c r="E148" s="53"/>
      <c r="F148" s="53"/>
    </row>
    <row r="149" s="7" customFormat="1" spans="1:6">
      <c r="A149" s="53">
        <v>141</v>
      </c>
      <c r="B149" s="52"/>
      <c r="C149" s="52"/>
      <c r="D149" s="53"/>
      <c r="E149" s="53"/>
      <c r="F149" s="53"/>
    </row>
    <row r="150" s="7" customFormat="1" spans="1:6">
      <c r="A150" s="53">
        <v>141</v>
      </c>
      <c r="B150" s="52"/>
      <c r="C150" s="52"/>
      <c r="D150" s="53"/>
      <c r="E150" s="53"/>
      <c r="F150" s="53"/>
    </row>
    <row r="151" s="7" customFormat="1" spans="1:6">
      <c r="A151" s="53">
        <v>141</v>
      </c>
      <c r="B151" s="52"/>
      <c r="C151" s="52"/>
      <c r="D151" s="53"/>
      <c r="E151" s="53"/>
      <c r="F151" s="53"/>
    </row>
    <row r="152" s="7" customFormat="1" spans="1:6">
      <c r="A152" s="53">
        <v>141</v>
      </c>
      <c r="B152" s="52"/>
      <c r="C152" s="52"/>
      <c r="D152" s="53"/>
      <c r="E152" s="53"/>
      <c r="F152" s="53"/>
    </row>
    <row r="153" s="7" customFormat="1" spans="1:6">
      <c r="A153" s="53">
        <v>141</v>
      </c>
      <c r="B153" s="52"/>
      <c r="C153" s="52"/>
      <c r="D153" s="53"/>
      <c r="E153" s="53"/>
      <c r="F153" s="53"/>
    </row>
    <row r="154" s="7" customFormat="1" spans="1:6">
      <c r="A154" s="53">
        <v>141</v>
      </c>
      <c r="B154" s="52"/>
      <c r="C154" s="52"/>
      <c r="D154" s="53"/>
      <c r="E154" s="53"/>
      <c r="F154" s="53"/>
    </row>
    <row r="155" s="7" customFormat="1" spans="1:6">
      <c r="A155" s="53">
        <v>141</v>
      </c>
      <c r="B155" s="52"/>
      <c r="C155" s="52"/>
      <c r="D155" s="53"/>
      <c r="E155" s="53"/>
      <c r="F155" s="53"/>
    </row>
    <row r="156" s="7" customFormat="1" spans="1:6">
      <c r="A156" s="53">
        <v>141</v>
      </c>
      <c r="B156" s="52"/>
      <c r="C156" s="52"/>
      <c r="D156" s="53"/>
      <c r="E156" s="53"/>
      <c r="F156" s="53"/>
    </row>
    <row r="157" s="7" customFormat="1" spans="1:6">
      <c r="A157" s="53">
        <v>141</v>
      </c>
      <c r="B157" s="52"/>
      <c r="C157" s="52"/>
      <c r="D157" s="53"/>
      <c r="E157" s="53"/>
      <c r="F157" s="53"/>
    </row>
    <row r="158" s="7" customFormat="1" spans="1:6">
      <c r="A158" s="53">
        <v>141</v>
      </c>
      <c r="B158" s="52"/>
      <c r="C158" s="52"/>
      <c r="D158" s="53"/>
      <c r="E158" s="53"/>
      <c r="F158" s="53"/>
    </row>
    <row r="159" s="7" customFormat="1" spans="1:6">
      <c r="A159" s="53">
        <v>141</v>
      </c>
      <c r="B159" s="52"/>
      <c r="C159" s="52"/>
      <c r="D159" s="53"/>
      <c r="E159" s="53"/>
      <c r="F159" s="53"/>
    </row>
    <row r="160" s="7" customFormat="1" spans="1:6">
      <c r="A160" s="53">
        <v>141</v>
      </c>
      <c r="B160" s="52"/>
      <c r="C160" s="52"/>
      <c r="D160" s="53"/>
      <c r="E160" s="53"/>
      <c r="F160" s="53"/>
    </row>
    <row r="161" s="7" customFormat="1" spans="1:6">
      <c r="A161" s="53">
        <v>141</v>
      </c>
      <c r="B161" s="52"/>
      <c r="C161" s="52"/>
      <c r="D161" s="53"/>
      <c r="E161" s="53"/>
      <c r="F161" s="53"/>
    </row>
    <row r="162" s="7" customFormat="1" spans="1:6">
      <c r="A162" s="53">
        <v>141</v>
      </c>
      <c r="B162" s="52"/>
      <c r="C162" s="52"/>
      <c r="D162" s="53"/>
      <c r="E162" s="53"/>
      <c r="F162" s="53"/>
    </row>
    <row r="163" s="7" customFormat="1" spans="1:6">
      <c r="A163" s="53">
        <v>141</v>
      </c>
      <c r="B163" s="52"/>
      <c r="C163" s="52"/>
      <c r="D163" s="53"/>
      <c r="E163" s="53"/>
      <c r="F163" s="53"/>
    </row>
    <row r="164" s="7" customFormat="1" spans="1:6">
      <c r="A164" s="53">
        <v>141</v>
      </c>
      <c r="B164" s="52"/>
      <c r="C164" s="52"/>
      <c r="D164" s="53"/>
      <c r="E164" s="53"/>
      <c r="F164" s="53"/>
    </row>
    <row r="165" s="7" customFormat="1" spans="1:6">
      <c r="A165" s="53">
        <v>141</v>
      </c>
      <c r="B165" s="52"/>
      <c r="C165" s="52"/>
      <c r="D165" s="53"/>
      <c r="E165" s="53"/>
      <c r="F165" s="53"/>
    </row>
    <row r="166" s="7" customFormat="1" spans="1:6">
      <c r="A166" s="53">
        <v>141</v>
      </c>
      <c r="B166" s="52"/>
      <c r="C166" s="52"/>
      <c r="D166" s="53"/>
      <c r="E166" s="53"/>
      <c r="F166" s="53"/>
    </row>
    <row r="167" s="7" customFormat="1" spans="1:6">
      <c r="A167" s="53">
        <v>141</v>
      </c>
      <c r="B167" s="52"/>
      <c r="C167" s="52"/>
      <c r="D167" s="53"/>
      <c r="E167" s="53"/>
      <c r="F167" s="53"/>
    </row>
    <row r="168" s="7" customFormat="1" spans="1:6">
      <c r="A168" s="53">
        <v>141</v>
      </c>
      <c r="B168" s="52"/>
      <c r="C168" s="52"/>
      <c r="D168" s="53"/>
      <c r="E168" s="53"/>
      <c r="F168" s="53"/>
    </row>
    <row r="169" s="7" customFormat="1" spans="1:6">
      <c r="A169" s="53">
        <v>141</v>
      </c>
      <c r="B169" s="52"/>
      <c r="C169" s="52"/>
      <c r="D169" s="53"/>
      <c r="E169" s="53"/>
      <c r="F169" s="53"/>
    </row>
    <row r="170" s="7" customFormat="1" spans="1:6">
      <c r="A170" s="53">
        <v>141</v>
      </c>
      <c r="B170" s="52"/>
      <c r="C170" s="52"/>
      <c r="D170" s="53"/>
      <c r="E170" s="53"/>
      <c r="F170" s="53"/>
    </row>
    <row r="171" s="7" customFormat="1" spans="1:6">
      <c r="A171" s="53">
        <v>141</v>
      </c>
      <c r="B171" s="52"/>
      <c r="C171" s="52"/>
      <c r="D171" s="53"/>
      <c r="E171" s="53"/>
      <c r="F171" s="53"/>
    </row>
    <row r="172" s="7" customFormat="1" spans="1:6">
      <c r="A172" s="53">
        <v>141</v>
      </c>
      <c r="B172" s="52"/>
      <c r="C172" s="52"/>
      <c r="D172" s="53"/>
      <c r="E172" s="53"/>
      <c r="F172" s="53"/>
    </row>
    <row r="173" s="7" customFormat="1" spans="1:6">
      <c r="A173" s="53">
        <v>141</v>
      </c>
      <c r="B173" s="52"/>
      <c r="C173" s="52"/>
      <c r="D173" s="53"/>
      <c r="E173" s="53"/>
      <c r="F173" s="53"/>
    </row>
    <row r="174" s="7" customFormat="1" spans="1:6">
      <c r="A174" s="53">
        <v>141</v>
      </c>
      <c r="B174" s="52"/>
      <c r="C174" s="52"/>
      <c r="D174" s="53"/>
      <c r="E174" s="53"/>
      <c r="F174" s="53"/>
    </row>
    <row r="175" s="7" customFormat="1" spans="1:6">
      <c r="A175" s="53">
        <v>141</v>
      </c>
      <c r="B175" s="52"/>
      <c r="C175" s="52"/>
      <c r="D175" s="53"/>
      <c r="E175" s="53"/>
      <c r="F175" s="53"/>
    </row>
    <row r="176" s="7" customFormat="1" spans="1:6">
      <c r="A176" s="53">
        <v>141</v>
      </c>
      <c r="B176" s="52"/>
      <c r="C176" s="52"/>
      <c r="D176" s="53"/>
      <c r="E176" s="53"/>
      <c r="F176" s="53"/>
    </row>
    <row r="177" spans="1:6">
      <c r="A177" s="53">
        <v>141</v>
      </c>
      <c r="B177" s="52"/>
      <c r="C177" s="52"/>
      <c r="D177" s="53"/>
      <c r="E177" s="53"/>
      <c r="F177" s="53"/>
    </row>
  </sheetData>
  <protectedRanges>
    <protectedRange sqref="B122" name="区域1_2_5_4_1_2"/>
  </protectedRanges>
  <pageMargins left="0.75" right="0.75" top="1" bottom="1" header="0.511805555555556" footer="0.511805555555556"/>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1"/>
  <sheetViews>
    <sheetView tabSelected="1" zoomScale="110" zoomScaleNormal="110" topLeftCell="A107" workbookViewId="0">
      <selection activeCell="H118" sqref="H118:I119"/>
    </sheetView>
  </sheetViews>
  <sheetFormatPr defaultColWidth="9" defaultRowHeight="14.25"/>
  <cols>
    <col min="1" max="1" width="15.625" style="4" customWidth="1"/>
    <col min="2" max="2" width="26.5" style="5" customWidth="1"/>
    <col min="3" max="3" width="11.75" style="4" customWidth="1"/>
    <col min="4" max="4" width="11.375" style="4" customWidth="1"/>
    <col min="5" max="5" width="18.5" style="4" customWidth="1"/>
    <col min="6" max="6" width="8.25" style="6" customWidth="1"/>
    <col min="7" max="7" width="8.25" style="4" customWidth="1"/>
    <col min="8" max="8" width="8.5" style="7" customWidth="1"/>
    <col min="9" max="9" width="18.125" style="6" customWidth="1"/>
    <col min="10" max="10" width="14" style="4" customWidth="1"/>
    <col min="11" max="11" width="10.75" style="4" customWidth="1"/>
    <col min="12" max="12" width="38.4083333333333" style="4" customWidth="1"/>
    <col min="13" max="16384" width="9" style="4"/>
  </cols>
  <sheetData>
    <row r="1" ht="48" customHeight="1" spans="1:12">
      <c r="A1" s="8" t="s">
        <v>245</v>
      </c>
      <c r="B1" s="8"/>
      <c r="C1" s="8"/>
      <c r="D1" s="8"/>
      <c r="E1" s="8"/>
      <c r="F1" s="9"/>
      <c r="G1" s="8"/>
      <c r="H1" s="8"/>
      <c r="I1" s="9"/>
      <c r="J1" s="8"/>
      <c r="K1" s="8"/>
      <c r="L1" s="8"/>
    </row>
    <row r="2" s="1" customFormat="1" ht="30" customHeight="1" spans="1:12">
      <c r="A2" s="10" t="s">
        <v>246</v>
      </c>
      <c r="B2" s="10"/>
      <c r="C2" s="11"/>
      <c r="D2" s="12"/>
      <c r="E2" s="10" t="s">
        <v>247</v>
      </c>
      <c r="F2" s="13"/>
      <c r="G2" s="13"/>
      <c r="H2" s="13"/>
      <c r="I2" s="47" t="s">
        <v>248</v>
      </c>
      <c r="J2" s="48" t="s">
        <v>249</v>
      </c>
      <c r="K2" s="10" t="s">
        <v>250</v>
      </c>
      <c r="L2" s="49" t="s">
        <v>251</v>
      </c>
    </row>
    <row r="3" s="1" customFormat="1" ht="30" customHeight="1" spans="1:12">
      <c r="A3" s="10" t="s">
        <v>252</v>
      </c>
      <c r="B3" s="10"/>
      <c r="C3" s="14"/>
      <c r="D3" s="14"/>
      <c r="E3" s="10" t="s">
        <v>253</v>
      </c>
      <c r="F3" s="13" t="s">
        <v>254</v>
      </c>
      <c r="G3" s="15"/>
      <c r="H3" s="15"/>
      <c r="I3" s="13"/>
      <c r="J3" s="15"/>
      <c r="K3" s="15"/>
      <c r="L3" s="15"/>
    </row>
    <row r="4" s="1" customFormat="1" ht="30" customHeight="1" spans="1:12">
      <c r="A4" s="10" t="s">
        <v>255</v>
      </c>
      <c r="B4" s="10"/>
      <c r="C4" s="16" t="s">
        <v>256</v>
      </c>
      <c r="D4" s="17"/>
      <c r="E4" s="17"/>
      <c r="F4" s="18"/>
      <c r="G4" s="17"/>
      <c r="H4" s="19"/>
      <c r="I4" s="18"/>
      <c r="J4" s="17"/>
      <c r="K4" s="17"/>
      <c r="L4" s="50"/>
    </row>
    <row r="5" s="1" customFormat="1" ht="41.25" customHeight="1" spans="1:12">
      <c r="A5" s="10" t="s">
        <v>257</v>
      </c>
      <c r="B5" s="10"/>
      <c r="C5" s="20" t="s">
        <v>258</v>
      </c>
      <c r="D5" s="21"/>
      <c r="E5" s="21"/>
      <c r="F5" s="22"/>
      <c r="G5" s="21"/>
      <c r="H5" s="23"/>
      <c r="I5" s="22"/>
      <c r="J5" s="21"/>
      <c r="K5" s="21"/>
      <c r="L5" s="51"/>
    </row>
    <row r="6" s="1" customFormat="1" ht="30" customHeight="1" spans="1:12">
      <c r="A6" s="10" t="s">
        <v>259</v>
      </c>
      <c r="B6" s="10"/>
      <c r="C6" s="24"/>
      <c r="D6" s="24"/>
      <c r="E6" s="10" t="s">
        <v>260</v>
      </c>
      <c r="F6" s="25"/>
      <c r="G6" s="25"/>
      <c r="H6" s="25"/>
      <c r="I6" s="25"/>
      <c r="J6" s="25"/>
      <c r="K6" s="25"/>
      <c r="L6" s="25"/>
    </row>
    <row r="7" s="1" customFormat="1" ht="30" customHeight="1" spans="1:12">
      <c r="A7" s="10" t="s">
        <v>261</v>
      </c>
      <c r="B7" s="10"/>
      <c r="C7" s="24"/>
      <c r="D7" s="24"/>
      <c r="E7" s="24"/>
      <c r="F7" s="26"/>
      <c r="G7" s="24"/>
      <c r="H7" s="24"/>
      <c r="I7" s="26"/>
      <c r="J7" s="24"/>
      <c r="K7" s="24"/>
      <c r="L7" s="24"/>
    </row>
    <row r="8" s="2" customFormat="1" ht="30" customHeight="1" spans="1:12">
      <c r="A8" s="27" t="s">
        <v>262</v>
      </c>
      <c r="B8" s="27"/>
      <c r="C8" s="27"/>
      <c r="D8" s="27"/>
      <c r="E8" s="27"/>
      <c r="F8" s="28"/>
      <c r="G8" s="27"/>
      <c r="H8" s="29"/>
      <c r="I8" s="28"/>
      <c r="J8" s="27"/>
      <c r="K8" s="27"/>
      <c r="L8" s="27"/>
    </row>
    <row r="9" s="2" customFormat="1" ht="30" customHeight="1" spans="1:12">
      <c r="A9" s="30" t="s">
        <v>0</v>
      </c>
      <c r="B9" s="31" t="s">
        <v>263</v>
      </c>
      <c r="C9" s="30" t="s">
        <v>2</v>
      </c>
      <c r="D9" s="30"/>
      <c r="E9" s="30"/>
      <c r="F9" s="32" t="s">
        <v>264</v>
      </c>
      <c r="G9" s="30" t="s">
        <v>3</v>
      </c>
      <c r="H9" s="30" t="s">
        <v>265</v>
      </c>
      <c r="I9" s="32" t="s">
        <v>266</v>
      </c>
      <c r="J9" s="30" t="s">
        <v>4</v>
      </c>
      <c r="K9" s="30"/>
      <c r="L9" s="30"/>
    </row>
    <row r="10" s="2" customFormat="1" ht="33" customHeight="1" spans="1:12">
      <c r="A10" s="30">
        <v>1</v>
      </c>
      <c r="B10" s="33" t="s">
        <v>206</v>
      </c>
      <c r="C10" s="34" t="str">
        <f>IFERROR((VLOOKUP(B:B,Sheet1!B:F,2,0)),"")</f>
        <v>18mm</v>
      </c>
      <c r="D10" s="34"/>
      <c r="E10" s="34"/>
      <c r="F10" s="35">
        <v>13.7</v>
      </c>
      <c r="G10" s="35" t="str">
        <f>IFERROR((VLOOKUP(B:B,Sheet1!B:F,3,0)),"")</f>
        <v>平米</v>
      </c>
      <c r="H10" s="35">
        <f>IFERROR((VLOOKUP(B:B,Sheet1!B:F,5,0)),"")</f>
        <v>88.2</v>
      </c>
      <c r="I10" s="35">
        <f>F10*H10</f>
        <v>1208.34</v>
      </c>
      <c r="J10" s="30" t="s">
        <v>267</v>
      </c>
      <c r="K10" s="30"/>
      <c r="L10" s="30"/>
    </row>
    <row r="11" s="2" customFormat="1" ht="33" customHeight="1" spans="1:12">
      <c r="A11" s="30">
        <v>2</v>
      </c>
      <c r="B11" s="33" t="s">
        <v>223</v>
      </c>
      <c r="C11" s="34" t="str">
        <f>IFERROR((VLOOKUP(B:B,Sheet1!B:F,2,0)),"")</f>
        <v>16mm</v>
      </c>
      <c r="D11" s="34"/>
      <c r="E11" s="34"/>
      <c r="F11" s="35">
        <v>0.81</v>
      </c>
      <c r="G11" s="35" t="str">
        <f>IFERROR((VLOOKUP(B:B,Sheet1!B:F,3,0)),"")</f>
        <v>平米</v>
      </c>
      <c r="H11" s="35">
        <f>IFERROR((VLOOKUP(B:B,Sheet1!B:F,5,0)),"")</f>
        <v>81</v>
      </c>
      <c r="I11" s="35">
        <f>F11*H11</f>
        <v>65.61</v>
      </c>
      <c r="J11" s="30" t="s">
        <v>268</v>
      </c>
      <c r="K11" s="30"/>
      <c r="L11" s="30"/>
    </row>
    <row r="12" s="2" customFormat="1" ht="30" customHeight="1" spans="1:12">
      <c r="A12" s="30">
        <v>3</v>
      </c>
      <c r="B12" s="33" t="s">
        <v>208</v>
      </c>
      <c r="C12" s="34" t="str">
        <f>IFERROR((VLOOKUP(B:B,Sheet1!B:F,2,0)),"")</f>
        <v>9mm</v>
      </c>
      <c r="D12" s="34"/>
      <c r="E12" s="34"/>
      <c r="F12" s="35">
        <v>1.87</v>
      </c>
      <c r="G12" s="35" t="str">
        <f>IFERROR((VLOOKUP(B:B,Sheet1!B:F,3,0)),"")</f>
        <v>平米</v>
      </c>
      <c r="H12" s="35">
        <f>IFERROR((VLOOKUP(B:B,Sheet1!B:F,5,0)),"")</f>
        <v>63.9</v>
      </c>
      <c r="I12" s="35">
        <f t="shared" ref="I12:I19" si="0">F12*H12</f>
        <v>119.493</v>
      </c>
      <c r="J12" s="30" t="s">
        <v>269</v>
      </c>
      <c r="K12" s="30"/>
      <c r="L12" s="30"/>
    </row>
    <row r="13" s="2" customFormat="1" ht="30" customHeight="1" spans="1:12">
      <c r="A13" s="30">
        <v>4</v>
      </c>
      <c r="B13" s="36" t="s">
        <v>41</v>
      </c>
      <c r="C13" s="34" t="str">
        <f>IFERROR((VLOOKUP(B:B,Sheet1!B:F,2,0)),"")</f>
        <v>拉手</v>
      </c>
      <c r="D13" s="34"/>
      <c r="E13" s="34"/>
      <c r="F13" s="37">
        <v>13</v>
      </c>
      <c r="G13" s="35" t="str">
        <f>IFERROR((VLOOKUP(B:B,Sheet1!B:F,3,0)),"")</f>
        <v>个</v>
      </c>
      <c r="H13" s="35">
        <f>IFERROR((VLOOKUP(B:B,Sheet1!B:F,5,0)),"")</f>
        <v>9</v>
      </c>
      <c r="I13" s="35">
        <f t="shared" si="0"/>
        <v>117</v>
      </c>
      <c r="J13" s="30"/>
      <c r="K13" s="30"/>
      <c r="L13" s="30"/>
    </row>
    <row r="14" s="2" customFormat="1" ht="30" customHeight="1" spans="1:12">
      <c r="A14" s="30">
        <v>5</v>
      </c>
      <c r="B14" s="36" t="s">
        <v>51</v>
      </c>
      <c r="C14" s="34" t="str">
        <f>IFERROR((VLOOKUP(B:B,Sheet1!B:F,2,0)),"")</f>
        <v>　</v>
      </c>
      <c r="D14" s="34"/>
      <c r="E14" s="34"/>
      <c r="F14" s="38">
        <v>2</v>
      </c>
      <c r="G14" s="35" t="str">
        <f>IFERROR((VLOOKUP(B:B,Sheet1!B:F,3,0)),"")</f>
        <v>套</v>
      </c>
      <c r="H14" s="35">
        <f>IFERROR((VLOOKUP(B:B,Sheet1!B:F,5,0)),"")</f>
        <v>4.5</v>
      </c>
      <c r="I14" s="35">
        <f t="shared" si="0"/>
        <v>9</v>
      </c>
      <c r="J14" s="30"/>
      <c r="K14" s="30"/>
      <c r="L14" s="30"/>
    </row>
    <row r="15" s="2" customFormat="1" ht="30" customHeight="1" spans="1:12">
      <c r="A15" s="30">
        <v>6</v>
      </c>
      <c r="B15" s="36" t="s">
        <v>94</v>
      </c>
      <c r="C15" s="34" t="str">
        <f>IFERROR((VLOOKUP(B:B,Sheet1!B:F,2,0)),"")</f>
        <v>100高</v>
      </c>
      <c r="D15" s="34"/>
      <c r="E15" s="34"/>
      <c r="F15" s="38">
        <v>18</v>
      </c>
      <c r="G15" s="35" t="str">
        <f>IFERROR((VLOOKUP(B:B,Sheet1!B:F,3,0)),"")</f>
        <v>个</v>
      </c>
      <c r="H15" s="35">
        <f>IFERROR((VLOOKUP(B:B,Sheet1!B:F,5,0)),"")</f>
        <v>1.4</v>
      </c>
      <c r="I15" s="35">
        <f t="shared" si="0"/>
        <v>25.2</v>
      </c>
      <c r="J15" s="30"/>
      <c r="K15" s="30"/>
      <c r="L15" s="30"/>
    </row>
    <row r="16" s="2" customFormat="1" ht="30" customHeight="1" spans="1:12">
      <c r="A16" s="30">
        <v>7</v>
      </c>
      <c r="B16" s="36" t="s">
        <v>48</v>
      </c>
      <c r="C16" s="34" t="str">
        <f>IFERROR((VLOOKUP(B:B,Sheet1!B:F,2,0)),"")</f>
        <v>6*80</v>
      </c>
      <c r="D16" s="34"/>
      <c r="E16" s="34"/>
      <c r="F16" s="38">
        <v>12</v>
      </c>
      <c r="G16" s="35" t="str">
        <f>IFERROR((VLOOKUP(B:B,Sheet1!B:F,3,0)),"")</f>
        <v>个</v>
      </c>
      <c r="H16" s="35">
        <f>IFERROR((VLOOKUP(B:B,Sheet1!B:F,5,0)),"")</f>
        <v>0.5</v>
      </c>
      <c r="I16" s="35">
        <f t="shared" si="0"/>
        <v>6</v>
      </c>
      <c r="J16" s="30"/>
      <c r="K16" s="30"/>
      <c r="L16" s="30"/>
    </row>
    <row r="17" s="2" customFormat="1" ht="30" customHeight="1" spans="1:12">
      <c r="A17" s="30">
        <v>8</v>
      </c>
      <c r="B17" s="36" t="s">
        <v>200</v>
      </c>
      <c r="C17" s="34" t="str">
        <f>IFERROR((VLOOKUP(B:B,Sheet1!B:F,2,0)),"")</f>
        <v>450长</v>
      </c>
      <c r="D17" s="34"/>
      <c r="E17" s="34"/>
      <c r="F17" s="38">
        <v>3</v>
      </c>
      <c r="G17" s="35" t="str">
        <f>IFERROR((VLOOKUP(B:B,Sheet1!B:F,3,0)),"")</f>
        <v>套</v>
      </c>
      <c r="H17" s="35">
        <f>IFERROR((VLOOKUP(B:B,Sheet1!B:F,5,0)),"")</f>
        <v>99</v>
      </c>
      <c r="I17" s="35">
        <f t="shared" si="0"/>
        <v>297</v>
      </c>
      <c r="J17" s="30" t="s">
        <v>67</v>
      </c>
      <c r="K17" s="30"/>
      <c r="L17" s="30"/>
    </row>
    <row r="18" s="2" customFormat="1" ht="30" customHeight="1" spans="1:12">
      <c r="A18" s="30">
        <v>9</v>
      </c>
      <c r="B18" s="36" t="s">
        <v>187</v>
      </c>
      <c r="C18" s="34" t="str">
        <f>IFERROR((VLOOKUP(B:B,Sheet1!B:F,2,0)),"")</f>
        <v>475*250*485</v>
      </c>
      <c r="D18" s="34"/>
      <c r="E18" s="34"/>
      <c r="F18" s="38">
        <v>1</v>
      </c>
      <c r="G18" s="35" t="str">
        <f>IFERROR((VLOOKUP(B:B,Sheet1!B:F,3,0)),"")</f>
        <v>套</v>
      </c>
      <c r="H18" s="35">
        <f>IFERROR((VLOOKUP(B:B,Sheet1!B:F,5,0)),"")</f>
        <v>214.2</v>
      </c>
      <c r="I18" s="35">
        <f t="shared" si="0"/>
        <v>214.2</v>
      </c>
      <c r="J18" s="30" t="s">
        <v>67</v>
      </c>
      <c r="K18" s="30"/>
      <c r="L18" s="30"/>
    </row>
    <row r="19" s="2" customFormat="1" ht="30" customHeight="1" spans="1:12">
      <c r="A19" s="30">
        <v>10</v>
      </c>
      <c r="B19" s="36" t="s">
        <v>214</v>
      </c>
      <c r="C19" s="34"/>
      <c r="D19" s="34"/>
      <c r="E19" s="34"/>
      <c r="F19" s="38">
        <v>14</v>
      </c>
      <c r="G19" s="35" t="str">
        <f>IFERROR((VLOOKUP(B:B,Sheet1!B:F,3,0)),"")</f>
        <v>个</v>
      </c>
      <c r="H19" s="35">
        <f>IFERROR((VLOOKUP(B:B,Sheet1!B:F,5,0)),"")</f>
        <v>0</v>
      </c>
      <c r="I19" s="35">
        <f t="shared" si="0"/>
        <v>0</v>
      </c>
      <c r="J19" s="30"/>
      <c r="K19" s="30"/>
      <c r="L19" s="30"/>
    </row>
    <row r="20" s="2" customFormat="1" ht="30" customHeight="1" spans="1:12">
      <c r="A20" s="30">
        <v>11</v>
      </c>
      <c r="B20" s="36" t="s">
        <v>53</v>
      </c>
      <c r="C20" s="34" t="str">
        <f>IFERROR((VLOOKUP(B:B,Sheet1!B:F,2,0)),"")</f>
        <v>　</v>
      </c>
      <c r="D20" s="34"/>
      <c r="E20" s="34"/>
      <c r="F20" s="38">
        <v>16</v>
      </c>
      <c r="G20" s="35" t="str">
        <f>IFERROR((VLOOKUP(B:B,Sheet1!B:F,3,0)),"")</f>
        <v>个</v>
      </c>
      <c r="H20" s="35">
        <f>IFERROR((VLOOKUP(B:B,Sheet1!B:F,5,0)),"")</f>
        <v>3.15</v>
      </c>
      <c r="I20" s="35">
        <f t="shared" ref="I20:I26" si="1">F20*H20</f>
        <v>50.4</v>
      </c>
      <c r="J20" s="30" t="s">
        <v>67</v>
      </c>
      <c r="K20" s="30"/>
      <c r="L20" s="30"/>
    </row>
    <row r="21" s="2" customFormat="1" ht="30" customHeight="1" spans="1:12">
      <c r="A21" s="30">
        <v>12</v>
      </c>
      <c r="B21" s="36" t="s">
        <v>55</v>
      </c>
      <c r="C21" s="34" t="str">
        <f>IFERROR((VLOOKUP(B:B,Sheet1!B:F,2,0)),"")</f>
        <v>　</v>
      </c>
      <c r="D21" s="34"/>
      <c r="E21" s="34"/>
      <c r="F21" s="39">
        <v>2</v>
      </c>
      <c r="G21" s="35" t="str">
        <f>IFERROR((VLOOKUP(B:B,Sheet1!B:F,3,0)),"")</f>
        <v>个</v>
      </c>
      <c r="H21" s="35">
        <f>IFERROR((VLOOKUP(B:B,Sheet1!B:F,5,0)),"")</f>
        <v>3.15</v>
      </c>
      <c r="I21" s="35">
        <f t="shared" si="1"/>
        <v>6.3</v>
      </c>
      <c r="J21" s="30" t="s">
        <v>67</v>
      </c>
      <c r="K21" s="30"/>
      <c r="L21" s="30"/>
    </row>
    <row r="22" s="2" customFormat="1" ht="30" customHeight="1" spans="1:12">
      <c r="A22" s="30">
        <v>13</v>
      </c>
      <c r="B22" s="40" t="s">
        <v>213</v>
      </c>
      <c r="C22" s="34"/>
      <c r="D22" s="34"/>
      <c r="E22" s="34"/>
      <c r="F22" s="35">
        <v>2</v>
      </c>
      <c r="G22" s="35" t="str">
        <f>IFERROR((VLOOKUP(B:B,Sheet1!B:F,3,0)),"")</f>
        <v>个</v>
      </c>
      <c r="H22" s="35">
        <f>IFERROR((VLOOKUP(B:B,Sheet1!B:F,5,0)),"")</f>
        <v>0</v>
      </c>
      <c r="I22" s="35">
        <f t="shared" si="1"/>
        <v>0</v>
      </c>
      <c r="J22" s="30"/>
      <c r="K22" s="30"/>
      <c r="L22" s="30"/>
    </row>
    <row r="23" s="2" customFormat="1" ht="30" customHeight="1" spans="1:12">
      <c r="A23" s="30">
        <v>14</v>
      </c>
      <c r="B23" s="40" t="s">
        <v>96</v>
      </c>
      <c r="C23" s="34" t="s">
        <v>270</v>
      </c>
      <c r="D23" s="34"/>
      <c r="E23" s="34"/>
      <c r="F23" s="35">
        <v>4</v>
      </c>
      <c r="G23" s="35" t="str">
        <f>IFERROR((VLOOKUP(B:B,Sheet1!B:F,3,0)),"")</f>
        <v>米</v>
      </c>
      <c r="H23" s="35">
        <f>IFERROR((VLOOKUP(B:B,Sheet1!B:F,5,0)),"")</f>
        <v>13.5</v>
      </c>
      <c r="I23" s="35">
        <f t="shared" si="1"/>
        <v>54</v>
      </c>
      <c r="J23" s="30"/>
      <c r="K23" s="30"/>
      <c r="L23" s="30"/>
    </row>
    <row r="24" s="2" customFormat="1" ht="30" customHeight="1" spans="1:12">
      <c r="A24" s="30">
        <v>15</v>
      </c>
      <c r="B24" s="40" t="s">
        <v>98</v>
      </c>
      <c r="C24" s="34" t="s">
        <v>271</v>
      </c>
      <c r="D24" s="34"/>
      <c r="E24" s="34"/>
      <c r="F24" s="35">
        <v>0.73</v>
      </c>
      <c r="G24" s="35" t="str">
        <f>IFERROR((VLOOKUP(B:B,Sheet1!B:F,3,0)),"")</f>
        <v>平米</v>
      </c>
      <c r="H24" s="35">
        <f>IFERROR((VLOOKUP(B:B,Sheet1!B:F,5,0)),"")</f>
        <v>16.2</v>
      </c>
      <c r="I24" s="35">
        <f t="shared" si="1"/>
        <v>11.826</v>
      </c>
      <c r="J24" s="30"/>
      <c r="K24" s="30"/>
      <c r="L24" s="30"/>
    </row>
    <row r="25" s="2" customFormat="1" ht="30" customHeight="1" spans="1:12">
      <c r="A25" s="30">
        <v>16</v>
      </c>
      <c r="B25" s="40" t="s">
        <v>220</v>
      </c>
      <c r="C25" s="34"/>
      <c r="D25" s="34"/>
      <c r="E25" s="34"/>
      <c r="F25" s="35">
        <v>10</v>
      </c>
      <c r="G25" s="35" t="str">
        <f>IFERROR((VLOOKUP(B:B,Sheet1!B:F,3,0)),"")</f>
        <v>个</v>
      </c>
      <c r="H25" s="35">
        <f>IFERROR((VLOOKUP(B:B,Sheet1!B:F,5,0)),"")</f>
        <v>0</v>
      </c>
      <c r="I25" s="35">
        <f t="shared" si="1"/>
        <v>0</v>
      </c>
      <c r="J25" s="30" t="s">
        <v>32</v>
      </c>
      <c r="K25" s="30"/>
      <c r="L25" s="30"/>
    </row>
    <row r="26" s="2" customFormat="1" ht="30" customHeight="1" spans="1:12">
      <c r="A26" s="30">
        <v>17</v>
      </c>
      <c r="B26" s="40" t="s">
        <v>215</v>
      </c>
      <c r="C26" s="34"/>
      <c r="D26" s="34"/>
      <c r="E26" s="34"/>
      <c r="F26" s="35">
        <v>1</v>
      </c>
      <c r="G26" s="35" t="str">
        <f>IFERROR((VLOOKUP(B:B,Sheet1!B:F,3,0)),"")</f>
        <v>个</v>
      </c>
      <c r="H26" s="35">
        <f>IFERROR((VLOOKUP(B:B,Sheet1!B:F,5,0)),"")</f>
        <v>10</v>
      </c>
      <c r="I26" s="35">
        <f t="shared" si="1"/>
        <v>10</v>
      </c>
      <c r="J26" s="30" t="s">
        <v>32</v>
      </c>
      <c r="K26" s="30"/>
      <c r="L26" s="30"/>
    </row>
    <row r="27" s="3" customFormat="1" ht="30" customHeight="1" spans="1:12">
      <c r="A27" s="41"/>
      <c r="B27" s="42"/>
      <c r="C27" s="42"/>
      <c r="D27" s="42"/>
      <c r="E27" s="43"/>
      <c r="F27" s="44" t="s">
        <v>272</v>
      </c>
      <c r="G27" s="45"/>
      <c r="H27" s="46"/>
      <c r="I27" s="35">
        <f>SUM(I10:I26)</f>
        <v>2194.369</v>
      </c>
      <c r="J27" s="52"/>
      <c r="K27" s="52"/>
      <c r="L27" s="52"/>
    </row>
    <row r="28" s="2" customFormat="1" ht="30" customHeight="1" spans="1:12">
      <c r="A28" s="27" t="s">
        <v>273</v>
      </c>
      <c r="B28" s="27"/>
      <c r="C28" s="27"/>
      <c r="D28" s="27"/>
      <c r="E28" s="27"/>
      <c r="F28" s="28"/>
      <c r="G28" s="27"/>
      <c r="H28" s="29"/>
      <c r="I28" s="28"/>
      <c r="J28" s="27"/>
      <c r="K28" s="27"/>
      <c r="L28" s="27"/>
    </row>
    <row r="29" s="2" customFormat="1" ht="30" customHeight="1" spans="1:12">
      <c r="A29" s="30" t="s">
        <v>0</v>
      </c>
      <c r="B29" s="31" t="s">
        <v>263</v>
      </c>
      <c r="C29" s="30" t="s">
        <v>2</v>
      </c>
      <c r="D29" s="30"/>
      <c r="E29" s="30"/>
      <c r="F29" s="32" t="s">
        <v>264</v>
      </c>
      <c r="G29" s="30" t="s">
        <v>3</v>
      </c>
      <c r="H29" s="30" t="s">
        <v>265</v>
      </c>
      <c r="I29" s="32" t="s">
        <v>266</v>
      </c>
      <c r="J29" s="30" t="s">
        <v>4</v>
      </c>
      <c r="K29" s="30"/>
      <c r="L29" s="30"/>
    </row>
    <row r="30" s="2" customFormat="1" ht="30" customHeight="1" spans="1:12">
      <c r="A30" s="30">
        <v>1</v>
      </c>
      <c r="B30" s="33" t="s">
        <v>206</v>
      </c>
      <c r="C30" s="34" t="str">
        <f>IFERROR((VLOOKUP(B:B,Sheet1!B:F,2,0)),"")</f>
        <v>18mm</v>
      </c>
      <c r="D30" s="34"/>
      <c r="E30" s="34"/>
      <c r="F30" s="35">
        <v>5.69</v>
      </c>
      <c r="G30" s="35" t="str">
        <f>IFERROR((VLOOKUP(B:B,Sheet1!B:F,3,0)),"")</f>
        <v>平米</v>
      </c>
      <c r="H30" s="35">
        <f>IFERROR((VLOOKUP(B:B,Sheet1!B:F,5,0)),"")</f>
        <v>88.2</v>
      </c>
      <c r="I30" s="32">
        <f>F30*H30</f>
        <v>501.858</v>
      </c>
      <c r="J30" s="30" t="s">
        <v>267</v>
      </c>
      <c r="K30" s="30"/>
      <c r="L30" s="30"/>
    </row>
    <row r="31" s="2" customFormat="1" ht="30" customHeight="1" spans="1:12">
      <c r="A31" s="30">
        <v>2</v>
      </c>
      <c r="B31" s="33" t="s">
        <v>211</v>
      </c>
      <c r="C31" s="34" t="str">
        <f>IFERROR((VLOOKUP(B:B,Sheet1!B:F,2,0)),"")</f>
        <v>25mm</v>
      </c>
      <c r="D31" s="34"/>
      <c r="E31" s="34"/>
      <c r="F31" s="35">
        <v>0.45</v>
      </c>
      <c r="G31" s="35" t="str">
        <f>IFERROR((VLOOKUP(B:B,Sheet1!B:F,3,0)),"")</f>
        <v>平米</v>
      </c>
      <c r="H31" s="35">
        <f>IFERROR((VLOOKUP(B:B,Sheet1!B:F,5,0)),"")</f>
        <v>110.7</v>
      </c>
      <c r="I31" s="32">
        <f>F31*H31</f>
        <v>49.815</v>
      </c>
      <c r="J31" s="30" t="s">
        <v>274</v>
      </c>
      <c r="K31" s="30"/>
      <c r="L31" s="30"/>
    </row>
    <row r="32" s="2" customFormat="1" ht="30" customHeight="1" spans="1:12">
      <c r="A32" s="30">
        <v>3</v>
      </c>
      <c r="B32" s="36" t="s">
        <v>43</v>
      </c>
      <c r="C32" s="34" t="str">
        <f>IFERROR((VLOOKUP(B:B,Sheet1!B:F,2,0)),"")</f>
        <v>　</v>
      </c>
      <c r="D32" s="34"/>
      <c r="E32" s="34"/>
      <c r="F32" s="38">
        <v>4</v>
      </c>
      <c r="G32" s="35" t="str">
        <f>IFERROR((VLOOKUP(B:B,Sheet1!B:F,3,0)),"")</f>
        <v>个</v>
      </c>
      <c r="H32" s="35">
        <f>IFERROR((VLOOKUP(B:B,Sheet1!B:F,5,0)),"")</f>
        <v>6.3</v>
      </c>
      <c r="I32" s="32">
        <f t="shared" ref="I32:I38" si="2">F32*H32</f>
        <v>25.2</v>
      </c>
      <c r="J32" s="30"/>
      <c r="K32" s="30"/>
      <c r="L32" s="30"/>
    </row>
    <row r="33" s="2" customFormat="1" ht="30" customHeight="1" spans="1:12">
      <c r="A33" s="30">
        <v>4</v>
      </c>
      <c r="B33" s="36" t="s">
        <v>41</v>
      </c>
      <c r="C33" s="34" t="str">
        <f>IFERROR((VLOOKUP(B:B,Sheet1!B:F,2,0)),"")</f>
        <v>拉手</v>
      </c>
      <c r="D33" s="34"/>
      <c r="E33" s="34"/>
      <c r="F33" s="38">
        <v>3</v>
      </c>
      <c r="G33" s="35" t="str">
        <f>IFERROR((VLOOKUP(B:B,Sheet1!B:F,3,0)),"")</f>
        <v>个</v>
      </c>
      <c r="H33" s="35">
        <f>IFERROR((VLOOKUP(B:B,Sheet1!B:F,5,0)),"")</f>
        <v>9</v>
      </c>
      <c r="I33" s="32">
        <f t="shared" si="2"/>
        <v>27</v>
      </c>
      <c r="J33" s="30"/>
      <c r="K33" s="30"/>
      <c r="L33" s="30"/>
    </row>
    <row r="34" s="2" customFormat="1" ht="30" customHeight="1" spans="1:12">
      <c r="A34" s="30">
        <v>5</v>
      </c>
      <c r="B34" s="36" t="s">
        <v>214</v>
      </c>
      <c r="C34" s="34"/>
      <c r="D34" s="34"/>
      <c r="E34" s="34"/>
      <c r="F34" s="38">
        <v>24</v>
      </c>
      <c r="G34" s="35" t="str">
        <f>IFERROR((VLOOKUP(B:B,Sheet1!B:F,3,0)),"")</f>
        <v>个</v>
      </c>
      <c r="H34" s="35">
        <f>IFERROR((VLOOKUP(B:B,Sheet1!B:F,5,0)),"")</f>
        <v>0</v>
      </c>
      <c r="I34" s="32">
        <f t="shared" si="2"/>
        <v>0</v>
      </c>
      <c r="J34" s="30"/>
      <c r="K34" s="30"/>
      <c r="L34" s="30"/>
    </row>
    <row r="35" s="2" customFormat="1" ht="30" customHeight="1" spans="1:12">
      <c r="A35" s="30">
        <v>6</v>
      </c>
      <c r="B35" s="36" t="s">
        <v>53</v>
      </c>
      <c r="C35" s="34" t="str">
        <f>IFERROR((VLOOKUP(B:B,Sheet1!B:F,2,0)),"")</f>
        <v>　</v>
      </c>
      <c r="D35" s="34"/>
      <c r="E35" s="34"/>
      <c r="F35" s="38">
        <v>4</v>
      </c>
      <c r="G35" s="35" t="str">
        <f>IFERROR((VLOOKUP(B:B,Sheet1!B:F,3,0)),"")</f>
        <v>个</v>
      </c>
      <c r="H35" s="35">
        <f>IFERROR((VLOOKUP(B:B,Sheet1!B:F,5,0)),"")</f>
        <v>3.15</v>
      </c>
      <c r="I35" s="32">
        <f t="shared" si="2"/>
        <v>12.6</v>
      </c>
      <c r="J35" s="30" t="s">
        <v>67</v>
      </c>
      <c r="K35" s="30"/>
      <c r="L35" s="30"/>
    </row>
    <row r="36" s="2" customFormat="1" ht="30" customHeight="1" spans="1:12">
      <c r="A36" s="30">
        <v>7</v>
      </c>
      <c r="B36" s="36" t="s">
        <v>55</v>
      </c>
      <c r="C36" s="34" t="str">
        <f>IFERROR((VLOOKUP(B:B,Sheet1!B:F,2,0)),"")</f>
        <v>　</v>
      </c>
      <c r="D36" s="34"/>
      <c r="E36" s="34"/>
      <c r="F36" s="38">
        <v>2</v>
      </c>
      <c r="G36" s="35" t="str">
        <f>IFERROR((VLOOKUP(B:B,Sheet1!B:F,3,0)),"")</f>
        <v>个</v>
      </c>
      <c r="H36" s="35">
        <f>IFERROR((VLOOKUP(B:B,Sheet1!B:F,5,0)),"")</f>
        <v>3.15</v>
      </c>
      <c r="I36" s="32">
        <f t="shared" si="2"/>
        <v>6.3</v>
      </c>
      <c r="J36" s="30" t="s">
        <v>67</v>
      </c>
      <c r="K36" s="30"/>
      <c r="L36" s="30"/>
    </row>
    <row r="37" s="2" customFormat="1" ht="30" customHeight="1" spans="1:12">
      <c r="A37" s="30">
        <v>8</v>
      </c>
      <c r="B37" s="33" t="s">
        <v>216</v>
      </c>
      <c r="C37" s="34"/>
      <c r="D37" s="34"/>
      <c r="E37" s="34"/>
      <c r="F37" s="32">
        <v>4</v>
      </c>
      <c r="G37" s="35" t="str">
        <f>IFERROR((VLOOKUP(B:B,Sheet1!B:F,3,0)),"")</f>
        <v>个</v>
      </c>
      <c r="H37" s="35">
        <f>IFERROR((VLOOKUP(B:B,Sheet1!B:F,5,0)),"")</f>
        <v>10</v>
      </c>
      <c r="I37" s="32">
        <f t="shared" si="2"/>
        <v>40</v>
      </c>
      <c r="J37" s="30"/>
      <c r="K37" s="30"/>
      <c r="L37" s="30"/>
    </row>
    <row r="38" s="3" customFormat="1" ht="30" customHeight="1" spans="1:12">
      <c r="A38" s="41"/>
      <c r="B38" s="42"/>
      <c r="C38" s="42"/>
      <c r="D38" s="42"/>
      <c r="E38" s="43"/>
      <c r="F38" s="44" t="s">
        <v>272</v>
      </c>
      <c r="G38" s="45"/>
      <c r="H38" s="46"/>
      <c r="I38" s="35">
        <f>SUM(I30:I37)</f>
        <v>662.773</v>
      </c>
      <c r="J38" s="52"/>
      <c r="K38" s="52"/>
      <c r="L38" s="52"/>
    </row>
    <row r="39" s="2" customFormat="1" ht="30" customHeight="1" spans="1:12">
      <c r="A39" s="27" t="s">
        <v>275</v>
      </c>
      <c r="B39" s="27"/>
      <c r="C39" s="27"/>
      <c r="D39" s="27"/>
      <c r="E39" s="27"/>
      <c r="F39" s="28"/>
      <c r="G39" s="27"/>
      <c r="H39" s="29"/>
      <c r="I39" s="28"/>
      <c r="J39" s="27"/>
      <c r="K39" s="27"/>
      <c r="L39" s="27"/>
    </row>
    <row r="40" s="2" customFormat="1" ht="30" customHeight="1" spans="1:12">
      <c r="A40" s="30" t="s">
        <v>0</v>
      </c>
      <c r="B40" s="31" t="s">
        <v>263</v>
      </c>
      <c r="C40" s="30" t="s">
        <v>2</v>
      </c>
      <c r="D40" s="30"/>
      <c r="E40" s="30"/>
      <c r="F40" s="32" t="s">
        <v>264</v>
      </c>
      <c r="G40" s="30" t="s">
        <v>3</v>
      </c>
      <c r="H40" s="30" t="s">
        <v>265</v>
      </c>
      <c r="I40" s="32" t="s">
        <v>266</v>
      </c>
      <c r="J40" s="30" t="s">
        <v>4</v>
      </c>
      <c r="K40" s="30"/>
      <c r="L40" s="30"/>
    </row>
    <row r="41" s="2" customFormat="1" ht="30" customHeight="1" spans="1:12">
      <c r="A41" s="30">
        <v>1</v>
      </c>
      <c r="B41" s="33" t="s">
        <v>206</v>
      </c>
      <c r="C41" s="34" t="str">
        <f>IFERROR((VLOOKUP(B:B,Sheet1!B:F,2,0)),"")</f>
        <v>18mm</v>
      </c>
      <c r="D41" s="34"/>
      <c r="E41" s="34"/>
      <c r="F41" s="35">
        <v>16.36</v>
      </c>
      <c r="G41" s="35" t="str">
        <f>IFERROR((VLOOKUP(B:B,Sheet1!B:F,3,0)),"")</f>
        <v>平米</v>
      </c>
      <c r="H41" s="35">
        <f>IFERROR((VLOOKUP(B:B,Sheet1!B:F,5,0)),"")</f>
        <v>88.2</v>
      </c>
      <c r="I41" s="32">
        <f>F41*H41</f>
        <v>1442.952</v>
      </c>
      <c r="J41" s="30" t="s">
        <v>276</v>
      </c>
      <c r="K41" s="30"/>
      <c r="L41" s="30"/>
    </row>
    <row r="42" s="2" customFormat="1" ht="30" customHeight="1" spans="1:12">
      <c r="A42" s="30">
        <v>2</v>
      </c>
      <c r="B42" s="33" t="s">
        <v>208</v>
      </c>
      <c r="C42" s="34" t="str">
        <f>IFERROR((VLOOKUP(B:B,Sheet1!B:F,2,0)),"")</f>
        <v>9mm</v>
      </c>
      <c r="D42" s="34"/>
      <c r="E42" s="34"/>
      <c r="F42" s="32">
        <v>2.92</v>
      </c>
      <c r="G42" s="35" t="str">
        <f>IFERROR((VLOOKUP(B:B,Sheet1!B:F,3,0)),"")</f>
        <v>平米</v>
      </c>
      <c r="H42" s="35">
        <f>IFERROR((VLOOKUP(B:B,Sheet1!B:F,5,0)),"")</f>
        <v>63.9</v>
      </c>
      <c r="I42" s="32">
        <f t="shared" ref="I42:I48" si="3">F42*H42</f>
        <v>186.588</v>
      </c>
      <c r="J42" s="30" t="s">
        <v>277</v>
      </c>
      <c r="K42" s="30"/>
      <c r="L42" s="30"/>
    </row>
    <row r="43" s="2" customFormat="1" ht="30" customHeight="1" spans="1:12">
      <c r="A43" s="30">
        <v>3</v>
      </c>
      <c r="B43" s="36" t="s">
        <v>41</v>
      </c>
      <c r="C43" s="34" t="str">
        <f>IFERROR((VLOOKUP(B:B,Sheet1!B:F,2,0)),"")</f>
        <v>拉手</v>
      </c>
      <c r="D43" s="34"/>
      <c r="E43" s="34"/>
      <c r="F43" s="38">
        <v>9</v>
      </c>
      <c r="G43" s="35" t="str">
        <f>IFERROR((VLOOKUP(B:B,Sheet1!B:F,3,0)),"")</f>
        <v>个</v>
      </c>
      <c r="H43" s="35">
        <f>IFERROR((VLOOKUP(B:B,Sheet1!B:F,5,0)),"")</f>
        <v>9</v>
      </c>
      <c r="I43" s="32">
        <f t="shared" si="3"/>
        <v>81</v>
      </c>
      <c r="J43" s="30"/>
      <c r="K43" s="30"/>
      <c r="L43" s="30"/>
    </row>
    <row r="44" s="2" customFormat="1" ht="30" customHeight="1" spans="1:12">
      <c r="A44" s="30">
        <v>4</v>
      </c>
      <c r="B44" s="36" t="s">
        <v>87</v>
      </c>
      <c r="C44" s="34" t="s">
        <v>278</v>
      </c>
      <c r="D44" s="34"/>
      <c r="E44" s="34"/>
      <c r="F44" s="38">
        <v>3</v>
      </c>
      <c r="G44" s="35" t="str">
        <f>IFERROR((VLOOKUP(B:B,Sheet1!B:F,3,0)),"")</f>
        <v>米</v>
      </c>
      <c r="H44" s="35">
        <f>IFERROR((VLOOKUP(B:B,Sheet1!B:F,5,0)),"")</f>
        <v>13.5</v>
      </c>
      <c r="I44" s="32">
        <f t="shared" si="3"/>
        <v>40.5</v>
      </c>
      <c r="J44" s="30" t="s">
        <v>67</v>
      </c>
      <c r="K44" s="30"/>
      <c r="L44" s="30"/>
    </row>
    <row r="45" s="2" customFormat="1" ht="30" customHeight="1" spans="1:12">
      <c r="A45" s="30">
        <v>5</v>
      </c>
      <c r="B45" s="36" t="s">
        <v>89</v>
      </c>
      <c r="C45" s="34" t="str">
        <f>IFERROR((VLOOKUP(B:B,Sheet1!B:F,2,0)),"")</f>
        <v>　</v>
      </c>
      <c r="D45" s="34"/>
      <c r="E45" s="34"/>
      <c r="F45" s="38">
        <v>3</v>
      </c>
      <c r="G45" s="35" t="str">
        <f>IFERROR((VLOOKUP(B:B,Sheet1!B:F,3,0)),"")</f>
        <v>对</v>
      </c>
      <c r="H45" s="35">
        <f>IFERROR((VLOOKUP(B:B,Sheet1!B:F,5,0)),"")</f>
        <v>5</v>
      </c>
      <c r="I45" s="32">
        <f t="shared" si="3"/>
        <v>15</v>
      </c>
      <c r="J45" s="30"/>
      <c r="K45" s="30"/>
      <c r="L45" s="30"/>
    </row>
    <row r="46" s="2" customFormat="1" ht="30" customHeight="1" spans="1:12">
      <c r="A46" s="30">
        <v>6</v>
      </c>
      <c r="B46" s="36" t="s">
        <v>56</v>
      </c>
      <c r="C46" s="34" t="str">
        <f>IFERROR((VLOOKUP(B:B,Sheet1!B:F,2,0)),"")</f>
        <v>　</v>
      </c>
      <c r="D46" s="34"/>
      <c r="E46" s="34"/>
      <c r="F46" s="38">
        <v>2</v>
      </c>
      <c r="G46" s="35" t="str">
        <f>IFERROR((VLOOKUP(B:B,Sheet1!B:F,3,0)),"")</f>
        <v>个</v>
      </c>
      <c r="H46" s="35">
        <f>IFERROR((VLOOKUP(B:B,Sheet1!B:F,5,0)),"")</f>
        <v>3.15</v>
      </c>
      <c r="I46" s="32">
        <f t="shared" si="3"/>
        <v>6.3</v>
      </c>
      <c r="J46" s="30" t="s">
        <v>67</v>
      </c>
      <c r="K46" s="30"/>
      <c r="L46" s="30"/>
    </row>
    <row r="47" s="2" customFormat="1" ht="30" customHeight="1" spans="1:12">
      <c r="A47" s="30">
        <v>7</v>
      </c>
      <c r="B47" s="36" t="s">
        <v>53</v>
      </c>
      <c r="C47" s="34" t="str">
        <f>IFERROR((VLOOKUP(B:B,Sheet1!B:F,2,0)),"")</f>
        <v>　</v>
      </c>
      <c r="D47" s="34"/>
      <c r="E47" s="34"/>
      <c r="F47" s="38">
        <v>20</v>
      </c>
      <c r="G47" s="35" t="str">
        <f>IFERROR((VLOOKUP(B:B,Sheet1!B:F,3,0)),"")</f>
        <v>个</v>
      </c>
      <c r="H47" s="35">
        <f>IFERROR((VLOOKUP(B:B,Sheet1!B:F,5,0)),"")</f>
        <v>3.15</v>
      </c>
      <c r="I47" s="32">
        <f t="shared" si="3"/>
        <v>63</v>
      </c>
      <c r="J47" s="30" t="s">
        <v>67</v>
      </c>
      <c r="K47" s="30"/>
      <c r="L47" s="30"/>
    </row>
    <row r="48" s="2" customFormat="1" ht="30" customHeight="1" spans="1:12">
      <c r="A48" s="30">
        <v>8</v>
      </c>
      <c r="B48" s="33" t="s">
        <v>216</v>
      </c>
      <c r="C48" s="34"/>
      <c r="D48" s="34"/>
      <c r="E48" s="34"/>
      <c r="F48" s="32">
        <v>3</v>
      </c>
      <c r="G48" s="35" t="str">
        <f>IFERROR((VLOOKUP(B:B,Sheet1!B:F,3,0)),"")</f>
        <v>个</v>
      </c>
      <c r="H48" s="35">
        <f>IFERROR((VLOOKUP(B:B,Sheet1!B:F,5,0)),"")</f>
        <v>10</v>
      </c>
      <c r="I48" s="32">
        <f t="shared" si="3"/>
        <v>30</v>
      </c>
      <c r="J48" s="30"/>
      <c r="K48" s="30"/>
      <c r="L48" s="30"/>
    </row>
    <row r="49" s="3" customFormat="1" ht="30" customHeight="1" spans="1:12">
      <c r="A49" s="41"/>
      <c r="B49" s="42"/>
      <c r="C49" s="42"/>
      <c r="D49" s="42"/>
      <c r="E49" s="43"/>
      <c r="F49" s="44" t="s">
        <v>272</v>
      </c>
      <c r="G49" s="45"/>
      <c r="H49" s="46"/>
      <c r="I49" s="35">
        <f>SUM(I41:I48)</f>
        <v>1865.34</v>
      </c>
      <c r="J49" s="52"/>
      <c r="K49" s="52"/>
      <c r="L49" s="52"/>
    </row>
    <row r="50" s="2" customFormat="1" ht="30" customHeight="1" spans="1:12">
      <c r="A50" s="27" t="s">
        <v>279</v>
      </c>
      <c r="B50" s="27"/>
      <c r="C50" s="27"/>
      <c r="D50" s="27"/>
      <c r="E50" s="27"/>
      <c r="F50" s="28"/>
      <c r="G50" s="27"/>
      <c r="H50" s="29"/>
      <c r="I50" s="28"/>
      <c r="J50" s="27"/>
      <c r="K50" s="27"/>
      <c r="L50" s="27"/>
    </row>
    <row r="51" s="2" customFormat="1" ht="30" customHeight="1" spans="1:12">
      <c r="A51" s="30" t="s">
        <v>0</v>
      </c>
      <c r="B51" s="31" t="s">
        <v>263</v>
      </c>
      <c r="C51" s="30" t="s">
        <v>2</v>
      </c>
      <c r="D51" s="30"/>
      <c r="E51" s="30"/>
      <c r="F51" s="32" t="s">
        <v>264</v>
      </c>
      <c r="G51" s="30" t="s">
        <v>3</v>
      </c>
      <c r="H51" s="30" t="s">
        <v>265</v>
      </c>
      <c r="I51" s="32" t="s">
        <v>266</v>
      </c>
      <c r="J51" s="30" t="s">
        <v>4</v>
      </c>
      <c r="K51" s="30"/>
      <c r="L51" s="30"/>
    </row>
    <row r="52" s="2" customFormat="1" ht="30" customHeight="1" spans="1:12">
      <c r="A52" s="30">
        <v>1</v>
      </c>
      <c r="B52" s="33" t="s">
        <v>206</v>
      </c>
      <c r="C52" s="34" t="str">
        <f>IFERROR((VLOOKUP(B:B,Sheet1!B:F,2,0)),"")</f>
        <v>18mm</v>
      </c>
      <c r="D52" s="34"/>
      <c r="E52" s="34"/>
      <c r="F52" s="35">
        <v>16.96</v>
      </c>
      <c r="G52" s="35" t="str">
        <f>IFERROR((VLOOKUP(B:B,Sheet1!B:F,3,0)),"")</f>
        <v>平米</v>
      </c>
      <c r="H52" s="35">
        <f>IFERROR((VLOOKUP(B:B,Sheet1!B:F,5,0)),"")</f>
        <v>88.2</v>
      </c>
      <c r="I52" s="32">
        <f t="shared" ref="I52:I59" si="4">F52*H52</f>
        <v>1495.872</v>
      </c>
      <c r="J52" s="30" t="s">
        <v>276</v>
      </c>
      <c r="K52" s="30"/>
      <c r="L52" s="30"/>
    </row>
    <row r="53" s="2" customFormat="1" ht="30" customHeight="1" spans="1:12">
      <c r="A53" s="30">
        <v>2</v>
      </c>
      <c r="B53" s="33" t="s">
        <v>208</v>
      </c>
      <c r="C53" s="34" t="str">
        <f>IFERROR((VLOOKUP(B:B,Sheet1!B:F,2,0)),"")</f>
        <v>9mm</v>
      </c>
      <c r="D53" s="34"/>
      <c r="E53" s="34"/>
      <c r="F53" s="35">
        <v>1.23</v>
      </c>
      <c r="G53" s="35" t="str">
        <f>IFERROR((VLOOKUP(B:B,Sheet1!B:F,3,0)),"")</f>
        <v>平米</v>
      </c>
      <c r="H53" s="35">
        <f>IFERROR((VLOOKUP(B:B,Sheet1!B:F,5,0)),"")</f>
        <v>63.9</v>
      </c>
      <c r="I53" s="32">
        <f t="shared" si="4"/>
        <v>78.597</v>
      </c>
      <c r="J53" s="30" t="s">
        <v>280</v>
      </c>
      <c r="K53" s="30"/>
      <c r="L53" s="30"/>
    </row>
    <row r="54" s="2" customFormat="1" ht="30" customHeight="1" spans="1:12">
      <c r="A54" s="30">
        <v>3</v>
      </c>
      <c r="B54" s="36" t="s">
        <v>41</v>
      </c>
      <c r="C54" s="34" t="str">
        <f>IFERROR((VLOOKUP(B:B,Sheet1!B:F,2,0)),"")</f>
        <v>拉手</v>
      </c>
      <c r="D54" s="34"/>
      <c r="E54" s="34"/>
      <c r="F54" s="38">
        <v>5</v>
      </c>
      <c r="G54" s="35" t="str">
        <f>IFERROR((VLOOKUP(B:B,Sheet1!B:F,3,0)),"")</f>
        <v>个</v>
      </c>
      <c r="H54" s="35">
        <f>IFERROR((VLOOKUP(B:B,Sheet1!B:F,5,0)),"")</f>
        <v>9</v>
      </c>
      <c r="I54" s="32">
        <f t="shared" si="4"/>
        <v>45</v>
      </c>
      <c r="J54" s="30"/>
      <c r="K54" s="30"/>
      <c r="L54" s="30"/>
    </row>
    <row r="55" s="2" customFormat="1" ht="30" customHeight="1" spans="1:12">
      <c r="A55" s="30">
        <v>4</v>
      </c>
      <c r="B55" s="36" t="s">
        <v>106</v>
      </c>
      <c r="C55" s="34" t="str">
        <f>IFERROR((VLOOKUP(B:B,Sheet1!B:F,2,0)),"")</f>
        <v>80N</v>
      </c>
      <c r="D55" s="34"/>
      <c r="E55" s="34"/>
      <c r="F55" s="38">
        <v>5</v>
      </c>
      <c r="G55" s="35" t="str">
        <f>IFERROR((VLOOKUP(B:B,Sheet1!B:F,3,0)),"")</f>
        <v>个</v>
      </c>
      <c r="H55" s="35">
        <f>IFERROR((VLOOKUP(B:B,Sheet1!B:F,5,0)),"")</f>
        <v>17.1</v>
      </c>
      <c r="I55" s="32">
        <f t="shared" si="4"/>
        <v>85.5</v>
      </c>
      <c r="J55" s="30"/>
      <c r="K55" s="30"/>
      <c r="L55" s="30"/>
    </row>
    <row r="56" s="2" customFormat="1" ht="30" customHeight="1" spans="1:12">
      <c r="A56" s="30">
        <v>5</v>
      </c>
      <c r="B56" s="36" t="s">
        <v>17</v>
      </c>
      <c r="C56" s="34"/>
      <c r="D56" s="34"/>
      <c r="E56" s="34"/>
      <c r="F56" s="38">
        <v>5</v>
      </c>
      <c r="G56" s="35" t="str">
        <f>IFERROR((VLOOKUP(B:B,Sheet1!B:F,3,0)),"")</f>
        <v>个</v>
      </c>
      <c r="H56" s="35">
        <f>IFERROR((VLOOKUP(B:B,Sheet1!B:F,5,0)),"")</f>
        <v>13.5</v>
      </c>
      <c r="I56" s="32">
        <f t="shared" si="4"/>
        <v>67.5</v>
      </c>
      <c r="J56" s="30"/>
      <c r="K56" s="30"/>
      <c r="L56" s="30"/>
    </row>
    <row r="57" s="2" customFormat="1" ht="30" customHeight="1" spans="1:12">
      <c r="A57" s="30">
        <v>6</v>
      </c>
      <c r="B57" s="36" t="s">
        <v>53</v>
      </c>
      <c r="C57" s="34" t="str">
        <f>IFERROR((VLOOKUP(B:B,Sheet1!B:F,2,0)),"")</f>
        <v>　</v>
      </c>
      <c r="D57" s="34"/>
      <c r="E57" s="34"/>
      <c r="F57" s="38">
        <v>17</v>
      </c>
      <c r="G57" s="35" t="str">
        <f>IFERROR((VLOOKUP(B:B,Sheet1!B:F,3,0)),"")</f>
        <v>个</v>
      </c>
      <c r="H57" s="35">
        <f>IFERROR((VLOOKUP(B:B,Sheet1!B:F,5,0)),"")</f>
        <v>3.15</v>
      </c>
      <c r="I57" s="32">
        <f t="shared" si="4"/>
        <v>53.55</v>
      </c>
      <c r="J57" s="30" t="s">
        <v>67</v>
      </c>
      <c r="K57" s="30"/>
      <c r="L57" s="30"/>
    </row>
    <row r="58" s="2" customFormat="1" ht="30" customHeight="1" spans="1:12">
      <c r="A58" s="30">
        <v>7</v>
      </c>
      <c r="B58" s="36" t="s">
        <v>76</v>
      </c>
      <c r="C58" s="34" t="str">
        <f>IFERROR((VLOOKUP(B:B,Sheet1!B:F,2,0)),"")</f>
        <v>450mm</v>
      </c>
      <c r="D58" s="34"/>
      <c r="E58" s="34"/>
      <c r="F58" s="38">
        <v>4</v>
      </c>
      <c r="G58" s="35" t="str">
        <f>IFERROR((VLOOKUP(B:B,Sheet1!B:F,3,0)),"")</f>
        <v>副</v>
      </c>
      <c r="H58" s="35">
        <f>IFERROR((VLOOKUP(B:B,Sheet1!B:F,5,0)),"")</f>
        <v>27</v>
      </c>
      <c r="I58" s="32">
        <f t="shared" si="4"/>
        <v>108</v>
      </c>
      <c r="J58" s="30" t="s">
        <v>67</v>
      </c>
      <c r="K58" s="30"/>
      <c r="L58" s="30"/>
    </row>
    <row r="59" s="2" customFormat="1" ht="30" customHeight="1" spans="1:12">
      <c r="A59" s="30">
        <v>8</v>
      </c>
      <c r="B59" s="33" t="s">
        <v>217</v>
      </c>
      <c r="C59" s="34"/>
      <c r="D59" s="34"/>
      <c r="E59" s="34"/>
      <c r="F59" s="32">
        <v>4</v>
      </c>
      <c r="G59" s="35" t="str">
        <f>IFERROR((VLOOKUP(B:B,Sheet1!B:F,3,0)),"")</f>
        <v>个</v>
      </c>
      <c r="H59" s="35">
        <f>IFERROR((VLOOKUP(B:B,Sheet1!B:F,5,0)),"")</f>
        <v>30</v>
      </c>
      <c r="I59" s="32">
        <f t="shared" si="4"/>
        <v>120</v>
      </c>
      <c r="J59" s="30"/>
      <c r="K59" s="30"/>
      <c r="L59" s="30"/>
    </row>
    <row r="60" s="3" customFormat="1" ht="30" customHeight="1" spans="1:12">
      <c r="A60" s="41"/>
      <c r="B60" s="42"/>
      <c r="C60" s="42"/>
      <c r="D60" s="42"/>
      <c r="E60" s="43"/>
      <c r="F60" s="44" t="s">
        <v>272</v>
      </c>
      <c r="G60" s="45"/>
      <c r="H60" s="46"/>
      <c r="I60" s="35">
        <f>SUM(I52:I59)</f>
        <v>2054.019</v>
      </c>
      <c r="J60" s="52"/>
      <c r="K60" s="52"/>
      <c r="L60" s="52"/>
    </row>
    <row r="61" s="2" customFormat="1" ht="30" customHeight="1" spans="1:12">
      <c r="A61" s="27" t="s">
        <v>281</v>
      </c>
      <c r="B61" s="27"/>
      <c r="C61" s="27"/>
      <c r="D61" s="27"/>
      <c r="E61" s="27"/>
      <c r="F61" s="28"/>
      <c r="G61" s="27"/>
      <c r="H61" s="29"/>
      <c r="I61" s="28"/>
      <c r="J61" s="27"/>
      <c r="K61" s="27"/>
      <c r="L61" s="27"/>
    </row>
    <row r="62" s="2" customFormat="1" ht="30" customHeight="1" spans="1:12">
      <c r="A62" s="30" t="s">
        <v>0</v>
      </c>
      <c r="B62" s="31" t="s">
        <v>263</v>
      </c>
      <c r="C62" s="30" t="s">
        <v>2</v>
      </c>
      <c r="D62" s="30"/>
      <c r="E62" s="30"/>
      <c r="F62" s="32" t="s">
        <v>264</v>
      </c>
      <c r="G62" s="30" t="s">
        <v>3</v>
      </c>
      <c r="H62" s="30" t="s">
        <v>265</v>
      </c>
      <c r="I62" s="32" t="s">
        <v>266</v>
      </c>
      <c r="J62" s="30" t="s">
        <v>4</v>
      </c>
      <c r="K62" s="30"/>
      <c r="L62" s="30"/>
    </row>
    <row r="63" s="2" customFormat="1" ht="30" customHeight="1" spans="1:12">
      <c r="A63" s="30">
        <v>1</v>
      </c>
      <c r="B63" s="33" t="s">
        <v>206</v>
      </c>
      <c r="C63" s="34" t="str">
        <f>IFERROR((VLOOKUP(B:B,Sheet1!B:F,2,0)),"")</f>
        <v>18mm</v>
      </c>
      <c r="D63" s="34"/>
      <c r="E63" s="34"/>
      <c r="F63" s="35">
        <v>16.21</v>
      </c>
      <c r="G63" s="35" t="str">
        <f>IFERROR((VLOOKUP(B:B,Sheet1!B:F,3,0)),"")</f>
        <v>平米</v>
      </c>
      <c r="H63" s="35">
        <f>IFERROR((VLOOKUP(B:B,Sheet1!B:F,5,0)),"")</f>
        <v>88.2</v>
      </c>
      <c r="I63" s="32">
        <f t="shared" ref="I63:I72" si="5">F63*H63</f>
        <v>1429.722</v>
      </c>
      <c r="J63" s="30" t="s">
        <v>282</v>
      </c>
      <c r="K63" s="30"/>
      <c r="L63" s="30"/>
    </row>
    <row r="64" s="2" customFormat="1" ht="30" customHeight="1" spans="1:12">
      <c r="A64" s="30">
        <v>2</v>
      </c>
      <c r="B64" s="33" t="s">
        <v>208</v>
      </c>
      <c r="C64" s="34" t="str">
        <f>IFERROR((VLOOKUP(B:B,Sheet1!B:F,2,0)),"")</f>
        <v>9mm</v>
      </c>
      <c r="D64" s="34"/>
      <c r="E64" s="34"/>
      <c r="F64" s="32">
        <v>4.39</v>
      </c>
      <c r="G64" s="35" t="str">
        <f>IFERROR((VLOOKUP(B:B,Sheet1!B:F,3,0)),"")</f>
        <v>平米</v>
      </c>
      <c r="H64" s="35">
        <f>IFERROR((VLOOKUP(B:B,Sheet1!B:F,5,0)),"")</f>
        <v>63.9</v>
      </c>
      <c r="I64" s="32">
        <f t="shared" si="5"/>
        <v>280.521</v>
      </c>
      <c r="J64" s="30" t="s">
        <v>277</v>
      </c>
      <c r="K64" s="30"/>
      <c r="L64" s="30"/>
    </row>
    <row r="65" s="2" customFormat="1" ht="30" customHeight="1" spans="1:12">
      <c r="A65" s="30">
        <v>3</v>
      </c>
      <c r="B65" s="36" t="s">
        <v>109</v>
      </c>
      <c r="C65" s="34">
        <v>1830</v>
      </c>
      <c r="D65" s="34"/>
      <c r="E65" s="34"/>
      <c r="F65" s="38">
        <v>2</v>
      </c>
      <c r="G65" s="35" t="str">
        <f>IFERROR((VLOOKUP(B:B,Sheet1!B:F,3,0)),"")</f>
        <v>个</v>
      </c>
      <c r="H65" s="35">
        <f>IFERROR((VLOOKUP(B:B,Sheet1!B:F,5,0)),"")</f>
        <v>31.5</v>
      </c>
      <c r="I65" s="32">
        <f t="shared" si="5"/>
        <v>63</v>
      </c>
      <c r="J65" s="30"/>
      <c r="K65" s="30"/>
      <c r="L65" s="30"/>
    </row>
    <row r="66" s="2" customFormat="1" ht="30" customHeight="1" spans="1:12">
      <c r="A66" s="30">
        <v>4</v>
      </c>
      <c r="B66" s="36" t="s">
        <v>41</v>
      </c>
      <c r="C66" s="34" t="str">
        <f>IFERROR((VLOOKUP(B:B,Sheet1!B:F,2,0)),"")</f>
        <v>拉手</v>
      </c>
      <c r="D66" s="34"/>
      <c r="E66" s="34"/>
      <c r="F66" s="38">
        <v>6</v>
      </c>
      <c r="G66" s="35" t="str">
        <f>IFERROR((VLOOKUP(B:B,Sheet1!B:F,3,0)),"")</f>
        <v>个</v>
      </c>
      <c r="H66" s="35">
        <f>IFERROR((VLOOKUP(B:B,Sheet1!B:F,5,0)),"")</f>
        <v>9</v>
      </c>
      <c r="I66" s="32">
        <f t="shared" si="5"/>
        <v>54</v>
      </c>
      <c r="J66" s="30"/>
      <c r="K66" s="30"/>
      <c r="L66" s="30"/>
    </row>
    <row r="67" s="2" customFormat="1" ht="30" customHeight="1" spans="1:12">
      <c r="A67" s="30">
        <v>5</v>
      </c>
      <c r="B67" s="36" t="s">
        <v>37</v>
      </c>
      <c r="C67" s="34" t="str">
        <f>IFERROR((VLOOKUP(B:B,Sheet1!B:F,2,0)),"")</f>
        <v>抽屉拉手</v>
      </c>
      <c r="D67" s="34"/>
      <c r="E67" s="34"/>
      <c r="F67" s="38">
        <v>2</v>
      </c>
      <c r="G67" s="35" t="str">
        <f>IFERROR((VLOOKUP(B:B,Sheet1!B:F,3,0)),"")</f>
        <v>个</v>
      </c>
      <c r="H67" s="35">
        <f>IFERROR((VLOOKUP(B:B,Sheet1!B:F,5,0)),"")</f>
        <v>5.4</v>
      </c>
      <c r="I67" s="32">
        <f t="shared" si="5"/>
        <v>10.8</v>
      </c>
      <c r="J67" s="30"/>
      <c r="K67" s="30"/>
      <c r="L67" s="30"/>
    </row>
    <row r="68" s="2" customFormat="1" ht="30" customHeight="1" spans="1:12">
      <c r="A68" s="30">
        <v>6</v>
      </c>
      <c r="B68" s="36" t="s">
        <v>53</v>
      </c>
      <c r="C68" s="34" t="str">
        <f>IFERROR((VLOOKUP(B:B,Sheet1!B:F,2,0)),"")</f>
        <v>　</v>
      </c>
      <c r="D68" s="34"/>
      <c r="E68" s="34"/>
      <c r="F68" s="38">
        <v>20</v>
      </c>
      <c r="G68" s="35" t="str">
        <f>IFERROR((VLOOKUP(B:B,Sheet1!B:F,3,0)),"")</f>
        <v>个</v>
      </c>
      <c r="H68" s="35">
        <f>IFERROR((VLOOKUP(B:B,Sheet1!B:F,5,0)),"")</f>
        <v>3.15</v>
      </c>
      <c r="I68" s="32">
        <f t="shared" si="5"/>
        <v>63</v>
      </c>
      <c r="J68" s="30" t="s">
        <v>67</v>
      </c>
      <c r="K68" s="30"/>
      <c r="L68" s="30"/>
    </row>
    <row r="69" s="2" customFormat="1" ht="30" customHeight="1" spans="1:12">
      <c r="A69" s="30">
        <v>7</v>
      </c>
      <c r="B69" s="36" t="s">
        <v>74</v>
      </c>
      <c r="C69" s="34" t="str">
        <f>IFERROR((VLOOKUP(B:B,Sheet1!B:F,2,0)),"")</f>
        <v>400mm</v>
      </c>
      <c r="D69" s="34"/>
      <c r="E69" s="34"/>
      <c r="F69" s="38">
        <v>2</v>
      </c>
      <c r="G69" s="35" t="str">
        <f>IFERROR((VLOOKUP(B:B,Sheet1!B:F,3,0)),"")</f>
        <v>副</v>
      </c>
      <c r="H69" s="35">
        <f>IFERROR((VLOOKUP(B:B,Sheet1!B:F,5,0)),"")</f>
        <v>23.4</v>
      </c>
      <c r="I69" s="32">
        <f t="shared" si="5"/>
        <v>46.8</v>
      </c>
      <c r="J69" s="30" t="s">
        <v>283</v>
      </c>
      <c r="K69" s="30"/>
      <c r="L69" s="30"/>
    </row>
    <row r="70" s="2" customFormat="1" ht="30" customHeight="1" spans="1:12">
      <c r="A70" s="30">
        <v>8</v>
      </c>
      <c r="B70" s="53" t="s">
        <v>217</v>
      </c>
      <c r="C70" s="34"/>
      <c r="D70" s="34"/>
      <c r="E70" s="34"/>
      <c r="F70" s="32">
        <v>2</v>
      </c>
      <c r="G70" s="35" t="str">
        <f>IFERROR((VLOOKUP(B:B,Sheet1!B:F,3,0)),"")</f>
        <v>个</v>
      </c>
      <c r="H70" s="35">
        <f>IFERROR((VLOOKUP(B:B,Sheet1!B:F,5,0)),"")</f>
        <v>30</v>
      </c>
      <c r="I70" s="32">
        <f t="shared" si="5"/>
        <v>60</v>
      </c>
      <c r="J70" s="30"/>
      <c r="K70" s="30"/>
      <c r="L70" s="30"/>
    </row>
    <row r="71" s="2" customFormat="1" ht="30" customHeight="1" spans="1:12">
      <c r="A71" s="30">
        <v>9</v>
      </c>
      <c r="B71" s="52" t="s">
        <v>87</v>
      </c>
      <c r="C71" s="34" t="s">
        <v>284</v>
      </c>
      <c r="D71" s="34"/>
      <c r="E71" s="34"/>
      <c r="F71" s="32">
        <v>2</v>
      </c>
      <c r="G71" s="35" t="str">
        <f>IFERROR((VLOOKUP(B:B,Sheet1!B:F,3,0)),"")</f>
        <v>米</v>
      </c>
      <c r="H71" s="35">
        <f>IFERROR((VLOOKUP(B:B,Sheet1!B:F,5,0)),"")</f>
        <v>13.5</v>
      </c>
      <c r="I71" s="32">
        <f t="shared" si="5"/>
        <v>27</v>
      </c>
      <c r="J71" s="30" t="s">
        <v>88</v>
      </c>
      <c r="K71" s="30"/>
      <c r="L71" s="30"/>
    </row>
    <row r="72" s="2" customFormat="1" ht="30" customHeight="1" spans="1:12">
      <c r="A72" s="30">
        <v>10</v>
      </c>
      <c r="B72" s="52" t="s">
        <v>89</v>
      </c>
      <c r="C72" s="34" t="str">
        <f>IFERROR((VLOOKUP(B:B,Sheet1!B:F,2,0)),"")</f>
        <v>　</v>
      </c>
      <c r="D72" s="34"/>
      <c r="E72" s="34"/>
      <c r="F72" s="32">
        <v>2</v>
      </c>
      <c r="G72" s="35" t="str">
        <f>IFERROR((VLOOKUP(B:B,Sheet1!B:F,3,0)),"")</f>
        <v>对</v>
      </c>
      <c r="H72" s="35">
        <f>IFERROR((VLOOKUP(B:B,Sheet1!B:F,5,0)),"")</f>
        <v>5</v>
      </c>
      <c r="I72" s="32">
        <f t="shared" si="5"/>
        <v>10</v>
      </c>
      <c r="J72" s="30"/>
      <c r="K72" s="30"/>
      <c r="L72" s="30"/>
    </row>
    <row r="73" s="3" customFormat="1" ht="30" customHeight="1" spans="1:12">
      <c r="A73" s="41"/>
      <c r="B73" s="42"/>
      <c r="C73" s="42"/>
      <c r="D73" s="42"/>
      <c r="E73" s="43"/>
      <c r="F73" s="44" t="s">
        <v>272</v>
      </c>
      <c r="G73" s="45"/>
      <c r="H73" s="46"/>
      <c r="I73" s="35">
        <f>SUM(I63:I72)</f>
        <v>2044.843</v>
      </c>
      <c r="J73" s="52"/>
      <c r="K73" s="52"/>
      <c r="L73" s="52"/>
    </row>
    <row r="74" s="2" customFormat="1" ht="30" customHeight="1" spans="1:12">
      <c r="A74" s="27" t="s">
        <v>285</v>
      </c>
      <c r="B74" s="27"/>
      <c r="C74" s="27"/>
      <c r="D74" s="27"/>
      <c r="E74" s="27"/>
      <c r="F74" s="28"/>
      <c r="G74" s="27"/>
      <c r="H74" s="29"/>
      <c r="I74" s="28"/>
      <c r="J74" s="27"/>
      <c r="K74" s="27"/>
      <c r="L74" s="27"/>
    </row>
    <row r="75" s="2" customFormat="1" ht="30" customHeight="1" spans="1:12">
      <c r="A75" s="30" t="s">
        <v>0</v>
      </c>
      <c r="B75" s="31" t="s">
        <v>263</v>
      </c>
      <c r="C75" s="30" t="s">
        <v>2</v>
      </c>
      <c r="D75" s="30"/>
      <c r="E75" s="30"/>
      <c r="F75" s="32" t="s">
        <v>264</v>
      </c>
      <c r="G75" s="30" t="s">
        <v>3</v>
      </c>
      <c r="H75" s="30" t="s">
        <v>265</v>
      </c>
      <c r="I75" s="32" t="s">
        <v>266</v>
      </c>
      <c r="J75" s="30" t="s">
        <v>4</v>
      </c>
      <c r="K75" s="30"/>
      <c r="L75" s="30"/>
    </row>
    <row r="76" s="2" customFormat="1" ht="30" customHeight="1" spans="1:12">
      <c r="A76" s="30">
        <v>1</v>
      </c>
      <c r="B76" s="33" t="s">
        <v>206</v>
      </c>
      <c r="C76" s="34" t="str">
        <f>IFERROR((VLOOKUP(B:B,Sheet1!B:F,2,0)),"")</f>
        <v>18mm</v>
      </c>
      <c r="D76" s="34"/>
      <c r="E76" s="34"/>
      <c r="F76" s="35">
        <v>18.67</v>
      </c>
      <c r="G76" s="35" t="str">
        <f>IFERROR((VLOOKUP(B:B,Sheet1!B:F,3,0)),"")</f>
        <v>平米</v>
      </c>
      <c r="H76" s="35">
        <f>IFERROR((VLOOKUP(B:B,Sheet1!B:F,5,0)),"")</f>
        <v>88.2</v>
      </c>
      <c r="I76" s="32">
        <f t="shared" ref="I76:I86" si="6">F76*H76</f>
        <v>1646.694</v>
      </c>
      <c r="J76" s="30" t="s">
        <v>282</v>
      </c>
      <c r="K76" s="30"/>
      <c r="L76" s="30"/>
    </row>
    <row r="77" s="2" customFormat="1" ht="30" customHeight="1" spans="1:12">
      <c r="A77" s="30">
        <v>2</v>
      </c>
      <c r="B77" s="33" t="s">
        <v>208</v>
      </c>
      <c r="C77" s="34" t="str">
        <f>IFERROR((VLOOKUP(B:B,Sheet1!B:F,2,0)),"")</f>
        <v>9mm</v>
      </c>
      <c r="D77" s="34"/>
      <c r="E77" s="34"/>
      <c r="F77" s="32">
        <v>4.45</v>
      </c>
      <c r="G77" s="35" t="str">
        <f>IFERROR((VLOOKUP(B:B,Sheet1!B:F,3,0)),"")</f>
        <v>平米</v>
      </c>
      <c r="H77" s="35">
        <f>IFERROR((VLOOKUP(B:B,Sheet1!B:F,5,0)),"")</f>
        <v>63.9</v>
      </c>
      <c r="I77" s="32">
        <f t="shared" si="6"/>
        <v>284.355</v>
      </c>
      <c r="J77" s="30" t="s">
        <v>277</v>
      </c>
      <c r="K77" s="30"/>
      <c r="L77" s="30"/>
    </row>
    <row r="78" s="2" customFormat="1" ht="30" customHeight="1" spans="1:12">
      <c r="A78" s="30">
        <v>3</v>
      </c>
      <c r="B78" s="33" t="s">
        <v>217</v>
      </c>
      <c r="C78" s="34"/>
      <c r="D78" s="34"/>
      <c r="E78" s="34"/>
      <c r="F78" s="32">
        <v>2</v>
      </c>
      <c r="G78" s="35" t="str">
        <f>IFERROR((VLOOKUP(B:B,Sheet1!B:F,3,0)),"")</f>
        <v>个</v>
      </c>
      <c r="H78" s="35">
        <f>IFERROR((VLOOKUP(B:B,Sheet1!B:F,5,0)),"")</f>
        <v>30</v>
      </c>
      <c r="I78" s="32">
        <f t="shared" si="6"/>
        <v>60</v>
      </c>
      <c r="J78" s="30"/>
      <c r="K78" s="30"/>
      <c r="L78" s="30"/>
    </row>
    <row r="79" s="2" customFormat="1" ht="30" customHeight="1" spans="1:12">
      <c r="A79" s="30">
        <v>4</v>
      </c>
      <c r="B79" s="36" t="s">
        <v>109</v>
      </c>
      <c r="C79" s="34">
        <v>1370</v>
      </c>
      <c r="D79" s="34"/>
      <c r="E79" s="34"/>
      <c r="F79" s="38">
        <v>4</v>
      </c>
      <c r="G79" s="35" t="str">
        <f>IFERROR((VLOOKUP(B:B,Sheet1!B:F,3,0)),"")</f>
        <v>个</v>
      </c>
      <c r="H79" s="35">
        <f>IFERROR((VLOOKUP(B:B,Sheet1!B:F,5,0)),"")</f>
        <v>31.5</v>
      </c>
      <c r="I79" s="32">
        <f t="shared" si="6"/>
        <v>126</v>
      </c>
      <c r="J79" s="30"/>
      <c r="K79" s="30"/>
      <c r="L79" s="30"/>
    </row>
    <row r="80" s="2" customFormat="1" ht="30" customHeight="1" spans="1:12">
      <c r="A80" s="30">
        <v>5</v>
      </c>
      <c r="B80" s="36" t="s">
        <v>41</v>
      </c>
      <c r="C80" s="34" t="str">
        <f>IFERROR((VLOOKUP(B:B,Sheet1!B:F,2,0)),"")</f>
        <v>拉手</v>
      </c>
      <c r="D80" s="34"/>
      <c r="E80" s="34"/>
      <c r="F80" s="38">
        <v>8</v>
      </c>
      <c r="G80" s="35" t="str">
        <f>IFERROR((VLOOKUP(B:B,Sheet1!B:F,3,0)),"")</f>
        <v>个</v>
      </c>
      <c r="H80" s="35">
        <f>IFERROR((VLOOKUP(B:B,Sheet1!B:F,5,0)),"")</f>
        <v>9</v>
      </c>
      <c r="I80" s="32">
        <f t="shared" si="6"/>
        <v>72</v>
      </c>
      <c r="J80" s="30"/>
      <c r="K80" s="30"/>
      <c r="L80" s="30"/>
    </row>
    <row r="81" s="2" customFormat="1" ht="30" customHeight="1" spans="1:12">
      <c r="A81" s="30">
        <v>6</v>
      </c>
      <c r="B81" s="36" t="s">
        <v>37</v>
      </c>
      <c r="C81" s="34" t="str">
        <f>IFERROR((VLOOKUP(B:B,Sheet1!B:F,2,0)),"")</f>
        <v>抽屉拉手</v>
      </c>
      <c r="D81" s="34"/>
      <c r="E81" s="34"/>
      <c r="F81" s="38">
        <v>2</v>
      </c>
      <c r="G81" s="35" t="str">
        <f>IFERROR((VLOOKUP(B:B,Sheet1!B:F,3,0)),"")</f>
        <v>个</v>
      </c>
      <c r="H81" s="35">
        <f>IFERROR((VLOOKUP(B:B,Sheet1!B:F,5,0)),"")</f>
        <v>5.4</v>
      </c>
      <c r="I81" s="32">
        <f t="shared" si="6"/>
        <v>10.8</v>
      </c>
      <c r="J81" s="30"/>
      <c r="K81" s="30"/>
      <c r="L81" s="30"/>
    </row>
    <row r="82" s="2" customFormat="1" ht="30" customHeight="1" spans="1:12">
      <c r="A82" s="30">
        <v>7</v>
      </c>
      <c r="B82" s="36" t="s">
        <v>87</v>
      </c>
      <c r="C82" s="34" t="s">
        <v>286</v>
      </c>
      <c r="D82" s="34"/>
      <c r="E82" s="34"/>
      <c r="F82" s="38">
        <v>1</v>
      </c>
      <c r="G82" s="35" t="str">
        <f>IFERROR((VLOOKUP(B:B,Sheet1!B:F,3,0)),"")</f>
        <v>米</v>
      </c>
      <c r="H82" s="35">
        <f>IFERROR((VLOOKUP(B:B,Sheet1!B:F,5,0)),"")</f>
        <v>13.5</v>
      </c>
      <c r="I82" s="32">
        <f t="shared" si="6"/>
        <v>13.5</v>
      </c>
      <c r="J82" s="30" t="s">
        <v>88</v>
      </c>
      <c r="K82" s="30"/>
      <c r="L82" s="30"/>
    </row>
    <row r="83" s="2" customFormat="1" ht="30" customHeight="1" spans="1:12">
      <c r="A83" s="30">
        <v>8</v>
      </c>
      <c r="B83" s="36" t="s">
        <v>87</v>
      </c>
      <c r="C83" s="34" t="s">
        <v>287</v>
      </c>
      <c r="D83" s="34"/>
      <c r="E83" s="34"/>
      <c r="F83" s="38">
        <v>1</v>
      </c>
      <c r="G83" s="35" t="str">
        <f>IFERROR((VLOOKUP(B:B,Sheet1!B:F,3,0)),"")</f>
        <v>米</v>
      </c>
      <c r="H83" s="35">
        <f>IFERROR((VLOOKUP(B:B,Sheet1!B:F,5,0)),"")</f>
        <v>13.5</v>
      </c>
      <c r="I83" s="32">
        <f t="shared" si="6"/>
        <v>13.5</v>
      </c>
      <c r="J83" s="30" t="s">
        <v>88</v>
      </c>
      <c r="K83" s="30"/>
      <c r="L83" s="30"/>
    </row>
    <row r="84" s="2" customFormat="1" ht="30" customHeight="1" spans="1:12">
      <c r="A84" s="30">
        <v>9</v>
      </c>
      <c r="B84" s="36" t="s">
        <v>89</v>
      </c>
      <c r="C84" s="34" t="str">
        <f>IFERROR((VLOOKUP(B:B,Sheet1!B:F,2,0)),"")</f>
        <v>　</v>
      </c>
      <c r="D84" s="34"/>
      <c r="E84" s="34"/>
      <c r="F84" s="38">
        <v>2</v>
      </c>
      <c r="G84" s="35" t="str">
        <f>IFERROR((VLOOKUP(B:B,Sheet1!B:F,3,0)),"")</f>
        <v>对</v>
      </c>
      <c r="H84" s="35">
        <f>IFERROR((VLOOKUP(B:B,Sheet1!B:F,5,0)),"")</f>
        <v>5</v>
      </c>
      <c r="I84" s="32">
        <f t="shared" si="6"/>
        <v>10</v>
      </c>
      <c r="J84" s="30"/>
      <c r="K84" s="30"/>
      <c r="L84" s="30"/>
    </row>
    <row r="85" s="2" customFormat="1" ht="30" customHeight="1" spans="1:12">
      <c r="A85" s="30">
        <v>10</v>
      </c>
      <c r="B85" s="36" t="s">
        <v>53</v>
      </c>
      <c r="C85" s="34" t="str">
        <f>IFERROR((VLOOKUP(B:B,Sheet1!B:F,2,0)),"")</f>
        <v>　</v>
      </c>
      <c r="D85" s="34"/>
      <c r="E85" s="34"/>
      <c r="F85" s="38">
        <v>24</v>
      </c>
      <c r="G85" s="35" t="str">
        <f>IFERROR((VLOOKUP(B:B,Sheet1!B:F,3,0)),"")</f>
        <v>个</v>
      </c>
      <c r="H85" s="35">
        <f>IFERROR((VLOOKUP(B:B,Sheet1!B:F,5,0)),"")</f>
        <v>3.15</v>
      </c>
      <c r="I85" s="32">
        <f t="shared" si="6"/>
        <v>75.6</v>
      </c>
      <c r="J85" s="30" t="s">
        <v>283</v>
      </c>
      <c r="K85" s="30"/>
      <c r="L85" s="30"/>
    </row>
    <row r="86" s="2" customFormat="1" ht="30" customHeight="1" spans="1:12">
      <c r="A86" s="30">
        <v>11</v>
      </c>
      <c r="B86" s="36" t="s">
        <v>76</v>
      </c>
      <c r="C86" s="34" t="str">
        <f>IFERROR((VLOOKUP(B:B,Sheet1!B:F,2,0)),"")</f>
        <v>450mm</v>
      </c>
      <c r="D86" s="34"/>
      <c r="E86" s="34"/>
      <c r="F86" s="39">
        <v>2</v>
      </c>
      <c r="G86" s="35" t="str">
        <f>IFERROR((VLOOKUP(B:B,Sheet1!B:F,3,0)),"")</f>
        <v>副</v>
      </c>
      <c r="H86" s="35">
        <f>IFERROR((VLOOKUP(B:B,Sheet1!B:F,5,0)),"")</f>
        <v>27</v>
      </c>
      <c r="I86" s="32">
        <f t="shared" si="6"/>
        <v>54</v>
      </c>
      <c r="J86" s="30" t="s">
        <v>67</v>
      </c>
      <c r="K86" s="30"/>
      <c r="L86" s="30"/>
    </row>
    <row r="87" s="3" customFormat="1" ht="30" customHeight="1" spans="1:12">
      <c r="A87" s="41"/>
      <c r="B87" s="42"/>
      <c r="C87" s="42"/>
      <c r="D87" s="42"/>
      <c r="E87" s="43"/>
      <c r="F87" s="44" t="s">
        <v>272</v>
      </c>
      <c r="G87" s="45"/>
      <c r="H87" s="46"/>
      <c r="I87" s="35">
        <f>SUM(I76:I86)</f>
        <v>2366.449</v>
      </c>
      <c r="J87" s="52"/>
      <c r="K87" s="52"/>
      <c r="L87" s="52"/>
    </row>
    <row r="88" s="2" customFormat="1" ht="30" customHeight="1" spans="1:12">
      <c r="A88" s="27" t="s">
        <v>288</v>
      </c>
      <c r="B88" s="27"/>
      <c r="C88" s="27"/>
      <c r="D88" s="27"/>
      <c r="E88" s="27"/>
      <c r="F88" s="28"/>
      <c r="G88" s="27"/>
      <c r="H88" s="29"/>
      <c r="I88" s="28"/>
      <c r="J88" s="27"/>
      <c r="K88" s="27"/>
      <c r="L88" s="27"/>
    </row>
    <row r="89" s="2" customFormat="1" ht="30" customHeight="1" spans="1:12">
      <c r="A89" s="30" t="s">
        <v>0</v>
      </c>
      <c r="B89" s="31" t="s">
        <v>263</v>
      </c>
      <c r="C89" s="30" t="s">
        <v>2</v>
      </c>
      <c r="D89" s="30"/>
      <c r="E89" s="30"/>
      <c r="F89" s="32" t="s">
        <v>264</v>
      </c>
      <c r="G89" s="30" t="s">
        <v>3</v>
      </c>
      <c r="H89" s="30" t="s">
        <v>265</v>
      </c>
      <c r="I89" s="32" t="s">
        <v>266</v>
      </c>
      <c r="J89" s="30" t="s">
        <v>4</v>
      </c>
      <c r="K89" s="30"/>
      <c r="L89" s="30"/>
    </row>
    <row r="90" s="2" customFormat="1" ht="30" customHeight="1" spans="1:12">
      <c r="A90" s="30">
        <v>1</v>
      </c>
      <c r="B90" s="33" t="s">
        <v>206</v>
      </c>
      <c r="C90" s="34" t="str">
        <f>IFERROR((VLOOKUP(B:B,Sheet1!B:F,2,0)),"")</f>
        <v>18mm</v>
      </c>
      <c r="D90" s="34"/>
      <c r="E90" s="34"/>
      <c r="F90" s="35">
        <v>3.44</v>
      </c>
      <c r="G90" s="35" t="str">
        <f>IFERROR((VLOOKUP(B:B,Sheet1!B:F,3,0)),"")</f>
        <v>平米</v>
      </c>
      <c r="H90" s="35">
        <f>IFERROR((VLOOKUP(B:B,Sheet1!B:F,5,0)),"")</f>
        <v>88.2</v>
      </c>
      <c r="I90" s="32">
        <f t="shared" ref="I90:I96" si="7">F90*H90</f>
        <v>303.408</v>
      </c>
      <c r="J90" s="30" t="s">
        <v>282</v>
      </c>
      <c r="K90" s="30"/>
      <c r="L90" s="30"/>
    </row>
    <row r="91" s="2" customFormat="1" ht="30" customHeight="1" spans="1:12">
      <c r="A91" s="30">
        <v>2</v>
      </c>
      <c r="B91" s="36" t="s">
        <v>101</v>
      </c>
      <c r="C91" s="34" t="str">
        <f>IFERROR((VLOOKUP(B:B,Sheet1!B:F,2,0)),"")</f>
        <v>100高</v>
      </c>
      <c r="D91" s="34"/>
      <c r="E91" s="34"/>
      <c r="F91" s="38">
        <v>4</v>
      </c>
      <c r="G91" s="35" t="str">
        <f>IFERROR((VLOOKUP(B:B,Sheet1!B:F,3,0)),"")</f>
        <v>个</v>
      </c>
      <c r="H91" s="35">
        <f>IFERROR((VLOOKUP(B:B,Sheet1!B:F,5,0)),"")</f>
        <v>4.5</v>
      </c>
      <c r="I91" s="32">
        <f t="shared" si="7"/>
        <v>18</v>
      </c>
      <c r="J91" s="30"/>
      <c r="K91" s="30"/>
      <c r="L91" s="30"/>
    </row>
    <row r="92" s="2" customFormat="1" ht="30" customHeight="1" spans="1:12">
      <c r="A92" s="30">
        <v>3</v>
      </c>
      <c r="B92" s="36" t="s">
        <v>41</v>
      </c>
      <c r="C92" s="34" t="str">
        <f>IFERROR((VLOOKUP(B:B,Sheet1!B:F,2,0)),"")</f>
        <v>拉手</v>
      </c>
      <c r="D92" s="34"/>
      <c r="E92" s="34"/>
      <c r="F92" s="38">
        <v>2</v>
      </c>
      <c r="G92" s="35" t="str">
        <f>IFERROR((VLOOKUP(B:B,Sheet1!B:F,3,0)),"")</f>
        <v>个</v>
      </c>
      <c r="H92" s="35">
        <f>IFERROR((VLOOKUP(B:B,Sheet1!B:F,5,0)),"")</f>
        <v>9</v>
      </c>
      <c r="I92" s="32">
        <f t="shared" si="7"/>
        <v>18</v>
      </c>
      <c r="J92" s="30"/>
      <c r="K92" s="30"/>
      <c r="L92" s="30"/>
    </row>
    <row r="93" s="2" customFormat="1" ht="30" customHeight="1" spans="1:12">
      <c r="A93" s="30">
        <v>4</v>
      </c>
      <c r="B93" s="36" t="s">
        <v>48</v>
      </c>
      <c r="C93" s="34" t="str">
        <f>IFERROR((VLOOKUP(B:B,Sheet1!B:F,2,0)),"")</f>
        <v>6*80</v>
      </c>
      <c r="D93" s="34"/>
      <c r="E93" s="34"/>
      <c r="F93" s="38">
        <v>4</v>
      </c>
      <c r="G93" s="35" t="str">
        <f>IFERROR((VLOOKUP(B:B,Sheet1!B:F,3,0)),"")</f>
        <v>个</v>
      </c>
      <c r="H93" s="35">
        <f>IFERROR((VLOOKUP(B:B,Sheet1!B:F,5,0)),"")</f>
        <v>0.5</v>
      </c>
      <c r="I93" s="32">
        <f t="shared" si="7"/>
        <v>2</v>
      </c>
      <c r="J93" s="30"/>
      <c r="K93" s="30"/>
      <c r="L93" s="30"/>
    </row>
    <row r="94" s="2" customFormat="1" ht="30" customHeight="1" spans="1:12">
      <c r="A94" s="30">
        <v>5</v>
      </c>
      <c r="B94" s="36" t="s">
        <v>53</v>
      </c>
      <c r="C94" s="34" t="str">
        <f>IFERROR((VLOOKUP(B:B,Sheet1!B:F,2,0)),"")</f>
        <v>　</v>
      </c>
      <c r="D94" s="34"/>
      <c r="E94" s="34"/>
      <c r="F94" s="38">
        <v>6</v>
      </c>
      <c r="G94" s="35" t="str">
        <f>IFERROR((VLOOKUP(B:B,Sheet1!B:F,3,0)),"")</f>
        <v>个</v>
      </c>
      <c r="H94" s="35">
        <f>IFERROR((VLOOKUP(B:B,Sheet1!B:F,5,0)),"")</f>
        <v>3.15</v>
      </c>
      <c r="I94" s="32">
        <f t="shared" si="7"/>
        <v>18.9</v>
      </c>
      <c r="J94" s="30" t="s">
        <v>67</v>
      </c>
      <c r="K94" s="30"/>
      <c r="L94" s="30"/>
    </row>
    <row r="95" s="2" customFormat="1" ht="30" customHeight="1" spans="1:12">
      <c r="A95" s="30">
        <v>6</v>
      </c>
      <c r="B95" s="33" t="s">
        <v>98</v>
      </c>
      <c r="C95" s="34" t="s">
        <v>289</v>
      </c>
      <c r="D95" s="34"/>
      <c r="E95" s="34"/>
      <c r="F95" s="35">
        <v>0.61</v>
      </c>
      <c r="G95" s="35" t="str">
        <f>IFERROR((VLOOKUP(B:B,Sheet1!B:F,3,0)),"")</f>
        <v>平米</v>
      </c>
      <c r="H95" s="35">
        <f>IFERROR((VLOOKUP(B:B,Sheet1!B:F,5,0)),"")</f>
        <v>16.2</v>
      </c>
      <c r="I95" s="32">
        <f t="shared" si="7"/>
        <v>9.882</v>
      </c>
      <c r="J95" s="30"/>
      <c r="K95" s="30"/>
      <c r="L95" s="30"/>
    </row>
    <row r="96" s="2" customFormat="1" ht="30" customHeight="1" spans="1:12">
      <c r="A96" s="30">
        <v>7</v>
      </c>
      <c r="B96" s="33" t="s">
        <v>221</v>
      </c>
      <c r="C96" s="34" t="s">
        <v>290</v>
      </c>
      <c r="D96" s="34"/>
      <c r="E96" s="34"/>
      <c r="F96" s="32">
        <v>0.32</v>
      </c>
      <c r="G96" s="35" t="str">
        <f>IFERROR((VLOOKUP(B:B,Sheet1!B:F,3,0)),"")</f>
        <v>平米</v>
      </c>
      <c r="H96" s="35">
        <f>IFERROR((VLOOKUP(B:B,Sheet1!B:F,5,0)),"")</f>
        <v>305</v>
      </c>
      <c r="I96" s="32">
        <f t="shared" si="7"/>
        <v>97.6</v>
      </c>
      <c r="J96" s="30"/>
      <c r="K96" s="30"/>
      <c r="L96" s="30"/>
    </row>
    <row r="97" s="3" customFormat="1" ht="30" customHeight="1" spans="1:12">
      <c r="A97" s="41"/>
      <c r="B97" s="42"/>
      <c r="C97" s="42"/>
      <c r="D97" s="42"/>
      <c r="E97" s="43"/>
      <c r="F97" s="44" t="s">
        <v>272</v>
      </c>
      <c r="G97" s="45"/>
      <c r="H97" s="46"/>
      <c r="I97" s="35">
        <f>SUM(I90:I96)</f>
        <v>467.79</v>
      </c>
      <c r="J97" s="52"/>
      <c r="K97" s="52"/>
      <c r="L97" s="52"/>
    </row>
    <row r="98" s="2" customFormat="1" ht="30" customHeight="1" spans="1:12">
      <c r="A98" s="27" t="s">
        <v>291</v>
      </c>
      <c r="B98" s="27"/>
      <c r="C98" s="27"/>
      <c r="D98" s="27"/>
      <c r="E98" s="27"/>
      <c r="F98" s="28"/>
      <c r="G98" s="27"/>
      <c r="H98" s="29"/>
      <c r="I98" s="28"/>
      <c r="J98" s="27"/>
      <c r="K98" s="27"/>
      <c r="L98" s="27"/>
    </row>
    <row r="99" s="2" customFormat="1" ht="30" customHeight="1" spans="1:12">
      <c r="A99" s="30" t="s">
        <v>0</v>
      </c>
      <c r="B99" s="31" t="s">
        <v>263</v>
      </c>
      <c r="C99" s="30" t="s">
        <v>2</v>
      </c>
      <c r="D99" s="30"/>
      <c r="E99" s="30"/>
      <c r="F99" s="32" t="s">
        <v>264</v>
      </c>
      <c r="G99" s="30" t="s">
        <v>3</v>
      </c>
      <c r="H99" s="30" t="s">
        <v>265</v>
      </c>
      <c r="I99" s="32" t="s">
        <v>266</v>
      </c>
      <c r="J99" s="30" t="s">
        <v>4</v>
      </c>
      <c r="K99" s="30"/>
      <c r="L99" s="30"/>
    </row>
    <row r="100" s="2" customFormat="1" ht="30" customHeight="1" spans="1:12">
      <c r="A100" s="30">
        <v>1</v>
      </c>
      <c r="B100" s="33" t="s">
        <v>206</v>
      </c>
      <c r="C100" s="34" t="str">
        <f>IFERROR((VLOOKUP(B:B,Sheet1!B:F,2,0)),"")</f>
        <v>18mm</v>
      </c>
      <c r="D100" s="34"/>
      <c r="E100" s="34"/>
      <c r="F100" s="35">
        <v>4.18</v>
      </c>
      <c r="G100" s="35" t="str">
        <f>IFERROR((VLOOKUP(B:B,Sheet1!B:F,3,0)),"")</f>
        <v>平米</v>
      </c>
      <c r="H100" s="35">
        <f>IFERROR((VLOOKUP(B:B,Sheet1!B:F,5,0)),"")</f>
        <v>88.2</v>
      </c>
      <c r="I100" s="32">
        <f>F100*H100</f>
        <v>368.676</v>
      </c>
      <c r="J100" s="30" t="s">
        <v>267</v>
      </c>
      <c r="K100" s="30"/>
      <c r="L100" s="30"/>
    </row>
    <row r="101" s="2" customFormat="1" ht="30" customHeight="1" spans="1:12">
      <c r="A101" s="30">
        <v>2</v>
      </c>
      <c r="B101" s="33" t="s">
        <v>208</v>
      </c>
      <c r="C101" s="34" t="str">
        <f>IFERROR((VLOOKUP(B:B,Sheet1!B:F,2,0)),"")</f>
        <v>9mm</v>
      </c>
      <c r="D101" s="34"/>
      <c r="E101" s="34"/>
      <c r="F101" s="35">
        <v>1.06</v>
      </c>
      <c r="G101" s="35" t="str">
        <f>IFERROR((VLOOKUP(B:B,Sheet1!B:F,3,0)),"")</f>
        <v>平米</v>
      </c>
      <c r="H101" s="35">
        <f>IFERROR((VLOOKUP(B:B,Sheet1!B:F,5,0)),"")</f>
        <v>63.9</v>
      </c>
      <c r="I101" s="32">
        <f>F101*H101</f>
        <v>67.734</v>
      </c>
      <c r="J101" s="30" t="s">
        <v>277</v>
      </c>
      <c r="K101" s="30"/>
      <c r="L101" s="30"/>
    </row>
    <row r="102" s="2" customFormat="1" ht="30" customHeight="1" spans="1:12">
      <c r="A102" s="30">
        <v>3</v>
      </c>
      <c r="B102" s="33" t="s">
        <v>41</v>
      </c>
      <c r="C102" s="34" t="str">
        <f>IFERROR((VLOOKUP(B:B,Sheet1!B:F,2,0)),"")</f>
        <v>拉手</v>
      </c>
      <c r="D102" s="34"/>
      <c r="E102" s="34"/>
      <c r="F102" s="32">
        <v>2</v>
      </c>
      <c r="G102" s="35" t="str">
        <f>IFERROR((VLOOKUP(B:B,Sheet1!B:F,3,0)),"")</f>
        <v>个</v>
      </c>
      <c r="H102" s="35">
        <f>IFERROR((VLOOKUP(B:B,Sheet1!B:F,5,0)),"")</f>
        <v>9</v>
      </c>
      <c r="I102" s="32">
        <f>F102*H102</f>
        <v>18</v>
      </c>
      <c r="J102" s="30"/>
      <c r="K102" s="30"/>
      <c r="L102" s="30"/>
    </row>
    <row r="103" s="2" customFormat="1" ht="30" customHeight="1" spans="1:12">
      <c r="A103" s="30">
        <v>4</v>
      </c>
      <c r="B103" s="53" t="s">
        <v>56</v>
      </c>
      <c r="C103" s="34" t="str">
        <f>IFERROR((VLOOKUP(B:B,Sheet1!B:F,2,0)),"")</f>
        <v>　</v>
      </c>
      <c r="D103" s="34"/>
      <c r="E103" s="34"/>
      <c r="F103" s="32">
        <v>5</v>
      </c>
      <c r="G103" s="35" t="str">
        <f>IFERROR((VLOOKUP(B:B,Sheet1!B:F,3,0)),"")</f>
        <v>个</v>
      </c>
      <c r="H103" s="35">
        <f>IFERROR((VLOOKUP(B:B,Sheet1!B:F,5,0)),"")</f>
        <v>3.15</v>
      </c>
      <c r="I103" s="32">
        <f>F103*H103</f>
        <v>15.75</v>
      </c>
      <c r="J103" s="30" t="s">
        <v>283</v>
      </c>
      <c r="K103" s="30"/>
      <c r="L103" s="30"/>
    </row>
    <row r="104" s="2" customFormat="1" ht="30" customHeight="1" spans="1:12">
      <c r="A104" s="30">
        <v>5</v>
      </c>
      <c r="B104" s="52" t="s">
        <v>214</v>
      </c>
      <c r="C104" s="34"/>
      <c r="D104" s="34"/>
      <c r="E104" s="34"/>
      <c r="F104" s="32">
        <v>20</v>
      </c>
      <c r="G104" s="35" t="str">
        <f>IFERROR((VLOOKUP(B:B,Sheet1!B:F,3,0)),"")</f>
        <v>个</v>
      </c>
      <c r="H104" s="35">
        <f>IFERROR((VLOOKUP(B:B,Sheet1!B:F,5,0)),"")</f>
        <v>0</v>
      </c>
      <c r="I104" s="32">
        <f>F104*H104</f>
        <v>0</v>
      </c>
      <c r="J104" s="30"/>
      <c r="K104" s="30"/>
      <c r="L104" s="30"/>
    </row>
    <row r="105" s="3" customFormat="1" ht="30" customHeight="1" spans="1:12">
      <c r="A105" s="41"/>
      <c r="B105" s="42"/>
      <c r="C105" s="42"/>
      <c r="D105" s="42"/>
      <c r="E105" s="43"/>
      <c r="F105" s="44" t="s">
        <v>272</v>
      </c>
      <c r="G105" s="45"/>
      <c r="H105" s="46"/>
      <c r="I105" s="35">
        <f>SUM(I100:I104)</f>
        <v>470.16</v>
      </c>
      <c r="J105" s="52"/>
      <c r="K105" s="52"/>
      <c r="L105" s="52"/>
    </row>
    <row r="106" s="2" customFormat="1" ht="41.25" customHeight="1" spans="1:12">
      <c r="A106" s="54" t="s">
        <v>292</v>
      </c>
      <c r="B106" s="55"/>
      <c r="C106" s="55"/>
      <c r="D106" s="55"/>
      <c r="E106" s="56"/>
      <c r="F106" s="54" t="s">
        <v>293</v>
      </c>
      <c r="G106" s="55"/>
      <c r="H106" s="56"/>
      <c r="I106" s="62">
        <f>SUM(I105,I97,I87,I73,I60,I49,I38,I27)</f>
        <v>12125.743</v>
      </c>
      <c r="J106" s="41"/>
      <c r="K106" s="42"/>
      <c r="L106" s="43"/>
    </row>
    <row r="107" ht="30" customHeight="1" spans="1:12">
      <c r="A107" s="27" t="s">
        <v>294</v>
      </c>
      <c r="B107" s="27"/>
      <c r="C107" s="27"/>
      <c r="D107" s="27"/>
      <c r="E107" s="27"/>
      <c r="F107" s="28"/>
      <c r="G107" s="27"/>
      <c r="H107" s="27"/>
      <c r="I107" s="28"/>
      <c r="J107" s="27"/>
      <c r="K107" s="27"/>
      <c r="L107" s="27"/>
    </row>
    <row r="108" ht="30" customHeight="1" spans="1:12">
      <c r="A108" s="30" t="s">
        <v>0</v>
      </c>
      <c r="B108" s="31" t="s">
        <v>295</v>
      </c>
      <c r="C108" s="30" t="s">
        <v>296</v>
      </c>
      <c r="D108" s="30"/>
      <c r="E108" s="30"/>
      <c r="F108" s="32" t="s">
        <v>264</v>
      </c>
      <c r="G108" s="30" t="s">
        <v>3</v>
      </c>
      <c r="H108" s="30" t="s">
        <v>265</v>
      </c>
      <c r="I108" s="32" t="s">
        <v>266</v>
      </c>
      <c r="J108" s="30" t="s">
        <v>4</v>
      </c>
      <c r="K108" s="30"/>
      <c r="L108" s="30"/>
    </row>
    <row r="109" ht="30" customHeight="1" spans="1:12">
      <c r="A109" s="57" t="s">
        <v>297</v>
      </c>
      <c r="B109" s="58">
        <v>4.08</v>
      </c>
      <c r="C109" s="59">
        <v>1.91</v>
      </c>
      <c r="D109" s="59"/>
      <c r="E109" s="59"/>
      <c r="F109" s="59">
        <f>B109+C109</f>
        <v>5.99</v>
      </c>
      <c r="G109" s="52" t="s">
        <v>298</v>
      </c>
      <c r="H109" s="53">
        <v>50</v>
      </c>
      <c r="I109" s="59">
        <f>F109*H109</f>
        <v>299.5</v>
      </c>
      <c r="J109" s="63"/>
      <c r="K109" s="64"/>
      <c r="L109" s="65"/>
    </row>
    <row r="110" ht="30" customHeight="1" spans="1:12">
      <c r="A110" s="57" t="s">
        <v>299</v>
      </c>
      <c r="B110" s="58">
        <v>1.2</v>
      </c>
      <c r="C110" s="59">
        <v>2.4</v>
      </c>
      <c r="D110" s="59"/>
      <c r="E110" s="59"/>
      <c r="F110" s="59">
        <f>B110*C110</f>
        <v>2.88</v>
      </c>
      <c r="G110" s="52" t="s">
        <v>99</v>
      </c>
      <c r="H110" s="53">
        <v>50</v>
      </c>
      <c r="I110" s="59">
        <f t="shared" ref="I110:I122" si="8">F110*H110</f>
        <v>144</v>
      </c>
      <c r="J110" s="63"/>
      <c r="K110" s="64"/>
      <c r="L110" s="65"/>
    </row>
    <row r="111" ht="30" customHeight="1" spans="1:12">
      <c r="A111" s="57" t="s">
        <v>300</v>
      </c>
      <c r="B111" s="58">
        <v>1.73</v>
      </c>
      <c r="C111" s="59">
        <v>2.4</v>
      </c>
      <c r="D111" s="59"/>
      <c r="E111" s="59"/>
      <c r="F111" s="59">
        <f>B111*C111</f>
        <v>4.152</v>
      </c>
      <c r="G111" s="52" t="s">
        <v>99</v>
      </c>
      <c r="H111" s="53">
        <v>50</v>
      </c>
      <c r="I111" s="59">
        <f t="shared" si="8"/>
        <v>207.6</v>
      </c>
      <c r="J111" s="63"/>
      <c r="K111" s="64"/>
      <c r="L111" s="65"/>
    </row>
    <row r="112" ht="30" customHeight="1" spans="1:12">
      <c r="A112" s="57" t="s">
        <v>301</v>
      </c>
      <c r="B112" s="58">
        <v>1.5</v>
      </c>
      <c r="C112" s="59">
        <v>2.42</v>
      </c>
      <c r="D112" s="59"/>
      <c r="E112" s="59"/>
      <c r="F112" s="59">
        <f>B112*C112</f>
        <v>3.63</v>
      </c>
      <c r="G112" s="52" t="s">
        <v>99</v>
      </c>
      <c r="H112" s="53">
        <v>50</v>
      </c>
      <c r="I112" s="59">
        <f t="shared" si="8"/>
        <v>181.5</v>
      </c>
      <c r="J112" s="63"/>
      <c r="K112" s="64"/>
      <c r="L112" s="65"/>
    </row>
    <row r="113" ht="30" customHeight="1" spans="1:12">
      <c r="A113" s="57" t="s">
        <v>302</v>
      </c>
      <c r="B113" s="58">
        <v>1.91</v>
      </c>
      <c r="C113" s="59">
        <v>2.4</v>
      </c>
      <c r="D113" s="59"/>
      <c r="E113" s="59"/>
      <c r="F113" s="59">
        <f>B113*C113</f>
        <v>4.584</v>
      </c>
      <c r="G113" s="52" t="s">
        <v>99</v>
      </c>
      <c r="H113" s="53">
        <v>50</v>
      </c>
      <c r="I113" s="59">
        <f t="shared" si="8"/>
        <v>229.2</v>
      </c>
      <c r="J113" s="63"/>
      <c r="K113" s="64"/>
      <c r="L113" s="65"/>
    </row>
    <row r="114" ht="30" customHeight="1" spans="1:12">
      <c r="A114" s="57" t="s">
        <v>303</v>
      </c>
      <c r="B114" s="58">
        <v>1.91</v>
      </c>
      <c r="C114" s="59">
        <v>2.4</v>
      </c>
      <c r="D114" s="59"/>
      <c r="E114" s="59"/>
      <c r="F114" s="59">
        <f>B114*C114</f>
        <v>4.584</v>
      </c>
      <c r="G114" s="52" t="s">
        <v>99</v>
      </c>
      <c r="H114" s="53">
        <v>50</v>
      </c>
      <c r="I114" s="59">
        <f t="shared" si="8"/>
        <v>229.2</v>
      </c>
      <c r="J114" s="63"/>
      <c r="K114" s="64"/>
      <c r="L114" s="65"/>
    </row>
    <row r="115" ht="30" customHeight="1" spans="1:12">
      <c r="A115" s="57" t="s">
        <v>304</v>
      </c>
      <c r="B115" s="58">
        <v>0.82</v>
      </c>
      <c r="C115" s="59">
        <v>0.82</v>
      </c>
      <c r="D115" s="59"/>
      <c r="E115" s="59"/>
      <c r="F115" s="59">
        <f>B115+C115</f>
        <v>1.64</v>
      </c>
      <c r="G115" s="52" t="s">
        <v>298</v>
      </c>
      <c r="H115" s="53">
        <v>50</v>
      </c>
      <c r="I115" s="59">
        <f t="shared" si="8"/>
        <v>82</v>
      </c>
      <c r="J115" s="63"/>
      <c r="K115" s="64"/>
      <c r="L115" s="65"/>
    </row>
    <row r="116" s="4" customFormat="1" ht="30" customHeight="1" spans="1:12">
      <c r="A116" s="57" t="s">
        <v>305</v>
      </c>
      <c r="B116" s="58">
        <v>0.57</v>
      </c>
      <c r="C116" s="59">
        <v>2.4</v>
      </c>
      <c r="D116" s="59"/>
      <c r="E116" s="59"/>
      <c r="F116" s="59">
        <f>B116*C116</f>
        <v>1.368</v>
      </c>
      <c r="G116" s="52" t="s">
        <v>99</v>
      </c>
      <c r="H116" s="53">
        <v>50</v>
      </c>
      <c r="I116" s="59">
        <f t="shared" si="8"/>
        <v>68.4</v>
      </c>
      <c r="J116" s="63"/>
      <c r="K116" s="64"/>
      <c r="L116" s="65"/>
    </row>
    <row r="117" ht="30" customHeight="1" spans="1:12">
      <c r="A117" s="57"/>
      <c r="B117" s="57"/>
      <c r="C117" s="52" t="s">
        <v>272</v>
      </c>
      <c r="D117" s="53"/>
      <c r="E117" s="53"/>
      <c r="F117" s="60">
        <f>SUM(F109:F116)</f>
        <v>28.828</v>
      </c>
      <c r="G117" s="53"/>
      <c r="H117" s="53"/>
      <c r="I117" s="59">
        <f>SUM(I109:I116)</f>
        <v>1441.4</v>
      </c>
      <c r="J117" s="63"/>
      <c r="K117" s="64"/>
      <c r="L117" s="65"/>
    </row>
    <row r="118" ht="30" customHeight="1" spans="1:12">
      <c r="A118" s="61" t="s">
        <v>306</v>
      </c>
      <c r="B118" s="61"/>
      <c r="C118" s="61"/>
      <c r="D118" s="61"/>
      <c r="E118" s="61"/>
      <c r="F118" s="61"/>
      <c r="G118" s="61"/>
      <c r="H118" s="62">
        <f>I117</f>
        <v>1441.4</v>
      </c>
      <c r="I118" s="62"/>
      <c r="J118" s="30"/>
      <c r="K118" s="30"/>
      <c r="L118" s="30"/>
    </row>
    <row r="119" ht="30" customHeight="1" spans="1:12">
      <c r="A119" s="61"/>
      <c r="B119" s="61"/>
      <c r="C119" s="61"/>
      <c r="D119" s="61"/>
      <c r="E119" s="61"/>
      <c r="F119" s="61"/>
      <c r="G119" s="61"/>
      <c r="H119" s="62"/>
      <c r="I119" s="62"/>
      <c r="J119" s="30"/>
      <c r="K119" s="30"/>
      <c r="L119" s="30"/>
    </row>
    <row r="120" ht="30" customHeight="1" spans="1:12">
      <c r="A120" s="24" t="s">
        <v>307</v>
      </c>
      <c r="B120" s="24"/>
      <c r="C120" s="24"/>
      <c r="D120" s="24"/>
      <c r="E120" s="24"/>
      <c r="F120" s="24"/>
      <c r="G120" s="24"/>
      <c r="H120" s="62">
        <f>SUM(H118,I106)</f>
        <v>13567.143</v>
      </c>
      <c r="I120" s="62"/>
      <c r="J120" s="30"/>
      <c r="K120" s="30"/>
      <c r="L120" s="30"/>
    </row>
    <row r="121" ht="30" customHeight="1" spans="1:12">
      <c r="A121" s="24"/>
      <c r="B121" s="24"/>
      <c r="C121" s="24"/>
      <c r="D121" s="24"/>
      <c r="E121" s="24"/>
      <c r="F121" s="24"/>
      <c r="G121" s="24"/>
      <c r="H121" s="62"/>
      <c r="I121" s="62"/>
      <c r="J121" s="30"/>
      <c r="K121" s="30"/>
      <c r="L121" s="30"/>
    </row>
  </sheetData>
  <protectedRanges>
    <protectedRange sqref="B31 B53 B52 B102 B30 B41 B63 B79 B76 B44 B91:B92 B95:B96 B93:B94" name="区域1_2_5_4_1_2_3"/>
    <protectedRange sqref="B54 B42 B64 B77" name="区域1_2_5_4_1_2_7_3"/>
    <protectedRange sqref="B121 B119" name="区域1_2_5_4_1_2_1_4_3"/>
    <protectedRange sqref="B22:B24 B26 B25" name="区域1_2_5_4_1_2"/>
  </protectedRanges>
  <mergeCells count="240">
    <mergeCell ref="A1:L1"/>
    <mergeCell ref="A2:B2"/>
    <mergeCell ref="C2:D2"/>
    <mergeCell ref="F2:H2"/>
    <mergeCell ref="A3:B3"/>
    <mergeCell ref="C3:D3"/>
    <mergeCell ref="F3:L3"/>
    <mergeCell ref="A4:B4"/>
    <mergeCell ref="C4:L4"/>
    <mergeCell ref="A5:B5"/>
    <mergeCell ref="C5:L5"/>
    <mergeCell ref="A6:B6"/>
    <mergeCell ref="C6:D6"/>
    <mergeCell ref="F6:L6"/>
    <mergeCell ref="A7:B7"/>
    <mergeCell ref="C7:L7"/>
    <mergeCell ref="A8:L8"/>
    <mergeCell ref="C9:E9"/>
    <mergeCell ref="J9:L9"/>
    <mergeCell ref="C10:E10"/>
    <mergeCell ref="J10:L10"/>
    <mergeCell ref="C11:E11"/>
    <mergeCell ref="J11:L11"/>
    <mergeCell ref="C12:E12"/>
    <mergeCell ref="J12:L12"/>
    <mergeCell ref="C13:E13"/>
    <mergeCell ref="J13:L13"/>
    <mergeCell ref="C14:E14"/>
    <mergeCell ref="J14:L14"/>
    <mergeCell ref="C15:E15"/>
    <mergeCell ref="J15:L15"/>
    <mergeCell ref="C16:E16"/>
    <mergeCell ref="J16:L16"/>
    <mergeCell ref="C17:E17"/>
    <mergeCell ref="J17:L17"/>
    <mergeCell ref="C18:E18"/>
    <mergeCell ref="J18:L18"/>
    <mergeCell ref="C19:E19"/>
    <mergeCell ref="J19:L19"/>
    <mergeCell ref="C20:E20"/>
    <mergeCell ref="J20:L20"/>
    <mergeCell ref="C21:E21"/>
    <mergeCell ref="J21:L21"/>
    <mergeCell ref="C22:E22"/>
    <mergeCell ref="J22:L22"/>
    <mergeCell ref="C23:E23"/>
    <mergeCell ref="J23:L23"/>
    <mergeCell ref="C24:E24"/>
    <mergeCell ref="J24:L24"/>
    <mergeCell ref="C25:E25"/>
    <mergeCell ref="J25:L25"/>
    <mergeCell ref="C26:E26"/>
    <mergeCell ref="J26:L26"/>
    <mergeCell ref="A27:E27"/>
    <mergeCell ref="F27:H27"/>
    <mergeCell ref="J27:L27"/>
    <mergeCell ref="A28:L28"/>
    <mergeCell ref="C29:E29"/>
    <mergeCell ref="J29:L29"/>
    <mergeCell ref="C30:E30"/>
    <mergeCell ref="J30:L30"/>
    <mergeCell ref="C31:E31"/>
    <mergeCell ref="J31:L31"/>
    <mergeCell ref="C32:E32"/>
    <mergeCell ref="J32:L32"/>
    <mergeCell ref="C33:E33"/>
    <mergeCell ref="J33:L33"/>
    <mergeCell ref="C34:E34"/>
    <mergeCell ref="J34:L34"/>
    <mergeCell ref="C35:E35"/>
    <mergeCell ref="J35:L35"/>
    <mergeCell ref="C36:E36"/>
    <mergeCell ref="J36:L36"/>
    <mergeCell ref="C37:E37"/>
    <mergeCell ref="J37:L37"/>
    <mergeCell ref="A38:E38"/>
    <mergeCell ref="F38:H38"/>
    <mergeCell ref="J38:L38"/>
    <mergeCell ref="A39:L39"/>
    <mergeCell ref="C40:E40"/>
    <mergeCell ref="J40:L40"/>
    <mergeCell ref="C41:E41"/>
    <mergeCell ref="J41:L41"/>
    <mergeCell ref="C42:E42"/>
    <mergeCell ref="J42:L42"/>
    <mergeCell ref="C43:E43"/>
    <mergeCell ref="J43:L43"/>
    <mergeCell ref="C44:E44"/>
    <mergeCell ref="J44:L44"/>
    <mergeCell ref="C45:E45"/>
    <mergeCell ref="J45:L45"/>
    <mergeCell ref="C46:E46"/>
    <mergeCell ref="J46:L46"/>
    <mergeCell ref="C47:E47"/>
    <mergeCell ref="J47:L47"/>
    <mergeCell ref="C48:E48"/>
    <mergeCell ref="J48:L48"/>
    <mergeCell ref="A49:E49"/>
    <mergeCell ref="F49:H49"/>
    <mergeCell ref="J49:L49"/>
    <mergeCell ref="A50:L50"/>
    <mergeCell ref="C51:E51"/>
    <mergeCell ref="J51:L51"/>
    <mergeCell ref="C52:E52"/>
    <mergeCell ref="J52:L52"/>
    <mergeCell ref="C53:E53"/>
    <mergeCell ref="J53:L53"/>
    <mergeCell ref="C54:E54"/>
    <mergeCell ref="J54:L54"/>
    <mergeCell ref="C55:E55"/>
    <mergeCell ref="J55:L55"/>
    <mergeCell ref="C56:E56"/>
    <mergeCell ref="J56:L56"/>
    <mergeCell ref="C57:E57"/>
    <mergeCell ref="J57:L57"/>
    <mergeCell ref="C58:E58"/>
    <mergeCell ref="J58:L58"/>
    <mergeCell ref="C59:E59"/>
    <mergeCell ref="J59:L59"/>
    <mergeCell ref="A60:E60"/>
    <mergeCell ref="F60:H60"/>
    <mergeCell ref="J60:L60"/>
    <mergeCell ref="A61:L61"/>
    <mergeCell ref="C62:E62"/>
    <mergeCell ref="J62:L62"/>
    <mergeCell ref="C63:E63"/>
    <mergeCell ref="J63:L63"/>
    <mergeCell ref="C64:E64"/>
    <mergeCell ref="J64:L64"/>
    <mergeCell ref="C65:E65"/>
    <mergeCell ref="J65:L65"/>
    <mergeCell ref="C66:E66"/>
    <mergeCell ref="J66:L66"/>
    <mergeCell ref="C67:E67"/>
    <mergeCell ref="J67:L67"/>
    <mergeCell ref="C68:E68"/>
    <mergeCell ref="J68:L68"/>
    <mergeCell ref="C69:E69"/>
    <mergeCell ref="J69:L69"/>
    <mergeCell ref="C70:E70"/>
    <mergeCell ref="J70:L70"/>
    <mergeCell ref="C71:E71"/>
    <mergeCell ref="J71:L71"/>
    <mergeCell ref="C72:E72"/>
    <mergeCell ref="J72:L72"/>
    <mergeCell ref="A73:E73"/>
    <mergeCell ref="F73:H73"/>
    <mergeCell ref="J73:L73"/>
    <mergeCell ref="A74:L74"/>
    <mergeCell ref="C75:E75"/>
    <mergeCell ref="J75:L75"/>
    <mergeCell ref="C76:E76"/>
    <mergeCell ref="J76:L76"/>
    <mergeCell ref="C77:E77"/>
    <mergeCell ref="J77:L77"/>
    <mergeCell ref="C78:E78"/>
    <mergeCell ref="J78:L78"/>
    <mergeCell ref="C79:E79"/>
    <mergeCell ref="J79:L79"/>
    <mergeCell ref="C80:E80"/>
    <mergeCell ref="J80:L80"/>
    <mergeCell ref="C81:E81"/>
    <mergeCell ref="J81:L81"/>
    <mergeCell ref="C82:E82"/>
    <mergeCell ref="J82:L82"/>
    <mergeCell ref="C83:E83"/>
    <mergeCell ref="J83:L83"/>
    <mergeCell ref="C84:E84"/>
    <mergeCell ref="J84:L84"/>
    <mergeCell ref="C85:E85"/>
    <mergeCell ref="J85:L85"/>
    <mergeCell ref="C86:E86"/>
    <mergeCell ref="J86:L86"/>
    <mergeCell ref="A87:E87"/>
    <mergeCell ref="F87:H87"/>
    <mergeCell ref="J87:L87"/>
    <mergeCell ref="A88:L88"/>
    <mergeCell ref="C89:E89"/>
    <mergeCell ref="J89:L89"/>
    <mergeCell ref="C90:E90"/>
    <mergeCell ref="J90:L90"/>
    <mergeCell ref="C91:E91"/>
    <mergeCell ref="J91:L91"/>
    <mergeCell ref="C92:E92"/>
    <mergeCell ref="J92:L92"/>
    <mergeCell ref="C93:E93"/>
    <mergeCell ref="J93:L93"/>
    <mergeCell ref="C94:E94"/>
    <mergeCell ref="J94:L94"/>
    <mergeCell ref="C95:E95"/>
    <mergeCell ref="J95:L95"/>
    <mergeCell ref="C96:E96"/>
    <mergeCell ref="J96:L96"/>
    <mergeCell ref="A97:E97"/>
    <mergeCell ref="F97:H97"/>
    <mergeCell ref="J97:L97"/>
    <mergeCell ref="A98:L98"/>
    <mergeCell ref="C99:E99"/>
    <mergeCell ref="J99:L99"/>
    <mergeCell ref="C100:E100"/>
    <mergeCell ref="J100:L100"/>
    <mergeCell ref="C101:E101"/>
    <mergeCell ref="J101:L101"/>
    <mergeCell ref="C102:E102"/>
    <mergeCell ref="J102:L102"/>
    <mergeCell ref="C103:E103"/>
    <mergeCell ref="J103:L103"/>
    <mergeCell ref="C104:E104"/>
    <mergeCell ref="J104:L104"/>
    <mergeCell ref="A105:E105"/>
    <mergeCell ref="F105:H105"/>
    <mergeCell ref="J105:L105"/>
    <mergeCell ref="A106:E106"/>
    <mergeCell ref="F106:H106"/>
    <mergeCell ref="J106:L106"/>
    <mergeCell ref="A107:L107"/>
    <mergeCell ref="C108:E108"/>
    <mergeCell ref="J108:L108"/>
    <mergeCell ref="C109:E109"/>
    <mergeCell ref="J109:L109"/>
    <mergeCell ref="C110:E110"/>
    <mergeCell ref="J110:L110"/>
    <mergeCell ref="C111:E111"/>
    <mergeCell ref="J111:L111"/>
    <mergeCell ref="C112:E112"/>
    <mergeCell ref="J112:L112"/>
    <mergeCell ref="C113:E113"/>
    <mergeCell ref="J113:L113"/>
    <mergeCell ref="C114:E114"/>
    <mergeCell ref="C115:E115"/>
    <mergeCell ref="C116:E116"/>
    <mergeCell ref="J116:L116"/>
    <mergeCell ref="C117:E117"/>
    <mergeCell ref="J117:L117"/>
    <mergeCell ref="A118:G119"/>
    <mergeCell ref="H118:I119"/>
    <mergeCell ref="J118:L119"/>
    <mergeCell ref="A120:G121"/>
    <mergeCell ref="H120:I121"/>
    <mergeCell ref="J120:L121"/>
  </mergeCells>
  <dataValidations count="1">
    <dataValidation type="list" allowBlank="1" showInputMessage="1" showErrorMessage="1" sqref="D10 K10 D11 K11 D12 K12 K13 D17 K17 K18 K19 D25 K25 D26 K26 D30 K30 D31 K31 K34 K37 D41 K41 K42 K45 K46 K47 K48 D52 K52 K53 K54 K55 K56 K57 K58 K59 D63 K65 K68 K71 K72 D76 K80 K81 K82 K83 K86 K90 K91 K92 K93 K94 K95 D96 K96 D100 D101 D102 K102 D103 K103 D104 K104 D13:D16 D18:D19 D20:D24 D32:D34 D35:D37 D42:D48 D53:D54 D55:D57 D58:D59 D64:D67 D68:D70 D71:D72 D77:D81 D82:D83 D84:D86 D90:D95 K14:K16 K20:K21 K22:K24 K32:K33 K35:K36 K43:K44 K63:K64 K66:K67 K69:K70 K76:K77 K78:K79 K84:K85 K100:K101">
      <formula1>#REF!</formula1>
    </dataValidation>
  </dataValidations>
  <pageMargins left="0.75" right="0.75" top="1" bottom="1" header="0.511805555555556" footer="0.511805555555556"/>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报价单</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周宏飛</cp:lastModifiedBy>
  <dcterms:created xsi:type="dcterms:W3CDTF">2019-09-27T04:46:00Z</dcterms:created>
  <dcterms:modified xsi:type="dcterms:W3CDTF">2020-05-20T00:05:23Z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