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大论文\大学排名\"/>
    </mc:Choice>
  </mc:AlternateContent>
  <bookViews>
    <workbookView xWindow="0" yWindow="0" windowWidth="28800" windowHeight="13470" activeTab="3"/>
  </bookViews>
  <sheets>
    <sheet name="TOP100" sheetId="7" r:id="rId1"/>
    <sheet name="前50" sheetId="8" r:id="rId2"/>
    <sheet name="SUM" sheetId="6" r:id="rId3"/>
    <sheet name="SUM (2)" sheetId="10" r:id="rId4"/>
    <sheet name="QS" sheetId="3" r:id="rId5"/>
    <sheet name="USNEWS" sheetId="2" r:id="rId6"/>
    <sheet name="THE" sheetId="4" r:id="rId7"/>
    <sheet name="ARWU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2" i="10"/>
  <c r="H2" i="10" l="1"/>
  <c r="H3" i="10"/>
  <c r="H5" i="10"/>
  <c r="H7" i="10"/>
  <c r="H6" i="10"/>
  <c r="H14" i="10"/>
  <c r="H16" i="10"/>
  <c r="H13" i="10"/>
  <c r="H9" i="10"/>
  <c r="H8" i="10"/>
  <c r="H32" i="10"/>
  <c r="H51" i="10"/>
  <c r="H40" i="10"/>
  <c r="H11" i="10"/>
  <c r="H19" i="10"/>
  <c r="H15" i="10"/>
  <c r="H17" i="10"/>
  <c r="H26" i="10"/>
  <c r="H12" i="10"/>
  <c r="H33" i="10"/>
  <c r="H46" i="10"/>
  <c r="H20" i="10"/>
  <c r="H36" i="10"/>
  <c r="H21" i="10"/>
  <c r="H22" i="10"/>
  <c r="H52" i="10"/>
  <c r="H10" i="10"/>
  <c r="H34" i="10"/>
  <c r="H38" i="10"/>
  <c r="H18" i="10"/>
  <c r="H23" i="10"/>
  <c r="H73" i="10"/>
  <c r="H27" i="10"/>
  <c r="H64" i="10"/>
  <c r="H83" i="10"/>
  <c r="H49" i="10"/>
  <c r="H90" i="10"/>
  <c r="H37" i="10"/>
  <c r="H25" i="10"/>
  <c r="H48" i="10"/>
  <c r="H31" i="10"/>
  <c r="H74" i="10"/>
  <c r="H85" i="10"/>
  <c r="H29" i="10"/>
  <c r="H47" i="10"/>
  <c r="H28" i="10"/>
  <c r="H89" i="10"/>
  <c r="H67" i="10"/>
  <c r="H58" i="10"/>
  <c r="H44" i="10"/>
  <c r="H86" i="10"/>
  <c r="H30" i="10"/>
  <c r="H94" i="10"/>
  <c r="H63" i="10"/>
  <c r="H45" i="10"/>
  <c r="H24" i="10"/>
  <c r="H43" i="10"/>
  <c r="H92" i="10"/>
  <c r="H79" i="10"/>
  <c r="H95" i="10"/>
  <c r="H75" i="10"/>
  <c r="H61" i="10"/>
  <c r="H35" i="10"/>
  <c r="H39" i="10"/>
  <c r="H42" i="10"/>
  <c r="H93" i="10"/>
  <c r="H57" i="10"/>
  <c r="H55" i="10"/>
  <c r="H41" i="10"/>
  <c r="H71" i="10"/>
  <c r="H91" i="10"/>
  <c r="H97" i="10"/>
  <c r="H87" i="10"/>
  <c r="H53" i="10"/>
  <c r="H62" i="10"/>
  <c r="H96" i="10"/>
  <c r="H80" i="10"/>
  <c r="H99" i="10"/>
  <c r="H82" i="10"/>
  <c r="H50" i="10"/>
  <c r="H81" i="10"/>
  <c r="H56" i="10"/>
  <c r="H54" i="10"/>
  <c r="H65" i="10"/>
  <c r="H66" i="10"/>
  <c r="H59" i="10"/>
  <c r="H84" i="10"/>
  <c r="H76" i="10"/>
  <c r="H60" i="10"/>
  <c r="H72" i="10"/>
  <c r="H70" i="10"/>
  <c r="H101" i="10"/>
  <c r="H68" i="10"/>
  <c r="H78" i="10"/>
  <c r="H88" i="10"/>
  <c r="H100" i="10"/>
  <c r="H98" i="10"/>
  <c r="H77" i="10"/>
  <c r="H69" i="10"/>
  <c r="H4" i="10"/>
  <c r="C2" i="10"/>
  <c r="C3" i="10"/>
  <c r="C5" i="10"/>
  <c r="C7" i="10"/>
  <c r="C6" i="10"/>
  <c r="C14" i="10"/>
  <c r="C16" i="10"/>
  <c r="C13" i="10"/>
  <c r="C9" i="10"/>
  <c r="C8" i="10"/>
  <c r="C32" i="10"/>
  <c r="C51" i="10"/>
  <c r="C40" i="10"/>
  <c r="C11" i="10"/>
  <c r="C19" i="10"/>
  <c r="C15" i="10"/>
  <c r="C17" i="10"/>
  <c r="C26" i="10"/>
  <c r="C12" i="10"/>
  <c r="C33" i="10"/>
  <c r="C46" i="10"/>
  <c r="C20" i="10"/>
  <c r="C36" i="10"/>
  <c r="C21" i="10"/>
  <c r="C22" i="10"/>
  <c r="C52" i="10"/>
  <c r="C10" i="10"/>
  <c r="C34" i="10"/>
  <c r="C38" i="10"/>
  <c r="C18" i="10"/>
  <c r="C23" i="10"/>
  <c r="C73" i="10"/>
  <c r="C27" i="10"/>
  <c r="C64" i="10"/>
  <c r="C83" i="10"/>
  <c r="C49" i="10"/>
  <c r="C90" i="10"/>
  <c r="C37" i="10"/>
  <c r="C25" i="10"/>
  <c r="C48" i="10"/>
  <c r="C31" i="10"/>
  <c r="C74" i="10"/>
  <c r="C85" i="10"/>
  <c r="C29" i="10"/>
  <c r="C47" i="10"/>
  <c r="C28" i="10"/>
  <c r="C89" i="10"/>
  <c r="C67" i="10"/>
  <c r="C58" i="10"/>
  <c r="C44" i="10"/>
  <c r="C86" i="10"/>
  <c r="C30" i="10"/>
  <c r="C94" i="10"/>
  <c r="C63" i="10"/>
  <c r="C45" i="10"/>
  <c r="C24" i="10"/>
  <c r="C43" i="10"/>
  <c r="C92" i="10"/>
  <c r="C79" i="10"/>
  <c r="C95" i="10"/>
  <c r="C75" i="10"/>
  <c r="C61" i="10"/>
  <c r="C35" i="10"/>
  <c r="C39" i="10"/>
  <c r="C42" i="10"/>
  <c r="C93" i="10"/>
  <c r="C57" i="10"/>
  <c r="C55" i="10"/>
  <c r="C41" i="10"/>
  <c r="C71" i="10"/>
  <c r="C91" i="10"/>
  <c r="C97" i="10"/>
  <c r="C87" i="10"/>
  <c r="C53" i="10"/>
  <c r="C62" i="10"/>
  <c r="C96" i="10"/>
  <c r="C80" i="10"/>
  <c r="C99" i="10"/>
  <c r="C82" i="10"/>
  <c r="C50" i="10"/>
  <c r="C81" i="10"/>
  <c r="C56" i="10"/>
  <c r="C54" i="10"/>
  <c r="C65" i="10"/>
  <c r="C66" i="10"/>
  <c r="C59" i="10"/>
  <c r="C84" i="10"/>
  <c r="C76" i="10"/>
  <c r="C60" i="10"/>
  <c r="C72" i="10"/>
  <c r="C70" i="10"/>
  <c r="C101" i="10"/>
  <c r="C68" i="10"/>
  <c r="C78" i="10"/>
  <c r="C88" i="10"/>
  <c r="C100" i="10"/>
  <c r="C98" i="10"/>
  <c r="C77" i="10"/>
  <c r="C69" i="10"/>
  <c r="C4" i="10"/>
  <c r="G15" i="10"/>
  <c r="G17" i="10"/>
  <c r="G26" i="10"/>
  <c r="G12" i="10"/>
  <c r="G33" i="10"/>
  <c r="G46" i="10"/>
  <c r="G20" i="10"/>
  <c r="G36" i="10"/>
  <c r="G21" i="10"/>
  <c r="G22" i="10"/>
  <c r="G52" i="10"/>
  <c r="G10" i="10"/>
  <c r="G34" i="10"/>
  <c r="G38" i="10"/>
  <c r="G18" i="10"/>
  <c r="G23" i="10"/>
  <c r="G73" i="10"/>
  <c r="G27" i="10"/>
  <c r="G64" i="10"/>
  <c r="G83" i="10"/>
  <c r="G49" i="10"/>
  <c r="G90" i="10"/>
  <c r="G37" i="10"/>
  <c r="G25" i="10"/>
  <c r="G48" i="10"/>
  <c r="G31" i="10"/>
  <c r="G74" i="10"/>
  <c r="G85" i="10"/>
  <c r="G29" i="10"/>
  <c r="G47" i="10"/>
  <c r="G28" i="10"/>
  <c r="G89" i="10"/>
  <c r="G67" i="10"/>
  <c r="G58" i="10"/>
  <c r="G44" i="10"/>
  <c r="G86" i="10"/>
  <c r="G30" i="10"/>
  <c r="G94" i="10"/>
  <c r="G63" i="10"/>
  <c r="G45" i="10"/>
  <c r="G24" i="10"/>
  <c r="G43" i="10"/>
  <c r="G92" i="10"/>
  <c r="G79" i="10"/>
  <c r="G95" i="10"/>
  <c r="G75" i="10"/>
  <c r="G61" i="10"/>
  <c r="G35" i="10"/>
  <c r="G39" i="10"/>
  <c r="G42" i="10"/>
  <c r="G93" i="10"/>
  <c r="G57" i="10"/>
  <c r="G55" i="10"/>
  <c r="G41" i="10"/>
  <c r="G71" i="10"/>
  <c r="G91" i="10"/>
  <c r="G97" i="10"/>
  <c r="G87" i="10"/>
  <c r="G53" i="10"/>
  <c r="G62" i="10"/>
  <c r="G96" i="10"/>
  <c r="G80" i="10"/>
  <c r="G99" i="10"/>
  <c r="G82" i="10"/>
  <c r="G50" i="10"/>
  <c r="G81" i="10"/>
  <c r="G56" i="10"/>
  <c r="G54" i="10"/>
  <c r="G65" i="10"/>
  <c r="G66" i="10"/>
  <c r="G59" i="10"/>
  <c r="G84" i="10"/>
  <c r="G76" i="10"/>
  <c r="G60" i="10"/>
  <c r="G72" i="10"/>
  <c r="G70" i="10"/>
  <c r="G101" i="10"/>
  <c r="G68" i="10"/>
  <c r="G78" i="10"/>
  <c r="G88" i="10"/>
  <c r="G100" i="10"/>
  <c r="G98" i="10"/>
  <c r="G77" i="10"/>
  <c r="G69" i="10"/>
  <c r="G2" i="10"/>
  <c r="G3" i="10"/>
  <c r="G5" i="10"/>
  <c r="G7" i="10"/>
  <c r="G6" i="10"/>
  <c r="G14" i="10"/>
  <c r="G16" i="10"/>
  <c r="G13" i="10"/>
  <c r="G9" i="10"/>
  <c r="G8" i="10"/>
  <c r="G32" i="10"/>
  <c r="G51" i="10"/>
  <c r="G40" i="10"/>
  <c r="G11" i="10"/>
  <c r="G19" i="10"/>
  <c r="G4" i="10"/>
  <c r="F2" i="10"/>
  <c r="F3" i="10"/>
  <c r="F5" i="10"/>
  <c r="F7" i="10"/>
  <c r="F6" i="10"/>
  <c r="F14" i="10"/>
  <c r="F16" i="10"/>
  <c r="F13" i="10"/>
  <c r="F9" i="10"/>
  <c r="F8" i="10"/>
  <c r="F32" i="10"/>
  <c r="F51" i="10"/>
  <c r="F40" i="10"/>
  <c r="F11" i="10"/>
  <c r="F19" i="10"/>
  <c r="F15" i="10"/>
  <c r="F17" i="10"/>
  <c r="F26" i="10"/>
  <c r="F12" i="10"/>
  <c r="F33" i="10"/>
  <c r="F46" i="10"/>
  <c r="F20" i="10"/>
  <c r="F36" i="10"/>
  <c r="F21" i="10"/>
  <c r="F22" i="10"/>
  <c r="F52" i="10"/>
  <c r="F10" i="10"/>
  <c r="F34" i="10"/>
  <c r="F38" i="10"/>
  <c r="F18" i="10"/>
  <c r="F23" i="10"/>
  <c r="F73" i="10"/>
  <c r="F27" i="10"/>
  <c r="F64" i="10"/>
  <c r="F83" i="10"/>
  <c r="F49" i="10"/>
  <c r="F90" i="10"/>
  <c r="F37" i="10"/>
  <c r="F25" i="10"/>
  <c r="F48" i="10"/>
  <c r="F31" i="10"/>
  <c r="F74" i="10"/>
  <c r="F85" i="10"/>
  <c r="F29" i="10"/>
  <c r="F47" i="10"/>
  <c r="F28" i="10"/>
  <c r="F89" i="10"/>
  <c r="F67" i="10"/>
  <c r="F58" i="10"/>
  <c r="F44" i="10"/>
  <c r="F86" i="10"/>
  <c r="F30" i="10"/>
  <c r="F94" i="10"/>
  <c r="F63" i="10"/>
  <c r="F45" i="10"/>
  <c r="F24" i="10"/>
  <c r="F43" i="10"/>
  <c r="F92" i="10"/>
  <c r="F79" i="10"/>
  <c r="F95" i="10"/>
  <c r="F75" i="10"/>
  <c r="F61" i="10"/>
  <c r="F35" i="10"/>
  <c r="F39" i="10"/>
  <c r="F42" i="10"/>
  <c r="F93" i="10"/>
  <c r="F57" i="10"/>
  <c r="F55" i="10"/>
  <c r="F41" i="10"/>
  <c r="F71" i="10"/>
  <c r="F91" i="10"/>
  <c r="F97" i="10"/>
  <c r="F87" i="10"/>
  <c r="F53" i="10"/>
  <c r="F62" i="10"/>
  <c r="F96" i="10"/>
  <c r="F80" i="10"/>
  <c r="F99" i="10"/>
  <c r="F82" i="10"/>
  <c r="F50" i="10"/>
  <c r="F81" i="10"/>
  <c r="F56" i="10"/>
  <c r="F54" i="10"/>
  <c r="F65" i="10"/>
  <c r="F66" i="10"/>
  <c r="F59" i="10"/>
  <c r="F84" i="10"/>
  <c r="F76" i="10"/>
  <c r="F60" i="10"/>
  <c r="F72" i="10"/>
  <c r="F70" i="10"/>
  <c r="F101" i="10"/>
  <c r="F68" i="10"/>
  <c r="F78" i="10"/>
  <c r="F88" i="10"/>
  <c r="F100" i="10"/>
  <c r="F98" i="10"/>
  <c r="F77" i="10"/>
  <c r="F69" i="10"/>
  <c r="F4" i="10"/>
  <c r="E2" i="10"/>
  <c r="E3" i="10"/>
  <c r="E5" i="10"/>
  <c r="E7" i="10"/>
  <c r="E6" i="10"/>
  <c r="E14" i="10"/>
  <c r="E16" i="10"/>
  <c r="E13" i="10"/>
  <c r="E9" i="10"/>
  <c r="E8" i="10"/>
  <c r="E32" i="10"/>
  <c r="E51" i="10"/>
  <c r="E40" i="10"/>
  <c r="E11" i="10"/>
  <c r="E19" i="10"/>
  <c r="E15" i="10"/>
  <c r="E17" i="10"/>
  <c r="E26" i="10"/>
  <c r="E12" i="10"/>
  <c r="E33" i="10"/>
  <c r="E46" i="10"/>
  <c r="E20" i="10"/>
  <c r="E36" i="10"/>
  <c r="E21" i="10"/>
  <c r="E22" i="10"/>
  <c r="E52" i="10"/>
  <c r="E10" i="10"/>
  <c r="E34" i="10"/>
  <c r="E38" i="10"/>
  <c r="E18" i="10"/>
  <c r="E23" i="10"/>
  <c r="E73" i="10"/>
  <c r="E27" i="10"/>
  <c r="E64" i="10"/>
  <c r="E83" i="10"/>
  <c r="E49" i="10"/>
  <c r="E90" i="10"/>
  <c r="E37" i="10"/>
  <c r="E25" i="10"/>
  <c r="E48" i="10"/>
  <c r="E31" i="10"/>
  <c r="E74" i="10"/>
  <c r="E85" i="10"/>
  <c r="E29" i="10"/>
  <c r="E47" i="10"/>
  <c r="E28" i="10"/>
  <c r="E89" i="10"/>
  <c r="E67" i="10"/>
  <c r="E58" i="10"/>
  <c r="E44" i="10"/>
  <c r="E86" i="10"/>
  <c r="E30" i="10"/>
  <c r="E94" i="10"/>
  <c r="E63" i="10"/>
  <c r="E45" i="10"/>
  <c r="E24" i="10"/>
  <c r="E43" i="10"/>
  <c r="E92" i="10"/>
  <c r="E79" i="10"/>
  <c r="E95" i="10"/>
  <c r="E75" i="10"/>
  <c r="E61" i="10"/>
  <c r="E35" i="10"/>
  <c r="E39" i="10"/>
  <c r="E42" i="10"/>
  <c r="E93" i="10"/>
  <c r="E57" i="10"/>
  <c r="E55" i="10"/>
  <c r="E41" i="10"/>
  <c r="E71" i="10"/>
  <c r="E91" i="10"/>
  <c r="E97" i="10"/>
  <c r="E87" i="10"/>
  <c r="E53" i="10"/>
  <c r="E62" i="10"/>
  <c r="E96" i="10"/>
  <c r="E80" i="10"/>
  <c r="E99" i="10"/>
  <c r="E82" i="10"/>
  <c r="E50" i="10"/>
  <c r="E81" i="10"/>
  <c r="E56" i="10"/>
  <c r="E54" i="10"/>
  <c r="E65" i="10"/>
  <c r="E66" i="10"/>
  <c r="E59" i="10"/>
  <c r="E84" i="10"/>
  <c r="E76" i="10"/>
  <c r="E60" i="10"/>
  <c r="E72" i="10"/>
  <c r="E70" i="10"/>
  <c r="E101" i="10"/>
  <c r="E68" i="10"/>
  <c r="E78" i="10"/>
  <c r="E88" i="10"/>
  <c r="E100" i="10"/>
  <c r="E98" i="10"/>
  <c r="E77" i="10"/>
  <c r="E69" i="10"/>
  <c r="E4" i="10"/>
  <c r="J120" i="8" l="1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98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107" i="7"/>
  <c r="G59" i="7"/>
  <c r="G60" i="7"/>
  <c r="G61" i="7"/>
  <c r="G62" i="7"/>
  <c r="G63" i="7"/>
  <c r="G64" i="7"/>
  <c r="G65" i="7"/>
  <c r="G66" i="7"/>
  <c r="G67" i="7"/>
  <c r="G68" i="7"/>
  <c r="G69" i="7"/>
  <c r="G70" i="7"/>
  <c r="G111" i="7"/>
  <c r="G71" i="7"/>
  <c r="G104" i="7"/>
  <c r="G88" i="7"/>
  <c r="G72" i="7"/>
  <c r="G73" i="7"/>
  <c r="G74" i="7"/>
  <c r="G75" i="7"/>
  <c r="G76" i="7"/>
  <c r="G77" i="7"/>
  <c r="G78" i="7"/>
  <c r="G100" i="7"/>
  <c r="G79" i="7"/>
  <c r="G80" i="7"/>
  <c r="G81" i="7"/>
  <c r="G82" i="7"/>
  <c r="G102" i="7"/>
  <c r="G83" i="7"/>
  <c r="G84" i="7"/>
  <c r="G85" i="7"/>
  <c r="G86" i="7"/>
  <c r="G87" i="7"/>
  <c r="G89" i="7"/>
  <c r="G90" i="7"/>
  <c r="G91" i="7"/>
  <c r="G92" i="7"/>
  <c r="G93" i="7"/>
  <c r="G94" i="7"/>
  <c r="G95" i="7"/>
  <c r="G96" i="7"/>
  <c r="G97" i="7"/>
  <c r="G99" i="7"/>
  <c r="G101" i="7"/>
  <c r="G103" i="7"/>
  <c r="G105" i="7"/>
  <c r="G106" i="7"/>
  <c r="G108" i="7"/>
  <c r="G109" i="7"/>
  <c r="G110" i="7"/>
  <c r="G112" i="7"/>
  <c r="G113" i="7"/>
  <c r="G114" i="7"/>
  <c r="G115" i="7"/>
  <c r="G116" i="7"/>
  <c r="G117" i="7"/>
  <c r="G118" i="7"/>
  <c r="G119" i="7"/>
  <c r="G120" i="7"/>
  <c r="G2" i="7"/>
  <c r="H2" i="7"/>
  <c r="H3" i="7"/>
  <c r="H5" i="7"/>
  <c r="H7" i="7"/>
  <c r="H6" i="7"/>
  <c r="H14" i="7"/>
  <c r="H16" i="7"/>
  <c r="H13" i="7"/>
  <c r="H9" i="7"/>
  <c r="H8" i="7"/>
  <c r="H32" i="7"/>
  <c r="H51" i="7"/>
  <c r="H40" i="7"/>
  <c r="H11" i="7"/>
  <c r="H19" i="7"/>
  <c r="H15" i="7"/>
  <c r="H17" i="7"/>
  <c r="H26" i="7"/>
  <c r="H12" i="7"/>
  <c r="H33" i="7"/>
  <c r="H46" i="7"/>
  <c r="H20" i="7"/>
  <c r="H36" i="7"/>
  <c r="H21" i="7"/>
  <c r="H22" i="7"/>
  <c r="H52" i="7"/>
  <c r="H10" i="7"/>
  <c r="H34" i="7"/>
  <c r="H38" i="7"/>
  <c r="H18" i="7"/>
  <c r="H23" i="7"/>
  <c r="H73" i="7"/>
  <c r="H27" i="7"/>
  <c r="H64" i="7"/>
  <c r="H83" i="7"/>
  <c r="H49" i="7"/>
  <c r="H90" i="7"/>
  <c r="H37" i="7"/>
  <c r="H25" i="7"/>
  <c r="H48" i="7"/>
  <c r="H31" i="7"/>
  <c r="H74" i="7"/>
  <c r="H85" i="7"/>
  <c r="H29" i="7"/>
  <c r="H47" i="7"/>
  <c r="H28" i="7"/>
  <c r="H89" i="7"/>
  <c r="H67" i="7"/>
  <c r="H58" i="7"/>
  <c r="H44" i="7"/>
  <c r="H86" i="7"/>
  <c r="H30" i="7"/>
  <c r="H112" i="7"/>
  <c r="H94" i="7"/>
  <c r="H110" i="7"/>
  <c r="H63" i="7"/>
  <c r="H45" i="7"/>
  <c r="H24" i="7"/>
  <c r="H43" i="7"/>
  <c r="H92" i="7"/>
  <c r="H79" i="7"/>
  <c r="H95" i="7"/>
  <c r="H75" i="7"/>
  <c r="H61" i="7"/>
  <c r="H35" i="7"/>
  <c r="H39" i="7"/>
  <c r="H42" i="7"/>
  <c r="H93" i="7"/>
  <c r="H57" i="7"/>
  <c r="H55" i="7"/>
  <c r="H41" i="7"/>
  <c r="H71" i="7"/>
  <c r="H91" i="7"/>
  <c r="H97" i="7"/>
  <c r="H87" i="7"/>
  <c r="H109" i="7"/>
  <c r="H106" i="7"/>
  <c r="H53" i="7"/>
  <c r="H62" i="7"/>
  <c r="H96" i="7"/>
  <c r="H80" i="7"/>
  <c r="H99" i="7"/>
  <c r="H82" i="7"/>
  <c r="H113" i="7"/>
  <c r="H50" i="7"/>
  <c r="H81" i="7"/>
  <c r="H56" i="7"/>
  <c r="H54" i="7"/>
  <c r="H65" i="7"/>
  <c r="H66" i="7"/>
  <c r="H59" i="7"/>
  <c r="H84" i="7"/>
  <c r="H76" i="7"/>
  <c r="H60" i="7"/>
  <c r="H72" i="7"/>
  <c r="H103" i="7"/>
  <c r="H70" i="7"/>
  <c r="H108" i="7"/>
  <c r="H105" i="7"/>
  <c r="H101" i="7"/>
  <c r="H68" i="7"/>
  <c r="H78" i="7"/>
  <c r="H114" i="7"/>
  <c r="H88" i="7"/>
  <c r="H102" i="7"/>
  <c r="H115" i="7"/>
  <c r="H116" i="7"/>
  <c r="H100" i="7"/>
  <c r="H98" i="7"/>
  <c r="H117" i="7"/>
  <c r="H111" i="7"/>
  <c r="H77" i="7"/>
  <c r="H69" i="7"/>
  <c r="H107" i="7"/>
  <c r="H104" i="7"/>
  <c r="H118" i="7"/>
  <c r="H119" i="7"/>
  <c r="H120" i="7"/>
  <c r="H4" i="7"/>
  <c r="F3" i="6"/>
  <c r="F4" i="6"/>
  <c r="F5" i="6"/>
  <c r="F6" i="6"/>
  <c r="F7" i="6"/>
  <c r="F8" i="6"/>
  <c r="F9" i="6"/>
  <c r="F10" i="6"/>
  <c r="F11" i="6"/>
  <c r="F12" i="6"/>
  <c r="F13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9" i="6"/>
  <c r="F30" i="6"/>
  <c r="F31" i="6"/>
  <c r="F32" i="6"/>
  <c r="F33" i="6"/>
  <c r="F34" i="6"/>
  <c r="F35" i="6"/>
  <c r="F38" i="6"/>
  <c r="F40" i="6"/>
  <c r="F41" i="6"/>
  <c r="F42" i="6"/>
  <c r="F43" i="6"/>
  <c r="F46" i="6"/>
  <c r="F47" i="6"/>
  <c r="F48" i="6"/>
  <c r="F51" i="6"/>
  <c r="F52" i="6"/>
  <c r="F54" i="6"/>
  <c r="F55" i="6"/>
  <c r="F59" i="6"/>
  <c r="F60" i="6"/>
  <c r="F61" i="6"/>
  <c r="F64" i="6"/>
  <c r="F66" i="6"/>
  <c r="F67" i="6"/>
  <c r="F68" i="6"/>
  <c r="F69" i="6"/>
  <c r="F71" i="6"/>
  <c r="F72" i="6"/>
  <c r="F73" i="6"/>
  <c r="F80" i="6"/>
  <c r="F81" i="6"/>
  <c r="F87" i="6"/>
  <c r="F89" i="6"/>
  <c r="F90" i="6"/>
  <c r="F91" i="6"/>
  <c r="F92" i="6"/>
  <c r="F93" i="6"/>
  <c r="F96" i="6"/>
  <c r="F97" i="6"/>
  <c r="F99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2" i="6"/>
  <c r="E4" i="6"/>
  <c r="E5" i="6"/>
  <c r="E6" i="6"/>
  <c r="E7" i="6"/>
  <c r="E8" i="6"/>
  <c r="E9" i="6"/>
  <c r="E10" i="6"/>
  <c r="E12" i="6"/>
  <c r="E13" i="6"/>
  <c r="E14" i="6"/>
  <c r="E16" i="6"/>
  <c r="E17" i="6"/>
  <c r="E18" i="6"/>
  <c r="E19" i="6"/>
  <c r="E20" i="6"/>
  <c r="E21" i="6"/>
  <c r="E23" i="6"/>
  <c r="E24" i="6"/>
  <c r="E25" i="6"/>
  <c r="E26" i="6"/>
  <c r="E27" i="6"/>
  <c r="E30" i="6"/>
  <c r="E31" i="6"/>
  <c r="E32" i="6"/>
  <c r="E33" i="6"/>
  <c r="E34" i="6"/>
  <c r="E35" i="6"/>
  <c r="E37" i="6"/>
  <c r="E40" i="6"/>
  <c r="E41" i="6"/>
  <c r="E42" i="6"/>
  <c r="E44" i="6"/>
  <c r="E45" i="6"/>
  <c r="E48" i="6"/>
  <c r="E54" i="6"/>
  <c r="E55" i="6"/>
  <c r="E58" i="6"/>
  <c r="E59" i="6"/>
  <c r="E61" i="6"/>
  <c r="E63" i="6"/>
  <c r="E65" i="6"/>
  <c r="E66" i="6"/>
  <c r="E68" i="6"/>
  <c r="E71" i="6"/>
  <c r="E77" i="6"/>
  <c r="E80" i="6"/>
  <c r="E81" i="6"/>
  <c r="E83" i="6"/>
  <c r="E85" i="6"/>
  <c r="E86" i="6"/>
  <c r="E90" i="6"/>
  <c r="E91" i="6"/>
  <c r="E93" i="6"/>
  <c r="E94" i="6"/>
  <c r="E95" i="6"/>
  <c r="E96" i="6"/>
  <c r="E98" i="6"/>
  <c r="E99" i="6"/>
  <c r="E103" i="6"/>
  <c r="E104" i="6"/>
  <c r="E105" i="6"/>
  <c r="E108" i="6"/>
  <c r="E110" i="6"/>
  <c r="E111" i="6"/>
  <c r="E112" i="6"/>
  <c r="E113" i="6"/>
  <c r="E114" i="6"/>
  <c r="E116" i="6"/>
  <c r="E117" i="6"/>
  <c r="E119" i="6"/>
  <c r="E120" i="6"/>
  <c r="E121" i="6"/>
  <c r="E122" i="6"/>
  <c r="E123" i="6"/>
  <c r="E124" i="6"/>
  <c r="E126" i="6"/>
  <c r="E127" i="6"/>
  <c r="E128" i="6"/>
  <c r="E129" i="6"/>
  <c r="E131" i="6"/>
  <c r="E132" i="6"/>
  <c r="E133" i="6"/>
  <c r="E134" i="6"/>
  <c r="E135" i="6"/>
  <c r="E136" i="6"/>
  <c r="E138" i="6"/>
  <c r="E140" i="6"/>
  <c r="E142" i="6"/>
  <c r="E145" i="6"/>
  <c r="E148" i="6"/>
  <c r="E149" i="6"/>
  <c r="E152" i="6"/>
  <c r="E154" i="6"/>
  <c r="E155" i="6"/>
  <c r="E158" i="6"/>
  <c r="E160" i="6"/>
  <c r="E161" i="6"/>
  <c r="E162" i="6"/>
  <c r="E163" i="6"/>
  <c r="E164" i="6"/>
  <c r="E165" i="6"/>
  <c r="E166" i="6"/>
  <c r="E167" i="6"/>
  <c r="E168" i="6"/>
  <c r="E170" i="6"/>
  <c r="E172" i="6"/>
  <c r="E174" i="6"/>
  <c r="E175" i="6"/>
  <c r="E177" i="6"/>
  <c r="E178" i="6"/>
  <c r="E179" i="6"/>
  <c r="E180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6" i="6"/>
  <c r="E199" i="6"/>
  <c r="E200" i="6"/>
  <c r="E201" i="6"/>
  <c r="E202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40" i="6"/>
  <c r="E241" i="6"/>
  <c r="E242" i="6"/>
  <c r="E243" i="6"/>
  <c r="E244" i="6"/>
  <c r="E246" i="6"/>
  <c r="E247" i="6"/>
  <c r="E248" i="6"/>
  <c r="E249" i="6"/>
  <c r="E250" i="6"/>
  <c r="E251" i="6"/>
  <c r="E252" i="6"/>
  <c r="E253" i="6"/>
  <c r="E254" i="6"/>
  <c r="E255" i="6"/>
  <c r="E256" i="6"/>
  <c r="E258" i="6"/>
  <c r="E259" i="6"/>
  <c r="E260" i="6"/>
  <c r="E261" i="6"/>
  <c r="E262" i="6"/>
  <c r="E263" i="6"/>
  <c r="E264" i="6"/>
  <c r="E265" i="6"/>
  <c r="E267" i="6"/>
  <c r="E268" i="6"/>
  <c r="E269" i="6"/>
  <c r="E270" i="6"/>
  <c r="E271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9" i="6"/>
  <c r="E350" i="6"/>
  <c r="E351" i="6"/>
  <c r="E352" i="6"/>
  <c r="E353" i="6"/>
  <c r="E354" i="6"/>
  <c r="E355" i="6"/>
  <c r="E356" i="6"/>
  <c r="E357" i="6"/>
  <c r="E358" i="6"/>
  <c r="E359" i="6"/>
  <c r="E361" i="6"/>
  <c r="E362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2" i="6"/>
  <c r="E3" i="6"/>
  <c r="C200" i="4"/>
  <c r="E333" i="6" s="1"/>
  <c r="C199" i="4"/>
  <c r="E404" i="6" s="1"/>
  <c r="C197" i="4"/>
  <c r="E70" i="6" s="1"/>
  <c r="C196" i="4"/>
  <c r="E198" i="6" s="1"/>
  <c r="C194" i="4"/>
  <c r="E176" i="6" s="1"/>
  <c r="C193" i="4"/>
  <c r="C192" i="4"/>
  <c r="C191" i="4"/>
  <c r="E169" i="6" s="1"/>
  <c r="C190" i="4"/>
  <c r="E109" i="6" s="1"/>
  <c r="C189" i="4"/>
  <c r="E144" i="6" s="1"/>
  <c r="C188" i="4"/>
  <c r="C187" i="4"/>
  <c r="C186" i="4"/>
  <c r="E360" i="6" s="1"/>
  <c r="C185" i="4"/>
  <c r="E363" i="6" s="1"/>
  <c r="C184" i="4"/>
  <c r="E257" i="6" s="1"/>
  <c r="C183" i="4"/>
  <c r="E141" i="6" s="1"/>
  <c r="C182" i="4"/>
  <c r="C181" i="4"/>
  <c r="E245" i="6" s="1"/>
  <c r="C175" i="4"/>
  <c r="E153" i="6" s="1"/>
  <c r="C174" i="4"/>
  <c r="C172" i="4"/>
  <c r="E266" i="6" s="1"/>
  <c r="C171" i="4"/>
  <c r="E348" i="6" s="1"/>
  <c r="C169" i="4"/>
  <c r="C168" i="4"/>
  <c r="C167" i="4"/>
  <c r="E272" i="6" s="1"/>
  <c r="C166" i="4"/>
  <c r="E82" i="6" s="1"/>
  <c r="C163" i="4"/>
  <c r="E156" i="6" s="1"/>
  <c r="C162" i="4"/>
  <c r="C158" i="4"/>
  <c r="C157" i="4"/>
  <c r="C155" i="4"/>
  <c r="E181" i="6" s="1"/>
  <c r="C154" i="4"/>
  <c r="E106" i="6" s="1"/>
  <c r="C153" i="4"/>
  <c r="E195" i="6" s="1"/>
  <c r="C152" i="4"/>
  <c r="E139" i="6" s="1"/>
  <c r="C146" i="4"/>
  <c r="E197" i="6" s="1"/>
  <c r="C145" i="4"/>
  <c r="E102" i="6" s="1"/>
  <c r="C141" i="4"/>
  <c r="E107" i="6" s="1"/>
  <c r="C140" i="4"/>
  <c r="C139" i="4"/>
  <c r="E130" i="6" s="1"/>
  <c r="C138" i="4"/>
  <c r="E97" i="6" s="1"/>
  <c r="C137" i="4"/>
  <c r="C136" i="4"/>
  <c r="E239" i="6" s="1"/>
  <c r="C128" i="4"/>
  <c r="C127" i="4"/>
  <c r="E203" i="6" s="1"/>
  <c r="C125" i="4"/>
  <c r="E173" i="6" s="1"/>
  <c r="C124" i="4"/>
  <c r="E88" i="6" s="1"/>
  <c r="C123" i="4"/>
  <c r="C122" i="4"/>
  <c r="C118" i="4"/>
  <c r="C117" i="4"/>
  <c r="E171" i="6" s="1"/>
  <c r="C116" i="4"/>
  <c r="E125" i="6" s="1"/>
  <c r="C115" i="4"/>
  <c r="E150" i="6" s="1"/>
  <c r="C114" i="4"/>
  <c r="C112" i="4"/>
  <c r="E78" i="6" s="1"/>
  <c r="C111" i="4"/>
  <c r="E182" i="6" s="1"/>
  <c r="C106" i="4"/>
  <c r="E84" i="6" s="1"/>
  <c r="C105" i="4"/>
  <c r="E216" i="6" s="1"/>
  <c r="C101" i="4"/>
  <c r="E157" i="6" s="1"/>
  <c r="C100" i="4"/>
  <c r="E143" i="6" s="1"/>
  <c r="C99" i="4"/>
  <c r="E118" i="6" s="1"/>
  <c r="C98" i="4"/>
  <c r="E74" i="6" s="1"/>
  <c r="C97" i="4"/>
  <c r="E75" i="6" s="1"/>
  <c r="C93" i="4"/>
  <c r="E38" i="6" s="1"/>
  <c r="C92" i="4"/>
  <c r="E92" i="6" s="1"/>
  <c r="C91" i="4"/>
  <c r="C90" i="4"/>
  <c r="E49" i="6" s="1"/>
  <c r="C86" i="4"/>
  <c r="E53" i="6" s="1"/>
  <c r="C85" i="4"/>
  <c r="C84" i="4"/>
  <c r="E151" i="6" s="1"/>
  <c r="C83" i="4"/>
  <c r="E159" i="6" s="1"/>
  <c r="C82" i="4"/>
  <c r="E146" i="6" s="1"/>
  <c r="C81" i="4"/>
  <c r="E115" i="6" s="1"/>
  <c r="C80" i="4"/>
  <c r="E147" i="6" s="1"/>
  <c r="C79" i="4"/>
  <c r="E50" i="6" s="1"/>
  <c r="C74" i="4"/>
  <c r="E36" i="6" s="1"/>
  <c r="C73" i="4"/>
  <c r="E89" i="6" s="1"/>
  <c r="C63" i="4"/>
  <c r="E47" i="6" s="1"/>
  <c r="C62" i="4"/>
  <c r="E137" i="6" s="1"/>
  <c r="C61" i="4"/>
  <c r="E52" i="6" s="1"/>
  <c r="C59" i="4"/>
  <c r="C58" i="4"/>
  <c r="C53" i="4"/>
  <c r="E87" i="6" s="1"/>
  <c r="C52" i="4"/>
  <c r="E51" i="6" s="1"/>
  <c r="C45" i="4"/>
  <c r="E28" i="6" s="1"/>
  <c r="C44" i="4"/>
  <c r="E73" i="6" s="1"/>
  <c r="C39" i="4"/>
  <c r="E22" i="6" s="1"/>
  <c r="C38" i="4"/>
  <c r="E67" i="6" s="1"/>
  <c r="C37" i="4"/>
  <c r="E46" i="6" s="1"/>
  <c r="C35" i="4"/>
  <c r="E43" i="6" s="1"/>
  <c r="C34" i="4"/>
  <c r="E72" i="6" s="1"/>
  <c r="C32" i="4"/>
  <c r="E69" i="6" s="1"/>
  <c r="C31" i="4"/>
  <c r="E15" i="6" s="1"/>
  <c r="C27" i="4"/>
  <c r="E60" i="6" s="1"/>
  <c r="C26" i="4"/>
  <c r="E39" i="6" s="1"/>
  <c r="C12" i="4"/>
  <c r="E11" i="6" s="1"/>
  <c r="C11" i="4"/>
  <c r="E29" i="6" s="1"/>
</calcChain>
</file>

<file path=xl/sharedStrings.xml><?xml version="1.0" encoding="utf-8"?>
<sst xmlns="http://schemas.openxmlformats.org/spreadsheetml/2006/main" count="12092" uniqueCount="3279">
  <si>
    <t>University</t>
  </si>
  <si>
    <t>Country Name</t>
  </si>
  <si>
    <t>United States</t>
  </si>
  <si>
    <t>Stanford University</t>
  </si>
  <si>
    <t>Harvard University</t>
  </si>
  <si>
    <t>University of Cambridge</t>
  </si>
  <si>
    <t>United Kingdom</t>
  </si>
  <si>
    <t>University of Oxford</t>
  </si>
  <si>
    <t>Switzerland</t>
  </si>
  <si>
    <t>Imperial College London</t>
  </si>
  <si>
    <t>University of Chicago</t>
  </si>
  <si>
    <t>Princeton University</t>
  </si>
  <si>
    <t>Singapore</t>
  </si>
  <si>
    <t>Yale University</t>
  </si>
  <si>
    <t>Cornell University</t>
  </si>
  <si>
    <t>Johns Hopkins University</t>
  </si>
  <si>
    <t>University of Pennsylvania</t>
  </si>
  <si>
    <t>Columbia University</t>
  </si>
  <si>
    <t>King's College London</t>
  </si>
  <si>
    <t>The Australian National University</t>
  </si>
  <si>
    <t>Australia</t>
  </si>
  <si>
    <t>University of Michigan</t>
  </si>
  <si>
    <t>Tsinghua University</t>
  </si>
  <si>
    <t>China</t>
  </si>
  <si>
    <t>Duke University</t>
  </si>
  <si>
    <t>Northwestern University</t>
  </si>
  <si>
    <t>The University of Hong Kong</t>
  </si>
  <si>
    <t>Hong Kong</t>
  </si>
  <si>
    <t>The University of Manchester</t>
  </si>
  <si>
    <t>McGill University</t>
  </si>
  <si>
    <t>Canada</t>
  </si>
  <si>
    <t>University of Toronto</t>
  </si>
  <si>
    <t>Ecole normale supérieure, Paris</t>
  </si>
  <si>
    <t>France</t>
  </si>
  <si>
    <t>The University of Tokyo</t>
  </si>
  <si>
    <t>Japan</t>
  </si>
  <si>
    <t>Seoul National University</t>
  </si>
  <si>
    <t>South Korea</t>
  </si>
  <si>
    <t>The Hong Kong University of Science and Technology</t>
  </si>
  <si>
    <t>Kyoto University</t>
  </si>
  <si>
    <t>Peking University</t>
  </si>
  <si>
    <t>University of Bristol</t>
  </si>
  <si>
    <t>The University of Melbourne</t>
  </si>
  <si>
    <t>Fudan University</t>
  </si>
  <si>
    <t>University of British Columbia</t>
  </si>
  <si>
    <t>The University of Sydney</t>
  </si>
  <si>
    <t>KAIST - Korea Advanced Institute of Science &amp; Technology</t>
  </si>
  <si>
    <t>Brown University</t>
  </si>
  <si>
    <t>The University of Queensland</t>
  </si>
  <si>
    <t>The University of Warwick</t>
  </si>
  <si>
    <t>University of Wisconsin-Madison</t>
  </si>
  <si>
    <t>Ecole Polytechnique</t>
  </si>
  <si>
    <t>City University of Hong Kong</t>
  </si>
  <si>
    <t>Tokyo Institute of Technology</t>
  </si>
  <si>
    <t>University of Amsterdam</t>
  </si>
  <si>
    <t>Netherlands</t>
  </si>
  <si>
    <t>Carnegie Mellon University</t>
  </si>
  <si>
    <t>University of Washington</t>
  </si>
  <si>
    <t>Technical University of Munich</t>
  </si>
  <si>
    <t>Germany</t>
  </si>
  <si>
    <t>Shanghai Jiao Tong University</t>
  </si>
  <si>
    <t>Delft University of Technology</t>
  </si>
  <si>
    <t>Osaka University</t>
  </si>
  <si>
    <t>University of Glasgow</t>
  </si>
  <si>
    <t>Monash University</t>
  </si>
  <si>
    <t>University of Illinois at Urbana-Champaign</t>
  </si>
  <si>
    <t>University of Texas at Austin</t>
  </si>
  <si>
    <t>Ludwig-Maximilians-Universität München</t>
  </si>
  <si>
    <t>Taiwan</t>
  </si>
  <si>
    <t>University of Copenhagen</t>
  </si>
  <si>
    <t>Denmark</t>
  </si>
  <si>
    <t>Georgia Institute of Technology</t>
  </si>
  <si>
    <t>Ruprecht-Karls-Universitaet Heidelberg</t>
  </si>
  <si>
    <t>Lund University</t>
  </si>
  <si>
    <t>Sweden</t>
  </si>
  <si>
    <t>Durham University</t>
  </si>
  <si>
    <t>Tohoku University</t>
  </si>
  <si>
    <t>The University of Nottingham</t>
  </si>
  <si>
    <t>University of St Andrews</t>
  </si>
  <si>
    <t>University of North Carolina, Chapel Hill</t>
  </si>
  <si>
    <t>KU Leuven</t>
  </si>
  <si>
    <t>Belgium</t>
  </si>
  <si>
    <t>University of Zurich</t>
  </si>
  <si>
    <t>The University of Auckland</t>
  </si>
  <si>
    <t>New Zealand</t>
  </si>
  <si>
    <t>University of Birmingham</t>
  </si>
  <si>
    <t>The University of Sheffield</t>
  </si>
  <si>
    <t>Argentina</t>
  </si>
  <si>
    <t>University of California, Davis</t>
  </si>
  <si>
    <t>University of Southampton</t>
  </si>
  <si>
    <t>The Ohio State University</t>
  </si>
  <si>
    <t>Boston University</t>
  </si>
  <si>
    <t>Rice University</t>
  </si>
  <si>
    <t>University of Helsinki</t>
  </si>
  <si>
    <t>Finland</t>
  </si>
  <si>
    <t>Purdue University</t>
  </si>
  <si>
    <t>University of Leeds</t>
  </si>
  <si>
    <t>University of Alberta</t>
  </si>
  <si>
    <t>Pennsylvania State University</t>
  </si>
  <si>
    <t>University of Geneva</t>
  </si>
  <si>
    <t>KTH Royal Institute of Technology</t>
  </si>
  <si>
    <t>Uppsala University</t>
  </si>
  <si>
    <t>Korea University</t>
  </si>
  <si>
    <t>Trinity College Dublin, The University of Dublin</t>
  </si>
  <si>
    <t>Ireland</t>
  </si>
  <si>
    <t>KIT, Karlsruhe Institute of Technology</t>
  </si>
  <si>
    <t>Leiden University</t>
  </si>
  <si>
    <t>The University of Western Australia</t>
  </si>
  <si>
    <t>Utrecht University</t>
  </si>
  <si>
    <t>University of Science and Technology of China</t>
  </si>
  <si>
    <t>Washington University in St. Louis</t>
  </si>
  <si>
    <t>Lomonosov Moscow State University</t>
  </si>
  <si>
    <t>Russia</t>
  </si>
  <si>
    <t>Technical University of Denmark</t>
  </si>
  <si>
    <t>Zhejiang University</t>
  </si>
  <si>
    <t>The Hong Kong Polytechnic University</t>
  </si>
  <si>
    <t>Yonsei University</t>
  </si>
  <si>
    <t>University of Oslo</t>
  </si>
  <si>
    <t>Norway</t>
  </si>
  <si>
    <t>University of Groningen</t>
  </si>
  <si>
    <t>Nanjing University</t>
  </si>
  <si>
    <t>Nagoya University</t>
  </si>
  <si>
    <t>Aarhus University</t>
  </si>
  <si>
    <t>Wageningen University</t>
  </si>
  <si>
    <t>Universidade de São Paulo</t>
  </si>
  <si>
    <t>Brazil</t>
  </si>
  <si>
    <t>Humboldt-Universität zu Berlin</t>
  </si>
  <si>
    <t>Eindhoven University of Technology</t>
  </si>
  <si>
    <t>Freie Universitaet Berlin</t>
  </si>
  <si>
    <t>Queen Mary University of London</t>
  </si>
  <si>
    <t>The University of Adelaide</t>
  </si>
  <si>
    <t>Université de Montréal</t>
  </si>
  <si>
    <t>University of York</t>
  </si>
  <si>
    <t>Mexico</t>
  </si>
  <si>
    <t>Lancaster University</t>
  </si>
  <si>
    <t>Hokkaido University</t>
  </si>
  <si>
    <t>Ghent University</t>
  </si>
  <si>
    <t>University of Maryland, College Park</t>
  </si>
  <si>
    <t>Malaysia</t>
  </si>
  <si>
    <t>Aalto University</t>
  </si>
  <si>
    <t>Kyushu University</t>
  </si>
  <si>
    <t>University of Southern California</t>
  </si>
  <si>
    <t>University of Minnesota</t>
  </si>
  <si>
    <t>University of Lausanne</t>
  </si>
  <si>
    <t>Chalmers University of Technology</t>
  </si>
  <si>
    <t>Cardiff University</t>
  </si>
  <si>
    <t>University of Basel</t>
  </si>
  <si>
    <t>University of Aberdeen</t>
  </si>
  <si>
    <t>Erasmus University Rotterdam</t>
  </si>
  <si>
    <t>University of Pittsburgh</t>
  </si>
  <si>
    <t>RWTH Aachen University</t>
  </si>
  <si>
    <t>Chile</t>
  </si>
  <si>
    <t>The Hebrew University of Jerusalem</t>
  </si>
  <si>
    <t>Israel</t>
  </si>
  <si>
    <t>McMaster University</t>
  </si>
  <si>
    <t>Emory University</t>
  </si>
  <si>
    <t>National Tsing Hua University</t>
  </si>
  <si>
    <t>University of Waterloo</t>
  </si>
  <si>
    <t>Indian Institute of Science (IISc) Bangalore</t>
  </si>
  <si>
    <t>India</t>
  </si>
  <si>
    <t>University of Vienna</t>
  </si>
  <si>
    <t>Austria</t>
  </si>
  <si>
    <t>University of California, Irvine</t>
  </si>
  <si>
    <t>University of Liverpool</t>
  </si>
  <si>
    <t>Dartmouth College</t>
  </si>
  <si>
    <t>University of Bath</t>
  </si>
  <si>
    <t>University of Barcelona</t>
  </si>
  <si>
    <t>Spain</t>
  </si>
  <si>
    <t>Texas A&amp;M University</t>
  </si>
  <si>
    <t>Michigan State University</t>
  </si>
  <si>
    <t>Albert-Ludwigs-Universitaet Freiburg</t>
  </si>
  <si>
    <t>The University of Exeter</t>
  </si>
  <si>
    <t>CentraleSupélec</t>
  </si>
  <si>
    <t>Eberhard Karls Universität Tübingen</t>
  </si>
  <si>
    <t>Newcastle University</t>
  </si>
  <si>
    <t>University of Otago</t>
  </si>
  <si>
    <t>University of Colorado Boulder</t>
  </si>
  <si>
    <t>Hanyang University</t>
  </si>
  <si>
    <t>University of Virginia</t>
  </si>
  <si>
    <t>Maastricht University</t>
  </si>
  <si>
    <t>National Chiao Tung University</t>
  </si>
  <si>
    <t>University of Reading</t>
  </si>
  <si>
    <t>University College Dublin</t>
  </si>
  <si>
    <t>Georg-August-University Goettingen</t>
  </si>
  <si>
    <t>École Normale Supérieure de Lyon</t>
  </si>
  <si>
    <t>University of Bergen</t>
  </si>
  <si>
    <t>University of Twente</t>
  </si>
  <si>
    <t>University of Bern</t>
  </si>
  <si>
    <t>Vrije Universiteit Brussel (VUB)</t>
  </si>
  <si>
    <t>Politecnico di Milano</t>
  </si>
  <si>
    <t>Italy</t>
  </si>
  <si>
    <t>Vienna University of Technology</t>
  </si>
  <si>
    <t>University of Florida</t>
  </si>
  <si>
    <t>Indian Institute of Technology Delhi (IITD)</t>
  </si>
  <si>
    <t>University of Illinois, Chicago (UIC)</t>
  </si>
  <si>
    <t>University of Sussex</t>
  </si>
  <si>
    <t>King Fahd University of Petroleum &amp; Minerals</t>
  </si>
  <si>
    <t>Saudi Arabia</t>
  </si>
  <si>
    <t>Radboud University</t>
  </si>
  <si>
    <t>Universidade Estadual de Campinas (Unicamp)</t>
  </si>
  <si>
    <t>University of Cape Town</t>
  </si>
  <si>
    <t>South Africa</t>
  </si>
  <si>
    <t>University of Technology Sydney</t>
  </si>
  <si>
    <t>University of Rochester</t>
  </si>
  <si>
    <t>Queen's University Belfast</t>
  </si>
  <si>
    <t>Stockholm University</t>
  </si>
  <si>
    <t>University of Calgary</t>
  </si>
  <si>
    <t>The University of Western Ontario</t>
  </si>
  <si>
    <t>Vrije Universiteit Amsterdam</t>
  </si>
  <si>
    <t>Universidad de Chile</t>
  </si>
  <si>
    <t>Waseda University</t>
  </si>
  <si>
    <t>Case Western Reserve University</t>
  </si>
  <si>
    <t>Universitat Autònoma de Barcelona</t>
  </si>
  <si>
    <t>Vanderbilt University</t>
  </si>
  <si>
    <t>University of Notre Dame</t>
  </si>
  <si>
    <t>Université Grenoble-Alpes</t>
  </si>
  <si>
    <t>Instituto Tecnológico y de Estudios Superiores de Monterrey</t>
  </si>
  <si>
    <t>Alma Mater Studiorum - University of Bologna</t>
  </si>
  <si>
    <t>University of Antwerp</t>
  </si>
  <si>
    <t>Universidad Autónoma de Madrid</t>
  </si>
  <si>
    <t>Technische Universität Dresden</t>
  </si>
  <si>
    <t>Tel Aviv University</t>
  </si>
  <si>
    <t>Technion - Israel Institute of Technology</t>
  </si>
  <si>
    <t>University of Canterbury</t>
  </si>
  <si>
    <t>Georgetown University</t>
  </si>
  <si>
    <t>Keio University</t>
  </si>
  <si>
    <t>Universite libre de Bruxelles</t>
  </si>
  <si>
    <t>University of Wollongong</t>
  </si>
  <si>
    <t>Indian Institute of Technology Bombay (IITB)</t>
  </si>
  <si>
    <t>Sciences Po</t>
  </si>
  <si>
    <t>Université Paris-Sorbonne (Paris IV)</t>
  </si>
  <si>
    <t>Arizona State University</t>
  </si>
  <si>
    <t>Sapienza University of Rome</t>
  </si>
  <si>
    <t>Queen's University at Kingston</t>
  </si>
  <si>
    <t>University of Tsukuba</t>
  </si>
  <si>
    <t>Simon Fraser University</t>
  </si>
  <si>
    <t>King Saud University</t>
  </si>
  <si>
    <t>Université Paris 1 Panthéon-Sorbonne</t>
  </si>
  <si>
    <t>Victoria University of Wellington</t>
  </si>
  <si>
    <t>American University of Beirut (AUB)</t>
  </si>
  <si>
    <t>Lebanon</t>
  </si>
  <si>
    <t>Rheinische Friedrich-Wilhelms-Universität Bonn</t>
  </si>
  <si>
    <t>Universität Hamburg</t>
  </si>
  <si>
    <t>The University of Arizona</t>
  </si>
  <si>
    <t>University of Turku</t>
  </si>
  <si>
    <t>Royal Holloway University of London</t>
  </si>
  <si>
    <t>Al-Farabi Kazakh National University</t>
  </si>
  <si>
    <t>Kazakhstan</t>
  </si>
  <si>
    <t>Loughborough University</t>
  </si>
  <si>
    <t>Tufts University</t>
  </si>
  <si>
    <t>University Complutense Madrid</t>
  </si>
  <si>
    <t>University of Leicester</t>
  </si>
  <si>
    <t>National Cheng Kung University (NCKU)</t>
  </si>
  <si>
    <t>Université Paris-Sud</t>
  </si>
  <si>
    <t>National Taiwan University of Science and Technology (Taiwan Tech)</t>
  </si>
  <si>
    <t>University of Dundee</t>
  </si>
  <si>
    <t>The University of Newcastle, Australia (UON)</t>
  </si>
  <si>
    <t>University of Navarra</t>
  </si>
  <si>
    <t>Macquarie University</t>
  </si>
  <si>
    <t>Technische Universität Darmstadt</t>
  </si>
  <si>
    <t>Indian Institute of Technology Madras (IITM)</t>
  </si>
  <si>
    <t>National University of Ireland, Galway</t>
  </si>
  <si>
    <t>University of Massachusetts Amherst</t>
  </si>
  <si>
    <t>Chulalongkorn University</t>
  </si>
  <si>
    <t>Thailand</t>
  </si>
  <si>
    <t>RMIT University</t>
  </si>
  <si>
    <t>SOAS University of London</t>
  </si>
  <si>
    <t>University of East Anglia (UEA)</t>
  </si>
  <si>
    <t>University of Miami</t>
  </si>
  <si>
    <t>Beijing Normal University</t>
  </si>
  <si>
    <t>Saint-Petersburg State University</t>
  </si>
  <si>
    <t>Norwegian University of Science And Technology</t>
  </si>
  <si>
    <t>Université de Strasbourg</t>
  </si>
  <si>
    <t>University of Surrey</t>
  </si>
  <si>
    <t>Université Paris Diderot - Paris 7</t>
  </si>
  <si>
    <t>Universität Stuttgart</t>
  </si>
  <si>
    <t>Universität Frankfurt am Main</t>
  </si>
  <si>
    <t>University of Gothenburg</t>
  </si>
  <si>
    <t>Kyung Hee University</t>
  </si>
  <si>
    <t>Ecole Normale Supérieure de Cachan</t>
  </si>
  <si>
    <t>École des Ponts ParisTech</t>
  </si>
  <si>
    <t>Universidad Nacional de Colombia</t>
  </si>
  <si>
    <t>Colombia</t>
  </si>
  <si>
    <t>Universiti Putra Malaysia (UPM)</t>
  </si>
  <si>
    <t>University of California, Riverside</t>
  </si>
  <si>
    <t>Universidad de los Andes</t>
  </si>
  <si>
    <t>Friedrich-Alexander-Universität Erlangen-Nürnberg</t>
  </si>
  <si>
    <t>University of Strathclyde</t>
  </si>
  <si>
    <t>Wuhan University</t>
  </si>
  <si>
    <t>Queensland University of Technology (QUT)</t>
  </si>
  <si>
    <t>North Carolina State University</t>
  </si>
  <si>
    <t>Harbin Institute of Technology</t>
  </si>
  <si>
    <t>Hong Kong Baptist University</t>
  </si>
  <si>
    <t>Universidad Carlos III de Madrid (UC3M)</t>
  </si>
  <si>
    <t>Birkbeck, University of London</t>
  </si>
  <si>
    <t>Linköping University</t>
  </si>
  <si>
    <t>Mahidol University</t>
  </si>
  <si>
    <t>Universitat Pompeu Fabra</t>
  </si>
  <si>
    <t>University College Cork</t>
  </si>
  <si>
    <t>King Abdulaziz University (KAU)</t>
  </si>
  <si>
    <t>Dalhousie University</t>
  </si>
  <si>
    <t>University of South Australia</t>
  </si>
  <si>
    <t>Universiti Teknologi Malaysia</t>
  </si>
  <si>
    <t>University of St.Gallen (HSG)</t>
  </si>
  <si>
    <t>Indiana University Bloomington</t>
  </si>
  <si>
    <t>University of Ottawa</t>
  </si>
  <si>
    <t>Novosibirsk State University</t>
  </si>
  <si>
    <t>Westfälische Wilhelms-Universitat Münster</t>
  </si>
  <si>
    <t>Umea University</t>
  </si>
  <si>
    <t>University of California, Santa Cruz</t>
  </si>
  <si>
    <t>Sun Yat-sen University</t>
  </si>
  <si>
    <t>Hiroshima University</t>
  </si>
  <si>
    <t>Universität Innsbruck</t>
  </si>
  <si>
    <t>Boston College</t>
  </si>
  <si>
    <t>Rutgers University - New Brunswick</t>
  </si>
  <si>
    <t>Charles University in Prague</t>
  </si>
  <si>
    <t>Czech Republic</t>
  </si>
  <si>
    <t>Universiti Kebangsaan Malaysia (UKM)</t>
  </si>
  <si>
    <t>Indian Institute of Technology Kanpur (IITK)</t>
  </si>
  <si>
    <t>Politecnico di Torino</t>
  </si>
  <si>
    <t>Curtin University</t>
  </si>
  <si>
    <t>Bauman Moscow State Technical University</t>
  </si>
  <si>
    <t>Universidad Austral</t>
  </si>
  <si>
    <t>National Yang Ming University</t>
  </si>
  <si>
    <t>National Taiwan Normal University</t>
  </si>
  <si>
    <t>Pontificia Universidad Católica Argentina Santa María de los Buenos Aires (UCA)</t>
  </si>
  <si>
    <t>Rensselaer Polytechnic Institute</t>
  </si>
  <si>
    <t>Indian Institute of Technology Kharagpur (IIT-KGP)</t>
  </si>
  <si>
    <t>City, University of London</t>
  </si>
  <si>
    <t>Nankai University</t>
  </si>
  <si>
    <t>Tongji University</t>
  </si>
  <si>
    <t>Université de Liège</t>
  </si>
  <si>
    <t>Xi’an Jiaotong University</t>
  </si>
  <si>
    <t>Tampere University of Technology</t>
  </si>
  <si>
    <t>Ben Gurion University of The Negev</t>
  </si>
  <si>
    <t>Universidade Federal do Rio de Janeiro</t>
  </si>
  <si>
    <t>Universitat Politècnica de Catalunya</t>
  </si>
  <si>
    <t>University of Porto</t>
  </si>
  <si>
    <t>Portugal</t>
  </si>
  <si>
    <t>University of Waikato</t>
  </si>
  <si>
    <t>Universitas Indonesia</t>
  </si>
  <si>
    <t>Indonesia</t>
  </si>
  <si>
    <t>University of Victoria</t>
  </si>
  <si>
    <t>Université de Montpellier</t>
  </si>
  <si>
    <t>Heriot-Watt University</t>
  </si>
  <si>
    <t>Tokyo Medical and Dental University (TMDU)</t>
  </si>
  <si>
    <t>University of Lisbon</t>
  </si>
  <si>
    <t>Universiti Sains Malaysia (USM)</t>
  </si>
  <si>
    <t>Tilburg University</t>
  </si>
  <si>
    <t>University of Essex</t>
  </si>
  <si>
    <t>Yeshiva University</t>
  </si>
  <si>
    <t>Ewha Womans University</t>
  </si>
  <si>
    <t>Griffith University</t>
  </si>
  <si>
    <t>Gwangju Institute of Science and Technology (GIST)</t>
  </si>
  <si>
    <t>Università di Padova</t>
  </si>
  <si>
    <t>University of Jyväskylä</t>
  </si>
  <si>
    <t>Massey University</t>
  </si>
  <si>
    <t>James Cook University</t>
  </si>
  <si>
    <t>University at Buffalo SUNY</t>
  </si>
  <si>
    <t>Lincoln University</t>
  </si>
  <si>
    <t>University of Hawai'i at Mañoa</t>
  </si>
  <si>
    <t>Brunel University London</t>
  </si>
  <si>
    <t>L.N. Gumilyov Eurasian National University (ENU)</t>
  </si>
  <si>
    <t>University of Cologne</t>
  </si>
  <si>
    <t>University of Tartu</t>
  </si>
  <si>
    <t>Estonia</t>
  </si>
  <si>
    <t>University Ulm</t>
  </si>
  <si>
    <t>Moscow Institute of Physics and Technology (MIPT / Moscow Phystech)</t>
  </si>
  <si>
    <t>Moscow State Institute of International Relations (MGIMO University)</t>
  </si>
  <si>
    <t>Universität Konstanz</t>
  </si>
  <si>
    <t>Universidad de Belgrano</t>
  </si>
  <si>
    <t>Belarus State University</t>
  </si>
  <si>
    <t>Belarus</t>
  </si>
  <si>
    <t>Deakin University</t>
  </si>
  <si>
    <t>Université Paris Dauphine</t>
  </si>
  <si>
    <t>Lappeenranta University of Technology</t>
  </si>
  <si>
    <t>Aston University</t>
  </si>
  <si>
    <t>University of the Witwatersrand</t>
  </si>
  <si>
    <t>Oxford Brookes University</t>
  </si>
  <si>
    <t>Virginia Polytechnic Institute and State University</t>
  </si>
  <si>
    <t>Northeastern University</t>
  </si>
  <si>
    <t>George Washington University</t>
  </si>
  <si>
    <t>Universität Jena</t>
  </si>
  <si>
    <t>The American University in Cairo</t>
  </si>
  <si>
    <t>Egypt</t>
  </si>
  <si>
    <t>University of Warsaw</t>
  </si>
  <si>
    <t>Poland</t>
  </si>
  <si>
    <t>Universidade Nova de Lisboa</t>
  </si>
  <si>
    <t>University of Kent</t>
  </si>
  <si>
    <t>Kobe University</t>
  </si>
  <si>
    <t>University of Milan</t>
  </si>
  <si>
    <t>University of Tasmania</t>
  </si>
  <si>
    <t>Laval University</t>
  </si>
  <si>
    <t>University of Kansas</t>
  </si>
  <si>
    <t>University of the Philippines</t>
  </si>
  <si>
    <t>Philippines</t>
  </si>
  <si>
    <t>Aalborg University</t>
  </si>
  <si>
    <t>University of Colorado, Denver</t>
  </si>
  <si>
    <t>Université Paris Descartes</t>
  </si>
  <si>
    <t>Tomsk State University</t>
  </si>
  <si>
    <t>University of Tromsø The Arctic University of Norway</t>
  </si>
  <si>
    <t>Dublin City University</t>
  </si>
  <si>
    <t>University of Texas Dallas</t>
  </si>
  <si>
    <t>University of Eastern Finland</t>
  </si>
  <si>
    <t>V. N. Karazin Kharkiv National University</t>
  </si>
  <si>
    <t>Ukraine</t>
  </si>
  <si>
    <t>American University</t>
  </si>
  <si>
    <t>University of Stirling</t>
  </si>
  <si>
    <t>Colorado State University</t>
  </si>
  <si>
    <t>Chung-Ang University(CAU)</t>
  </si>
  <si>
    <t>La Trobe University</t>
  </si>
  <si>
    <t>Beijing Institute of Technology</t>
  </si>
  <si>
    <t>Stony Brook University, State University of New York</t>
  </si>
  <si>
    <t>Swansea University</t>
  </si>
  <si>
    <t>University of Southern Denmark</t>
  </si>
  <si>
    <t>University of Iowa</t>
  </si>
  <si>
    <t>Qatar University</t>
  </si>
  <si>
    <t>Qatar</t>
  </si>
  <si>
    <t>Stellenbosch University</t>
  </si>
  <si>
    <t>Washington State University</t>
  </si>
  <si>
    <t>National Sun Yat-sen University</t>
  </si>
  <si>
    <t>National Technical University of Athens</t>
  </si>
  <si>
    <t>Greece</t>
  </si>
  <si>
    <t>Indian Institute of Technology Roorkee (IITR)</t>
  </si>
  <si>
    <t>Leibniz Universität Hannover</t>
  </si>
  <si>
    <t>National Research Tomsk Polytechnic University</t>
  </si>
  <si>
    <t>Bandung Institute of Technology (ITB)</t>
  </si>
  <si>
    <t>Brandeis University</t>
  </si>
  <si>
    <t>Illinois Institute of Technology</t>
  </si>
  <si>
    <t>Johannes Gutenberg Universität Mainz</t>
  </si>
  <si>
    <t>Khalifa University</t>
  </si>
  <si>
    <t>United Arab Emirates</t>
  </si>
  <si>
    <t>National Research Nuclear University MEPhI (Moscow Engineering Physics Institute)</t>
  </si>
  <si>
    <t>Taipei Medical University</t>
  </si>
  <si>
    <t>Universidad Externado de Colombia</t>
  </si>
  <si>
    <t>Wake Forest University</t>
  </si>
  <si>
    <t>Aix-Marseille University</t>
  </si>
  <si>
    <t>Bilkent University</t>
  </si>
  <si>
    <t>Turkey</t>
  </si>
  <si>
    <t>Sogang University</t>
  </si>
  <si>
    <t>Bangor University</t>
  </si>
  <si>
    <t>Kazakh National Technical University named after K.I.Satpaev</t>
  </si>
  <si>
    <t>National Central University</t>
  </si>
  <si>
    <t>National Research University Higher School of Economics (HSE, Moscow)</t>
  </si>
  <si>
    <t>Peter the Great Saint-Petersburg Polytechnic University</t>
  </si>
  <si>
    <t>United Arab Emirates University</t>
  </si>
  <si>
    <t>Universität Mannheim</t>
  </si>
  <si>
    <t>University of Delaware</t>
  </si>
  <si>
    <t>University of Oulu</t>
  </si>
  <si>
    <t>University of Utah</t>
  </si>
  <si>
    <t>Renmin (People's) University of China</t>
  </si>
  <si>
    <t>Julius-Maximilians-Universität Würzburg</t>
  </si>
  <si>
    <t>Iowa State University</t>
  </si>
  <si>
    <t>Christian-Albrechts-University zu Kiel</t>
  </si>
  <si>
    <t>Goldsmiths, University of London</t>
  </si>
  <si>
    <t>Institut National des Sciences Appliquées de Lyon (INSA)</t>
  </si>
  <si>
    <t>University of Connecticut</t>
  </si>
  <si>
    <t>University of Pisa</t>
  </si>
  <si>
    <t>Pontificia Universidad Javeriana</t>
  </si>
  <si>
    <t>Jagiellonian University</t>
  </si>
  <si>
    <t>Florida State University</t>
  </si>
  <si>
    <t>Taras Shevchenko National University of Kyiv</t>
  </si>
  <si>
    <t>The University of Georgia</t>
  </si>
  <si>
    <t>Beihang University (former BUAA)</t>
  </si>
  <si>
    <t>Hankuk (Korea) University of Foreign Studies</t>
  </si>
  <si>
    <t>Sharif University of Technology</t>
  </si>
  <si>
    <t>Iran, Islamic Republic of</t>
  </si>
  <si>
    <t>Singapore Management University</t>
  </si>
  <si>
    <t>Universidad Politècnica de València</t>
  </si>
  <si>
    <t>Universität Bremen</t>
  </si>
  <si>
    <t>Huazhong University of Science and Technology</t>
  </si>
  <si>
    <t>University of Trento</t>
  </si>
  <si>
    <t>American University of Sharjah</t>
  </si>
  <si>
    <t>Auckland University of Technology (AUT)</t>
  </si>
  <si>
    <t>Chang Gung University</t>
  </si>
  <si>
    <t>Dongguk University</t>
  </si>
  <si>
    <t>Sabanci University</t>
  </si>
  <si>
    <t>Swinburne University of Technology</t>
  </si>
  <si>
    <t>Universidad de Palermo (UP)</t>
  </si>
  <si>
    <t>University of Maryland, Baltimore County</t>
  </si>
  <si>
    <t>University of Florence</t>
  </si>
  <si>
    <t>University of Coimbra</t>
  </si>
  <si>
    <t>Shanghai University</t>
  </si>
  <si>
    <t>Pusan National University</t>
  </si>
  <si>
    <t>York University</t>
  </si>
  <si>
    <t>Ruhr-Universität Bochum</t>
  </si>
  <si>
    <t>Xiamen University</t>
  </si>
  <si>
    <t>Koc University</t>
  </si>
  <si>
    <t>Oregon State University</t>
  </si>
  <si>
    <t>Sultan Qaboos University</t>
  </si>
  <si>
    <t>Oman</t>
  </si>
  <si>
    <t>Universidade Federal do Rio Grande Do Sul</t>
  </si>
  <si>
    <t>Université Paul Sabatier Toulouse III</t>
  </si>
  <si>
    <t>Karl-Franzens-Universitaet Graz</t>
  </si>
  <si>
    <t>Arabian Gulf University</t>
  </si>
  <si>
    <t>Bahrain</t>
  </si>
  <si>
    <t>Bond University</t>
  </si>
  <si>
    <t>Concordia University</t>
  </si>
  <si>
    <t>University of New Mexico</t>
  </si>
  <si>
    <t>University of Oklahoma</t>
  </si>
  <si>
    <t>The University of Tennessee, Knoxville</t>
  </si>
  <si>
    <t>Wayne State University</t>
  </si>
  <si>
    <t>Universidad de Santiago de Chile (USACH)</t>
  </si>
  <si>
    <t>Universidad de Costa Rica</t>
  </si>
  <si>
    <t>Costa Rica</t>
  </si>
  <si>
    <t>Middle East Technical University</t>
  </si>
  <si>
    <t>Bogaziçi Üniversitesi</t>
  </si>
  <si>
    <t>Clark University</t>
  </si>
  <si>
    <t>East China University of Science and Technology</t>
  </si>
  <si>
    <t>Technische Universität Braunschweig</t>
  </si>
  <si>
    <t>Tokyo Metropolitan University</t>
  </si>
  <si>
    <t>University of Saskatchewan</t>
  </si>
  <si>
    <t>Pontificia Universidad Católica del Perú</t>
  </si>
  <si>
    <t>Peru</t>
  </si>
  <si>
    <t>University of Rome "Tor Vergata"</t>
  </si>
  <si>
    <t>University of Naples - Federico II</t>
  </si>
  <si>
    <t>Hitotsubashi University</t>
  </si>
  <si>
    <t>Dalian University of Technology</t>
  </si>
  <si>
    <t>Indian Institute of Technology Guwahati (IITG)</t>
  </si>
  <si>
    <t>Lehigh University</t>
  </si>
  <si>
    <t>Tianjin University</t>
  </si>
  <si>
    <t>Universidad de Zaragoza</t>
  </si>
  <si>
    <t>Vilnius University</t>
  </si>
  <si>
    <t>Lithuania</t>
  </si>
  <si>
    <t>Aristotle University of Thessaloniki</t>
  </si>
  <si>
    <t>Università Cattolica del Sacro Cuore</t>
  </si>
  <si>
    <t>Aberystwyth University</t>
  </si>
  <si>
    <t>Iran University of Science and Technology</t>
  </si>
  <si>
    <t>Jilin University</t>
  </si>
  <si>
    <t>The Catholic University of Korea</t>
  </si>
  <si>
    <t>Université Saint-Joseph de Beyrouth</t>
  </si>
  <si>
    <t>University of Nebraska-Lincoln</t>
  </si>
  <si>
    <t>University of South Florida</t>
  </si>
  <si>
    <t>Yokohama City University</t>
  </si>
  <si>
    <t>Gadjah Mada University</t>
  </si>
  <si>
    <t>University of Delhi</t>
  </si>
  <si>
    <t>City University of New York</t>
  </si>
  <si>
    <t>University of Bordeaux</t>
  </si>
  <si>
    <t>Pontifícia Universidade Católica do Rio de Janeiro</t>
  </si>
  <si>
    <t>University of Granada</t>
  </si>
  <si>
    <t>Université du Québec</t>
  </si>
  <si>
    <t>Universität  Leipzig</t>
  </si>
  <si>
    <t>Université Claude Bernard Lyon 1</t>
  </si>
  <si>
    <t>Ateneo de Manila University</t>
  </si>
  <si>
    <t>UNESP</t>
  </si>
  <si>
    <t>Abo Akademi University</t>
  </si>
  <si>
    <t>Amirkabir University of Technology</t>
  </si>
  <si>
    <t>Chonbuk National University</t>
  </si>
  <si>
    <t>Czech Technical University in Prague</t>
  </si>
  <si>
    <t>Drexel University</t>
  </si>
  <si>
    <t>Instituto Tecnológico de Buenos Aires (ITBA)</t>
  </si>
  <si>
    <t>Kazakh National Pedagogical University named after Abay</t>
  </si>
  <si>
    <t>Kazan (Volga region) Federal University</t>
  </si>
  <si>
    <t>King Khalid University</t>
  </si>
  <si>
    <t>Kingston University, London</t>
  </si>
  <si>
    <t>Martin-Luther-Universität Halle-Wittenberg</t>
  </si>
  <si>
    <t>Michigan Technological University</t>
  </si>
  <si>
    <t>Missouri University of Science and Technology</t>
  </si>
  <si>
    <t>Murdoch University</t>
  </si>
  <si>
    <t>Nagasaki University</t>
  </si>
  <si>
    <t>National Chung Hsing University</t>
  </si>
  <si>
    <t>National University of Sciences And Technology (NUST) Islamabad</t>
  </si>
  <si>
    <t>Pakistan</t>
  </si>
  <si>
    <t>Okayama University</t>
  </si>
  <si>
    <t>Pontifícia Universidade Católica de São Paulo</t>
  </si>
  <si>
    <t>Sejong University</t>
  </si>
  <si>
    <t>Shandong University</t>
  </si>
  <si>
    <t>Southeast University</t>
  </si>
  <si>
    <t>Tulane University</t>
  </si>
  <si>
    <t>Umm Al-Qura University</t>
  </si>
  <si>
    <t>Universidad de San Andrés - UdeSA</t>
  </si>
  <si>
    <t>Universidade Federal de São Paulo</t>
  </si>
  <si>
    <t>University of Bayreuth</t>
  </si>
  <si>
    <t>Universität des Saarlandes</t>
  </si>
  <si>
    <t>Universität Regensburg</t>
  </si>
  <si>
    <t>Université Lille 1, Sciences et Technologies</t>
  </si>
  <si>
    <t>University of Guelph</t>
  </si>
  <si>
    <t>University of Kentucky</t>
  </si>
  <si>
    <t>University of Limerick</t>
  </si>
  <si>
    <t>University of Macau</t>
  </si>
  <si>
    <t>Macao S.A.R., China</t>
  </si>
  <si>
    <t>University of Manitoba</t>
  </si>
  <si>
    <t>University of Mons</t>
  </si>
  <si>
    <t>University of Szeged</t>
  </si>
  <si>
    <t>Hungary</t>
  </si>
  <si>
    <t>University of Tampere</t>
  </si>
  <si>
    <t>Universidad Nacional de La Plata (UNLP)</t>
  </si>
  <si>
    <t>Chiang Mai University</t>
  </si>
  <si>
    <t>Universidade Federal de Minas Gerais</t>
  </si>
  <si>
    <t>Cairo University</t>
  </si>
  <si>
    <t>Universitat de Valencia</t>
  </si>
  <si>
    <t>University of Pretoria</t>
  </si>
  <si>
    <t>University of Turin</t>
  </si>
  <si>
    <t>Universidade de Santiago de Compostela</t>
  </si>
  <si>
    <t>American University in Dubai</t>
  </si>
  <si>
    <t>Carleton University</t>
  </si>
  <si>
    <t>Charles Darwin University</t>
  </si>
  <si>
    <t>Chiba University</t>
  </si>
  <si>
    <t>College of William &amp; Mary</t>
  </si>
  <si>
    <t>East China Normal University</t>
  </si>
  <si>
    <t>Far Eastern Federal University</t>
  </si>
  <si>
    <t>Flinders University</t>
  </si>
  <si>
    <t>Howard University</t>
  </si>
  <si>
    <t>Inha University</t>
  </si>
  <si>
    <t>Johannes Kepler University Linz</t>
  </si>
  <si>
    <t>Kagoshima University</t>
  </si>
  <si>
    <t>Kanazawa University</t>
  </si>
  <si>
    <t>Keele University</t>
  </si>
  <si>
    <t>Kumamoto University</t>
  </si>
  <si>
    <t>Lanzhou University</t>
  </si>
  <si>
    <t>National Research Saratov State University</t>
  </si>
  <si>
    <t>National Taipei University of Technology</t>
  </si>
  <si>
    <t>National Technical University of Ukraine "Kyiv Polytechnic Institute"</t>
  </si>
  <si>
    <t>Philipps-Universität Marburg</t>
  </si>
  <si>
    <t>Politécnica de Madrid</t>
  </si>
  <si>
    <t>Rhodes University</t>
  </si>
  <si>
    <t>Sichuan University</t>
  </si>
  <si>
    <t>South China University of Technology</t>
  </si>
  <si>
    <t>Southern Federal University</t>
  </si>
  <si>
    <t>Syracuse University</t>
  </si>
  <si>
    <t>TU Dortmund University</t>
  </si>
  <si>
    <t>Tokyo University of Agriculture and Technology</t>
  </si>
  <si>
    <t>Università degli Studi di Pavia</t>
  </si>
  <si>
    <t>University of Bradford</t>
  </si>
  <si>
    <t>University of Canberra</t>
  </si>
  <si>
    <t>University of Cincinnati</t>
  </si>
  <si>
    <t>University of Hull</t>
  </si>
  <si>
    <t>University of Jordan</t>
  </si>
  <si>
    <t>Jordan</t>
  </si>
  <si>
    <t>University of Massachusetts - Boston</t>
  </si>
  <si>
    <t>University of Missouri, Columbia</t>
  </si>
  <si>
    <t>University of Oregon</t>
  </si>
  <si>
    <t>University of Science and Technology Beijing</t>
  </si>
  <si>
    <t>University of South Carolina</t>
  </si>
  <si>
    <t>University of Tehran</t>
  </si>
  <si>
    <t>University of Ulsan</t>
  </si>
  <si>
    <t>University of Vermont</t>
  </si>
  <si>
    <t>Western Sydney University</t>
  </si>
  <si>
    <t>Universidad de Antioquia</t>
  </si>
  <si>
    <t>Universidad Nacional de Córdoba - UNC</t>
  </si>
  <si>
    <t>Universidad de Sevilla</t>
  </si>
  <si>
    <t>Universidad Católica Andres Bello</t>
  </si>
  <si>
    <t>Venezuela</t>
  </si>
  <si>
    <t>Pontificia Universidad Católica de Valparaíso</t>
  </si>
  <si>
    <t>Universidade de Brasília</t>
  </si>
  <si>
    <t>Universidad de Concepción</t>
  </si>
  <si>
    <t>Thammasat University</t>
  </si>
  <si>
    <t>Universität Bielefeld</t>
  </si>
  <si>
    <t>Ajou University</t>
  </si>
  <si>
    <t>Bar-Ilan University</t>
  </si>
  <si>
    <t>Central Queensland University</t>
  </si>
  <si>
    <t>Chonnam National University</t>
  </si>
  <si>
    <t>Clarkson University</t>
  </si>
  <si>
    <t>Eötvös Lorànd University</t>
  </si>
  <si>
    <t>Hallym University</t>
  </si>
  <si>
    <t>Instituto Tecnológico Autónomo de México (ITAM)</t>
  </si>
  <si>
    <t>International Islamic University Malaysia (IIUM)</t>
  </si>
  <si>
    <t>Lingnan University, Hong Kong</t>
  </si>
  <si>
    <t>Auezov South Kazakhstan State University (SKSU)</t>
  </si>
  <si>
    <t>Masaryk University</t>
  </si>
  <si>
    <t>Middlesex University</t>
  </si>
  <si>
    <t>The National University of Science and Technology MISIS</t>
  </si>
  <si>
    <t>The New School</t>
  </si>
  <si>
    <t>RUDN University</t>
  </si>
  <si>
    <t>Tallinn University of Technology</t>
  </si>
  <si>
    <t>Universidad de Alcalá</t>
  </si>
  <si>
    <t>Universidad de Montevideo (UM)</t>
  </si>
  <si>
    <t>Uruguay</t>
  </si>
  <si>
    <t>Universidad Torcuato Di Tella</t>
  </si>
  <si>
    <t>Universität Duisburg-Essen</t>
  </si>
  <si>
    <t>University Duesseldorf</t>
  </si>
  <si>
    <t>Université de Rennes 1</t>
  </si>
  <si>
    <t>Université de Sherbrooke</t>
  </si>
  <si>
    <t>Université Nice Sophia Antipolis</t>
  </si>
  <si>
    <t>Université Panthéon-Assas (Paris 2)</t>
  </si>
  <si>
    <t>Universiti Teknologi Petronas (Petronas)</t>
  </si>
  <si>
    <t>University of Alabama</t>
  </si>
  <si>
    <t>University of Baghdad</t>
  </si>
  <si>
    <t>Iraq</t>
  </si>
  <si>
    <t>University of Houston</t>
  </si>
  <si>
    <t>University of Johannesburg</t>
  </si>
  <si>
    <t>University of Ljubljana</t>
  </si>
  <si>
    <t>Slovenia</t>
  </si>
  <si>
    <t>University of Mississippi</t>
  </si>
  <si>
    <t>University of New Hampshire</t>
  </si>
  <si>
    <t>University of Portsmouth</t>
  </si>
  <si>
    <t>University of Seoul</t>
  </si>
  <si>
    <t>Ulster University</t>
  </si>
  <si>
    <t>Ural Federal University</t>
  </si>
  <si>
    <t>Warsaw University of Technology</t>
  </si>
  <si>
    <t>Worcester Polytechnic Institute</t>
  </si>
  <si>
    <t>Al-Imam Muhammed Ibn Saud Islamic University</t>
  </si>
  <si>
    <t>Beijing University of Technology</t>
  </si>
  <si>
    <t>Brigham Young University</t>
  </si>
  <si>
    <t>Brno University of Technology</t>
  </si>
  <si>
    <t>Comenius University in Bratislava</t>
  </si>
  <si>
    <t>Slovakia</t>
  </si>
  <si>
    <t>Coventry University</t>
  </si>
  <si>
    <t>Dublin Institute of Technology</t>
  </si>
  <si>
    <t>George Mason University</t>
  </si>
  <si>
    <t>Gifu University</t>
  </si>
  <si>
    <t>Istanbul Technical University</t>
  </si>
  <si>
    <t>Jordan University of Science &amp; Technology</t>
  </si>
  <si>
    <t>Justus-Liebig-University Giessen</t>
  </si>
  <si>
    <t>Kazakh-British Technical University</t>
  </si>
  <si>
    <t>Kyungpook National University</t>
  </si>
  <si>
    <t>Lebanese American University</t>
  </si>
  <si>
    <t>London Metropolitan University</t>
  </si>
  <si>
    <t>Louisiana State University</t>
  </si>
  <si>
    <t>Maynooth University</t>
  </si>
  <si>
    <t>Memorial University of Newfoundland</t>
  </si>
  <si>
    <t>National and Kapodistrian University of Athens</t>
  </si>
  <si>
    <t>Osaka City University</t>
  </si>
  <si>
    <t>Osaka Prefecture University</t>
  </si>
  <si>
    <t>Palacký University in Olomouc</t>
  </si>
  <si>
    <t>Rutgers - The State University of New Jersey, Newark</t>
  </si>
  <si>
    <t>Sofia University St. Kliment Ohridski</t>
  </si>
  <si>
    <t>Bulgaria</t>
  </si>
  <si>
    <t>Stevens Institute of Technology</t>
  </si>
  <si>
    <t>Temple University</t>
  </si>
  <si>
    <t>Universidad Adolfo Ibàñez</t>
  </si>
  <si>
    <t>Universidad Anahuac</t>
  </si>
  <si>
    <t>Universidad Central de Venezuela</t>
  </si>
  <si>
    <t>Universidad de La Sabana</t>
  </si>
  <si>
    <t>University of Salamanca</t>
  </si>
  <si>
    <t>Universidad Iberoamericana (UIA)</t>
  </si>
  <si>
    <t>Universidade Federal de São Carlos - (UFSCAR)</t>
  </si>
  <si>
    <t>University of Modena and Reggio Emilia</t>
  </si>
  <si>
    <t>Universität Rostock</t>
  </si>
  <si>
    <t>University at Albany SUNY</t>
  </si>
  <si>
    <t>University of Calcutta</t>
  </si>
  <si>
    <t>University of Crete</t>
  </si>
  <si>
    <t>University of Debrecen</t>
  </si>
  <si>
    <t>University of Denver</t>
  </si>
  <si>
    <t>University of Haifa</t>
  </si>
  <si>
    <t>University of Kwazulu-Natal</t>
  </si>
  <si>
    <t>University of Latvia</t>
  </si>
  <si>
    <t>Latvia</t>
  </si>
  <si>
    <t>University of Milano-Bicocca</t>
  </si>
  <si>
    <t>University of Patras</t>
  </si>
  <si>
    <t>Plymouth University</t>
  </si>
  <si>
    <t>University of Sharjah</t>
  </si>
  <si>
    <t>University of Windsor</t>
  </si>
  <si>
    <t>University of Zagreb</t>
  </si>
  <si>
    <t>Croatia</t>
  </si>
  <si>
    <t>Victoria University</t>
  </si>
  <si>
    <t>Virginia Commonwealth University</t>
  </si>
  <si>
    <t>Yeungnam University</t>
  </si>
  <si>
    <t>Kasetsart University</t>
  </si>
  <si>
    <t>Universidad Nacional de Rosario (UNR)</t>
  </si>
  <si>
    <t>Abu Dhabi University</t>
  </si>
  <si>
    <t>Ain Shams University</t>
  </si>
  <si>
    <t>Airlangga University</t>
  </si>
  <si>
    <t>Al Azhar University</t>
  </si>
  <si>
    <t>Alexandria University</t>
  </si>
  <si>
    <t>Alexandru Ioan Cuza University</t>
  </si>
  <si>
    <t>Romania</t>
  </si>
  <si>
    <t>Alpen-Adria-Universitaet Klagenfurt</t>
  </si>
  <si>
    <t>Ankara Üniversitesi</t>
  </si>
  <si>
    <t>Aoyama Gakuin University</t>
  </si>
  <si>
    <t>Athens University of Economics and Business</t>
  </si>
  <si>
    <t>Auburn University</t>
  </si>
  <si>
    <t>Australian Catholic University</t>
  </si>
  <si>
    <t>Babes-Bolyai University</t>
  </si>
  <si>
    <t>Baku State University</t>
  </si>
  <si>
    <t>Azerbaijan</t>
  </si>
  <si>
    <t>Banaras Hindu University</t>
  </si>
  <si>
    <t>Baylor University</t>
  </si>
  <si>
    <t>Beijing Jiaotong University</t>
  </si>
  <si>
    <t>BELARUSSIAN NATIONAL TECHNICAL UNIVERSITY</t>
  </si>
  <si>
    <t>Benemérita Universidad Autónoma de Puebla</t>
  </si>
  <si>
    <t>Binghamton University SUNY</t>
  </si>
  <si>
    <t>Bogor Agricultural University</t>
  </si>
  <si>
    <t>Budapest University of Technology and Economics</t>
  </si>
  <si>
    <t>Charles Sturt University</t>
  </si>
  <si>
    <t>Chungnam National University</t>
  </si>
  <si>
    <t>Clemson University</t>
  </si>
  <si>
    <t>Corvinus University of Budapest</t>
  </si>
  <si>
    <t>Cukurova University</t>
  </si>
  <si>
    <t>Dankook University</t>
  </si>
  <si>
    <t>De La Salle University</t>
  </si>
  <si>
    <t>Diponegoro University</t>
  </si>
  <si>
    <t>Donetsk National University</t>
  </si>
  <si>
    <t>Doshisha University</t>
  </si>
  <si>
    <t>Karaganda State University named after academician E.A.Buketov</t>
  </si>
  <si>
    <t>Edith Cowan University</t>
  </si>
  <si>
    <t>Fordham University</t>
  </si>
  <si>
    <t>Fu Jen Catholic University</t>
  </si>
  <si>
    <t>Gazi Üniversitesi</t>
  </si>
  <si>
    <t>Georgia State University</t>
  </si>
  <si>
    <t>Gunma University</t>
  </si>
  <si>
    <t>Hacettepe University</t>
  </si>
  <si>
    <t>Instituto Politécnico Nacional (IPN)</t>
  </si>
  <si>
    <t>Istanbul University</t>
  </si>
  <si>
    <t>Kansas State University</t>
  </si>
  <si>
    <t>Kaunas University of Technology</t>
  </si>
  <si>
    <t>Kazakh Ablai khan University of International Relations and World Languages</t>
  </si>
  <si>
    <t>Kent State University</t>
  </si>
  <si>
    <t>Khazar University</t>
  </si>
  <si>
    <t>Khon Kaen University</t>
  </si>
  <si>
    <t>King Faisal University</t>
  </si>
  <si>
    <t>King Mongkut's University of Technology Thonburi</t>
  </si>
  <si>
    <t>Konkuk University</t>
  </si>
  <si>
    <t>Kuwait University</t>
  </si>
  <si>
    <t>Kuwait</t>
  </si>
  <si>
    <t>Lahore University of Management Sciences (LUMS)</t>
  </si>
  <si>
    <t>Lobachevsky University</t>
  </si>
  <si>
    <t>University of Lodz</t>
  </si>
  <si>
    <t>Loyola University Chicago</t>
  </si>
  <si>
    <t>Makerere University</t>
  </si>
  <si>
    <t>Uganda</t>
  </si>
  <si>
    <t>Manchester Metropolitan University</t>
  </si>
  <si>
    <t>Marquette University</t>
  </si>
  <si>
    <t>Miami University</t>
  </si>
  <si>
    <t>National Chengchi University</t>
  </si>
  <si>
    <t>National Technical University  "Kharkiv Polytechnic Institute"</t>
  </si>
  <si>
    <t>New Jersey Institute of Technology (NJIT)</t>
  </si>
  <si>
    <t>Nicolaus Copernicus University</t>
  </si>
  <si>
    <t>Niigata University</t>
  </si>
  <si>
    <t>Northumbria University at Newcastle</t>
  </si>
  <si>
    <t>North-West University</t>
  </si>
  <si>
    <t>Nottingham Trent University</t>
  </si>
  <si>
    <t>Novosibirsk State Technical University</t>
  </si>
  <si>
    <t>Ochanomizu University</t>
  </si>
  <si>
    <t>Ohio University</t>
  </si>
  <si>
    <t>Oklahoma State University</t>
  </si>
  <si>
    <t>Panjab University</t>
  </si>
  <si>
    <t>Paris Lodron University of Salzburg</t>
  </si>
  <si>
    <t>Plekhanov Russian University of Economics</t>
  </si>
  <si>
    <t>Pontificia Universidad Católica del Ecuador (PUCE)</t>
  </si>
  <si>
    <t>Ecuador</t>
  </si>
  <si>
    <t>Pontifícia Universidade Católica do Rio Grande do Sul (PUCRS)</t>
  </si>
  <si>
    <t>Prince of Songkla University</t>
  </si>
  <si>
    <t>Qafqaz University</t>
  </si>
  <si>
    <t>Quaid-i-Azam University</t>
  </si>
  <si>
    <t>Ritsumeikan University</t>
  </si>
  <si>
    <t>Ryerson MBA</t>
  </si>
  <si>
    <t>Saitama University</t>
  </si>
  <si>
    <t>San Diego State University</t>
  </si>
  <si>
    <t>Seoul National University of Science and Technology</t>
  </si>
  <si>
    <t>Institute of Technology Sepuluh Nopember</t>
  </si>
  <si>
    <t>Shahid Beheshti University (SBU)</t>
  </si>
  <si>
    <t>Shinshu University</t>
  </si>
  <si>
    <t>Smith College</t>
  </si>
  <si>
    <t>Southern Methodist University</t>
  </si>
  <si>
    <t>Sumy State University</t>
  </si>
  <si>
    <t>Robert Gordon University</t>
  </si>
  <si>
    <t>Tokai University</t>
  </si>
  <si>
    <t>Tokyo University of Science</t>
  </si>
  <si>
    <t>Universidad Austral de Chile</t>
  </si>
  <si>
    <t>Universidad Autónoma de Nuevo León</t>
  </si>
  <si>
    <t>Universidad Autónoma del Estado de México (UAEMex)</t>
  </si>
  <si>
    <t>Universidad Autónoma Metropolitana (UAM)</t>
  </si>
  <si>
    <t>Universidad de Castilla-La Mancha</t>
  </si>
  <si>
    <t>Universidad de Guadalajara (UDG)</t>
  </si>
  <si>
    <t>Universidad de la Habana</t>
  </si>
  <si>
    <t>Cuba</t>
  </si>
  <si>
    <t>Universidad de la República (UdelaR)</t>
  </si>
  <si>
    <t>Universidad de las Américas Puebla (UDLAP)</t>
  </si>
  <si>
    <t>Universidad de los Andes - (ULA) Mérida</t>
  </si>
  <si>
    <t>Universidad de Monterrey (UDEM)</t>
  </si>
  <si>
    <t>University of Murcia</t>
  </si>
  <si>
    <t>Universidad de Puerto Rico</t>
  </si>
  <si>
    <t>Puerto Rico</t>
  </si>
  <si>
    <t>Universidad San Francisco de Quito (USFQ)</t>
  </si>
  <si>
    <t>Universidad de Talca</t>
  </si>
  <si>
    <t>Universidad de Valparaíso (UV)</t>
  </si>
  <si>
    <t>Universidad del Norte</t>
  </si>
  <si>
    <t>Universidad del Rosario</t>
  </si>
  <si>
    <t>Universidad del Valle</t>
  </si>
  <si>
    <t>Universidad Diego Portales (UDP)</t>
  </si>
  <si>
    <t>Universidad Industrial de Santander - UIS</t>
  </si>
  <si>
    <t>Universidad Latinoamericana de Ciencia y Tecnología - ULACIT</t>
  </si>
  <si>
    <t>Universidad Metropolitana</t>
  </si>
  <si>
    <t>Universidad Nacional Costa Rica</t>
  </si>
  <si>
    <t>Universidad Nacional de Cuyo</t>
  </si>
  <si>
    <t>Universidad Nacional de Mar del Plata</t>
  </si>
  <si>
    <t>Universidad Nacional de Tucumà¡n</t>
  </si>
  <si>
    <t>Universidad Nacional del Sur</t>
  </si>
  <si>
    <t>Universidad Nacional Mayor de San Marcos</t>
  </si>
  <si>
    <t>Universidad Panamericana (UP)</t>
  </si>
  <si>
    <t>Universidad Peruana Cayetano Heredia (UPCH)</t>
  </si>
  <si>
    <t>Universidad Rey Juan Carlos</t>
  </si>
  <si>
    <t>Universidad Simón Bolívar (USB)</t>
  </si>
  <si>
    <t>Universidad Técnica Federico Santa María (USM)</t>
  </si>
  <si>
    <t>Universidad Tecnológica Nacional (UTN)</t>
  </si>
  <si>
    <t>Universidade Católica Portuguesa - UCP</t>
  </si>
  <si>
    <t>Universidade da Coruña</t>
  </si>
  <si>
    <t>Universidade do Estado do Rio de Janeiro (UERJ)</t>
  </si>
  <si>
    <t>Universidade Estadual de Londrina</t>
  </si>
  <si>
    <t>Universidade Federal da Bahia</t>
  </si>
  <si>
    <t>Universidade Federal de Santa Catarina</t>
  </si>
  <si>
    <t>Universidade Federal de Santa Maria</t>
  </si>
  <si>
    <t>Universidade Federal de Viçosa-UFV</t>
  </si>
  <si>
    <t>Universidade Federal do Ceará (UFC)</t>
  </si>
  <si>
    <t>Universidade Federal do Paraná - UFPR</t>
  </si>
  <si>
    <t>Universidade Federal de Pernambuco(UFPE)</t>
  </si>
  <si>
    <t>Universidade Federal Fluminense</t>
  </si>
  <si>
    <t>Ca' Foscari University of Venice</t>
  </si>
  <si>
    <t>Catania University</t>
  </si>
  <si>
    <t>Universita' degli Studi di Ferrara</t>
  </si>
  <si>
    <t>University of Genoa</t>
  </si>
  <si>
    <t>Perugia University</t>
  </si>
  <si>
    <t>University of Siena</t>
  </si>
  <si>
    <t>University of Trieste</t>
  </si>
  <si>
    <t>Università degli studi Roma Tre</t>
  </si>
  <si>
    <t>University of Palermo</t>
  </si>
  <si>
    <t>Universitas Muhammadiyah Surakarta</t>
  </si>
  <si>
    <t>Université Charles-de-Gaulle Lille 3</t>
  </si>
  <si>
    <t>Université de Caen Basse-Normandie</t>
  </si>
  <si>
    <t>Université de Cergy-Pontoise</t>
  </si>
  <si>
    <t>University of  Lorraine</t>
  </si>
  <si>
    <t>Université de Nantes</t>
  </si>
  <si>
    <t>Université de Poitiers</t>
  </si>
  <si>
    <t>Université Jean Moulin Lyon 3</t>
  </si>
  <si>
    <t>Université Lille 2 Droit et Santé</t>
  </si>
  <si>
    <t>Université Lumière Lyon 2</t>
  </si>
  <si>
    <t>Université Paris Ouest Nanterre La Défense</t>
  </si>
  <si>
    <t>Universit Paul-Valery Montpellier 3</t>
  </si>
  <si>
    <t>Université Toulouse 1 Capitole</t>
  </si>
  <si>
    <t>Universiti Teknologi MARA - UiTM</t>
  </si>
  <si>
    <t>Universiti Utara Malaysia (UUM)</t>
  </si>
  <si>
    <t>University of Arkansas</t>
  </si>
  <si>
    <t>University of Bahrain</t>
  </si>
  <si>
    <t>University of Bari</t>
  </si>
  <si>
    <t>University of Belgrade</t>
  </si>
  <si>
    <t>Serbia</t>
  </si>
  <si>
    <t>University of Brawijaya</t>
  </si>
  <si>
    <t>University of Brescia</t>
  </si>
  <si>
    <t>University of Bucharest</t>
  </si>
  <si>
    <t>University of Central Florida</t>
  </si>
  <si>
    <t>University of Central Lancashire</t>
  </si>
  <si>
    <t>University of Colombo</t>
  </si>
  <si>
    <t>Sri Lanka</t>
  </si>
  <si>
    <t>University of Dhaka</t>
  </si>
  <si>
    <t>Bangladesh</t>
  </si>
  <si>
    <t>University of East London</t>
  </si>
  <si>
    <t>University of Engineering &amp; Technology (UET) Lahore</t>
  </si>
  <si>
    <t>University of Ghana</t>
  </si>
  <si>
    <t>Ghana</t>
  </si>
  <si>
    <t>University of Greenwich</t>
  </si>
  <si>
    <t>University of Hertfordshire</t>
  </si>
  <si>
    <t>University of Huddersfield</t>
  </si>
  <si>
    <t>University of Karachi</t>
  </si>
  <si>
    <t>University of Kufa</t>
  </si>
  <si>
    <t>The University of Lahore</t>
  </si>
  <si>
    <t>University of Maribor</t>
  </si>
  <si>
    <t>University of Montana Missoula</t>
  </si>
  <si>
    <t>University of Mumbai</t>
  </si>
  <si>
    <t>University of Nairobi</t>
  </si>
  <si>
    <t>Kenya</t>
  </si>
  <si>
    <t>University of New England Australia</t>
  </si>
  <si>
    <t>University of Pécs</t>
  </si>
  <si>
    <t>University of Pune</t>
  </si>
  <si>
    <t>University of Salford</t>
  </si>
  <si>
    <t>University of San Diego</t>
  </si>
  <si>
    <t>University of San Francisco</t>
  </si>
  <si>
    <t>University of Santo Tomas</t>
  </si>
  <si>
    <t>University of Southern Queensland</t>
  </si>
  <si>
    <t>University of the Pacific</t>
  </si>
  <si>
    <t>University of the Western Cape</t>
  </si>
  <si>
    <t>University of Tulsa</t>
  </si>
  <si>
    <t>University of Wroclaw</t>
  </si>
  <si>
    <t>University of Wyoming</t>
  </si>
  <si>
    <t>Université de Toulouse II-Le Mirail</t>
  </si>
  <si>
    <t>Utah State University</t>
  </si>
  <si>
    <t>Verona University</t>
  </si>
  <si>
    <t>Vilnius Gediminas Technical University</t>
  </si>
  <si>
    <t>Voronezh State University</t>
  </si>
  <si>
    <t>Vytautas Magnus University</t>
  </si>
  <si>
    <t>Universitatea de Vest din Timisoara /  West University of Timisoara</t>
  </si>
  <si>
    <t>Yamaguchi University</t>
  </si>
  <si>
    <t>Yokohama National University</t>
  </si>
  <si>
    <t>University of California, San Francisco</t>
  </si>
  <si>
    <t>Karolinska Institutet</t>
  </si>
  <si>
    <t>Jawaharlal Nehru University</t>
  </si>
  <si>
    <t>INSEAD</t>
  </si>
  <si>
    <t>London Business School</t>
  </si>
  <si>
    <t>Weizmann Institute of Science</t>
  </si>
  <si>
    <t>Baylor College of Medicine</t>
  </si>
  <si>
    <t>BI Norwegian Business School</t>
  </si>
  <si>
    <t>Copenhagen Business School</t>
  </si>
  <si>
    <t>Cranfield University</t>
  </si>
  <si>
    <t>ESCP Europe - Paris</t>
  </si>
  <si>
    <t>ESSEC Business School</t>
  </si>
  <si>
    <t>EBS Business School</t>
  </si>
  <si>
    <t>HEC Paris School of Management</t>
  </si>
  <si>
    <t>King Abdullah University of Science &amp; Technology</t>
  </si>
  <si>
    <t>Stockholm School of Economics</t>
  </si>
  <si>
    <t>Bocconi University</t>
  </si>
  <si>
    <t>Université de Technologie de Compiègne (UTC)</t>
  </si>
  <si>
    <t>University of Economics, Prague</t>
  </si>
  <si>
    <t>WHU - Otto Beisheim School of Management</t>
  </si>
  <si>
    <t>USNEWS</t>
  </si>
  <si>
    <t>Rank</t>
  </si>
  <si>
    <t>Country</t>
  </si>
  <si>
    <t>Location</t>
  </si>
  <si>
    <t>Global Score</t>
  </si>
  <si>
    <t>Cambridge, MA</t>
  </si>
  <si>
    <t>Massachusetts Institute of Technology</t>
  </si>
  <si>
    <t>Berkeley, CA</t>
  </si>
  <si>
    <t>Stanford, CA</t>
  </si>
  <si>
    <t>Oxford</t>
  </si>
  <si>
    <t>Cambridge</t>
  </si>
  <si>
    <t>California Institute of Technology</t>
  </si>
  <si>
    <t>Pasadena, CA</t>
  </si>
  <si>
    <t>University of California</t>
    <phoneticPr fontId="4" type="noConversion"/>
  </si>
  <si>
    <t>Los Angeles, CA</t>
  </si>
  <si>
    <t>New York, NY</t>
  </si>
  <si>
    <t>Chicago, IL</t>
  </si>
  <si>
    <t>Seattle, WA</t>
  </si>
  <si>
    <t>Baltimore, MD</t>
  </si>
  <si>
    <t>Princeton, NJ</t>
  </si>
  <si>
    <t>Philadelphia, PA</t>
  </si>
  <si>
    <t>New Haven, CT</t>
  </si>
  <si>
    <t>Toronto, Ontario</t>
  </si>
  <si>
    <t>Ann Arbor, MI</t>
  </si>
  <si>
    <t>London</t>
  </si>
  <si>
    <t>La Jolla, CA</t>
  </si>
  <si>
    <t>Durham, NC</t>
  </si>
  <si>
    <t>Ithaca, NY</t>
  </si>
  <si>
    <t>University College London</t>
  </si>
  <si>
    <t>San Francisco, CA</t>
  </si>
  <si>
    <t>Santa Barbara, CA</t>
  </si>
  <si>
    <t>Evanston, IL</t>
  </si>
  <si>
    <t>Madison, WI</t>
  </si>
  <si>
    <t>Zurich</t>
  </si>
  <si>
    <t>University of North Carolina</t>
    <phoneticPr fontId="4" type="noConversion"/>
  </si>
  <si>
    <t>Chapel Hill, NC</t>
  </si>
  <si>
    <t>University of Minnesota</t>
    <phoneticPr fontId="4" type="noConversion"/>
  </si>
  <si>
    <t>Minneapolis, MN</t>
  </si>
  <si>
    <t>Austin, TX</t>
  </si>
  <si>
    <t>University of Tokyo</t>
  </si>
  <si>
    <t>Bunkyo-ku, Tokyo</t>
  </si>
  <si>
    <t>Boston, MA</t>
  </si>
  <si>
    <t>Vancouver, British Columbia</t>
  </si>
  <si>
    <t>New York University</t>
  </si>
  <si>
    <t>Ohio State University</t>
  </si>
  <si>
    <t>Columbus, OH</t>
  </si>
  <si>
    <t>St. Louis, MO</t>
  </si>
  <si>
    <t>Heidelberg</t>
  </si>
  <si>
    <t>University of Edinburgh</t>
  </si>
  <si>
    <t>Edinburgh, Scotland</t>
  </si>
  <si>
    <t>Davis, CA</t>
  </si>
  <si>
    <t>University of Melbourne</t>
  </si>
  <si>
    <t>Parkville, Victoria</t>
  </si>
  <si>
    <t>Beijing</t>
  </si>
  <si>
    <t>University of Maryland</t>
    <phoneticPr fontId="4" type="noConversion"/>
  </si>
  <si>
    <t>College Park, MD</t>
  </si>
  <si>
    <t>Champaign, IL</t>
  </si>
  <si>
    <t>Leuven</t>
  </si>
  <si>
    <t>University of Colorado</t>
    <phoneticPr fontId="4" type="noConversion"/>
  </si>
  <si>
    <t>Boulder, CO</t>
  </si>
  <si>
    <t>Pittsburgh, PA</t>
  </si>
  <si>
    <t>University of California</t>
    <phoneticPr fontId="4" type="noConversion"/>
  </si>
  <si>
    <t>Santa Cruz, CA</t>
  </si>
  <si>
    <t xml:space="preserve">Pierre and Marie Curie University </t>
    <phoneticPr fontId="4" type="noConversion"/>
  </si>
  <si>
    <t>Paris</t>
  </si>
  <si>
    <t>University of Sydney</t>
  </si>
  <si>
    <t>Sydney, New South Wales</t>
  </si>
  <si>
    <t>Brisbane, Queensland</t>
  </si>
  <si>
    <t>Montréal, Québec</t>
  </si>
  <si>
    <t>Gainesville, FL</t>
  </si>
  <si>
    <t>University of Munich</t>
  </si>
  <si>
    <t>Munich</t>
  </si>
  <si>
    <t>University of Manchester</t>
  </si>
  <si>
    <t>Manchester</t>
  </si>
  <si>
    <t>University Park, PA</t>
  </si>
  <si>
    <t>École Polytechnique Fédérale de Lausanne</t>
  </si>
  <si>
    <t>Lausanne</t>
  </si>
  <si>
    <t>Rutgers State University</t>
  </si>
  <si>
    <t>Piscataway Township, NJ</t>
  </si>
  <si>
    <t>Irvine, CA</t>
  </si>
  <si>
    <t>Copenhagen</t>
  </si>
  <si>
    <t>Atlanta, GA</t>
  </si>
  <si>
    <t>University of Hong Kong</t>
  </si>
  <si>
    <t>Pok Fu Lam, Hong Kong</t>
  </si>
  <si>
    <t>University of Arizona</t>
  </si>
  <si>
    <t>Tucson, AZ</t>
  </si>
  <si>
    <t>Berlin</t>
  </si>
  <si>
    <t>Utrecht</t>
  </si>
  <si>
    <t>Karolinska Institute</t>
  </si>
  <si>
    <t>Stockholm</t>
  </si>
  <si>
    <t>West Lafayette, IN</t>
  </si>
  <si>
    <t>Nanyang Technological University</t>
  </si>
  <si>
    <t>Bristol</t>
  </si>
  <si>
    <t>Nashville, TN</t>
  </si>
  <si>
    <t>Leiden</t>
  </si>
  <si>
    <t>Zürich</t>
  </si>
  <si>
    <t>Amsterdam</t>
  </si>
  <si>
    <t>Australian National University</t>
  </si>
  <si>
    <t>Canberra, Australian Capital Territory</t>
  </si>
  <si>
    <t>Free University of Berlin</t>
  </si>
  <si>
    <t>Rotterdam</t>
  </si>
  <si>
    <t>East Lansing, MI</t>
  </si>
  <si>
    <t>Clayton, Victoria</t>
  </si>
  <si>
    <t>Houston, TX</t>
  </si>
  <si>
    <t>Sakyo-ku, Kyoto, Kyoto</t>
  </si>
  <si>
    <t>Rockefeller University</t>
  </si>
  <si>
    <t>Texas A&amp;M University</t>
    <phoneticPr fontId="4" type="noConversion"/>
  </si>
  <si>
    <t>College Station, TX</t>
  </si>
  <si>
    <t>Université Paris</t>
    <phoneticPr fontId="4" type="noConversion"/>
  </si>
  <si>
    <t>Orsay</t>
  </si>
  <si>
    <t>Medford, MA</t>
  </si>
  <si>
    <t>Barcelona</t>
  </si>
  <si>
    <t>University of New South Wales</t>
  </si>
  <si>
    <t>Kensington, New South Wales</t>
  </si>
  <si>
    <t>Groningen</t>
  </si>
  <si>
    <t>Mayo Clinic</t>
  </si>
  <si>
    <t>Rochester, MN</t>
  </si>
  <si>
    <t>Charlottesville, VA</t>
  </si>
  <si>
    <t>Shanghai</t>
  </si>
  <si>
    <t>Gent</t>
  </si>
  <si>
    <t>Lund</t>
  </si>
  <si>
    <t>Providence, RI</t>
  </si>
  <si>
    <t>University of Freiburg</t>
  </si>
  <si>
    <t>Freiburg</t>
  </si>
  <si>
    <t>Helsinki</t>
  </si>
  <si>
    <t>Glasgow, Scotland</t>
  </si>
  <si>
    <t>VU University Amsterdam</t>
  </si>
  <si>
    <t>Geneva</t>
  </si>
  <si>
    <t>Seoul</t>
  </si>
  <si>
    <t>Edmonton, Alberta</t>
  </si>
  <si>
    <t>University of Massachusetts</t>
    <phoneticPr fontId="4" type="noConversion"/>
  </si>
  <si>
    <t>Amherst, MA</t>
  </si>
  <si>
    <t>Hangzhou, Zhejiang</t>
  </si>
  <si>
    <t>Indiana University</t>
    <phoneticPr fontId="4" type="noConversion"/>
  </si>
  <si>
    <t>Bloomington, IN</t>
  </si>
  <si>
    <t xml:space="preserve">Université Paris Diderot </t>
    <phoneticPr fontId="4" type="noConversion"/>
  </si>
  <si>
    <t>Wageningen University and Research Center</t>
  </si>
  <si>
    <t>Wageningen</t>
  </si>
  <si>
    <t>University of California</t>
    <phoneticPr fontId="4" type="noConversion"/>
  </si>
  <si>
    <t>Riverside, CA</t>
  </si>
  <si>
    <t>Strasbourg</t>
  </si>
  <si>
    <t>London School of Hygiene &amp; Tropical Medicine</t>
  </si>
  <si>
    <t>University of Montreal</t>
  </si>
  <si>
    <t>Southampton</t>
  </si>
  <si>
    <t>São Paulo</t>
  </si>
  <si>
    <t>Uppsala</t>
  </si>
  <si>
    <t>Chinese University of Hong Kong</t>
  </si>
  <si>
    <t>Shatin, New Territories</t>
  </si>
  <si>
    <t>Joseph Fourier University</t>
    <phoneticPr fontId="4" type="noConversion"/>
  </si>
  <si>
    <t>Saint-Martin-d'Hères</t>
  </si>
  <si>
    <t>Leeds</t>
  </si>
  <si>
    <t>Radboud University Nijmegen</t>
  </si>
  <si>
    <t>Nijmegen</t>
  </si>
  <si>
    <t>Birmingham</t>
  </si>
  <si>
    <t>University of Hamburg</t>
  </si>
  <si>
    <t>Hamburg</t>
  </si>
  <si>
    <t>Rochester, NY</t>
  </si>
  <si>
    <t>Rehovot</t>
  </si>
  <si>
    <t>Aarhus C</t>
  </si>
  <si>
    <t>National Taiwan University</t>
  </si>
  <si>
    <t>Taipei</t>
  </si>
  <si>
    <t>Iowa City, IA</t>
  </si>
  <si>
    <t>University of Western Australia</t>
  </si>
  <si>
    <t>Crawley, Western Australia</t>
  </si>
  <si>
    <t>Hefei, Anhui</t>
  </si>
  <si>
    <t>Basel</t>
  </si>
  <si>
    <t>Stony Brook University</t>
    <phoneticPr fontId="4" type="noConversion"/>
  </si>
  <si>
    <t>Stony Brook, NY</t>
  </si>
  <si>
    <t>Eberhard Karls University Tübingen</t>
  </si>
  <si>
    <t>Tübingen</t>
  </si>
  <si>
    <t>University of Göttingen</t>
  </si>
  <si>
    <t>Göttingen</t>
  </si>
  <si>
    <t>University of Bonn</t>
  </si>
  <si>
    <t>Bonn</t>
  </si>
  <si>
    <t>University of Münster</t>
  </si>
  <si>
    <t>Münster</t>
  </si>
  <si>
    <t>Oslo</t>
  </si>
  <si>
    <t>Bern</t>
  </si>
  <si>
    <t>Salt Lake City, UT</t>
  </si>
  <si>
    <t>Cleveland, OH</t>
  </si>
  <si>
    <t>Hong Kong University of Science and Technology</t>
  </si>
  <si>
    <t>University of Bologna</t>
  </si>
  <si>
    <t>Bologna</t>
  </si>
  <si>
    <t>Hamilton, Ontario</t>
  </si>
  <si>
    <t>Johannes Gutenberg University of Mainz</t>
  </si>
  <si>
    <t>Mainz</t>
  </si>
  <si>
    <t>Suita, Osaka</t>
  </si>
  <si>
    <t>Tempe, AZ</t>
  </si>
  <si>
    <t>Rome</t>
  </si>
  <si>
    <t>University of Padua</t>
  </si>
  <si>
    <t>Padua</t>
  </si>
  <si>
    <t>University of Sheffield</t>
  </si>
  <si>
    <t>Sheffield</t>
  </si>
  <si>
    <t>University of Tennessee</t>
    <phoneticPr fontId="4" type="noConversion"/>
  </si>
  <si>
    <t>Knoxville, TN</t>
  </si>
  <si>
    <t>Milan</t>
  </si>
  <si>
    <t>Liverpool</t>
  </si>
  <si>
    <t>Coral Gables, FL</t>
  </si>
  <si>
    <t>Karlsruhe Institute of Technology</t>
  </si>
  <si>
    <t>Karlsruhe</t>
  </si>
  <si>
    <t>University of Erlangen Nuremberg</t>
  </si>
  <si>
    <t>Erlangen</t>
  </si>
  <si>
    <t>Hebrew University of Jerusalem</t>
  </si>
  <si>
    <t>Jerusalem</t>
  </si>
  <si>
    <t>Icahn School of Medicine at Mount Sinai</t>
  </si>
  <si>
    <t>University of Nottingham</t>
  </si>
  <si>
    <t>Nottingham</t>
  </si>
  <si>
    <t>Aachen</t>
  </si>
  <si>
    <t>Cape Town</t>
  </si>
  <si>
    <t>Autonomous University of Barcelona</t>
  </si>
  <si>
    <t>Ames, IA</t>
  </si>
  <si>
    <t>Aoba-ku, Sendai, Miyagi</t>
  </si>
  <si>
    <t>Durham, Durham</t>
  </si>
  <si>
    <t>Köln</t>
  </si>
  <si>
    <t>University of Montpellier</t>
  </si>
  <si>
    <t>Montpellier</t>
  </si>
  <si>
    <t>Kongens Lyngby</t>
  </si>
  <si>
    <t>University of Warwick</t>
  </si>
  <si>
    <t>Coventry</t>
  </si>
  <si>
    <t>Notre Dame, IN</t>
  </si>
  <si>
    <t>University of Illinois</t>
    <phoneticPr fontId="4" type="noConversion"/>
  </si>
  <si>
    <t>Aix-Marseille Université</t>
  </si>
  <si>
    <t>Marseille</t>
  </si>
  <si>
    <t>Scuola Normale Superiore di Pisa</t>
  </si>
  <si>
    <t>Pisa</t>
  </si>
  <si>
    <t>Tel Aviv</t>
  </si>
  <si>
    <t>Cardiff, Wales</t>
  </si>
  <si>
    <t>Tallahassee, FL</t>
  </si>
  <si>
    <t>Nanjing, Jiangsu</t>
  </si>
  <si>
    <t>Goethe University Frankfurt</t>
  </si>
  <si>
    <t>Frankfurt am Main</t>
  </si>
  <si>
    <t>University of Auckland</t>
  </si>
  <si>
    <t>Auckland</t>
  </si>
  <si>
    <t>University of Würzburg</t>
  </si>
  <si>
    <t>Würzburg</t>
  </si>
  <si>
    <t>Daejeon</t>
  </si>
  <si>
    <t>Maastricht</t>
  </si>
  <si>
    <t>University of Adelaide</t>
  </si>
  <si>
    <t>Adelaide, South Australia</t>
  </si>
  <si>
    <t>Kowloon, Hong Kong</t>
  </si>
  <si>
    <t>Delft</t>
  </si>
  <si>
    <t>Newcastle upon Tyne, Tyne and Wear</t>
  </si>
  <si>
    <t>Ottawa, Ontario</t>
  </si>
  <si>
    <t>University of Maryland</t>
    <phoneticPr fontId="4" type="noConversion"/>
  </si>
  <si>
    <t>Albuquerque, NM</t>
  </si>
  <si>
    <t>Chikusa-ku, Nagoya, Aichi</t>
  </si>
  <si>
    <t>Calgary, Alberta</t>
  </si>
  <si>
    <t>University of Colorado</t>
    <phoneticPr fontId="4" type="noConversion"/>
  </si>
  <si>
    <t>Denver, CO</t>
  </si>
  <si>
    <t>Pohang University of Science and Technology</t>
  </si>
  <si>
    <t>Pohang, Gyeongbuk</t>
  </si>
  <si>
    <t>Guangzhou, Guangdong</t>
  </si>
  <si>
    <t>University of Alabama</t>
    <phoneticPr fontId="4" type="noConversion"/>
  </si>
  <si>
    <t>Birmingham, AL</t>
  </si>
  <si>
    <t>University of Exeter</t>
  </si>
  <si>
    <t>Exeter, Devon</t>
  </si>
  <si>
    <t>Trinity College Dublin</t>
  </si>
  <si>
    <t>Dublin 2</t>
  </si>
  <si>
    <t>Technical University of Dresden</t>
  </si>
  <si>
    <t>Dresden</t>
  </si>
  <si>
    <t>Prague 1</t>
  </si>
  <si>
    <t>Lawrence, KS</t>
  </si>
  <si>
    <t>Cincinnati, OH</t>
  </si>
  <si>
    <t>Turin</t>
  </si>
  <si>
    <t>Autonomous University of Madrid</t>
  </si>
  <si>
    <t>Madrid</t>
  </si>
  <si>
    <t>Meguro-ku, Tokyo</t>
  </si>
  <si>
    <t>Vienna</t>
  </si>
  <si>
    <t>Charite - Medical University of Berlin</t>
  </si>
  <si>
    <t>Raleigh, NC</t>
  </si>
  <si>
    <t>École Normale Supérieure, Paris</t>
  </si>
  <si>
    <t>Fife, Scotland</t>
  </si>
  <si>
    <t>Hong Kong Polytechnic University</t>
  </si>
  <si>
    <t>Ankara</t>
  </si>
  <si>
    <t>Trieste</t>
  </si>
  <si>
    <t>Bo?aziçi University</t>
  </si>
  <si>
    <t>Istanbul</t>
  </si>
  <si>
    <t>University of Georgia</t>
  </si>
  <si>
    <t>Athens, GA</t>
  </si>
  <si>
    <t>École Polytechnique</t>
  </si>
  <si>
    <t>Palaiseau</t>
  </si>
  <si>
    <t>Villeurbanne</t>
  </si>
  <si>
    <t>Bergen</t>
  </si>
  <si>
    <t>Université Libre de Bruxelles</t>
  </si>
  <si>
    <t>Brussels</t>
  </si>
  <si>
    <t>Moscow</t>
  </si>
  <si>
    <t>Antwerp</t>
  </si>
  <si>
    <t>Eugene, OR</t>
  </si>
  <si>
    <t>Université Paul Sabatier - Toulouse 3</t>
  </si>
  <si>
    <t>Toulouse</t>
  </si>
  <si>
    <t>Hanover, NH</t>
  </si>
  <si>
    <t>Lancaster</t>
  </si>
  <si>
    <t>Sungkyunkwan University</t>
  </si>
  <si>
    <t>University of Kiel</t>
  </si>
  <si>
    <t>Kiel</t>
  </si>
  <si>
    <t>Université Paris Descartes - Paris V</t>
  </si>
  <si>
    <t>Fort Collins, CO</t>
  </si>
  <si>
    <t>Université Catholique de Louvain</t>
  </si>
  <si>
    <t>Louvain-la-Neuve</t>
  </si>
  <si>
    <t>University of Western Ontario</t>
  </si>
  <si>
    <t>London, Ontario</t>
  </si>
  <si>
    <t>Florence</t>
  </si>
  <si>
    <t>Universidade de Lisboa</t>
  </si>
  <si>
    <t>Lisbon</t>
  </si>
  <si>
    <t>Aberdeen, Scotland</t>
  </si>
  <si>
    <t>University of Naples Federico II</t>
  </si>
  <si>
    <t>Naples</t>
  </si>
  <si>
    <t>Columbia, SC</t>
  </si>
  <si>
    <t>Corvallis, OR</t>
  </si>
  <si>
    <t>University of Nebraska--Lincoln</t>
  </si>
  <si>
    <t>Lincoln, NE</t>
  </si>
  <si>
    <t>Waterloo, Ontario</t>
  </si>
  <si>
    <t>Leicester</t>
  </si>
  <si>
    <t>Washington, DC</t>
  </si>
  <si>
    <t>Brighton</t>
  </si>
  <si>
    <t>York</t>
  </si>
  <si>
    <t>University of Texas--Dallas</t>
  </si>
  <si>
    <t>Richardson, TX</t>
  </si>
  <si>
    <t>Wuhan, Hubei</t>
  </si>
  <si>
    <t>Dublin 4</t>
  </si>
  <si>
    <t>University of Pavia</t>
  </si>
  <si>
    <t>Pavia</t>
  </si>
  <si>
    <t>Virginia Tech</t>
  </si>
  <si>
    <t>Blacksburg, VA</t>
  </si>
  <si>
    <t>Detroit, MI</t>
  </si>
  <si>
    <t>Québec City, Québec</t>
  </si>
  <si>
    <t>University of Valencia</t>
  </si>
  <si>
    <t>Valencia</t>
  </si>
  <si>
    <t>Lexington, KY</t>
  </si>
  <si>
    <t>Indiana University-Purdue University--Indianapolis</t>
  </si>
  <si>
    <t>Indianapolis, IN</t>
  </si>
  <si>
    <t>University of East Anglia</t>
  </si>
  <si>
    <t>Norwich</t>
  </si>
  <si>
    <t>Ruhr University Bochum</t>
  </si>
  <si>
    <t>Bochum</t>
  </si>
  <si>
    <t>Storrs, CT</t>
  </si>
  <si>
    <t>Tsukuba, Ibaraki</t>
  </si>
  <si>
    <t>Technical University of Berlin</t>
  </si>
  <si>
    <t>Oregon Health and Science University</t>
  </si>
  <si>
    <t>Portland, OR</t>
  </si>
  <si>
    <t>Dunedin</t>
  </si>
  <si>
    <t>Jinan, Shandong</t>
  </si>
  <si>
    <t>Gothenburg</t>
  </si>
  <si>
    <t>University of Ulm</t>
  </si>
  <si>
    <t>Ulm</t>
  </si>
  <si>
    <t>University of Rome Tor Vergata</t>
  </si>
  <si>
    <t>Tampa, FL</t>
  </si>
  <si>
    <t>Xiamen, Fujian</t>
  </si>
  <si>
    <t>Technion Israel Institute of Technology</t>
  </si>
  <si>
    <t>Haifa</t>
  </si>
  <si>
    <t>Norman, OK</t>
  </si>
  <si>
    <t>Istanbul Teknik Üniversitesi</t>
  </si>
  <si>
    <t>Kita-ku, Sapporo, Hokkaido</t>
  </si>
  <si>
    <t>Newark, DE</t>
  </si>
  <si>
    <t>Belfast, Northern Ireland</t>
  </si>
  <si>
    <t>Burnaby, British Columbia</t>
  </si>
  <si>
    <t>University of Duisburg-Essen</t>
  </si>
  <si>
    <t>Essen</t>
  </si>
  <si>
    <t>University of Witwatersrand</t>
  </si>
  <si>
    <t>Johannesburg</t>
  </si>
  <si>
    <t>Darmstadt University of Technology</t>
  </si>
  <si>
    <t>Darmstadt</t>
  </si>
  <si>
    <t>Eindhoven</t>
  </si>
  <si>
    <t>Rio de Janeiro</t>
  </si>
  <si>
    <t>Higashi-ku Fukuoka, Fukuoka</t>
  </si>
  <si>
    <t>Athens</t>
  </si>
  <si>
    <t>Pompeu Fabra University</t>
  </si>
  <si>
    <t>Thuwal</t>
  </si>
  <si>
    <t>Shinjuku-ku, Tokyo</t>
  </si>
  <si>
    <t>Victoria, British Columbia</t>
  </si>
  <si>
    <t>Waltham, MA</t>
  </si>
  <si>
    <t>Nankai, Tianjin</t>
  </si>
  <si>
    <t>University of Massachusetts--Worcester</t>
  </si>
  <si>
    <t>Worcester, MA</t>
  </si>
  <si>
    <t>Hsinchu</t>
  </si>
  <si>
    <t>Warsaw</t>
  </si>
  <si>
    <t>Reading, Berkshire</t>
  </si>
  <si>
    <t>Universidade Estadual de Campinas</t>
  </si>
  <si>
    <t>Campinas, São Paulo</t>
  </si>
  <si>
    <t>University of Milan-Bicocca</t>
  </si>
  <si>
    <t>University of Missouri--Columbia</t>
  </si>
  <si>
    <t>Columbia, MO</t>
  </si>
  <si>
    <t>University of Stuttgart</t>
  </si>
  <si>
    <t>Stuttgart</t>
  </si>
  <si>
    <t>Queen's University</t>
  </si>
  <si>
    <t>Kingston, Ontario</t>
  </si>
  <si>
    <t>University of Innsbruck</t>
  </si>
  <si>
    <t>Innsbruck</t>
  </si>
  <si>
    <t>Waco, TX</t>
  </si>
  <si>
    <t>Egham, Surrey</t>
  </si>
  <si>
    <t>Complutense University of Madrid</t>
  </si>
  <si>
    <t>Université de Savoie</t>
  </si>
  <si>
    <t>Chambéry</t>
  </si>
  <si>
    <t>University of Hawaii--Manoa</t>
  </si>
  <si>
    <t>Honolulu, HI</t>
  </si>
  <si>
    <t>Norwegian University of Science and Technology</t>
  </si>
  <si>
    <t>Trondheim</t>
  </si>
  <si>
    <t>Winston-Salem, NC</t>
  </si>
  <si>
    <t>Harbin, Heilongjiang</t>
  </si>
  <si>
    <t>Thomas Jefferson University</t>
  </si>
  <si>
    <t>Vrije Universiteit Brussel</t>
  </si>
  <si>
    <t>Elsene</t>
  </si>
  <si>
    <t>Friedrich Schiller University of Jena</t>
  </si>
  <si>
    <t>Jena</t>
  </si>
  <si>
    <t>North Ryde, New South Wales</t>
  </si>
  <si>
    <t>Medical University of Vienna</t>
  </si>
  <si>
    <t>Universidade do Porto</t>
  </si>
  <si>
    <t>Porto</t>
  </si>
  <si>
    <t>University of Buenos Aires</t>
  </si>
  <si>
    <t>Buenos Aires City, Buenos Aires</t>
  </si>
  <si>
    <t>London School of Economics and Political Science</t>
  </si>
  <si>
    <t>Dundee, Scotland</t>
  </si>
  <si>
    <t>Syracuse, NY</t>
  </si>
  <si>
    <t>Umeå University</t>
  </si>
  <si>
    <t>Umeå</t>
  </si>
  <si>
    <t>Granada, Granada</t>
  </si>
  <si>
    <t>University, MS</t>
  </si>
  <si>
    <t>Richmond, VA</t>
  </si>
  <si>
    <t>University of Perugia</t>
  </si>
  <si>
    <t>Perugia</t>
  </si>
  <si>
    <t>Xi'an Jiaotong University</t>
  </si>
  <si>
    <t>Xi'an, Shaanxi</t>
  </si>
  <si>
    <t>Medical University of South Carolina</t>
  </si>
  <si>
    <t>Charleston, SC</t>
  </si>
  <si>
    <t>Polytechnic University of Milan</t>
  </si>
  <si>
    <t>Queensland University of Technology</t>
  </si>
  <si>
    <t>Kraków</t>
  </si>
  <si>
    <t>Université of Liège</t>
  </si>
  <si>
    <t>Liège</t>
  </si>
  <si>
    <t>Genoa</t>
  </si>
  <si>
    <t>Pullman, WA</t>
  </si>
  <si>
    <t>Heinrich Heine University Düsseldorf</t>
  </si>
  <si>
    <t>Düsseldorf</t>
  </si>
  <si>
    <t>University at Buffalo--SUNY</t>
  </si>
  <si>
    <t>Buffalo, NY</t>
  </si>
  <si>
    <t>Curtin University of Technology</t>
  </si>
  <si>
    <t>Bentley, Western Australia</t>
  </si>
  <si>
    <t>Changchun, Jilin</t>
  </si>
  <si>
    <t>University at Albany--SUNY</t>
  </si>
  <si>
    <t>Albany, NY</t>
  </si>
  <si>
    <t>Wollongong, New South Wales</t>
  </si>
  <si>
    <t>University of Leipzig</t>
  </si>
  <si>
    <t>Leipzig</t>
  </si>
  <si>
    <t>Enschede</t>
  </si>
  <si>
    <t>Esbo</t>
  </si>
  <si>
    <t>Manhattan, KS</t>
  </si>
  <si>
    <t>Indian Institute of Science</t>
  </si>
  <si>
    <t>Bangalore</t>
  </si>
  <si>
    <t>Townsville City, Queensland</t>
  </si>
  <si>
    <t>Justus Liebig University Giessen</t>
  </si>
  <si>
    <t>Giessen</t>
  </si>
  <si>
    <t>Dallas, TX</t>
  </si>
  <si>
    <t>National Autonomous University of Mexico</t>
  </si>
  <si>
    <t>Ciudad de México, Distrito Federal</t>
  </si>
  <si>
    <t>Vita-Salute San Raffaele University</t>
  </si>
  <si>
    <t>Winnipeg, Manitoba</t>
  </si>
  <si>
    <t>Chestnut Hill, MA</t>
  </si>
  <si>
    <t>Chandigarh</t>
  </si>
  <si>
    <t>Universite de Bordeaux</t>
  </si>
  <si>
    <t>Talence</t>
  </si>
  <si>
    <t>New Orleans, LA</t>
  </si>
  <si>
    <t>University of Newcastle</t>
  </si>
  <si>
    <t>Callaghan, New South Wales</t>
  </si>
  <si>
    <t>Hobart, Tasmania</t>
  </si>
  <si>
    <t>Halifax, Nova Scotia</t>
  </si>
  <si>
    <t>Fairfax, VA</t>
  </si>
  <si>
    <t>Hannover Medical School</t>
  </si>
  <si>
    <t>Hannover</t>
  </si>
  <si>
    <t>University of Regensburg</t>
  </si>
  <si>
    <t>Regensburg</t>
  </si>
  <si>
    <t>Trento</t>
  </si>
  <si>
    <t>Dalian City, Liaoning</t>
  </si>
  <si>
    <t>Grenoble Institute of Technology</t>
  </si>
  <si>
    <t>Grenoble</t>
  </si>
  <si>
    <t>Bari</t>
  </si>
  <si>
    <t>King Abdulaziz University</t>
  </si>
  <si>
    <t>Jeddah</t>
  </si>
  <si>
    <t>Troy, NY</t>
  </si>
  <si>
    <t>Iran</t>
  </si>
  <si>
    <t>Tehran</t>
  </si>
  <si>
    <t>China Agricultural University</t>
  </si>
  <si>
    <t>Burwood, Victoria</t>
  </si>
  <si>
    <t>Dortmund University of Technology</t>
  </si>
  <si>
    <t>Dortmund</t>
  </si>
  <si>
    <t>Christchurch</t>
  </si>
  <si>
    <t>Brunel University</t>
  </si>
  <si>
    <t>Uxbridge, Middlesex</t>
  </si>
  <si>
    <t>Ljubljana</t>
  </si>
  <si>
    <t>Odense M</t>
  </si>
  <si>
    <t>Florida International University</t>
  </si>
  <si>
    <t>Miami, FL</t>
  </si>
  <si>
    <t>Higashi-Hiroshima, Hiroshima</t>
  </si>
  <si>
    <t>Turku</t>
  </si>
  <si>
    <t>Université de Lorraine</t>
  </si>
  <si>
    <t>Nancy</t>
  </si>
  <si>
    <t>Belo Horizonte, Minas Gerais</t>
  </si>
  <si>
    <t>Belgrade</t>
  </si>
  <si>
    <t>Siena</t>
  </si>
  <si>
    <t>Prague 6</t>
  </si>
  <si>
    <t>National Cheng Kung University</t>
  </si>
  <si>
    <t>Tainan City</t>
  </si>
  <si>
    <t>University of Santiago de Compostela</t>
  </si>
  <si>
    <t>Santiago de Compostela</t>
  </si>
  <si>
    <t>Nathan, Queensland</t>
  </si>
  <si>
    <t>Swedish University of Agricultural Sciences</t>
  </si>
  <si>
    <t>Orlando, FL</t>
  </si>
  <si>
    <t>Universidade de Coimbra</t>
  </si>
  <si>
    <t>Coimbra</t>
  </si>
  <si>
    <t>University of Bremen</t>
  </si>
  <si>
    <t>Bremen</t>
  </si>
  <si>
    <t>Colorado School of Mines</t>
  </si>
  <si>
    <t>Golden, CO</t>
  </si>
  <si>
    <t>International School for Advanced Studies</t>
  </si>
  <si>
    <t>Philipps University of Marburg</t>
  </si>
  <si>
    <t>Marburg</t>
  </si>
  <si>
    <t>Stellenbosch</t>
  </si>
  <si>
    <t>Cork</t>
  </si>
  <si>
    <t>Ultimo, New South Wales</t>
  </si>
  <si>
    <t>Bath</t>
  </si>
  <si>
    <t>Polytechnic University of Catalonia</t>
  </si>
  <si>
    <t>Aalborg</t>
  </si>
  <si>
    <t>Minato-ku, Tokyo</t>
  </si>
  <si>
    <t>Kita-ku, Okayama City, Okayama</t>
  </si>
  <si>
    <t>Joensuu</t>
  </si>
  <si>
    <t>ENS de Lyon</t>
  </si>
  <si>
    <t>Lyon</t>
  </si>
  <si>
    <t>Guelph, Ontario</t>
  </si>
  <si>
    <t>Rennes</t>
  </si>
  <si>
    <t>Universiti Malaya</t>
  </si>
  <si>
    <t>Kuala Lumpur, Kuala Lumpur</t>
  </si>
  <si>
    <t>University of Alabama--Tuscaloosa</t>
  </si>
  <si>
    <t>Tuscaloosa, AL</t>
  </si>
  <si>
    <t>University of Potsdam</t>
  </si>
  <si>
    <t>Potsdam</t>
  </si>
  <si>
    <t>Bielefeld University</t>
  </si>
  <si>
    <t>Bielefeld</t>
  </si>
  <si>
    <t>Linköping</t>
  </si>
  <si>
    <t>Jhongli City, Taoyuan County</t>
  </si>
  <si>
    <t>Pontificia Universidad Católica de Chile</t>
  </si>
  <si>
    <t>Santiago</t>
  </si>
  <si>
    <t>University of Texas--Arlington</t>
  </si>
  <si>
    <t>Arlington, TX</t>
  </si>
  <si>
    <t>University of Udine</t>
  </si>
  <si>
    <t>Udine</t>
  </si>
  <si>
    <t>Thessaloniki</t>
  </si>
  <si>
    <t>Rethymnon, Crete</t>
  </si>
  <si>
    <t>University of KwaZulu-Natal</t>
  </si>
  <si>
    <t>Durban</t>
  </si>
  <si>
    <t>University of Catania</t>
  </si>
  <si>
    <t>Catania</t>
  </si>
  <si>
    <t>Surrey</t>
  </si>
  <si>
    <t>Central South University</t>
  </si>
  <si>
    <t>Changsha, Hunan</t>
  </si>
  <si>
    <t>Saarland University</t>
  </si>
  <si>
    <t>Saarbrücken</t>
  </si>
  <si>
    <t>Indian Institute of Technology Bombay</t>
  </si>
  <si>
    <t>Mumbai, Maharashtra</t>
  </si>
  <si>
    <t>Texas Tech University</t>
  </si>
  <si>
    <t>Lubbock, TX</t>
  </si>
  <si>
    <t>Northern Illinois University</t>
  </si>
  <si>
    <t>DeKalb, IL</t>
  </si>
  <si>
    <t>Chengdu, Sichuan</t>
  </si>
  <si>
    <t>Lanzhou, Gansu</t>
  </si>
  <si>
    <t>University of the Basque Country</t>
  </si>
  <si>
    <t>Leioa, Bizkaia</t>
  </si>
  <si>
    <t>University of Zaragoza</t>
  </si>
  <si>
    <t>Zaragoza, Aragon</t>
  </si>
  <si>
    <t>Nada-ku, Kobe, Hyogo</t>
  </si>
  <si>
    <t>Louisiana State University--Baton Rouge</t>
  </si>
  <si>
    <t>Baton Rouge, LA</t>
  </si>
  <si>
    <t>Roma Tre University</t>
  </si>
  <si>
    <t>University of Konstanz</t>
  </si>
  <si>
    <t>Konstanz</t>
  </si>
  <si>
    <t>Medical University of Innsbruck</t>
  </si>
  <si>
    <t>NUI Galway</t>
  </si>
  <si>
    <t>Galway</t>
  </si>
  <si>
    <t>Tianjin</t>
  </si>
  <si>
    <t>Daegu</t>
  </si>
  <si>
    <t>Universidade do Minho</t>
  </si>
  <si>
    <t>Braga</t>
  </si>
  <si>
    <t>Universidade Federal do Rio Grande do Sul</t>
  </si>
  <si>
    <t>Porto Alegre, Rio Grande do Sul</t>
  </si>
  <si>
    <t>University of the Andes Colombia</t>
  </si>
  <si>
    <t>Bogotá, DC</t>
  </si>
  <si>
    <t>Oklahoma State University--Stillwater</t>
  </si>
  <si>
    <t>Stillwater, OK</t>
  </si>
  <si>
    <t>University of Texas Medical Branch--Galveston</t>
  </si>
  <si>
    <t>Galveston, TX</t>
  </si>
  <si>
    <t>Hachioji-shi, Tokyo</t>
  </si>
  <si>
    <t>Burlington, VT</t>
  </si>
  <si>
    <t>Eotvos Lorand University</t>
  </si>
  <si>
    <t>Budapest</t>
  </si>
  <si>
    <t>Hawthorn, Victoria</t>
  </si>
  <si>
    <t>Jyväskylä</t>
  </si>
  <si>
    <t>University of Verona</t>
  </si>
  <si>
    <t>Verona</t>
  </si>
  <si>
    <t>Universidade de Aveiro</t>
  </si>
  <si>
    <t>Aveiro</t>
  </si>
  <si>
    <t>Palacky University Olomouc</t>
  </si>
  <si>
    <t>Olomouc</t>
  </si>
  <si>
    <t>Universidade Estadual Paulista</t>
  </si>
  <si>
    <t>University of Hannover</t>
  </si>
  <si>
    <t>University of Plymouth</t>
  </si>
  <si>
    <t>Plymouth, Devon</t>
  </si>
  <si>
    <t>Medical University of Graz</t>
  </si>
  <si>
    <t>Graz</t>
  </si>
  <si>
    <t>Saint Louis University</t>
  </si>
  <si>
    <t>San Diego, CA</t>
  </si>
  <si>
    <t>Polytechnic University of Turin</t>
  </si>
  <si>
    <t>Université de Lille I</t>
  </si>
  <si>
    <t>Villeneuve-d'Ascq</t>
  </si>
  <si>
    <t>Saskatoon, Saskatchewan</t>
  </si>
  <si>
    <t>Polytechnic University of Valencia</t>
  </si>
  <si>
    <t>St George's University of London</t>
  </si>
  <si>
    <t>University of Graz</t>
  </si>
  <si>
    <t>Wellington</t>
  </si>
  <si>
    <t>Riyadh</t>
  </si>
  <si>
    <t>Tilburg</t>
  </si>
  <si>
    <t>Jiangnan University</t>
  </si>
  <si>
    <t>Wuxi, Jiangsu</t>
  </si>
  <si>
    <t>Tartu</t>
  </si>
  <si>
    <t>Ottowa, ON</t>
  </si>
  <si>
    <t>China University of Geosciences (Wuhan)</t>
  </si>
  <si>
    <t>Palmerston North</t>
  </si>
  <si>
    <t>University of Iceland</t>
  </si>
  <si>
    <t>Iceland</t>
  </si>
  <si>
    <t>Reykjavik</t>
  </si>
  <si>
    <t>Oulu</t>
  </si>
  <si>
    <t>University of Tromsø</t>
  </si>
  <si>
    <t>Tromsø</t>
  </si>
  <si>
    <t>University of Wisconsin--Milwaukee</t>
  </si>
  <si>
    <t>Milwaukee, WI</t>
  </si>
  <si>
    <t>Ben-Gurion University of the Negev</t>
  </si>
  <si>
    <t>Beer-Sheva</t>
  </si>
  <si>
    <t>Loughborough, Leicestershire</t>
  </si>
  <si>
    <t>Medical College of Wisconsin</t>
  </si>
  <si>
    <t>University of Louisville</t>
  </si>
  <si>
    <t>Louisville, KY</t>
  </si>
  <si>
    <t>Bratislava</t>
  </si>
  <si>
    <t>University of Cyprus</t>
  </si>
  <si>
    <t>Cyprus</t>
  </si>
  <si>
    <t>Nicosia</t>
  </si>
  <si>
    <t>Beihang University</t>
  </si>
  <si>
    <t>University of Fribourg</t>
  </si>
  <si>
    <t>Fribourg</t>
  </si>
  <si>
    <t>University of Sevilla</t>
  </si>
  <si>
    <t>Seville</t>
  </si>
  <si>
    <t>Penrith, NSW</t>
  </si>
  <si>
    <t>Suzhou University</t>
  </si>
  <si>
    <t>Suzhou</t>
  </si>
  <si>
    <t>Bayreuth</t>
  </si>
  <si>
    <t>Ege University</t>
  </si>
  <si>
    <t>?zmir</t>
  </si>
  <si>
    <t>Modena</t>
  </si>
  <si>
    <t>Giza</t>
  </si>
  <si>
    <t>Saint Petersburg State University</t>
  </si>
  <si>
    <t>St Petersburg</t>
  </si>
  <si>
    <t>University of Rostock</t>
  </si>
  <si>
    <t>Rostock</t>
  </si>
  <si>
    <t>Gwangju Institute of Science and Technology</t>
  </si>
  <si>
    <t>Gwangju, Gyeonggi</t>
  </si>
  <si>
    <t>Chiba-shi, Chiba</t>
  </si>
  <si>
    <t>National University of La Plata</t>
  </si>
  <si>
    <t>Buenos Aires</t>
  </si>
  <si>
    <t>University of Alaska--Fairbanks</t>
  </si>
  <si>
    <t>Fairbanks, AK</t>
  </si>
  <si>
    <t>University of Montana</t>
  </si>
  <si>
    <t>Missoula, MT</t>
  </si>
  <si>
    <t>Ramat Gan</t>
  </si>
  <si>
    <t>Universidade do Estado do Rio de Janeiro</t>
  </si>
  <si>
    <t>Maracanã, Rio de Janeiro</t>
  </si>
  <si>
    <t>University of Ioannina</t>
  </si>
  <si>
    <t>Ioannina</t>
  </si>
  <si>
    <t>Salaya, Nakhon Pathom</t>
  </si>
  <si>
    <t>Swansea, Wales</t>
  </si>
  <si>
    <t>Pamplona</t>
  </si>
  <si>
    <t>College of William and Mary</t>
  </si>
  <si>
    <t>Williamsburg, VA</t>
  </si>
  <si>
    <t>University of Maryland--Baltimore County</t>
  </si>
  <si>
    <t>Melbourne, VIC</t>
  </si>
  <si>
    <t>University of Cagliari</t>
  </si>
  <si>
    <t>Cagliari</t>
  </si>
  <si>
    <t>University of Nantes</t>
  </si>
  <si>
    <t>Nantes</t>
  </si>
  <si>
    <t>University of Texas--San Antonio</t>
  </si>
  <si>
    <t>San Antonio, TX</t>
  </si>
  <si>
    <t>Busan</t>
  </si>
  <si>
    <t>Rush University</t>
  </si>
  <si>
    <t>Vilnius</t>
  </si>
  <si>
    <t>University of Ferrara</t>
  </si>
  <si>
    <t>Ferrara</t>
  </si>
  <si>
    <t>Martin Luther University of Halle-Wittenberg</t>
  </si>
  <si>
    <t>Halle (Saale)</t>
  </si>
  <si>
    <t>University of Parma</t>
  </si>
  <si>
    <t>Parma</t>
  </si>
  <si>
    <t>Hunan University</t>
  </si>
  <si>
    <t>Isfahan University of Technology</t>
  </si>
  <si>
    <t>Isfahan</t>
  </si>
  <si>
    <t>Laramie, WY</t>
  </si>
  <si>
    <t>Indian Institute of Technology Delhi</t>
  </si>
  <si>
    <t>New Delhi</t>
  </si>
  <si>
    <t>Hatfield</t>
  </si>
  <si>
    <t>Bangor, Gwynedd</t>
  </si>
  <si>
    <t>University of Bodenkultur Wien</t>
  </si>
  <si>
    <t>Wien</t>
  </si>
  <si>
    <t>University of Calabria</t>
  </si>
  <si>
    <t>Arcavacata di Rende</t>
  </si>
  <si>
    <t>University of Split</t>
  </si>
  <si>
    <t>Split</t>
  </si>
  <si>
    <t>Open University</t>
  </si>
  <si>
    <t>Milton Keynes, Buckinghamshire</t>
  </si>
  <si>
    <t>Universiti Sains Malaysia</t>
  </si>
  <si>
    <t>Penang</t>
  </si>
  <si>
    <t>West Virginia University</t>
  </si>
  <si>
    <t>Morgantown, WV</t>
  </si>
  <si>
    <t>Universitatea Babe?-Bolyai</t>
  </si>
  <si>
    <t>Cluj-Napoca</t>
  </si>
  <si>
    <t>Ankara University</t>
  </si>
  <si>
    <t>Fayetteville, AR</t>
  </si>
  <si>
    <t>University of Burgundy</t>
  </si>
  <si>
    <t>Dijon</t>
  </si>
  <si>
    <t>University of Salento</t>
  </si>
  <si>
    <t>Lecce</t>
  </si>
  <si>
    <t>Clemson, SC</t>
  </si>
  <si>
    <t>Bedford Park</t>
  </si>
  <si>
    <t>Universitat de les Illes Balears</t>
  </si>
  <si>
    <t>Palma de Mallorca, Islas Baleares</t>
  </si>
  <si>
    <t>Indian Institute of Technology Madras</t>
  </si>
  <si>
    <t>Chennai, Tamil Nadu</t>
  </si>
  <si>
    <t>University of Electronic Science and Technology of China</t>
  </si>
  <si>
    <t>Durham, NH</t>
  </si>
  <si>
    <t>University of Salerno</t>
  </si>
  <si>
    <t>Fisciano</t>
  </si>
  <si>
    <t>Union School of Public Health - Peking Union Medical College</t>
  </si>
  <si>
    <t>Brescia</t>
  </si>
  <si>
    <t>Colchester, Essex</t>
  </si>
  <si>
    <t>Bangkok</t>
  </si>
  <si>
    <t>Graz University of Technology</t>
  </si>
  <si>
    <t>University of Québec Montréal</t>
  </si>
  <si>
    <t>Universitat de Girona</t>
  </si>
  <si>
    <t>Girona</t>
  </si>
  <si>
    <t>University of Texas Southwestern Medical Center--Dallas</t>
  </si>
  <si>
    <t>Tokyo Medical and Dental University</t>
  </si>
  <si>
    <t>Debrecen</t>
  </si>
  <si>
    <t>University of Oviedo</t>
  </si>
  <si>
    <t>Oviedo, Asturias</t>
  </si>
  <si>
    <t>Auburn, AL</t>
  </si>
  <si>
    <t>Braunschweig University of Technology</t>
  </si>
  <si>
    <t>Braunschweig</t>
  </si>
  <si>
    <t>Catholic University of the Sacred Heart</t>
  </si>
  <si>
    <t>Bucharest</t>
  </si>
  <si>
    <t>Portsmouth</t>
  </si>
  <si>
    <t>University of Rovira i Virgili</t>
  </si>
  <si>
    <t>Tarragona</t>
  </si>
  <si>
    <t>Aligarh Muslim University</t>
  </si>
  <si>
    <t>Aligarh</t>
  </si>
  <si>
    <t>Canterbury, Kent</t>
  </si>
  <si>
    <t>Gyeongsang National University</t>
  </si>
  <si>
    <t>Jinju City, South Gyeongsang </t>
  </si>
  <si>
    <t>Bethlehem, PA</t>
  </si>
  <si>
    <t>Matsumoto City, Nagano Prefecture</t>
  </si>
  <si>
    <t>Indian Institute of Technology Kanpur</t>
  </si>
  <si>
    <t>Kanpur, Uttar Pradesh</t>
  </si>
  <si>
    <t>Tampere</t>
  </si>
  <si>
    <t>Donghua University</t>
  </si>
  <si>
    <t>Ernst Moritz Arndt Universitat Greifswald</t>
  </si>
  <si>
    <t>Greifswald</t>
  </si>
  <si>
    <t>Indian Institute of Technology Kharagpur</t>
  </si>
  <si>
    <t>Kharagpur</t>
  </si>
  <si>
    <t>Zagreb</t>
  </si>
  <si>
    <t>Old Dominion University</t>
  </si>
  <si>
    <t>Norfolk, VA</t>
  </si>
  <si>
    <t>University Hohenheim</t>
  </si>
  <si>
    <t>Kent, OH</t>
  </si>
  <si>
    <t>Jeonju, Jeollabuk</t>
  </si>
  <si>
    <t>Heriot Watt University</t>
  </si>
  <si>
    <t>Tehran University of Medical Sciences</t>
  </si>
  <si>
    <t>Institut National des Sciences Appliquées de Lyon</t>
  </si>
  <si>
    <t>Athens, OH</t>
  </si>
  <si>
    <t>Central China Normal University</t>
  </si>
  <si>
    <t>Nanjing Agricultural University</t>
  </si>
  <si>
    <t>University of Lubeck</t>
  </si>
  <si>
    <t>Lübeck</t>
  </si>
  <si>
    <t>Polytechnic University of Madrid</t>
  </si>
  <si>
    <t>Universidad de la Laguna</t>
  </si>
  <si>
    <t>La Laguna</t>
  </si>
  <si>
    <t>Université Paris Nord- Paris XIII</t>
  </si>
  <si>
    <t>Villetaneuse</t>
  </si>
  <si>
    <t>Brno</t>
  </si>
  <si>
    <t>University of Missouri--Kansas City</t>
  </si>
  <si>
    <t>Kansas City, MO</t>
  </si>
  <si>
    <t>Salamanca</t>
  </si>
  <si>
    <t>Varanasi, Uttar Pradesh</t>
  </si>
  <si>
    <t>Brigham Young University--Provo</t>
  </si>
  <si>
    <t>Provo, UT</t>
  </si>
  <si>
    <t>Kaohsiung</t>
  </si>
  <si>
    <t>University of Nevada--Reno</t>
  </si>
  <si>
    <t>Reno, NV</t>
  </si>
  <si>
    <t>University of Sherbrooke</t>
  </si>
  <si>
    <t>Sherbrooke, Québec</t>
  </si>
  <si>
    <t>Logan, UT</t>
  </si>
  <si>
    <t>Hull</t>
  </si>
  <si>
    <t>Osaka</t>
  </si>
  <si>
    <t>University of Idaho</t>
  </si>
  <si>
    <t>Moscow, ID</t>
  </si>
  <si>
    <t>University of Rhode Island</t>
  </si>
  <si>
    <t>Kingston, RI</t>
  </si>
  <si>
    <t>Liverpool John Moores University</t>
  </si>
  <si>
    <t>Wuhan University of Technology</t>
  </si>
  <si>
    <t>Universiti Putra Malaysia</t>
  </si>
  <si>
    <t>Serdang, Selangor</t>
  </si>
  <si>
    <t>Mons</t>
  </si>
  <si>
    <t>Otto von Guericke University</t>
  </si>
  <si>
    <t>Magdeburg</t>
  </si>
  <si>
    <t>Florianópolis</t>
  </si>
  <si>
    <t>University of Vigo</t>
  </si>
  <si>
    <t>Vigo, Pontevedra</t>
  </si>
  <si>
    <t>Norwegian University of Life Sciences</t>
  </si>
  <si>
    <t>Ås</t>
  </si>
  <si>
    <t>University of Regina</t>
  </si>
  <si>
    <t>Regina, SK</t>
  </si>
  <si>
    <t>Johor</t>
  </si>
  <si>
    <t>Chongqing University</t>
  </si>
  <si>
    <t>Chongqing</t>
  </si>
  <si>
    <t>Cranfield, Bedfordshire</t>
  </si>
  <si>
    <t>University of Kansas Medical Center</t>
  </si>
  <si>
    <t>Kansas City, KS</t>
  </si>
  <si>
    <t>Montana State University</t>
  </si>
  <si>
    <t>Bozeman, MT</t>
  </si>
  <si>
    <t>Rio Achaia</t>
  </si>
  <si>
    <t>University of Texas Health Science Center--Houston</t>
  </si>
  <si>
    <t>Huazhong Agricultural University</t>
  </si>
  <si>
    <t>New Mexico State University</t>
  </si>
  <si>
    <t>Las Cruces, NM</t>
  </si>
  <si>
    <t>Brasília</t>
  </si>
  <si>
    <t>Université of Paris-Est Créteil</t>
  </si>
  <si>
    <t>Créteil</t>
  </si>
  <si>
    <t>University of Akron</t>
  </si>
  <si>
    <t>Akron, OH</t>
  </si>
  <si>
    <t>University of North Texas</t>
  </si>
  <si>
    <t>Denton, TX</t>
  </si>
  <si>
    <t>University of Toledo</t>
  </si>
  <si>
    <t>Toledo, OH</t>
  </si>
  <si>
    <t>Institut National Polytechnique de Toulouse</t>
  </si>
  <si>
    <t>Jadavpur University</t>
  </si>
  <si>
    <t>Kolkata, West Bengal</t>
  </si>
  <si>
    <t>Kampala</t>
  </si>
  <si>
    <t>Houghton, MI</t>
  </si>
  <si>
    <t>Johannes Kepler University of Linz</t>
  </si>
  <si>
    <t>Linz</t>
  </si>
  <si>
    <t>National Polytechnic Institute</t>
  </si>
  <si>
    <t>Mexico City</t>
  </si>
  <si>
    <t>Indian Institute of Technology Roorkee</t>
  </si>
  <si>
    <t>Roorkee, Uttarakhand</t>
  </si>
  <si>
    <t>Ulsan</t>
  </si>
  <si>
    <t>Capital Medical University</t>
  </si>
  <si>
    <t>Staffordshire</t>
  </si>
  <si>
    <t>Novosibirsk</t>
  </si>
  <si>
    <t>University of Orleans</t>
  </si>
  <si>
    <t>Orléans</t>
  </si>
  <si>
    <t>Northeastern University - China</t>
  </si>
  <si>
    <t>Shenyang</t>
  </si>
  <si>
    <t>Ocean University of China</t>
  </si>
  <si>
    <t>Quingdao, Shandong</t>
  </si>
  <si>
    <t>Kanazawa, Ishikawa</t>
  </si>
  <si>
    <t>Murdoch</t>
  </si>
  <si>
    <t>University of Nevada--Las Vegas</t>
  </si>
  <si>
    <t>Las Vegas, NV</t>
  </si>
  <si>
    <t>University of Sofia</t>
  </si>
  <si>
    <t>Sofia</t>
  </si>
  <si>
    <t>University of Wroc?aw</t>
  </si>
  <si>
    <t>Wroc?aw</t>
  </si>
  <si>
    <t>New York Medical College</t>
  </si>
  <si>
    <t>None</t>
  </si>
  <si>
    <t>University of Texas Health Science Center--San Antonio</t>
  </si>
  <si>
    <t>Beijing University of Chemical Technology</t>
  </si>
  <si>
    <t>Southwest University - China</t>
  </si>
  <si>
    <t>Palermo</t>
  </si>
  <si>
    <t>St. John's, NL</t>
  </si>
  <si>
    <t>National Yang-Ming University</t>
  </si>
  <si>
    <t>University of Kaiserslautern</t>
  </si>
  <si>
    <t>Kaiserslautern</t>
  </si>
  <si>
    <t>Université de Versailles Saint-Quentin-en-Yvelines</t>
  </si>
  <si>
    <t>Versailles</t>
  </si>
  <si>
    <t>University of Nebraska Medical Center</t>
  </si>
  <si>
    <t>Omaha, NE</t>
  </si>
  <si>
    <t>Georgia Regents University</t>
  </si>
  <si>
    <t>Augusta, GA</t>
  </si>
  <si>
    <t>Universitat Jaume I</t>
  </si>
  <si>
    <t>Castellón de la Plana</t>
  </si>
  <si>
    <t>University of Alicante</t>
  </si>
  <si>
    <t>Alicante</t>
  </si>
  <si>
    <t>Binghamton University--SUNY</t>
  </si>
  <si>
    <t>Binghamton, NY</t>
  </si>
  <si>
    <t>Missouri University of Science &amp; Technology</t>
  </si>
  <si>
    <t>Rolla, MO</t>
  </si>
  <si>
    <t>Kyoto</t>
  </si>
  <si>
    <t>Loma Linda University</t>
  </si>
  <si>
    <t>Loma Linda, CA</t>
  </si>
  <si>
    <t>Northwest A&amp;F University - China</t>
    <phoneticPr fontId="4" type="noConversion"/>
  </si>
  <si>
    <t>Yangling, Shaanxi</t>
  </si>
  <si>
    <t>Tarbiat Modares University</t>
  </si>
  <si>
    <t>University of New England</t>
  </si>
  <si>
    <t>Armidale NSW</t>
  </si>
  <si>
    <t>Gazi University</t>
  </si>
  <si>
    <t>University of Ulster</t>
  </si>
  <si>
    <t>Coleraine</t>
  </si>
  <si>
    <t>Northwest University Xi'an</t>
  </si>
  <si>
    <t>Polytechnic University of Bucharest</t>
  </si>
  <si>
    <t>Polytechnique Montreal</t>
  </si>
  <si>
    <t>Dublin</t>
  </si>
  <si>
    <t>University of Poitiers</t>
  </si>
  <si>
    <t>Poitiers</t>
  </si>
  <si>
    <t>National Taiwan University of Science and Technology</t>
  </si>
  <si>
    <t>Taipei City</t>
  </si>
  <si>
    <t>Beijing Forestry University</t>
  </si>
  <si>
    <t>Concepcion</t>
  </si>
  <si>
    <t>University of Maine</t>
  </si>
  <si>
    <t>Orono, ME</t>
  </si>
  <si>
    <t>Nanjing Medical University</t>
  </si>
  <si>
    <t>Gulou, Nanjing</t>
  </si>
  <si>
    <t>University of the Republic - Uruguay</t>
  </si>
  <si>
    <t>Montevideo</t>
  </si>
  <si>
    <t>Cairo</t>
  </si>
  <si>
    <t>Iran University Science &amp; Technology</t>
  </si>
  <si>
    <t>University of Hyderabad</t>
  </si>
  <si>
    <t>Hyderabad</t>
  </si>
  <si>
    <t>Universidade Federal de São Carlos</t>
  </si>
  <si>
    <t>São Carlos, SP</t>
  </si>
  <si>
    <t>Stirling</t>
  </si>
  <si>
    <t>Budapest University of Technology &amp; Economics</t>
  </si>
  <si>
    <t>China Medical University Taiwan</t>
  </si>
  <si>
    <t>Taichung</t>
  </si>
  <si>
    <t>CUNY--City College</t>
  </si>
  <si>
    <t>Alexandria</t>
  </si>
  <si>
    <t>Taoyuan City</t>
  </si>
  <si>
    <t>City University London</t>
  </si>
  <si>
    <t>Universidade Federal de Pernambuco</t>
  </si>
  <si>
    <t>Recife, PE</t>
  </si>
  <si>
    <t>All India Institute of Medical Sciences</t>
  </si>
  <si>
    <t>Yildiz Teknik University</t>
  </si>
  <si>
    <t>Tokyo</t>
  </si>
  <si>
    <t>Murcia</t>
  </si>
  <si>
    <t>Marche Polytechnic University</t>
  </si>
  <si>
    <t>Ancona</t>
  </si>
  <si>
    <t>Universiti Kebangsaan Malaysia</t>
  </si>
  <si>
    <t>Bangi Selangor</t>
  </si>
  <si>
    <t>American University of Beirut</t>
  </si>
  <si>
    <t>Beirut</t>
  </si>
  <si>
    <t>Fuzhou University</t>
  </si>
  <si>
    <t>Fuzhou, Fujian</t>
  </si>
  <si>
    <t>Islamic Azad University Karaj</t>
  </si>
  <si>
    <t>Karaj</t>
  </si>
  <si>
    <t>Semmelweis University</t>
  </si>
  <si>
    <t>South China Normal University</t>
  </si>
  <si>
    <t>University of Caen</t>
  </si>
  <si>
    <t>Caen</t>
  </si>
  <si>
    <t>University of Sassari</t>
  </si>
  <si>
    <t>Sassari</t>
  </si>
  <si>
    <t>Southern Illinois University--Carbondale</t>
  </si>
  <si>
    <t>Carbondale, IL</t>
  </si>
  <si>
    <t>Kumamoto</t>
  </si>
  <si>
    <t>Szeged</t>
  </si>
  <si>
    <t>Fourth Military Medical University</t>
  </si>
  <si>
    <t>National University of Cordoba</t>
  </si>
  <si>
    <t>Córdoba</t>
  </si>
  <si>
    <t>Niigata</t>
  </si>
  <si>
    <t>University of Lille II</t>
  </si>
  <si>
    <t>Lille</t>
  </si>
  <si>
    <t>Maribor</t>
  </si>
  <si>
    <t>Employer 
Reputation</t>
    <phoneticPr fontId="4" type="noConversion"/>
  </si>
  <si>
    <t>Faculty 
Student</t>
    <phoneticPr fontId="4" type="noConversion"/>
  </si>
  <si>
    <t>International
 Faculty</t>
    <phoneticPr fontId="4" type="noConversion"/>
  </si>
  <si>
    <t>International 
Students</t>
    <phoneticPr fontId="4" type="noConversion"/>
  </si>
  <si>
    <t>Citations 
per Faculty</t>
    <phoneticPr fontId="4" type="noConversion"/>
  </si>
  <si>
    <t>Massachusetts Institute of Technology</t>
    <phoneticPr fontId="4" type="noConversion"/>
  </si>
  <si>
    <t>California Institute of Technology</t>
    <phoneticPr fontId="1" type="noConversion"/>
  </si>
  <si>
    <t>California Institute of Technology</t>
    <phoneticPr fontId="4" type="noConversion"/>
  </si>
  <si>
    <t>University College London</t>
    <phoneticPr fontId="4" type="noConversion"/>
  </si>
  <si>
    <t>ETH Zurich – Swiss Federal Institute of Technology Zurich</t>
  </si>
  <si>
    <t xml:space="preserve">National University of Singapore </t>
    <phoneticPr fontId="1" type="noConversion"/>
  </si>
  <si>
    <t xml:space="preserve">National University of Singapore </t>
    <phoneticPr fontId="4" type="noConversion"/>
  </si>
  <si>
    <t xml:space="preserve">Nanyang Technological University, Singapore </t>
    <phoneticPr fontId="4" type="noConversion"/>
  </si>
  <si>
    <t>University of California, Berkeley</t>
    <phoneticPr fontId="4" type="noConversion"/>
  </si>
  <si>
    <t>University of California, Los Angeles</t>
    <phoneticPr fontId="1" type="noConversion"/>
  </si>
  <si>
    <t>University of California, Los Angeles</t>
    <phoneticPr fontId="4" type="noConversion"/>
  </si>
  <si>
    <t>London School of Economics and Political Science</t>
    <phoneticPr fontId="4" type="noConversion"/>
  </si>
  <si>
    <t>University of California, San Diego</t>
    <phoneticPr fontId="4" type="noConversion"/>
  </si>
  <si>
    <t>The Chinese University of Hong Kong</t>
    <phoneticPr fontId="4" type="noConversion"/>
  </si>
  <si>
    <t>New York University</t>
    <phoneticPr fontId="4" type="noConversion"/>
  </si>
  <si>
    <t xml:space="preserve">The University of New South Wales </t>
    <phoneticPr fontId="4" type="noConversion"/>
  </si>
  <si>
    <t xml:space="preserve">National Taiwan University </t>
    <phoneticPr fontId="4" type="noConversion"/>
  </si>
  <si>
    <t xml:space="preserve">Pohang University of Science And Technology </t>
    <phoneticPr fontId="4" type="noConversion"/>
  </si>
  <si>
    <t xml:space="preserve">Universidad de Buenos Aires </t>
    <phoneticPr fontId="4" type="noConversion"/>
  </si>
  <si>
    <t>Sungkyunkwan University</t>
    <phoneticPr fontId="4" type="noConversion"/>
  </si>
  <si>
    <t>University of California, Santa Barbara</t>
    <phoneticPr fontId="4" type="noConversion"/>
  </si>
  <si>
    <t xml:space="preserve">Universidad Nacional Autónoma de México </t>
    <phoneticPr fontId="4" type="noConversion"/>
  </si>
  <si>
    <t>Universiti Malaya</t>
    <phoneticPr fontId="4" type="noConversion"/>
  </si>
  <si>
    <t>Université Pierre et Marie Curie</t>
    <phoneticPr fontId="4" type="noConversion"/>
  </si>
  <si>
    <t xml:space="preserve">Pontificia Universidad Católica de Chile </t>
    <phoneticPr fontId="4" type="noConversion"/>
  </si>
  <si>
    <t>Université Catholique de Louvain</t>
    <phoneticPr fontId="4" type="noConversion"/>
  </si>
  <si>
    <t xml:space="preserve">Technische Universität Berlin </t>
    <phoneticPr fontId="4" type="noConversion"/>
  </si>
  <si>
    <t xml:space="preserve">Rank </t>
    <phoneticPr fontId="1" type="noConversion"/>
  </si>
  <si>
    <t>Institution</t>
    <phoneticPr fontId="1" type="noConversion"/>
  </si>
  <si>
    <t>Country</t>
    <phoneticPr fontId="1" type="noConversion"/>
  </si>
  <si>
    <t>Teaching</t>
  </si>
  <si>
    <t>International Outlook</t>
  </si>
  <si>
    <t>Research</t>
  </si>
  <si>
    <t>Citations</t>
  </si>
  <si>
    <t>Industry Income</t>
  </si>
  <si>
    <t>Overall</t>
  </si>
  <si>
    <t>University of Oxford</t>
    <phoneticPr fontId="1" type="noConversion"/>
  </si>
  <si>
    <t>United Kingdom</t>
    <phoneticPr fontId="1" type="noConversion"/>
  </si>
  <si>
    <t>Stanford University</t>
    <phoneticPr fontId="1" type="noConversion"/>
  </si>
  <si>
    <t>University of Cambridge</t>
    <phoneticPr fontId="1" type="noConversion"/>
  </si>
  <si>
    <t>ETH Zurich – Swiss Federal Institute of Technology Zurich</t>
    <phoneticPr fontId="1" type="noConversion"/>
  </si>
  <si>
    <t>University of California, Berkeley</t>
    <phoneticPr fontId="1" type="noConversion"/>
  </si>
  <si>
    <t>University of California, Los Angeles</t>
  </si>
  <si>
    <t>University of California, San Diego</t>
  </si>
  <si>
    <t>University of California, Santa Barbara</t>
  </si>
  <si>
    <t>University of North Carolina at Chapel Hill</t>
  </si>
  <si>
    <t>Humboldt University of Berlin</t>
  </si>
  <si>
    <t>Washington University in St Louis</t>
  </si>
  <si>
    <t>University of Queensland</t>
  </si>
  <si>
    <t>Korea Advanced Institute of Science and Technology (KAIST)</t>
  </si>
  <si>
    <t>University of Tübingen</t>
  </si>
  <si>
    <t>University of Mannheim</t>
  </si>
  <si>
    <t>Pierre and Marie Curie University</t>
  </si>
  <si>
    <t>Ulm University</t>
  </si>
  <si>
    <t>Sungkyunkwan University</t>
    <phoneticPr fontId="1" type="noConversion"/>
  </si>
  <si>
    <t>Rutgers, the State University of New Jersey</t>
  </si>
  <si>
    <t>Indiana University</t>
  </si>
  <si>
    <t>-</t>
  </si>
  <si>
    <t>University of Erlangen-Nuremberg</t>
  </si>
  <si>
    <t>TU Dresden</t>
  </si>
  <si>
    <t>University of Massachusetts</t>
  </si>
  <si>
    <t>Royal Holloway, University of London</t>
  </si>
  <si>
    <t>University of Luxembourg</t>
  </si>
  <si>
    <t>Luxembourg</t>
  </si>
  <si>
    <t>Paris-Sud University</t>
  </si>
  <si>
    <t>Russian Federation</t>
  </si>
  <si>
    <t>Scuola Superiore Sant’Anna</t>
  </si>
  <si>
    <t>University of Illinois at Chicago</t>
  </si>
  <si>
    <t>201-250</t>
  </si>
  <si>
    <t>University of Hawai’i at Mānoa</t>
  </si>
  <si>
    <t>Korea, Republic of</t>
  </si>
  <si>
    <t>Paris Descartes University</t>
  </si>
  <si>
    <t>Paris Diderot University – Paris 7</t>
  </si>
  <si>
    <t>Queen’s University</t>
  </si>
  <si>
    <t>Queen’s University Belfast</t>
  </si>
  <si>
    <t>Royal College of Surgeons in Ireland</t>
  </si>
  <si>
    <t>St George’s, University of London</t>
  </si>
  <si>
    <t>Stony Brook University</t>
  </si>
  <si>
    <t>Technical University of Darmstadt</t>
  </si>
  <si>
    <t>University of Texas at Dallas</t>
  </si>
  <si>
    <t>251-300</t>
  </si>
  <si>
    <t>Bayreuth University</t>
  </si>
  <si>
    <t>University at Buffalo</t>
  </si>
  <si>
    <t>Free University of Bozen-Bolzano</t>
  </si>
  <si>
    <t>University of Hohenheim</t>
  </si>
  <si>
    <t>Koç University</t>
  </si>
  <si>
    <t>University of Marburg</t>
  </si>
  <si>
    <t>Mines ParisTech</t>
  </si>
  <si>
    <t>University of São Paulo</t>
  </si>
  <si>
    <t>University of Tennessee, Knoxville</t>
  </si>
  <si>
    <t>William &amp; Mary</t>
  </si>
  <si>
    <t>301-350</t>
  </si>
  <si>
    <t>University of Alaska Fairbanks</t>
  </si>
  <si>
    <t>Anglia Ruskin University</t>
  </si>
  <si>
    <t>Central European University</t>
  </si>
  <si>
    <t>Federal University of Toulouse Midi-Pyrénées</t>
  </si>
  <si>
    <t>University of Liège</t>
  </si>
  <si>
    <t>Moscow Institute of Physics and Technology</t>
  </si>
  <si>
    <t>Royal Veterinary College</t>
  </si>
  <si>
    <t>Sabancı University</t>
  </si>
  <si>
    <t>University of Strasbourg</t>
  </si>
  <si>
    <t>Technical University of Dortmund</t>
  </si>
  <si>
    <t>351-400</t>
  </si>
  <si>
    <t>Binghamton University, State University of New York</t>
  </si>
  <si>
    <t>Claude Bernard University Lyon 1</t>
  </si>
  <si>
    <t xml:space="preserve">École des Ponts ParisTech </t>
  </si>
  <si>
    <t>ITMO University</t>
  </si>
  <si>
    <t>Leibniz University of Hanover</t>
  </si>
  <si>
    <t>Macao</t>
  </si>
  <si>
    <t>University of Missouri</t>
  </si>
  <si>
    <t>Montpellier University</t>
  </si>
  <si>
    <t>National University of Ireland, Maynooth</t>
  </si>
  <si>
    <t>Örebro University</t>
  </si>
  <si>
    <t>Paris-Sorbonne University – Paris 4</t>
  </si>
  <si>
    <t>University of Texas at San Antonio</t>
  </si>
  <si>
    <t>Toyota Technological Institute</t>
  </si>
  <si>
    <t>401-500</t>
  </si>
  <si>
    <t>Atilim University</t>
  </si>
  <si>
    <t>University of Aveiro</t>
  </si>
  <si>
    <t>University of Bari Aldo Moro</t>
  </si>
  <si>
    <t>University of Bergamo</t>
  </si>
  <si>
    <t>Boğaziçi University</t>
  </si>
  <si>
    <t>Chung-Ang University</t>
  </si>
  <si>
    <t>Cyprus University of Technology</t>
  </si>
  <si>
    <t>École Normale Supérieure de Cachan</t>
  </si>
  <si>
    <t>Federico Santa María Technical University</t>
  </si>
  <si>
    <t>University of Greifswald</t>
  </si>
  <si>
    <t>Hasselt University</t>
  </si>
  <si>
    <t>Higher School of Economics</t>
  </si>
  <si>
    <t>Kazan Federal University</t>
  </si>
  <si>
    <t>King Fahd University of Petroleum and Minerals</t>
  </si>
  <si>
    <t>University of Lille</t>
  </si>
  <si>
    <t>National Research Nuclear University MePhI</t>
  </si>
  <si>
    <t>University of Neuchâtel</t>
  </si>
  <si>
    <t>University of Nice Sophia Antipolis</t>
  </si>
  <si>
    <t>Northern Arizona University</t>
  </si>
  <si>
    <t>The Open University</t>
  </si>
  <si>
    <t>Panthéon-Sorbonne University – Paris 1</t>
  </si>
  <si>
    <t>Pontifical Catholic University of Chile</t>
  </si>
  <si>
    <t>Université du Québec à Montréal</t>
  </si>
  <si>
    <t>Renmin University of China</t>
  </si>
  <si>
    <t>University of Rome II – Tor Vergata</t>
  </si>
  <si>
    <t>University of Rome III</t>
  </si>
  <si>
    <t>University of Siegen</t>
  </si>
  <si>
    <t>Soas, University of London</t>
  </si>
  <si>
    <t>University of St Gallen</t>
  </si>
  <si>
    <t>State University of Campinas</t>
  </si>
  <si>
    <t>UiT The Arctic University of Norway</t>
  </si>
  <si>
    <t>501-600</t>
  </si>
  <si>
    <t>Auckland University of Technology</t>
  </si>
  <si>
    <t>Université Bourgogne Franche-Comté (UBFC)</t>
  </si>
  <si>
    <t>Ca’ Foscari University of Venice</t>
  </si>
  <si>
    <t>University of Chile</t>
  </si>
  <si>
    <t>China Medical University, Taiwan</t>
  </si>
  <si>
    <t>Creighton University</t>
  </si>
  <si>
    <t>Khalifa University of Science, Technology and Research</t>
  </si>
  <si>
    <t>University of Minho</t>
  </si>
  <si>
    <t>Monterrey Institute of Technology and Higher Education</t>
  </si>
  <si>
    <t>National Institute of Applied Sciences of Lyon (INSA Lyon)</t>
  </si>
  <si>
    <t>New Jersey Institute of Technology</t>
  </si>
  <si>
    <t>Nova University of Lisbon</t>
  </si>
  <si>
    <t>Otto von Guericke University of Magdeburg</t>
  </si>
  <si>
    <t>University of Paderborn</t>
  </si>
  <si>
    <t>Pontifical Xavierian University</t>
  </si>
  <si>
    <t xml:space="preserve">University of Rennes </t>
  </si>
  <si>
    <t>Roskilde University</t>
  </si>
  <si>
    <t>Soochow University</t>
  </si>
  <si>
    <t>Southern Cross University</t>
  </si>
  <si>
    <t>State University of New York Albany</t>
  </si>
  <si>
    <t>University of Texas at Arlington</t>
  </si>
  <si>
    <t>University of the Andes</t>
  </si>
  <si>
    <t>University of the Sunshine Coast</t>
  </si>
  <si>
    <t>Tomsk Polytechnic University</t>
  </si>
  <si>
    <t>University of Urbino Carlo Bo</t>
  </si>
  <si>
    <t>University of Wisconsin-Milwaukee</t>
  </si>
  <si>
    <t>601-800</t>
  </si>
  <si>
    <t>University of A Coruña</t>
  </si>
  <si>
    <t>AGH University of Science and Technology</t>
  </si>
  <si>
    <t>University of Alcalá</t>
  </si>
  <si>
    <t>Alfaisal University</t>
  </si>
  <si>
    <t>American University in Cairo</t>
  </si>
  <si>
    <t>University of Antioquia</t>
  </si>
  <si>
    <t>Asia University, Taiwan</t>
  </si>
  <si>
    <t>Austral University of Chile</t>
  </si>
  <si>
    <t>Babeş-Bolyai University</t>
  </si>
  <si>
    <t>University of Bedfordshire</t>
  </si>
  <si>
    <t>Universidade da Beira Interior</t>
  </si>
  <si>
    <t>Birla Institute of Technology and Science, Pilani</t>
  </si>
  <si>
    <t>Bournemouth University</t>
  </si>
  <si>
    <t>University of Brighton</t>
  </si>
  <si>
    <t>Carlos III University of Madrid</t>
  </si>
  <si>
    <t>University of Castilla-La Mancha</t>
  </si>
  <si>
    <t>University of Chemistry and Technology, Prague</t>
  </si>
  <si>
    <t>China University of Petroleum (Beijing)</t>
  </si>
  <si>
    <t>Chung Yuan Christian University</t>
  </si>
  <si>
    <t>COMSATS Institute of Information Technology</t>
  </si>
  <si>
    <t>University of Concepción</t>
  </si>
  <si>
    <t>De Montfort University</t>
  </si>
  <si>
    <t>Diego Portales University</t>
  </si>
  <si>
    <t>Eastern Mediterranean University</t>
  </si>
  <si>
    <t>École Centrale de Lyon</t>
  </si>
  <si>
    <t>Edinburgh Napier University</t>
  </si>
  <si>
    <t>Ehime University</t>
  </si>
  <si>
    <t>Eötvös Loránd University</t>
  </si>
  <si>
    <t>Universidade Federal do ABC (UFABC)</t>
  </si>
  <si>
    <t>Federal University of Minas Gerais</t>
  </si>
  <si>
    <t>Federal University of Paraná (UFPR)</t>
  </si>
  <si>
    <t>Federal University of Rio de Janeiro</t>
  </si>
  <si>
    <t>Federal University of Rio Grande do Sul</t>
  </si>
  <si>
    <t>Federal University of Santa Catarina</t>
  </si>
  <si>
    <t>Federal University of São Paulo (UNIFESP)</t>
  </si>
  <si>
    <t>Feng Chia University</t>
  </si>
  <si>
    <t>Florida Institute of Technology</t>
  </si>
  <si>
    <t>Glasgow Caledonian University</t>
  </si>
  <si>
    <t>Hofstra University</t>
  </si>
  <si>
    <t>Indian Institute of Technology Guwahati</t>
  </si>
  <si>
    <t>ISCTE-University Institute of Lisbon</t>
  </si>
  <si>
    <t>Izmir Institute of Technology</t>
  </si>
  <si>
    <t>University of Jaén</t>
  </si>
  <si>
    <t>Jikei University School of Medicine</t>
  </si>
  <si>
    <t>Jordan University of Science and Technology</t>
  </si>
  <si>
    <t>Juntendo University</t>
  </si>
  <si>
    <t>K.N. Toosi University of Technology</t>
  </si>
  <si>
    <t>Kaohsiung Medical University</t>
  </si>
  <si>
    <t>King Juan Carlos University</t>
  </si>
  <si>
    <t>King Mongkut’s University of Technology Thonburi</t>
  </si>
  <si>
    <t>Kingston University</t>
  </si>
  <si>
    <t>Kindai University</t>
  </si>
  <si>
    <t>Kochi University</t>
  </si>
  <si>
    <t>University of La Frontera</t>
  </si>
  <si>
    <t>University of La Laguna</t>
  </si>
  <si>
    <t>Leeds Beckett University</t>
  </si>
  <si>
    <t>University of Lincoln</t>
  </si>
  <si>
    <t>Nagoya City University</t>
  </si>
  <si>
    <t>Nagoya Institute of Technology</t>
  </si>
  <si>
    <t>Nanjing Normal University</t>
  </si>
  <si>
    <t>National Chung Cheng University</t>
  </si>
  <si>
    <t>National Institute of Technology Rourkela</t>
  </si>
  <si>
    <t>National University of Sciences and Technology</t>
  </si>
  <si>
    <t>National Sun Yat-Sen University</t>
  </si>
  <si>
    <t>National Taiwan Ocean University</t>
  </si>
  <si>
    <t>University of North Carolina at Greensboro</t>
  </si>
  <si>
    <t>Northeast Normal University</t>
  </si>
  <si>
    <t>Northumbria University</t>
  </si>
  <si>
    <t>Northwestern Polytechnical University</t>
  </si>
  <si>
    <t>Oakland University</t>
  </si>
  <si>
    <t>Peter the Great St Petersburg Polytechnic University</t>
  </si>
  <si>
    <t>Pontifical Catholic University of Rio de Janeiro (PUC-Rio)</t>
  </si>
  <si>
    <t>Pontifical Catholic University of Rio Grande do Sul (PUCRS)</t>
  </si>
  <si>
    <t>Quaid-i-azam University</t>
  </si>
  <si>
    <t>Rochester Institute of Technology</t>
  </si>
  <si>
    <t>University of Roehampton</t>
  </si>
  <si>
    <t>São Paulo State University (UNESP)</t>
  </si>
  <si>
    <t>Savitribai Phule Pune University</t>
  </si>
  <si>
    <t>University of Seville</t>
  </si>
  <si>
    <t>Shantou University</t>
  </si>
  <si>
    <t>Shiraz University</t>
  </si>
  <si>
    <t>Sohag University</t>
  </si>
  <si>
    <t>Sri Venkateswara University</t>
  </si>
  <si>
    <t>Suez Canal University</t>
  </si>
  <si>
    <t>Suranaree University of Technology</t>
  </si>
  <si>
    <t>Tata Institute of Fundamental Research</t>
  </si>
  <si>
    <t>Technical University of Madrid</t>
  </si>
  <si>
    <t>Teesside University</t>
  </si>
  <si>
    <t>University of Texas at El Paso</t>
  </si>
  <si>
    <t>Tezpur University</t>
  </si>
  <si>
    <t>University of the West of England</t>
  </si>
  <si>
    <t>University of the West of Scotland</t>
  </si>
  <si>
    <t>TOBB University of Economics and Technology</t>
  </si>
  <si>
    <t>Tokushima University</t>
  </si>
  <si>
    <t>Toyohashi University of Technology</t>
  </si>
  <si>
    <t>Universiti Teknologi Petronas</t>
  </si>
  <si>
    <t>West University of Timişoara</t>
  </si>
  <si>
    <t>University of Westminster</t>
  </si>
  <si>
    <t>Yamagata University</t>
  </si>
  <si>
    <t>University of Yamanashi</t>
  </si>
  <si>
    <t>Yuan Ze University</t>
  </si>
  <si>
    <t>801+</t>
  </si>
  <si>
    <t>Acharya Nagarjuna University</t>
  </si>
  <si>
    <t>Adam Mickiewicz University</t>
  </si>
  <si>
    <t>University of Agriculture Faisalabad Pakistan</t>
  </si>
  <si>
    <t>Amity University</t>
  </si>
  <si>
    <t>Amrita University</t>
  </si>
  <si>
    <t>Anadolu University</t>
  </si>
  <si>
    <t>Andhra University</t>
  </si>
  <si>
    <t>Autonomous University of Nuevo León</t>
  </si>
  <si>
    <t>Autonomous University of Puebla</t>
  </si>
  <si>
    <t>Autonomous University of the State of Mexico</t>
  </si>
  <si>
    <t>Universidad Autónoma de Yucatán</t>
  </si>
  <si>
    <t>Bahauddin Zakariya University</t>
  </si>
  <si>
    <t>Belarusian State University</t>
  </si>
  <si>
    <t>University of Cergy-Pontoise</t>
  </si>
  <si>
    <t>Chiba Institute of Technology</t>
  </si>
  <si>
    <t>China University of Mining and Technology</t>
  </si>
  <si>
    <t>Chuo University</t>
  </si>
  <si>
    <t>Cochin University of Science and Technology</t>
  </si>
  <si>
    <t>University of Costa Rica</t>
  </si>
  <si>
    <t>Czech University of Life Sciences Prague (CULS)</t>
  </si>
  <si>
    <t>Embry-Riddle Aeronautical University</t>
  </si>
  <si>
    <t>Erciyes University</t>
  </si>
  <si>
    <t>Federal University of Bahia</t>
  </si>
  <si>
    <t>Federal University of Ceará (UFC)</t>
  </si>
  <si>
    <t>Federal University of Goiás</t>
  </si>
  <si>
    <t>Federal University of Ouro Preto</t>
  </si>
  <si>
    <t>Federal University of Pernambuco</t>
  </si>
  <si>
    <t>Federal University of Rio Grande do Norte (UFRN)</t>
  </si>
  <si>
    <t>Federal University of Santa Maria</t>
  </si>
  <si>
    <t>Federal University of São Carlos</t>
  </si>
  <si>
    <t>Federal University of Lavras</t>
  </si>
  <si>
    <t>Federal University of Viçosa</t>
  </si>
  <si>
    <t>Ferdowsi University of Mashhad</t>
  </si>
  <si>
    <t>Fluminense Federal University</t>
  </si>
  <si>
    <t>Gdańsk University of Technology</t>
  </si>
  <si>
    <t>University of Guadalajara</t>
  </si>
  <si>
    <t>Hashemite University</t>
  </si>
  <si>
    <t>Hosei University</t>
  </si>
  <si>
    <t>University of Ibadan</t>
  </si>
  <si>
    <t>Nigeria</t>
  </si>
  <si>
    <t>University of Indonesia</t>
  </si>
  <si>
    <t>I-Shou University</t>
  </si>
  <si>
    <t>Ivane Javakhishvili Tbilisi State University</t>
  </si>
  <si>
    <t>Georgia</t>
  </si>
  <si>
    <t>Iwate University</t>
  </si>
  <si>
    <t>Jiangsu University</t>
  </si>
  <si>
    <t>Jinan University</t>
  </si>
  <si>
    <t>Kansai University</t>
  </si>
  <si>
    <t>King Mongkut’s Institute of Technology Ladkrabang</t>
  </si>
  <si>
    <t>Kwansei Gakuin University</t>
  </si>
  <si>
    <t>Kyushu Institute of Technology</t>
  </si>
  <si>
    <t>University of Lahore</t>
  </si>
  <si>
    <t>Lobachevsky State University of Nizhni Novgorod</t>
  </si>
  <si>
    <t>University of Łódź</t>
  </si>
  <si>
    <t>London South Bank University</t>
  </si>
  <si>
    <t>Londrina State University</t>
  </si>
  <si>
    <t>Lviv Polytechnic National University</t>
  </si>
  <si>
    <t>Maharaja Sayajirao University of Baroda</t>
  </si>
  <si>
    <t>Manipal University</t>
  </si>
  <si>
    <t>Mansoura University</t>
  </si>
  <si>
    <t>Marmara University</t>
  </si>
  <si>
    <t>University of Marrakech Cadi Ayyad</t>
  </si>
  <si>
    <t>Morocco</t>
  </si>
  <si>
    <t>Meiji University</t>
  </si>
  <si>
    <t>Ming Chuan University</t>
  </si>
  <si>
    <t>Mohammed V University of Rabat</t>
  </si>
  <si>
    <t>University of Monastir</t>
  </si>
  <si>
    <t>Tunisia</t>
  </si>
  <si>
    <t>Nagaoka University of Technology</t>
  </si>
  <si>
    <t>Nanjing Tech University</t>
  </si>
  <si>
    <t>National Research University of Electronic Technology (MIET)</t>
  </si>
  <si>
    <t>National University of Science and Technology (MISiS)</t>
  </si>
  <si>
    <t>National Technical University of Ukraine – Kyiv Polytechnic Institute</t>
  </si>
  <si>
    <t>National University of the South</t>
  </si>
  <si>
    <t>Nicolaus Copernicus University in Toruń</t>
  </si>
  <si>
    <t>Oita University</t>
  </si>
  <si>
    <t>Osmania University</t>
  </si>
  <si>
    <t>University of Pardubice</t>
  </si>
  <si>
    <t>Peoples’ Friendship University of Russia</t>
  </si>
  <si>
    <t>Pontifical Catholic University of Paraná</t>
  </si>
  <si>
    <t>Pontifical Catholic University of Valparaíso</t>
  </si>
  <si>
    <t>Riga Technical University</t>
  </si>
  <si>
    <t>Rio de Janeiro State University (UERJ)</t>
  </si>
  <si>
    <t>Saitama Medical University</t>
  </si>
  <si>
    <t>Samara State Aerospace University</t>
  </si>
  <si>
    <t>University of Santiago, Chile (USACH)</t>
  </si>
  <si>
    <t>SASTRA University</t>
  </si>
  <si>
    <t>Sathyabama University</t>
  </si>
  <si>
    <t>Sechenov First Moscow State Medical University</t>
  </si>
  <si>
    <t>Shaanxi Normal University</t>
  </si>
  <si>
    <t>Shahid Beheshti University</t>
  </si>
  <si>
    <t>Sheffield Hallam University</t>
  </si>
  <si>
    <t>Shibaura Institute of Technology Tokyo</t>
  </si>
  <si>
    <t>Shimane University</t>
  </si>
  <si>
    <t>Shizuoka University</t>
  </si>
  <si>
    <t>Showa University</t>
  </si>
  <si>
    <t>Siberian Federal University</t>
  </si>
  <si>
    <t>Sidi Mohamed Ben Abdellah University</t>
  </si>
  <si>
    <t>University of Silesia in Katowice</t>
  </si>
  <si>
    <t>Simón Bolívar University</t>
  </si>
  <si>
    <t>Venezuela, Bolivarian Republic of</t>
  </si>
  <si>
    <t>Slovak University of Technology in Bratislava</t>
  </si>
  <si>
    <t>Sofia University</t>
  </si>
  <si>
    <t>Sophia University</t>
  </si>
  <si>
    <t>University of South Africa</t>
  </si>
  <si>
    <t>South Valley University</t>
  </si>
  <si>
    <t>University of Southern Mississippi</t>
  </si>
  <si>
    <t>Southwest Jiaotong University</t>
  </si>
  <si>
    <t>SRM University</t>
  </si>
  <si>
    <t>State University of Maringá</t>
  </si>
  <si>
    <t>University of Talca</t>
  </si>
  <si>
    <t>Tamkang University</t>
  </si>
  <si>
    <t>Technical University of Liberec</t>
  </si>
  <si>
    <t>Universiti Teknologi MARA</t>
  </si>
  <si>
    <t>University of the Andes, Venezuela</t>
  </si>
  <si>
    <t>University of Tlemcen</t>
  </si>
  <si>
    <t>Algeria</t>
  </si>
  <si>
    <t>Tokyo City University</t>
  </si>
  <si>
    <t>Tokyo Denki University</t>
  </si>
  <si>
    <t>Tokyo University of Marine Science and Technology</t>
  </si>
  <si>
    <t>Tomas Bata University in Zlín</t>
  </si>
  <si>
    <t>Tottori University</t>
  </si>
  <si>
    <t>University of Toyama</t>
  </si>
  <si>
    <t>University of Tunis El Manar</t>
  </si>
  <si>
    <t>Universiti Utara Malaysia</t>
  </si>
  <si>
    <t>Utsunomiya University</t>
  </si>
  <si>
    <t>V.N. Karazin Kharkiv National University</t>
  </si>
  <si>
    <t>Vellore Institute of Technology</t>
  </si>
  <si>
    <t>VŠB - Technical University of Ostrava</t>
  </si>
  <si>
    <t>University of West Bohemia</t>
  </si>
  <si>
    <t>Xiangtan University</t>
  </si>
  <si>
    <t>Xidian University</t>
  </si>
  <si>
    <t>Yazd University</t>
  </si>
  <si>
    <t>Yıldız Technical University</t>
  </si>
  <si>
    <t>University of Zanjan</t>
  </si>
  <si>
    <r>
      <rPr>
        <sz val="11"/>
        <color theme="1"/>
        <rFont val="宋体"/>
        <family val="2"/>
        <charset val="134"/>
      </rPr>
      <t>世界排名</t>
    </r>
  </si>
  <si>
    <r>
      <rPr>
        <sz val="11"/>
        <color theme="1"/>
        <rFont val="宋体"/>
        <family val="2"/>
        <charset val="134"/>
      </rPr>
      <t>学校</t>
    </r>
    <r>
      <rPr>
        <sz val="11"/>
        <color theme="1"/>
        <rFont val="Times New Roman"/>
        <family val="1"/>
      </rPr>
      <t>*</t>
    </r>
  </si>
  <si>
    <t>SCHOOL*</t>
  </si>
  <si>
    <r>
      <rPr>
        <sz val="11"/>
        <color theme="1"/>
        <rFont val="宋体"/>
        <family val="2"/>
        <charset val="134"/>
      </rPr>
      <t>国家排名</t>
    </r>
  </si>
  <si>
    <r>
      <rPr>
        <sz val="11"/>
        <color theme="1"/>
        <rFont val="宋体"/>
        <family val="2"/>
        <charset val="134"/>
      </rPr>
      <t>总分</t>
    </r>
  </si>
  <si>
    <t>Alumni</t>
    <phoneticPr fontId="1" type="noConversion"/>
  </si>
  <si>
    <t>Award</t>
    <phoneticPr fontId="1" type="noConversion"/>
  </si>
  <si>
    <t>HiCi</t>
    <phoneticPr fontId="1" type="noConversion"/>
  </si>
  <si>
    <t>N&amp;S</t>
    <phoneticPr fontId="1" type="noConversion"/>
  </si>
  <si>
    <t>PUB</t>
    <phoneticPr fontId="1" type="noConversion"/>
  </si>
  <si>
    <t>PCP</t>
    <phoneticPr fontId="1" type="noConversion"/>
  </si>
  <si>
    <r>
      <rPr>
        <sz val="11"/>
        <color theme="1"/>
        <rFont val="宋体"/>
        <family val="2"/>
        <charset val="134"/>
      </rPr>
      <t>哈佛大学</t>
    </r>
  </si>
  <si>
    <r>
      <rPr>
        <sz val="11"/>
        <color theme="1"/>
        <rFont val="宋体"/>
        <family val="2"/>
        <charset val="134"/>
      </rPr>
      <t>斯坦福大学</t>
    </r>
  </si>
  <si>
    <r>
      <rPr>
        <sz val="11"/>
        <color theme="1"/>
        <rFont val="宋体"/>
        <family val="2"/>
        <charset val="134"/>
      </rPr>
      <t>加州大学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伯克利</t>
    </r>
  </si>
  <si>
    <r>
      <rPr>
        <sz val="11"/>
        <color theme="1"/>
        <rFont val="宋体"/>
        <family val="2"/>
        <charset val="134"/>
      </rPr>
      <t>剑桥大学</t>
    </r>
  </si>
  <si>
    <r>
      <rPr>
        <sz val="11"/>
        <color theme="1"/>
        <rFont val="宋体"/>
        <family val="2"/>
        <charset val="134"/>
      </rPr>
      <t>麻省理工学院</t>
    </r>
  </si>
  <si>
    <r>
      <rPr>
        <sz val="11"/>
        <color theme="1"/>
        <rFont val="宋体"/>
        <family val="2"/>
        <charset val="134"/>
      </rPr>
      <t>普林斯顿大学</t>
    </r>
  </si>
  <si>
    <r>
      <rPr>
        <sz val="11"/>
        <color theme="1"/>
        <rFont val="宋体"/>
        <family val="2"/>
        <charset val="134"/>
      </rPr>
      <t>牛津大学</t>
    </r>
  </si>
  <si>
    <r>
      <rPr>
        <sz val="11"/>
        <color theme="1"/>
        <rFont val="宋体"/>
        <family val="2"/>
        <charset val="134"/>
      </rPr>
      <t>加州理工学院</t>
    </r>
  </si>
  <si>
    <r>
      <rPr>
        <sz val="11"/>
        <color theme="1"/>
        <rFont val="宋体"/>
        <family val="2"/>
        <charset val="134"/>
      </rPr>
      <t>哥伦比亚大学</t>
    </r>
  </si>
  <si>
    <r>
      <rPr>
        <sz val="11"/>
        <color theme="1"/>
        <rFont val="宋体"/>
        <family val="2"/>
        <charset val="134"/>
      </rPr>
      <t>芝加哥大学</t>
    </r>
  </si>
  <si>
    <r>
      <rPr>
        <sz val="11"/>
        <color theme="1"/>
        <rFont val="宋体"/>
        <family val="2"/>
        <charset val="134"/>
      </rPr>
      <t>耶鲁大学</t>
    </r>
  </si>
  <si>
    <r>
      <rPr>
        <sz val="11"/>
        <color theme="1"/>
        <rFont val="宋体"/>
        <family val="2"/>
        <charset val="134"/>
      </rPr>
      <t>加州大学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洛杉矶</t>
    </r>
  </si>
  <si>
    <r>
      <rPr>
        <sz val="11"/>
        <color theme="1"/>
        <rFont val="宋体"/>
        <family val="2"/>
        <charset val="134"/>
      </rPr>
      <t>康奈尔大学</t>
    </r>
  </si>
  <si>
    <r>
      <rPr>
        <sz val="11"/>
        <color theme="1"/>
        <rFont val="宋体"/>
        <family val="2"/>
        <charset val="134"/>
      </rPr>
      <t>加州大学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圣地亚哥</t>
    </r>
  </si>
  <si>
    <r>
      <rPr>
        <sz val="11"/>
        <color theme="1"/>
        <rFont val="宋体"/>
        <family val="2"/>
        <charset val="134"/>
      </rPr>
      <t>华盛顿大学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西雅图</t>
    </r>
  </si>
  <si>
    <r>
      <rPr>
        <sz val="11"/>
        <color theme="1"/>
        <rFont val="宋体"/>
        <family val="2"/>
        <charset val="134"/>
      </rPr>
      <t>约翰霍普金斯大学</t>
    </r>
  </si>
  <si>
    <r>
      <rPr>
        <sz val="11"/>
        <color theme="1"/>
        <rFont val="宋体"/>
        <family val="2"/>
        <charset val="134"/>
      </rPr>
      <t>伦敦大学学院</t>
    </r>
  </si>
  <si>
    <r>
      <rPr>
        <sz val="11"/>
        <color theme="1"/>
        <rFont val="宋体"/>
        <family val="2"/>
        <charset val="134"/>
      </rPr>
      <t>宾夕法尼亚大学</t>
    </r>
  </si>
  <si>
    <r>
      <rPr>
        <sz val="11"/>
        <color theme="1"/>
        <rFont val="宋体"/>
        <family val="2"/>
        <charset val="134"/>
      </rPr>
      <t>苏黎世联邦理工学院</t>
    </r>
  </si>
  <si>
    <r>
      <rPr>
        <sz val="11"/>
        <color theme="1"/>
        <rFont val="宋体"/>
        <family val="2"/>
        <charset val="134"/>
      </rPr>
      <t>东京大学</t>
    </r>
  </si>
  <si>
    <r>
      <rPr>
        <sz val="11"/>
        <color theme="1"/>
        <rFont val="宋体"/>
        <family val="2"/>
        <charset val="134"/>
      </rPr>
      <t>加州大学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旧金山</t>
    </r>
  </si>
  <si>
    <t>University of California - San Francisco</t>
  </si>
  <si>
    <r>
      <rPr>
        <sz val="11"/>
        <color theme="1"/>
        <rFont val="宋体"/>
        <family val="2"/>
        <charset val="134"/>
      </rPr>
      <t>伦敦帝国学院</t>
    </r>
  </si>
  <si>
    <r>
      <rPr>
        <sz val="11"/>
        <color theme="1"/>
        <rFont val="宋体"/>
        <family val="2"/>
        <charset val="134"/>
      </rPr>
      <t>密歇根大学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安娜堡</t>
    </r>
  </si>
  <si>
    <r>
      <rPr>
        <sz val="11"/>
        <color theme="1"/>
        <rFont val="宋体"/>
        <family val="2"/>
        <charset val="134"/>
      </rPr>
      <t>华盛顿大学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圣路易斯</t>
    </r>
  </si>
  <si>
    <r>
      <rPr>
        <sz val="11"/>
        <color theme="1"/>
        <rFont val="宋体"/>
        <family val="2"/>
        <charset val="134"/>
      </rPr>
      <t>杜克大学</t>
    </r>
  </si>
  <si>
    <r>
      <rPr>
        <sz val="11"/>
        <color theme="1"/>
        <rFont val="宋体"/>
        <family val="2"/>
        <charset val="134"/>
      </rPr>
      <t>西北大学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美国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</si>
  <si>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2"/>
        <charset val="134"/>
      </rPr>
      <t>多伦多大学</t>
    </r>
  </si>
  <si>
    <r>
      <rPr>
        <sz val="11"/>
        <color theme="1"/>
        <rFont val="宋体"/>
        <family val="2"/>
        <charset val="134"/>
      </rPr>
      <t>威斯康星大学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麦迪逊</t>
    </r>
  </si>
  <si>
    <r>
      <rPr>
        <sz val="11"/>
        <color theme="1"/>
        <rFont val="宋体"/>
        <family val="2"/>
        <charset val="134"/>
      </rPr>
      <t>纽约大学</t>
    </r>
  </si>
  <si>
    <r>
      <rPr>
        <sz val="11"/>
        <color theme="1"/>
        <rFont val="宋体"/>
        <family val="2"/>
        <charset val="134"/>
      </rPr>
      <t>哥本哈根大学</t>
    </r>
  </si>
  <si>
    <r>
      <rPr>
        <sz val="11"/>
        <color theme="1"/>
        <rFont val="宋体"/>
        <family val="2"/>
        <charset val="134"/>
      </rPr>
      <t>伊利诺伊大学厄巴纳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香槟分校</t>
    </r>
  </si>
  <si>
    <r>
      <rPr>
        <sz val="11"/>
        <color theme="1"/>
        <rFont val="宋体"/>
        <family val="2"/>
        <charset val="134"/>
      </rPr>
      <t>京都大学</t>
    </r>
  </si>
  <si>
    <r>
      <rPr>
        <sz val="11"/>
        <color theme="1"/>
        <rFont val="宋体"/>
        <family val="2"/>
        <charset val="134"/>
      </rPr>
      <t>明尼苏达大学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双城</t>
    </r>
  </si>
  <si>
    <r>
      <rPr>
        <sz val="11"/>
        <color theme="1"/>
        <rFont val="宋体"/>
        <family val="2"/>
        <charset val="134"/>
      </rPr>
      <t>英属哥伦比亚大学</t>
    </r>
  </si>
  <si>
    <r>
      <rPr>
        <sz val="11"/>
        <color theme="1"/>
        <rFont val="宋体"/>
        <family val="2"/>
        <charset val="134"/>
      </rPr>
      <t>曼彻斯特大学</t>
    </r>
  </si>
  <si>
    <r>
      <rPr>
        <sz val="11"/>
        <color theme="1"/>
        <rFont val="宋体"/>
        <family val="2"/>
        <charset val="134"/>
      </rPr>
      <t>北卡罗来纳大学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教堂山</t>
    </r>
  </si>
  <si>
    <r>
      <rPr>
        <sz val="11"/>
        <color theme="1"/>
        <rFont val="宋体"/>
        <family val="2"/>
        <charset val="134"/>
      </rPr>
      <t>洛克菲勒大学</t>
    </r>
  </si>
  <si>
    <r>
      <rPr>
        <sz val="11"/>
        <color theme="1"/>
        <rFont val="宋体"/>
        <family val="2"/>
        <charset val="134"/>
      </rPr>
      <t>科罗拉多大学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玻尔得</t>
    </r>
  </si>
  <si>
    <r>
      <rPr>
        <sz val="11"/>
        <color theme="1"/>
        <rFont val="宋体"/>
        <family val="2"/>
        <charset val="134"/>
      </rPr>
      <t>巴黎第六大学</t>
    </r>
  </si>
  <si>
    <t>The Sixth University of Paris</t>
  </si>
  <si>
    <r>
      <rPr>
        <sz val="11"/>
        <color theme="1"/>
        <rFont val="宋体"/>
        <family val="2"/>
        <charset val="134"/>
      </rPr>
      <t>墨尔本大学</t>
    </r>
  </si>
  <si>
    <r>
      <rPr>
        <sz val="11"/>
        <color theme="1"/>
        <rFont val="宋体"/>
        <family val="2"/>
        <charset val="134"/>
      </rPr>
      <t>爱丁堡大学</t>
    </r>
  </si>
  <si>
    <r>
      <rPr>
        <sz val="11"/>
        <color theme="1"/>
        <rFont val="宋体"/>
        <family val="2"/>
        <charset val="134"/>
      </rPr>
      <t>加州大学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圣塔芭芭拉</t>
    </r>
  </si>
  <si>
    <r>
      <rPr>
        <sz val="11"/>
        <color theme="1"/>
        <rFont val="宋体"/>
        <family val="2"/>
        <charset val="134"/>
      </rPr>
      <t>德克萨斯大学西南医学中心</t>
    </r>
  </si>
  <si>
    <t>Southwestern Medical Center, University of Texas</t>
  </si>
  <si>
    <r>
      <rPr>
        <sz val="11"/>
        <color theme="1"/>
        <rFont val="宋体"/>
        <family val="2"/>
        <charset val="134"/>
      </rPr>
      <t>卡罗林斯卡学院</t>
    </r>
  </si>
  <si>
    <r>
      <rPr>
        <sz val="11"/>
        <color theme="1"/>
        <rFont val="宋体"/>
        <family val="2"/>
        <charset val="134"/>
      </rPr>
      <t>德克萨斯州大学奥斯汀分校</t>
    </r>
  </si>
  <si>
    <r>
      <rPr>
        <sz val="11"/>
        <color theme="1"/>
        <rFont val="宋体"/>
        <family val="2"/>
        <charset val="134"/>
      </rPr>
      <t>巴黎第十一大学</t>
    </r>
  </si>
  <si>
    <t>University of Paris XI</t>
  </si>
  <si>
    <r>
      <rPr>
        <sz val="11"/>
        <color theme="1"/>
        <rFont val="宋体"/>
        <family val="2"/>
        <charset val="134"/>
      </rPr>
      <t>海德堡大学</t>
    </r>
  </si>
  <si>
    <t>University of Heidelberg</t>
  </si>
  <si>
    <r>
      <rPr>
        <sz val="11"/>
        <color theme="1"/>
        <rFont val="宋体"/>
        <family val="2"/>
        <charset val="134"/>
      </rPr>
      <t>慕尼黑工业大学</t>
    </r>
  </si>
  <si>
    <r>
      <rPr>
        <sz val="11"/>
        <color theme="1"/>
        <rFont val="宋体"/>
        <family val="2"/>
        <charset val="134"/>
      </rPr>
      <t>南加州大学</t>
    </r>
  </si>
  <si>
    <r>
      <rPr>
        <sz val="11"/>
        <color theme="1"/>
        <rFont val="宋体"/>
        <family val="2"/>
        <charset val="134"/>
      </rPr>
      <t>伦敦国王学院</t>
    </r>
  </si>
  <si>
    <r>
      <rPr>
        <sz val="11"/>
        <color theme="1"/>
        <rFont val="宋体"/>
        <family val="2"/>
        <charset val="134"/>
      </rPr>
      <t>慕尼黑大学</t>
    </r>
  </si>
  <si>
    <r>
      <rPr>
        <sz val="11"/>
        <color theme="1"/>
        <rFont val="宋体"/>
        <family val="2"/>
        <charset val="134"/>
      </rPr>
      <t>马里兰大学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大学城</t>
    </r>
  </si>
  <si>
    <r>
      <rPr>
        <sz val="11"/>
        <color theme="1"/>
        <rFont val="宋体"/>
        <family val="2"/>
        <charset val="134"/>
      </rPr>
      <t>日内瓦大学</t>
    </r>
  </si>
  <si>
    <r>
      <rPr>
        <sz val="11"/>
        <color theme="1"/>
        <rFont val="宋体"/>
        <family val="2"/>
        <charset val="134"/>
      </rPr>
      <t>苏黎世大学</t>
    </r>
  </si>
  <si>
    <r>
      <rPr>
        <sz val="11"/>
        <color theme="1"/>
        <rFont val="宋体"/>
        <family val="2"/>
        <charset val="134"/>
      </rPr>
      <t>昆士兰大学</t>
    </r>
  </si>
  <si>
    <r>
      <rPr>
        <sz val="11"/>
        <color theme="1"/>
        <rFont val="宋体"/>
        <family val="2"/>
        <charset val="134"/>
      </rPr>
      <t>赫尔辛基大学</t>
    </r>
  </si>
  <si>
    <r>
      <rPr>
        <sz val="11"/>
        <color theme="1"/>
        <rFont val="宋体"/>
        <family val="2"/>
        <charset val="134"/>
      </rPr>
      <t>布里斯托尔大学</t>
    </r>
  </si>
  <si>
    <r>
      <rPr>
        <sz val="11"/>
        <color theme="1"/>
        <rFont val="宋体"/>
        <family val="2"/>
        <charset val="134"/>
      </rPr>
      <t>清华大学</t>
    </r>
  </si>
  <si>
    <r>
      <rPr>
        <sz val="11"/>
        <color theme="1"/>
        <rFont val="宋体"/>
        <family val="2"/>
        <charset val="134"/>
      </rPr>
      <t>加州大学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欧文</t>
    </r>
  </si>
  <si>
    <r>
      <rPr>
        <sz val="11"/>
        <color theme="1"/>
        <rFont val="宋体"/>
        <family val="2"/>
        <charset val="134"/>
      </rPr>
      <t>乌普萨拉大学</t>
    </r>
  </si>
  <si>
    <r>
      <rPr>
        <sz val="11"/>
        <color theme="1"/>
        <rFont val="宋体"/>
        <family val="2"/>
        <charset val="134"/>
      </rPr>
      <t>范德堡大学</t>
    </r>
  </si>
  <si>
    <t>University of Vanderbilt</t>
  </si>
  <si>
    <r>
      <rPr>
        <sz val="11"/>
        <color theme="1"/>
        <rFont val="宋体"/>
        <family val="2"/>
        <charset val="134"/>
      </rPr>
      <t>根特大学</t>
    </r>
  </si>
  <si>
    <t>University of Ghent</t>
  </si>
  <si>
    <r>
      <rPr>
        <sz val="11"/>
        <color theme="1"/>
        <rFont val="宋体"/>
        <family val="2"/>
        <charset val="134"/>
      </rPr>
      <t>麦吉尔大学</t>
    </r>
  </si>
  <si>
    <r>
      <rPr>
        <sz val="11"/>
        <color theme="1"/>
        <rFont val="宋体"/>
        <family val="2"/>
        <charset val="134"/>
      </rPr>
      <t>普渡大学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西拉法叶</t>
    </r>
  </si>
  <si>
    <r>
      <rPr>
        <sz val="11"/>
        <color theme="1"/>
        <rFont val="宋体"/>
        <family val="2"/>
        <charset val="134"/>
      </rPr>
      <t>奥胡斯大学</t>
    </r>
  </si>
  <si>
    <t>University of Aarhus</t>
  </si>
  <si>
    <r>
      <rPr>
        <sz val="11"/>
        <color theme="1"/>
        <rFont val="宋体"/>
        <family val="2"/>
        <charset val="134"/>
      </rPr>
      <t>乌得勒支大学</t>
    </r>
  </si>
  <si>
    <t>University of Utrecht</t>
  </si>
  <si>
    <r>
      <rPr>
        <sz val="11"/>
        <color theme="1"/>
        <rFont val="宋体"/>
        <family val="2"/>
        <charset val="134"/>
      </rPr>
      <t>奥斯陆大学</t>
    </r>
  </si>
  <si>
    <r>
      <rPr>
        <sz val="11"/>
        <color theme="1"/>
        <rFont val="宋体"/>
        <family val="2"/>
        <charset val="134"/>
      </rPr>
      <t>卡内基梅隆大学</t>
    </r>
  </si>
  <si>
    <r>
      <rPr>
        <sz val="11"/>
        <color theme="1"/>
        <rFont val="宋体"/>
        <family val="2"/>
        <charset val="134"/>
      </rPr>
      <t>以色列理工学院</t>
    </r>
  </si>
  <si>
    <t>Israel Institute of Technology</t>
  </si>
  <si>
    <r>
      <rPr>
        <sz val="11"/>
        <color theme="1"/>
        <rFont val="宋体"/>
        <family val="2"/>
        <charset val="134"/>
      </rPr>
      <t>匹兹堡大学</t>
    </r>
  </si>
  <si>
    <r>
      <rPr>
        <sz val="11"/>
        <color theme="1"/>
        <rFont val="宋体"/>
        <family val="2"/>
        <charset val="134"/>
      </rPr>
      <t>北京大学</t>
    </r>
  </si>
  <si>
    <r>
      <rPr>
        <sz val="11"/>
        <color theme="1"/>
        <rFont val="宋体"/>
        <family val="2"/>
        <charset val="134"/>
      </rPr>
      <t>名古屋大学</t>
    </r>
  </si>
  <si>
    <r>
      <rPr>
        <sz val="11"/>
        <color theme="1"/>
        <rFont val="宋体"/>
        <family val="2"/>
        <charset val="134"/>
      </rPr>
      <t>莱斯大学</t>
    </r>
  </si>
  <si>
    <r>
      <rPr>
        <sz val="11"/>
        <color theme="1"/>
        <rFont val="宋体"/>
        <family val="2"/>
        <charset val="134"/>
      </rPr>
      <t>格罗宁根大学</t>
    </r>
  </si>
  <si>
    <r>
      <rPr>
        <sz val="11"/>
        <color theme="1"/>
        <rFont val="宋体"/>
        <family val="2"/>
        <charset val="134"/>
      </rPr>
      <t>波士顿大学</t>
    </r>
  </si>
  <si>
    <r>
      <rPr>
        <sz val="11"/>
        <color theme="1"/>
        <rFont val="宋体"/>
        <family val="2"/>
        <charset val="134"/>
      </rPr>
      <t>加州大学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戴维斯</t>
    </r>
  </si>
  <si>
    <r>
      <rPr>
        <sz val="11"/>
        <color theme="1"/>
        <rFont val="宋体"/>
        <family val="2"/>
        <charset val="134"/>
      </rPr>
      <t>宾夕法尼亚州立大学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大学城</t>
    </r>
  </si>
  <si>
    <r>
      <rPr>
        <sz val="11"/>
        <color theme="1"/>
        <rFont val="宋体"/>
        <family val="2"/>
        <charset val="134"/>
      </rPr>
      <t>澳大利亚国立大学</t>
    </r>
  </si>
  <si>
    <r>
      <rPr>
        <sz val="11"/>
        <color theme="1"/>
        <rFont val="宋体"/>
        <family val="2"/>
        <charset val="134"/>
      </rPr>
      <t>莫纳什大学</t>
    </r>
  </si>
  <si>
    <r>
      <rPr>
        <sz val="11"/>
        <color theme="1"/>
        <rFont val="宋体"/>
        <family val="2"/>
        <charset val="134"/>
      </rPr>
      <t>俄亥俄州立大学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哥伦布</t>
    </r>
  </si>
  <si>
    <r>
      <rPr>
        <sz val="11"/>
        <color theme="1"/>
        <rFont val="宋体"/>
        <family val="2"/>
        <charset val="134"/>
      </rPr>
      <t>斯德哥尔摩大学</t>
    </r>
  </si>
  <si>
    <t>University of Stockholm</t>
  </si>
  <si>
    <r>
      <rPr>
        <sz val="11"/>
        <color theme="1"/>
        <rFont val="宋体"/>
        <family val="2"/>
        <charset val="134"/>
      </rPr>
      <t>悉尼大学</t>
    </r>
  </si>
  <si>
    <r>
      <rPr>
        <sz val="11"/>
        <color theme="1"/>
        <rFont val="宋体"/>
        <family val="2"/>
        <charset val="134"/>
      </rPr>
      <t>麦克马斯特大学</t>
    </r>
  </si>
  <si>
    <r>
      <rPr>
        <sz val="11"/>
        <color theme="1"/>
        <rFont val="宋体"/>
        <family val="2"/>
        <charset val="134"/>
      </rPr>
      <t>新加坡国立大学</t>
    </r>
  </si>
  <si>
    <r>
      <rPr>
        <sz val="11"/>
        <color theme="1"/>
        <rFont val="宋体"/>
        <family val="2"/>
        <charset val="134"/>
      </rPr>
      <t>加州大学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圣克鲁兹</t>
    </r>
  </si>
  <si>
    <r>
      <rPr>
        <sz val="11"/>
        <color theme="1"/>
        <rFont val="宋体"/>
        <family val="2"/>
        <charset val="134"/>
      </rPr>
      <t>梅奥临床医学院</t>
    </r>
  </si>
  <si>
    <t>Mayo Clinic School of Medicine</t>
  </si>
  <si>
    <r>
      <rPr>
        <sz val="11"/>
        <color theme="1"/>
        <rFont val="宋体"/>
        <family val="2"/>
        <charset val="134"/>
      </rPr>
      <t>巴黎高等师范学校</t>
    </r>
  </si>
  <si>
    <r>
      <rPr>
        <sz val="11"/>
        <color theme="1"/>
        <rFont val="宋体"/>
        <family val="2"/>
        <charset val="134"/>
      </rPr>
      <t>莫斯科国立大学</t>
    </r>
  </si>
  <si>
    <t>Moscow State University</t>
  </si>
  <si>
    <r>
      <rPr>
        <sz val="11"/>
        <color theme="1"/>
        <rFont val="宋体"/>
        <family val="2"/>
        <charset val="134"/>
      </rPr>
      <t>耶路撒冷希伯来大学</t>
    </r>
  </si>
  <si>
    <r>
      <rPr>
        <sz val="11"/>
        <color theme="1"/>
        <rFont val="宋体"/>
        <family val="2"/>
        <charset val="134"/>
      </rPr>
      <t>布朗大学</t>
    </r>
  </si>
  <si>
    <r>
      <rPr>
        <sz val="11"/>
        <color theme="1"/>
        <rFont val="宋体"/>
        <family val="2"/>
        <charset val="134"/>
      </rPr>
      <t>佛罗里达大学</t>
    </r>
  </si>
  <si>
    <r>
      <rPr>
        <sz val="11"/>
        <color theme="1"/>
        <rFont val="宋体"/>
        <family val="2"/>
        <charset val="134"/>
      </rPr>
      <t>洛桑联邦理工学院</t>
    </r>
  </si>
  <si>
    <r>
      <rPr>
        <sz val="11"/>
        <color theme="1"/>
        <rFont val="宋体"/>
        <family val="2"/>
        <charset val="134"/>
      </rPr>
      <t>佐治亚理工学院</t>
    </r>
  </si>
  <si>
    <r>
      <rPr>
        <sz val="11"/>
        <color theme="1"/>
        <rFont val="宋体"/>
        <family val="2"/>
        <charset val="134"/>
      </rPr>
      <t>鲁汶大学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佛兰德语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</si>
  <si>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2"/>
        <charset val="134"/>
      </rPr>
      <t>莱顿大学</t>
    </r>
  </si>
  <si>
    <r>
      <rPr>
        <sz val="11"/>
        <color theme="1"/>
        <rFont val="宋体"/>
        <family val="2"/>
        <charset val="134"/>
      </rPr>
      <t>大阪大学</t>
    </r>
  </si>
  <si>
    <r>
      <rPr>
        <sz val="11"/>
        <color theme="1"/>
        <rFont val="宋体"/>
        <family val="2"/>
        <charset val="134"/>
      </rPr>
      <t>罗格斯大学新布朗斯维克分校</t>
    </r>
  </si>
  <si>
    <t>Rutgers University New Brunswick</t>
  </si>
  <si>
    <r>
      <rPr>
        <sz val="11"/>
        <color theme="1"/>
        <rFont val="宋体"/>
        <family val="2"/>
        <charset val="134"/>
      </rPr>
      <t>德克萨斯大学安德森肿瘤中心</t>
    </r>
  </si>
  <si>
    <t>University of Texas Anderson Cancer Center</t>
  </si>
  <si>
    <r>
      <rPr>
        <sz val="11"/>
        <color theme="1"/>
        <rFont val="宋体"/>
        <family val="2"/>
        <charset val="134"/>
      </rPr>
      <t>西澳大利亚大学</t>
    </r>
  </si>
  <si>
    <r>
      <rPr>
        <sz val="11"/>
        <color theme="1"/>
        <rFont val="宋体"/>
        <family val="2"/>
        <charset val="134"/>
      </rPr>
      <t>犹他大学</t>
    </r>
  </si>
  <si>
    <t>101-150</t>
  </si>
  <si>
    <r>
      <rPr>
        <sz val="11"/>
        <color theme="1"/>
        <rFont val="宋体"/>
        <family val="2"/>
        <charset val="134"/>
      </rPr>
      <t>艾克斯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马赛大学</t>
    </r>
  </si>
  <si>
    <r>
      <rPr>
        <sz val="11"/>
        <color theme="1"/>
        <rFont val="宋体"/>
        <family val="2"/>
        <charset val="134"/>
      </rPr>
      <t>亚利桑那州立大学</t>
    </r>
  </si>
  <si>
    <t>51-61</t>
  </si>
  <si>
    <r>
      <rPr>
        <sz val="11"/>
        <color theme="1"/>
        <rFont val="宋体"/>
        <family val="2"/>
        <charset val="134"/>
      </rPr>
      <t>贝勒医学院</t>
    </r>
  </si>
  <si>
    <r>
      <rPr>
        <sz val="11"/>
        <color theme="1"/>
        <rFont val="宋体"/>
        <family val="2"/>
        <charset val="134"/>
      </rPr>
      <t>卡迪夫大学</t>
    </r>
  </si>
  <si>
    <r>
      <rPr>
        <sz val="11"/>
        <color theme="1"/>
        <rFont val="宋体"/>
        <family val="2"/>
        <charset val="134"/>
      </rPr>
      <t>凯斯西储大学</t>
    </r>
  </si>
  <si>
    <r>
      <rPr>
        <sz val="11"/>
        <color theme="1"/>
        <rFont val="宋体"/>
        <family val="2"/>
        <charset val="134"/>
      </rPr>
      <t>埃莫里大学</t>
    </r>
  </si>
  <si>
    <r>
      <rPr>
        <sz val="11"/>
        <color theme="1"/>
        <rFont val="宋体"/>
        <family val="2"/>
        <charset val="134"/>
      </rPr>
      <t>伊拉兹马斯大学</t>
    </r>
  </si>
  <si>
    <t>University of Erasmus</t>
  </si>
  <si>
    <r>
      <rPr>
        <sz val="11"/>
        <color theme="1"/>
        <rFont val="宋体"/>
        <family val="2"/>
        <charset val="134"/>
      </rPr>
      <t>复旦大学</t>
    </r>
  </si>
  <si>
    <r>
      <rPr>
        <sz val="11"/>
        <color theme="1"/>
        <rFont val="宋体"/>
        <family val="2"/>
        <charset val="134"/>
      </rPr>
      <t>西奈山医学院</t>
    </r>
  </si>
  <si>
    <t>Mount Sinai School of Medicine</t>
  </si>
  <si>
    <r>
      <rPr>
        <sz val="11"/>
        <color theme="1"/>
        <rFont val="宋体"/>
        <family val="2"/>
        <charset val="134"/>
      </rPr>
      <t>印第安纳大学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布鲁明顿</t>
    </r>
  </si>
  <si>
    <r>
      <rPr>
        <sz val="11"/>
        <color theme="1"/>
        <rFont val="宋体"/>
        <family val="2"/>
        <charset val="134"/>
      </rPr>
      <t>阿卜杜勒阿齐兹国王大学</t>
    </r>
  </si>
  <si>
    <t>King Abdul Aziz University</t>
  </si>
  <si>
    <r>
      <rPr>
        <sz val="11"/>
        <color theme="1"/>
        <rFont val="宋体"/>
        <family val="2"/>
        <charset val="134"/>
      </rPr>
      <t>沙特国王大学</t>
    </r>
  </si>
  <si>
    <t>King 's University of Saudi Arabia</t>
  </si>
  <si>
    <r>
      <rPr>
        <sz val="11"/>
        <color theme="1"/>
        <rFont val="宋体"/>
        <family val="2"/>
        <charset val="134"/>
      </rPr>
      <t>隆德大学</t>
    </r>
  </si>
  <si>
    <r>
      <rPr>
        <sz val="11"/>
        <color theme="1"/>
        <rFont val="宋体"/>
        <family val="2"/>
        <charset val="134"/>
      </rPr>
      <t>密歇根州立大学</t>
    </r>
  </si>
  <si>
    <r>
      <rPr>
        <sz val="11"/>
        <color theme="1"/>
        <rFont val="宋体"/>
        <family val="2"/>
        <charset val="134"/>
      </rPr>
      <t>南洋理工大学</t>
    </r>
  </si>
  <si>
    <r>
      <rPr>
        <sz val="11"/>
        <color theme="1"/>
        <rFont val="宋体"/>
        <family val="2"/>
        <charset val="134"/>
      </rPr>
      <t>挪威科学技术大学</t>
    </r>
  </si>
  <si>
    <r>
      <rPr>
        <sz val="11"/>
        <color theme="1"/>
        <rFont val="宋体"/>
        <family val="2"/>
        <charset val="134"/>
      </rPr>
      <t>奈梅亨大学</t>
    </r>
  </si>
  <si>
    <t>University of Nijmegen</t>
  </si>
  <si>
    <r>
      <rPr>
        <sz val="11"/>
        <color theme="1"/>
        <rFont val="宋体"/>
        <family val="2"/>
        <charset val="134"/>
      </rPr>
      <t>首尔国立大学</t>
    </r>
  </si>
  <si>
    <r>
      <rPr>
        <sz val="11"/>
        <color theme="1"/>
        <rFont val="宋体"/>
        <family val="2"/>
        <charset val="134"/>
      </rPr>
      <t>上海交通大学</t>
    </r>
  </si>
  <si>
    <r>
      <rPr>
        <sz val="11"/>
        <color theme="1"/>
        <rFont val="宋体"/>
        <family val="2"/>
        <charset val="134"/>
      </rPr>
      <t>德州农工大学</t>
    </r>
  </si>
  <si>
    <t>Texas A &amp; M University</t>
  </si>
  <si>
    <r>
      <rPr>
        <sz val="11"/>
        <color theme="1"/>
        <rFont val="宋体"/>
        <family val="2"/>
        <charset val="134"/>
      </rPr>
      <t>阿德雷德大学</t>
    </r>
  </si>
  <si>
    <r>
      <rPr>
        <sz val="11"/>
        <color theme="1"/>
        <rFont val="宋体"/>
        <family val="2"/>
        <charset val="134"/>
      </rPr>
      <t>香港大学</t>
    </r>
  </si>
  <si>
    <r>
      <rPr>
        <sz val="11"/>
        <color theme="1"/>
        <rFont val="宋体"/>
        <family val="2"/>
        <charset val="134"/>
      </rPr>
      <t>新南威尔士大学</t>
    </r>
  </si>
  <si>
    <r>
      <rPr>
        <sz val="11"/>
        <color theme="1"/>
        <rFont val="宋体"/>
        <family val="2"/>
        <charset val="134"/>
      </rPr>
      <t>谢菲尔德大学</t>
    </r>
  </si>
  <si>
    <r>
      <rPr>
        <sz val="11"/>
        <color theme="1"/>
        <rFont val="宋体"/>
        <family val="2"/>
        <charset val="134"/>
      </rPr>
      <t>东北大学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日本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</si>
  <si>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2"/>
        <charset val="134"/>
      </rPr>
      <t>塔夫茨大学</t>
    </r>
  </si>
  <si>
    <r>
      <rPr>
        <sz val="11"/>
        <color theme="1"/>
        <rFont val="宋体"/>
        <family val="2"/>
        <charset val="134"/>
      </rPr>
      <t>阿尔伯塔大学</t>
    </r>
  </si>
  <si>
    <r>
      <rPr>
        <sz val="11"/>
        <color theme="1"/>
        <rFont val="宋体"/>
        <family val="2"/>
        <charset val="134"/>
      </rPr>
      <t>阿姆斯特丹大学</t>
    </r>
  </si>
  <si>
    <r>
      <rPr>
        <sz val="11"/>
        <color theme="1"/>
        <rFont val="宋体"/>
        <family val="2"/>
        <charset val="134"/>
      </rPr>
      <t>亚利桑那大学</t>
    </r>
  </si>
  <si>
    <r>
      <rPr>
        <sz val="11"/>
        <color theme="1"/>
        <rFont val="宋体"/>
        <family val="2"/>
        <charset val="134"/>
      </rPr>
      <t>巴塞尔大学</t>
    </r>
  </si>
  <si>
    <r>
      <rPr>
        <sz val="11"/>
        <color theme="1"/>
        <rFont val="宋体"/>
        <family val="2"/>
        <charset val="134"/>
      </rPr>
      <t>伯尔尼大学</t>
    </r>
  </si>
  <si>
    <r>
      <rPr>
        <sz val="11"/>
        <color theme="1"/>
        <rFont val="宋体"/>
        <family val="2"/>
        <charset val="134"/>
      </rPr>
      <t>伯明翰大学</t>
    </r>
  </si>
  <si>
    <r>
      <rPr>
        <sz val="11"/>
        <color theme="1"/>
        <rFont val="宋体"/>
        <family val="2"/>
        <charset val="134"/>
      </rPr>
      <t>波恩大学</t>
    </r>
  </si>
  <si>
    <r>
      <rPr>
        <sz val="11"/>
        <color theme="1"/>
        <rFont val="宋体"/>
        <family val="2"/>
        <charset val="134"/>
      </rPr>
      <t>法兰克福大学</t>
    </r>
  </si>
  <si>
    <t>University of Frankfurt</t>
  </si>
  <si>
    <r>
      <rPr>
        <sz val="11"/>
        <color theme="1"/>
        <rFont val="宋体"/>
        <family val="2"/>
        <charset val="134"/>
      </rPr>
      <t>弗莱堡大学</t>
    </r>
  </si>
  <si>
    <r>
      <rPr>
        <sz val="11"/>
        <color theme="1"/>
        <rFont val="宋体"/>
        <family val="2"/>
        <charset val="134"/>
      </rPr>
      <t>哥廷根大学</t>
    </r>
  </si>
  <si>
    <t>University of Goettingen</t>
  </si>
  <si>
    <r>
      <rPr>
        <sz val="11"/>
        <color theme="1"/>
        <rFont val="宋体"/>
        <family val="2"/>
        <charset val="134"/>
      </rPr>
      <t>利兹大学</t>
    </r>
  </si>
  <si>
    <r>
      <rPr>
        <sz val="11"/>
        <color theme="1"/>
        <rFont val="宋体"/>
        <family val="2"/>
        <charset val="134"/>
      </rPr>
      <t>利物浦大学</t>
    </r>
  </si>
  <si>
    <r>
      <rPr>
        <sz val="11"/>
        <color theme="1"/>
        <rFont val="宋体"/>
        <family val="2"/>
        <charset val="134"/>
      </rPr>
      <t>明斯特大学</t>
    </r>
  </si>
  <si>
    <r>
      <rPr>
        <sz val="11"/>
        <color theme="1"/>
        <rFont val="宋体"/>
        <family val="2"/>
        <charset val="134"/>
      </rPr>
      <t>诺丁汉大学</t>
    </r>
  </si>
  <si>
    <r>
      <rPr>
        <sz val="11"/>
        <color theme="1"/>
        <rFont val="宋体"/>
        <family val="2"/>
        <charset val="134"/>
      </rPr>
      <t>罗切斯特大学</t>
    </r>
  </si>
  <si>
    <r>
      <rPr>
        <sz val="11"/>
        <color theme="1"/>
        <rFont val="宋体"/>
        <family val="2"/>
        <charset val="134"/>
      </rPr>
      <t>圣保罗大学</t>
    </r>
  </si>
  <si>
    <t>University of Sao Paulo</t>
  </si>
  <si>
    <r>
      <rPr>
        <sz val="11"/>
        <color theme="1"/>
        <rFont val="宋体"/>
        <family val="2"/>
        <charset val="134"/>
      </rPr>
      <t>中国科学技术大学</t>
    </r>
  </si>
  <si>
    <r>
      <rPr>
        <sz val="11"/>
        <color theme="1"/>
        <rFont val="宋体"/>
        <family val="2"/>
        <charset val="134"/>
      </rPr>
      <t>南安普敦大学</t>
    </r>
  </si>
  <si>
    <r>
      <rPr>
        <sz val="11"/>
        <color theme="1"/>
        <rFont val="宋体"/>
        <family val="2"/>
        <charset val="134"/>
      </rPr>
      <t>斯特拉斯堡大学</t>
    </r>
  </si>
  <si>
    <r>
      <rPr>
        <sz val="11"/>
        <color theme="1"/>
        <rFont val="宋体"/>
        <family val="2"/>
        <charset val="134"/>
      </rPr>
      <t>瓦格宁根大学</t>
    </r>
  </si>
  <si>
    <r>
      <rPr>
        <sz val="11"/>
        <color theme="1"/>
        <rFont val="宋体"/>
        <family val="2"/>
        <charset val="134"/>
      </rPr>
      <t>巴黎第七大学</t>
    </r>
  </si>
  <si>
    <t>Seventh University of Paris</t>
  </si>
  <si>
    <r>
      <rPr>
        <sz val="11"/>
        <color theme="1"/>
        <rFont val="宋体"/>
        <family val="2"/>
        <charset val="134"/>
      </rPr>
      <t>阿姆斯特丹自由大学</t>
    </r>
  </si>
  <si>
    <t>Free University of Amsterdam</t>
  </si>
  <si>
    <r>
      <rPr>
        <sz val="11"/>
        <color theme="1"/>
        <rFont val="宋体"/>
        <family val="2"/>
        <charset val="134"/>
      </rPr>
      <t>魏茨曼科学研究学院</t>
    </r>
  </si>
  <si>
    <t>Weizmann Institute for Scientific Research</t>
  </si>
  <si>
    <r>
      <rPr>
        <sz val="11"/>
        <color theme="1"/>
        <rFont val="宋体"/>
        <family val="2"/>
        <charset val="134"/>
      </rPr>
      <t>浙江大学</t>
    </r>
  </si>
  <si>
    <t>151-200</t>
  </si>
  <si>
    <r>
      <rPr>
        <sz val="11"/>
        <color theme="1"/>
        <rFont val="宋体"/>
        <family val="2"/>
        <charset val="134"/>
      </rPr>
      <t>鲁汶大学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法语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</si>
  <si>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2"/>
        <charset val="134"/>
      </rPr>
      <t>中国医药大学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台湾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</si>
  <si>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2"/>
        <charset val="134"/>
      </rPr>
      <t>代尔夫特理工大学</t>
    </r>
  </si>
  <si>
    <r>
      <rPr>
        <sz val="11"/>
        <color theme="1"/>
        <rFont val="宋体"/>
        <family val="2"/>
        <charset val="134"/>
      </rPr>
      <t>哈尔滨工业大学</t>
    </r>
  </si>
  <si>
    <r>
      <rPr>
        <sz val="11"/>
        <color theme="1"/>
        <rFont val="宋体"/>
        <family val="2"/>
        <charset val="134"/>
      </rPr>
      <t>北海道大学</t>
    </r>
  </si>
  <si>
    <r>
      <rPr>
        <sz val="11"/>
        <color theme="1"/>
        <rFont val="宋体"/>
        <family val="2"/>
        <charset val="134"/>
      </rPr>
      <t>格勒诺布尔第一大学</t>
    </r>
  </si>
  <si>
    <t>University of Grenoble</t>
  </si>
  <si>
    <r>
      <rPr>
        <sz val="11"/>
        <color theme="1"/>
        <rFont val="宋体"/>
        <family val="2"/>
        <charset val="134"/>
      </rPr>
      <t>高丽大学</t>
    </r>
  </si>
  <si>
    <r>
      <rPr>
        <sz val="11"/>
        <color theme="1"/>
        <rFont val="宋体"/>
        <family val="2"/>
        <charset val="134"/>
      </rPr>
      <t>伦敦政治经济学院</t>
    </r>
  </si>
  <si>
    <t>16-21</t>
  </si>
  <si>
    <r>
      <rPr>
        <sz val="11"/>
        <color theme="1"/>
        <rFont val="宋体"/>
        <family val="2"/>
        <charset val="134"/>
      </rPr>
      <t>伦敦大学卫生和热带医学学院</t>
    </r>
  </si>
  <si>
    <t>School of Hygiene and Tropical Medicine, University of London</t>
  </si>
  <si>
    <r>
      <rPr>
        <sz val="11"/>
        <color theme="1"/>
        <rFont val="宋体"/>
        <family val="2"/>
        <charset val="134"/>
      </rPr>
      <t>墨西哥国立自治大学</t>
    </r>
  </si>
  <si>
    <r>
      <rPr>
        <sz val="11"/>
        <color theme="1"/>
        <rFont val="宋体"/>
        <family val="2"/>
        <charset val="134"/>
      </rPr>
      <t>台湾大学</t>
    </r>
  </si>
  <si>
    <r>
      <rPr>
        <sz val="11"/>
        <color theme="1"/>
        <rFont val="宋体"/>
        <family val="2"/>
        <charset val="134"/>
      </rPr>
      <t>俄勒冈卫生科学大学</t>
    </r>
  </si>
  <si>
    <t>62-71</t>
  </si>
  <si>
    <r>
      <rPr>
        <sz val="11"/>
        <color theme="1"/>
        <rFont val="宋体"/>
        <family val="2"/>
        <charset val="134"/>
      </rPr>
      <t>俄勒冈州立大学</t>
    </r>
  </si>
  <si>
    <r>
      <rPr>
        <sz val="11"/>
        <color theme="1"/>
        <rFont val="宋体"/>
        <family val="2"/>
        <charset val="134"/>
      </rPr>
      <t>伦敦大学玛丽女王学院</t>
    </r>
  </si>
  <si>
    <t>Queen Mary, University of London</t>
  </si>
  <si>
    <r>
      <rPr>
        <sz val="11"/>
        <color theme="1"/>
        <rFont val="宋体"/>
        <family val="2"/>
        <charset val="134"/>
      </rPr>
      <t>罗马第一大学</t>
    </r>
  </si>
  <si>
    <t>University of Rome</t>
  </si>
  <si>
    <r>
      <rPr>
        <sz val="11"/>
        <color theme="1"/>
        <rFont val="宋体"/>
        <family val="2"/>
        <charset val="134"/>
      </rPr>
      <t>中山大学</t>
    </r>
  </si>
  <si>
    <t>Sun Yat - sen University</t>
  </si>
  <si>
    <r>
      <rPr>
        <sz val="11"/>
        <color theme="1"/>
        <rFont val="宋体"/>
        <family val="2"/>
        <charset val="134"/>
      </rPr>
      <t>成均馆大学</t>
    </r>
  </si>
  <si>
    <r>
      <rPr>
        <sz val="11"/>
        <color theme="1"/>
        <rFont val="宋体"/>
        <family val="2"/>
        <charset val="134"/>
      </rPr>
      <t>丹麦技术大学</t>
    </r>
  </si>
  <si>
    <r>
      <rPr>
        <sz val="11"/>
        <color theme="1"/>
        <rFont val="宋体"/>
        <family val="2"/>
        <charset val="134"/>
      </rPr>
      <t>特拉维夫大学</t>
    </r>
  </si>
  <si>
    <t>University of Tel Aviv</t>
  </si>
  <si>
    <r>
      <rPr>
        <sz val="11"/>
        <color theme="1"/>
        <rFont val="宋体"/>
        <family val="2"/>
        <charset val="134"/>
      </rPr>
      <t>奥克兰大学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新西兰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</si>
  <si>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2"/>
        <charset val="134"/>
      </rPr>
      <t>格拉斯哥大学</t>
    </r>
  </si>
  <si>
    <r>
      <rPr>
        <sz val="11"/>
        <color theme="1"/>
        <rFont val="宋体"/>
        <family val="2"/>
        <charset val="134"/>
      </rPr>
      <t>都柏林三一学院</t>
    </r>
  </si>
  <si>
    <r>
      <rPr>
        <sz val="11"/>
        <color theme="1"/>
        <rFont val="宋体"/>
        <family val="2"/>
        <charset val="134"/>
      </rPr>
      <t>德累斯顿工业大学</t>
    </r>
  </si>
  <si>
    <t>Dresden University of Technology</t>
  </si>
  <si>
    <r>
      <rPr>
        <sz val="11"/>
        <color theme="1"/>
        <rFont val="宋体"/>
        <family val="2"/>
        <charset val="134"/>
      </rPr>
      <t>布鲁塞尔自由大学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法语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</si>
  <si>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2"/>
        <charset val="134"/>
      </rPr>
      <t>巴塞罗那大学</t>
    </r>
  </si>
  <si>
    <r>
      <rPr>
        <sz val="11"/>
        <color theme="1"/>
        <rFont val="宋体"/>
        <family val="2"/>
        <charset val="134"/>
      </rPr>
      <t>波尔多大学</t>
    </r>
  </si>
  <si>
    <r>
      <rPr>
        <sz val="11"/>
        <color theme="1"/>
        <rFont val="宋体"/>
        <family val="2"/>
        <charset val="134"/>
      </rPr>
      <t>布宜诺斯艾利斯大学</t>
    </r>
  </si>
  <si>
    <r>
      <rPr>
        <sz val="11"/>
        <color theme="1"/>
        <rFont val="宋体"/>
        <family val="2"/>
        <charset val="134"/>
      </rPr>
      <t>加州大学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河滨</t>
    </r>
  </si>
  <si>
    <r>
      <rPr>
        <sz val="11"/>
        <color theme="1"/>
        <rFont val="宋体"/>
        <family val="2"/>
        <charset val="134"/>
      </rPr>
      <t>特拉华大学</t>
    </r>
  </si>
  <si>
    <r>
      <rPr>
        <sz val="11"/>
        <color theme="1"/>
        <rFont val="宋体"/>
        <family val="2"/>
        <charset val="134"/>
      </rPr>
      <t>埃朗根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纽伦堡大学</t>
    </r>
  </si>
  <si>
    <r>
      <rPr>
        <sz val="11"/>
        <color theme="1"/>
        <rFont val="宋体"/>
        <family val="2"/>
        <charset val="134"/>
      </rPr>
      <t>埃克塞特大学</t>
    </r>
  </si>
  <si>
    <r>
      <rPr>
        <sz val="11"/>
        <color theme="1"/>
        <rFont val="宋体"/>
        <family val="2"/>
        <charset val="134"/>
      </rPr>
      <t>哥德堡大学</t>
    </r>
  </si>
  <si>
    <r>
      <rPr>
        <sz val="11"/>
        <color theme="1"/>
        <rFont val="宋体"/>
        <family val="2"/>
        <charset val="134"/>
      </rPr>
      <t>夏威夷大学马诺阿分校</t>
    </r>
  </si>
  <si>
    <t>University of Hawaii at Manoa</t>
  </si>
  <si>
    <r>
      <rPr>
        <sz val="11"/>
        <color theme="1"/>
        <rFont val="宋体"/>
        <family val="2"/>
        <charset val="134"/>
      </rPr>
      <t>因斯布鲁克大学</t>
    </r>
  </si>
  <si>
    <r>
      <rPr>
        <sz val="11"/>
        <color theme="1"/>
        <rFont val="宋体"/>
        <family val="2"/>
        <charset val="134"/>
      </rPr>
      <t>爱荷华大学</t>
    </r>
  </si>
  <si>
    <r>
      <rPr>
        <sz val="11"/>
        <color theme="1"/>
        <rFont val="宋体"/>
        <family val="2"/>
        <charset val="134"/>
      </rPr>
      <t>基尔大学</t>
    </r>
  </si>
  <si>
    <t>University of Keele</t>
  </si>
  <si>
    <r>
      <rPr>
        <sz val="11"/>
        <color theme="1"/>
        <rFont val="宋体"/>
        <family val="2"/>
        <charset val="134"/>
      </rPr>
      <t>莱比锡大学</t>
    </r>
  </si>
  <si>
    <r>
      <rPr>
        <sz val="11"/>
        <color theme="1"/>
        <rFont val="宋体"/>
        <family val="2"/>
        <charset val="134"/>
      </rPr>
      <t>里斯本大学</t>
    </r>
  </si>
  <si>
    <r>
      <rPr>
        <sz val="11"/>
        <color theme="1"/>
        <rFont val="宋体"/>
        <family val="2"/>
        <charset val="134"/>
      </rPr>
      <t>马萨诸塞大学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阿默斯特</t>
    </r>
  </si>
  <si>
    <r>
      <rPr>
        <sz val="11"/>
        <color theme="1"/>
        <rFont val="宋体"/>
        <family val="2"/>
        <charset val="134"/>
      </rPr>
      <t>马萨诸塞大学医学院</t>
    </r>
  </si>
  <si>
    <t>University of Massachusetts Medical School</t>
  </si>
  <si>
    <r>
      <rPr>
        <sz val="11"/>
        <color theme="1"/>
        <rFont val="宋体"/>
        <family val="2"/>
        <charset val="134"/>
      </rPr>
      <t>迈阿密大学</t>
    </r>
  </si>
  <si>
    <r>
      <rPr>
        <sz val="11"/>
        <color theme="1"/>
        <rFont val="宋体"/>
        <family val="2"/>
        <charset val="134"/>
      </rPr>
      <t>蒙特利尔大学</t>
    </r>
  </si>
  <si>
    <r>
      <rPr>
        <sz val="11"/>
        <color theme="1"/>
        <rFont val="宋体"/>
        <family val="2"/>
        <charset val="134"/>
      </rPr>
      <t>帕多瓦大学</t>
    </r>
  </si>
  <si>
    <r>
      <rPr>
        <sz val="11"/>
        <color theme="1"/>
        <rFont val="宋体"/>
        <family val="2"/>
        <charset val="134"/>
      </rPr>
      <t>巴黎第五大学</t>
    </r>
  </si>
  <si>
    <t>The Fifth University of Paris</t>
  </si>
  <si>
    <r>
      <rPr>
        <sz val="11"/>
        <color theme="1"/>
        <rFont val="宋体"/>
        <family val="2"/>
        <charset val="134"/>
      </rPr>
      <t>图宾根大学</t>
    </r>
  </si>
  <si>
    <t>University of Tuebingen</t>
  </si>
  <si>
    <r>
      <rPr>
        <sz val="11"/>
        <color theme="1"/>
        <rFont val="宋体"/>
        <family val="2"/>
        <charset val="134"/>
      </rPr>
      <t>维也纳大学</t>
    </r>
  </si>
  <si>
    <r>
      <rPr>
        <sz val="11"/>
        <color theme="1"/>
        <rFont val="宋体"/>
        <family val="2"/>
        <charset val="134"/>
      </rPr>
      <t>弗吉尼亚大学</t>
    </r>
  </si>
  <si>
    <r>
      <rPr>
        <sz val="11"/>
        <color theme="1"/>
        <rFont val="宋体"/>
        <family val="2"/>
        <charset val="134"/>
      </rPr>
      <t>华威大学</t>
    </r>
  </si>
  <si>
    <r>
      <rPr>
        <sz val="11"/>
        <color theme="1"/>
        <rFont val="宋体"/>
        <family val="2"/>
        <charset val="134"/>
      </rPr>
      <t>维尔茨堡大学</t>
    </r>
  </si>
  <si>
    <r>
      <rPr>
        <sz val="11"/>
        <color theme="1"/>
        <rFont val="宋体"/>
        <family val="2"/>
        <charset val="134"/>
      </rPr>
      <t>西安交通大学</t>
    </r>
  </si>
  <si>
    <t>201-300</t>
  </si>
  <si>
    <r>
      <rPr>
        <sz val="11"/>
        <color theme="1"/>
        <rFont val="宋体"/>
        <family val="2"/>
        <charset val="134"/>
      </rPr>
      <t>奥尔堡大学</t>
    </r>
  </si>
  <si>
    <t>University of Aalborg</t>
  </si>
  <si>
    <r>
      <rPr>
        <sz val="11"/>
        <color theme="1"/>
        <rFont val="宋体"/>
        <family val="2"/>
        <charset val="134"/>
      </rPr>
      <t>马德里自治大学</t>
    </r>
  </si>
  <si>
    <r>
      <rPr>
        <sz val="11"/>
        <color theme="1"/>
        <rFont val="宋体"/>
        <family val="2"/>
        <charset val="134"/>
      </rPr>
      <t>北京师范大学</t>
    </r>
  </si>
  <si>
    <r>
      <rPr>
        <sz val="11"/>
        <color theme="1"/>
        <rFont val="宋体"/>
        <family val="2"/>
        <charset val="134"/>
      </rPr>
      <t>布兰迪斯大学</t>
    </r>
  </si>
  <si>
    <t>72-98</t>
  </si>
  <si>
    <r>
      <rPr>
        <sz val="11"/>
        <color theme="1"/>
        <rFont val="宋体"/>
        <family val="2"/>
        <charset val="134"/>
      </rPr>
      <t>查尔姆斯理工大学</t>
    </r>
  </si>
  <si>
    <r>
      <rPr>
        <sz val="11"/>
        <color theme="1"/>
        <rFont val="宋体"/>
        <family val="2"/>
        <charset val="134"/>
      </rPr>
      <t>布拉格查尔斯大学</t>
    </r>
  </si>
  <si>
    <t>Charles University of Prague</t>
  </si>
  <si>
    <r>
      <rPr>
        <sz val="11"/>
        <color theme="1"/>
        <rFont val="宋体"/>
        <family val="2"/>
        <charset val="134"/>
      </rPr>
      <t>香港城市大学</t>
    </r>
  </si>
  <si>
    <r>
      <rPr>
        <sz val="11"/>
        <color theme="1"/>
        <rFont val="宋体"/>
        <family val="2"/>
        <charset val="134"/>
      </rPr>
      <t>里昂第一大学</t>
    </r>
  </si>
  <si>
    <t>Lyon First University</t>
  </si>
  <si>
    <r>
      <rPr>
        <sz val="11"/>
        <color theme="1"/>
        <rFont val="宋体"/>
        <family val="2"/>
        <charset val="134"/>
      </rPr>
      <t>科罗拉多州立大学</t>
    </r>
  </si>
  <si>
    <r>
      <rPr>
        <sz val="11"/>
        <color theme="1"/>
        <rFont val="宋体"/>
        <family val="2"/>
        <charset val="134"/>
      </rPr>
      <t>科庭大学</t>
    </r>
  </si>
  <si>
    <r>
      <rPr>
        <sz val="11"/>
        <color theme="1"/>
        <rFont val="宋体"/>
        <family val="2"/>
        <charset val="134"/>
      </rPr>
      <t>达特茅斯学院</t>
    </r>
  </si>
  <si>
    <r>
      <rPr>
        <sz val="11"/>
        <color theme="1"/>
        <rFont val="宋体"/>
        <family val="2"/>
        <charset val="134"/>
      </rPr>
      <t>迪肯大学</t>
    </r>
  </si>
  <si>
    <r>
      <rPr>
        <sz val="11"/>
        <color theme="1"/>
        <rFont val="宋体"/>
        <family val="2"/>
        <charset val="134"/>
      </rPr>
      <t>德雷塞尔大学</t>
    </r>
  </si>
  <si>
    <t>University of Drexel</t>
  </si>
  <si>
    <r>
      <rPr>
        <sz val="11"/>
        <color theme="1"/>
        <rFont val="宋体"/>
        <family val="2"/>
        <charset val="134"/>
      </rPr>
      <t>杜伦大学</t>
    </r>
  </si>
  <si>
    <t>22-28</t>
  </si>
  <si>
    <r>
      <rPr>
        <sz val="11"/>
        <color theme="1"/>
        <rFont val="宋体"/>
        <family val="2"/>
        <charset val="134"/>
      </rPr>
      <t>埃因霍温工业大学</t>
    </r>
  </si>
  <si>
    <r>
      <rPr>
        <sz val="11"/>
        <color theme="1"/>
        <rFont val="宋体"/>
        <family val="2"/>
        <charset val="134"/>
      </rPr>
      <t>佛罗里达州立大学</t>
    </r>
  </si>
  <si>
    <r>
      <rPr>
        <sz val="11"/>
        <color theme="1"/>
        <rFont val="宋体"/>
        <family val="2"/>
        <charset val="134"/>
      </rPr>
      <t>乔治梅森大学</t>
    </r>
  </si>
  <si>
    <r>
      <rPr>
        <sz val="11"/>
        <color theme="1"/>
        <rFont val="宋体"/>
        <family val="2"/>
        <charset val="134"/>
      </rPr>
      <t>华中科技大学</t>
    </r>
  </si>
  <si>
    <r>
      <rPr>
        <sz val="11"/>
        <color theme="1"/>
        <rFont val="宋体"/>
        <family val="2"/>
        <charset val="134"/>
      </rPr>
      <t>印第安纳大学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印第安纳波利斯</t>
    </r>
  </si>
  <si>
    <t>Indiana University - Indianapolis</t>
  </si>
  <si>
    <r>
      <rPr>
        <sz val="11"/>
        <color theme="1"/>
        <rFont val="宋体"/>
        <family val="2"/>
        <charset val="134"/>
      </rPr>
      <t>爱荷华州立大学</t>
    </r>
  </si>
  <si>
    <r>
      <rPr>
        <sz val="11"/>
        <color theme="1"/>
        <rFont val="宋体"/>
        <family val="2"/>
        <charset val="134"/>
      </rPr>
      <t>詹姆斯库克大学</t>
    </r>
  </si>
  <si>
    <r>
      <rPr>
        <sz val="11"/>
        <color theme="1"/>
        <rFont val="宋体"/>
        <family val="2"/>
        <charset val="134"/>
      </rPr>
      <t>吉林大学</t>
    </r>
  </si>
  <si>
    <r>
      <rPr>
        <sz val="11"/>
        <color theme="1"/>
        <rFont val="宋体"/>
        <family val="2"/>
        <charset val="134"/>
      </rPr>
      <t>卡尔斯鲁厄大学</t>
    </r>
  </si>
  <si>
    <t>15-21</t>
  </si>
  <si>
    <r>
      <rPr>
        <sz val="11"/>
        <color theme="1"/>
        <rFont val="宋体"/>
        <family val="2"/>
        <charset val="134"/>
      </rPr>
      <t>阿卜杜拉国王科技大学</t>
    </r>
  </si>
  <si>
    <t>King Abdullah University of Science and Technology</t>
  </si>
  <si>
    <r>
      <rPr>
        <sz val="11"/>
        <color theme="1"/>
        <rFont val="宋体"/>
        <family val="2"/>
        <charset val="134"/>
      </rPr>
      <t>韩国科学技术院</t>
    </r>
  </si>
  <si>
    <r>
      <rPr>
        <sz val="11"/>
        <color theme="1"/>
        <rFont val="宋体"/>
        <family val="2"/>
        <charset val="134"/>
      </rPr>
      <t>皇家理工学院</t>
    </r>
  </si>
  <si>
    <r>
      <rPr>
        <sz val="11"/>
        <color theme="1"/>
        <rFont val="宋体"/>
        <family val="2"/>
        <charset val="134"/>
      </rPr>
      <t>九州大学</t>
    </r>
  </si>
  <si>
    <r>
      <rPr>
        <sz val="11"/>
        <color theme="1"/>
        <rFont val="宋体"/>
        <family val="2"/>
        <charset val="134"/>
      </rPr>
      <t>拉瓦尔大学</t>
    </r>
  </si>
  <si>
    <r>
      <rPr>
        <sz val="11"/>
        <color theme="1"/>
        <rFont val="宋体"/>
        <family val="2"/>
        <charset val="134"/>
      </rPr>
      <t>马斯特里赫特大学</t>
    </r>
  </si>
  <si>
    <t>University of Maastricht</t>
  </si>
  <si>
    <r>
      <rPr>
        <sz val="11"/>
        <color theme="1"/>
        <rFont val="宋体"/>
        <family val="2"/>
        <charset val="134"/>
      </rPr>
      <t>麦考瑞大学</t>
    </r>
  </si>
  <si>
    <r>
      <rPr>
        <sz val="11"/>
        <color theme="1"/>
        <rFont val="宋体"/>
        <family val="2"/>
        <charset val="134"/>
      </rPr>
      <t>南卡罗来纳医科大学</t>
    </r>
  </si>
  <si>
    <t>South Carolina Medical University</t>
  </si>
  <si>
    <r>
      <rPr>
        <sz val="11"/>
        <color theme="1"/>
        <rFont val="宋体"/>
        <family val="2"/>
        <charset val="134"/>
      </rPr>
      <t>维也纳医科大学</t>
    </r>
  </si>
  <si>
    <r>
      <rPr>
        <sz val="11"/>
        <color theme="1"/>
        <rFont val="宋体"/>
        <family val="2"/>
        <charset val="134"/>
      </rPr>
      <t>南京大学</t>
    </r>
  </si>
  <si>
    <r>
      <rPr>
        <sz val="11"/>
        <color theme="1"/>
        <rFont val="宋体"/>
        <family val="2"/>
        <charset val="134"/>
      </rPr>
      <t>北卡罗来纳州立大学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罗利</t>
    </r>
  </si>
  <si>
    <r>
      <rPr>
        <sz val="11"/>
        <color theme="1"/>
        <rFont val="宋体"/>
        <family val="2"/>
        <charset val="134"/>
      </rPr>
      <t>东北大学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美国</t>
    </r>
    <r>
      <rPr>
        <sz val="11"/>
        <color theme="1"/>
        <rFont val="Times New Roman"/>
        <family val="1"/>
      </rPr>
      <t>)</t>
    </r>
  </si>
  <si>
    <t>Northeastern University (USA)</t>
  </si>
  <si>
    <r>
      <rPr>
        <sz val="11"/>
        <color theme="1"/>
        <rFont val="宋体"/>
        <family val="2"/>
        <charset val="134"/>
      </rPr>
      <t>图卢兹第三大学</t>
    </r>
  </si>
  <si>
    <t>University of Toulouse</t>
  </si>
  <si>
    <r>
      <rPr>
        <sz val="11"/>
        <color theme="1"/>
        <rFont val="宋体"/>
        <family val="2"/>
        <charset val="134"/>
      </rPr>
      <t>浦项理工大学</t>
    </r>
  </si>
  <si>
    <r>
      <rPr>
        <sz val="11"/>
        <color theme="1"/>
        <rFont val="宋体"/>
        <family val="2"/>
        <charset val="134"/>
      </rPr>
      <t>米兰理工大学</t>
    </r>
  </si>
  <si>
    <t>Milan Polytechnic University</t>
  </si>
  <si>
    <r>
      <rPr>
        <sz val="11"/>
        <color theme="1"/>
        <rFont val="宋体"/>
        <family val="2"/>
        <charset val="134"/>
      </rPr>
      <t>皇后大学</t>
    </r>
  </si>
  <si>
    <t>Queen 's University</t>
  </si>
  <si>
    <r>
      <rPr>
        <sz val="11"/>
        <color theme="1"/>
        <rFont val="宋体"/>
        <family val="2"/>
        <charset val="134"/>
      </rPr>
      <t>昆士兰科技大学</t>
    </r>
  </si>
  <si>
    <r>
      <rPr>
        <sz val="11"/>
        <color theme="1"/>
        <rFont val="宋体"/>
        <family val="2"/>
        <charset val="134"/>
      </rPr>
      <t>亚琛工业大学</t>
    </r>
  </si>
  <si>
    <t>Aachen University of Technology</t>
  </si>
  <si>
    <r>
      <rPr>
        <sz val="11"/>
        <color theme="1"/>
        <rFont val="宋体"/>
        <family val="2"/>
        <charset val="134"/>
      </rPr>
      <t>四川大学</t>
    </r>
  </si>
  <si>
    <r>
      <rPr>
        <sz val="11"/>
        <color theme="1"/>
        <rFont val="宋体"/>
        <family val="2"/>
        <charset val="134"/>
      </rPr>
      <t>苏州大学</t>
    </r>
  </si>
  <si>
    <r>
      <rPr>
        <sz val="11"/>
        <color theme="1"/>
        <rFont val="宋体"/>
        <family val="2"/>
        <charset val="134"/>
      </rPr>
      <t>华南理工大学</t>
    </r>
  </si>
  <si>
    <r>
      <rPr>
        <sz val="11"/>
        <color theme="1"/>
        <rFont val="宋体"/>
        <family val="2"/>
        <charset val="134"/>
      </rPr>
      <t>东南大学</t>
    </r>
  </si>
  <si>
    <r>
      <rPr>
        <sz val="11"/>
        <color theme="1"/>
        <rFont val="宋体"/>
        <family val="2"/>
        <charset val="134"/>
      </rPr>
      <t>纽约州立大学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石溪</t>
    </r>
  </si>
  <si>
    <t>State University of New York - Stony Brook</t>
  </si>
  <si>
    <r>
      <rPr>
        <sz val="11"/>
        <color theme="1"/>
        <rFont val="宋体"/>
        <family val="2"/>
        <charset val="134"/>
      </rPr>
      <t>瑞典农业科学大学</t>
    </r>
  </si>
  <si>
    <r>
      <rPr>
        <sz val="11"/>
        <color theme="1"/>
        <rFont val="宋体"/>
        <family val="2"/>
        <charset val="134"/>
      </rPr>
      <t>香港中文大学</t>
    </r>
  </si>
  <si>
    <r>
      <rPr>
        <sz val="11"/>
        <color theme="1"/>
        <rFont val="宋体"/>
        <family val="2"/>
        <charset val="134"/>
      </rPr>
      <t>香港科技大学</t>
    </r>
  </si>
  <si>
    <r>
      <rPr>
        <sz val="11"/>
        <color theme="1"/>
        <rFont val="宋体"/>
        <family val="2"/>
        <charset val="134"/>
      </rPr>
      <t>卡尔加里大学</t>
    </r>
  </si>
  <si>
    <r>
      <rPr>
        <sz val="11"/>
        <color theme="1"/>
        <rFont val="宋体"/>
        <family val="2"/>
        <charset val="134"/>
      </rPr>
      <t>邓迪大学</t>
    </r>
  </si>
  <si>
    <r>
      <rPr>
        <sz val="11"/>
        <color theme="1"/>
        <rFont val="宋体"/>
        <family val="2"/>
        <charset val="134"/>
      </rPr>
      <t>佐治亚大学</t>
    </r>
  </si>
  <si>
    <r>
      <rPr>
        <sz val="11"/>
        <color theme="1"/>
        <rFont val="宋体"/>
        <family val="2"/>
        <charset val="134"/>
      </rPr>
      <t>新墨西哥大学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阿尔伯克基</t>
    </r>
  </si>
  <si>
    <t>University of New Mexico - Albuquerque</t>
  </si>
  <si>
    <r>
      <rPr>
        <sz val="11"/>
        <color theme="1"/>
        <rFont val="宋体"/>
        <family val="2"/>
        <charset val="134"/>
      </rPr>
      <t>德克萨斯大学卫生科学中心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休斯顿</t>
    </r>
  </si>
  <si>
    <t>University of Texas Health Science Center - Houston</t>
  </si>
  <si>
    <r>
      <rPr>
        <sz val="11"/>
        <color theme="1"/>
        <rFont val="宋体"/>
        <family val="2"/>
        <charset val="134"/>
      </rPr>
      <t>东京工业大学</t>
    </r>
  </si>
  <si>
    <r>
      <rPr>
        <sz val="11"/>
        <color theme="1"/>
        <rFont val="宋体"/>
        <family val="2"/>
        <charset val="134"/>
      </rPr>
      <t>图卢兹经济学院</t>
    </r>
  </si>
  <si>
    <t>Toulouse School of Economics</t>
  </si>
  <si>
    <r>
      <rPr>
        <sz val="11"/>
        <color theme="1"/>
        <rFont val="宋体"/>
        <family val="2"/>
        <charset val="134"/>
      </rPr>
      <t>阿伯丁大学</t>
    </r>
  </si>
  <si>
    <r>
      <rPr>
        <sz val="11"/>
        <color theme="1"/>
        <rFont val="宋体"/>
        <family val="2"/>
        <charset val="134"/>
      </rPr>
      <t>阿拉巴马大学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伯明翰</t>
    </r>
  </si>
  <si>
    <t>University of Alabama - Birmingham</t>
  </si>
  <si>
    <r>
      <rPr>
        <sz val="11"/>
        <color theme="1"/>
        <rFont val="宋体"/>
        <family val="2"/>
        <charset val="134"/>
      </rPr>
      <t>安特卫普大学</t>
    </r>
  </si>
  <si>
    <r>
      <rPr>
        <sz val="11"/>
        <color theme="1"/>
        <rFont val="宋体"/>
        <family val="2"/>
        <charset val="134"/>
      </rPr>
      <t>贝尔格莱德大学</t>
    </r>
  </si>
  <si>
    <r>
      <rPr>
        <sz val="11"/>
        <color theme="1"/>
        <rFont val="宋体"/>
        <family val="2"/>
        <charset val="134"/>
      </rPr>
      <t>卑尔根大学</t>
    </r>
  </si>
  <si>
    <r>
      <rPr>
        <sz val="11"/>
        <color theme="1"/>
        <rFont val="宋体"/>
        <family val="2"/>
        <charset val="134"/>
      </rPr>
      <t>波鸿大学</t>
    </r>
  </si>
  <si>
    <t>University of Bochum</t>
  </si>
  <si>
    <r>
      <rPr>
        <sz val="11"/>
        <color theme="1"/>
        <rFont val="宋体"/>
        <family val="2"/>
        <charset val="134"/>
      </rPr>
      <t>博洛尼亚大学</t>
    </r>
  </si>
  <si>
    <t>The University of Bologna</t>
  </si>
  <si>
    <r>
      <rPr>
        <sz val="11"/>
        <color theme="1"/>
        <rFont val="宋体"/>
        <family val="2"/>
        <charset val="134"/>
      </rPr>
      <t>开普敦大学</t>
    </r>
  </si>
  <si>
    <r>
      <rPr>
        <sz val="11"/>
        <color theme="1"/>
        <rFont val="宋体"/>
        <family val="2"/>
        <charset val="134"/>
      </rPr>
      <t>辛辛那提大学</t>
    </r>
  </si>
  <si>
    <r>
      <rPr>
        <sz val="11"/>
        <color theme="1"/>
        <rFont val="宋体"/>
        <family val="2"/>
        <charset val="134"/>
      </rPr>
      <t>东英吉利大学</t>
    </r>
  </si>
  <si>
    <r>
      <rPr>
        <sz val="11"/>
        <color theme="1"/>
        <rFont val="宋体"/>
        <family val="2"/>
        <charset val="134"/>
      </rPr>
      <t>佛罗伦萨大学</t>
    </r>
  </si>
  <si>
    <r>
      <rPr>
        <sz val="11"/>
        <color theme="1"/>
        <rFont val="宋体"/>
        <family val="2"/>
        <charset val="134"/>
      </rPr>
      <t>格拉纳达大学</t>
    </r>
  </si>
  <si>
    <r>
      <rPr>
        <sz val="11"/>
        <color theme="1"/>
        <rFont val="宋体"/>
        <family val="2"/>
        <charset val="134"/>
      </rPr>
      <t>汉堡大学</t>
    </r>
  </si>
  <si>
    <r>
      <rPr>
        <sz val="11"/>
        <color theme="1"/>
        <rFont val="宋体"/>
        <family val="2"/>
        <charset val="134"/>
      </rPr>
      <t>休斯顿大学</t>
    </r>
  </si>
  <si>
    <r>
      <rPr>
        <sz val="11"/>
        <color theme="1"/>
        <rFont val="宋体"/>
        <family val="2"/>
        <charset val="134"/>
      </rPr>
      <t>伊利诺大学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芝加哥</t>
    </r>
  </si>
  <si>
    <t>University of Illinois - Chicago</t>
  </si>
  <si>
    <r>
      <rPr>
        <sz val="11"/>
        <color theme="1"/>
        <rFont val="宋体"/>
        <family val="2"/>
        <charset val="134"/>
      </rPr>
      <t>堪萨斯大学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劳伦斯</t>
    </r>
  </si>
  <si>
    <t>University of Kansas - Lawrence</t>
  </si>
  <si>
    <r>
      <rPr>
        <sz val="11"/>
        <color theme="1"/>
        <rFont val="宋体"/>
        <family val="2"/>
        <charset val="134"/>
      </rPr>
      <t>科隆大学</t>
    </r>
  </si>
  <si>
    <r>
      <rPr>
        <sz val="11"/>
        <color theme="1"/>
        <rFont val="宋体"/>
        <family val="2"/>
        <charset val="134"/>
      </rPr>
      <t>洛桑大学</t>
    </r>
  </si>
  <si>
    <r>
      <rPr>
        <sz val="11"/>
        <color theme="1"/>
        <rFont val="宋体"/>
        <family val="2"/>
        <charset val="134"/>
      </rPr>
      <t>莱斯特大学</t>
    </r>
  </si>
  <si>
    <r>
      <rPr>
        <sz val="11"/>
        <color theme="1"/>
        <rFont val="宋体"/>
        <family val="2"/>
        <charset val="134"/>
      </rPr>
      <t>洛林大学</t>
    </r>
  </si>
  <si>
    <t>University of Lorraine</t>
  </si>
  <si>
    <r>
      <rPr>
        <sz val="11"/>
        <color theme="1"/>
        <rFont val="宋体"/>
        <family val="2"/>
        <charset val="134"/>
      </rPr>
      <t>美因茨大学</t>
    </r>
  </si>
  <si>
    <t>University of Mainz</t>
  </si>
  <si>
    <r>
      <rPr>
        <sz val="11"/>
        <color theme="1"/>
        <rFont val="宋体"/>
        <family val="2"/>
        <charset val="134"/>
      </rPr>
      <t>马里兰大学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巴尔的摩</t>
    </r>
  </si>
  <si>
    <t>University of Maryland - Baltimore</t>
  </si>
  <si>
    <r>
      <rPr>
        <sz val="11"/>
        <color theme="1"/>
        <rFont val="宋体"/>
        <family val="2"/>
        <charset val="134"/>
      </rPr>
      <t>米兰大学</t>
    </r>
  </si>
  <si>
    <r>
      <rPr>
        <sz val="11"/>
        <color theme="1"/>
        <rFont val="宋体"/>
        <family val="2"/>
        <charset val="134"/>
      </rPr>
      <t>密苏里大学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哥伦比亚</t>
    </r>
  </si>
  <si>
    <t>University of Missouri - Columbia</t>
  </si>
  <si>
    <r>
      <rPr>
        <sz val="11"/>
        <color theme="1"/>
        <rFont val="宋体"/>
        <family val="2"/>
        <charset val="134"/>
      </rPr>
      <t>内布拉斯加大学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林肯</t>
    </r>
  </si>
  <si>
    <t>University of Nebraska - Lincoln</t>
  </si>
  <si>
    <r>
      <rPr>
        <sz val="11"/>
        <color theme="1"/>
        <rFont val="宋体"/>
        <family val="2"/>
        <charset val="134"/>
      </rPr>
      <t>圣母玛利亚大学</t>
    </r>
  </si>
  <si>
    <r>
      <rPr>
        <sz val="11"/>
        <color theme="1"/>
        <rFont val="宋体"/>
        <family val="2"/>
        <charset val="134"/>
      </rPr>
      <t>渥太华大学</t>
    </r>
  </si>
  <si>
    <r>
      <rPr>
        <sz val="11"/>
        <color theme="1"/>
        <rFont val="宋体"/>
        <family val="2"/>
        <charset val="134"/>
      </rPr>
      <t>比萨大学</t>
    </r>
  </si>
  <si>
    <r>
      <rPr>
        <sz val="11"/>
        <color theme="1"/>
        <rFont val="宋体"/>
        <family val="2"/>
        <charset val="134"/>
      </rPr>
      <t>南佛罗里达大学</t>
    </r>
  </si>
  <si>
    <r>
      <rPr>
        <sz val="11"/>
        <color theme="1"/>
        <rFont val="宋体"/>
        <family val="2"/>
        <charset val="134"/>
      </rPr>
      <t>苏赛克斯大学</t>
    </r>
  </si>
  <si>
    <r>
      <rPr>
        <sz val="11"/>
        <color theme="1"/>
        <rFont val="宋体"/>
        <family val="2"/>
        <charset val="134"/>
      </rPr>
      <t>塔斯马尼亚大学</t>
    </r>
  </si>
  <si>
    <r>
      <rPr>
        <sz val="11"/>
        <color theme="1"/>
        <rFont val="宋体"/>
        <family val="2"/>
        <charset val="134"/>
      </rPr>
      <t>金山大学</t>
    </r>
  </si>
  <si>
    <t>University of</t>
  </si>
  <si>
    <r>
      <rPr>
        <sz val="11"/>
        <color theme="1"/>
        <rFont val="宋体"/>
        <family val="2"/>
        <charset val="134"/>
      </rPr>
      <t>筑波大学</t>
    </r>
  </si>
  <si>
    <r>
      <rPr>
        <sz val="11"/>
        <color theme="1"/>
        <rFont val="宋体"/>
        <family val="2"/>
        <charset val="134"/>
      </rPr>
      <t>都灵大学</t>
    </r>
  </si>
  <si>
    <r>
      <rPr>
        <sz val="11"/>
        <color theme="1"/>
        <rFont val="宋体"/>
        <family val="2"/>
        <charset val="134"/>
      </rPr>
      <t>乌尔姆大学</t>
    </r>
  </si>
  <si>
    <r>
      <rPr>
        <sz val="11"/>
        <color theme="1"/>
        <rFont val="宋体"/>
        <family val="2"/>
        <charset val="134"/>
      </rPr>
      <t>维多利亚大学</t>
    </r>
  </si>
  <si>
    <r>
      <rPr>
        <sz val="11"/>
        <color theme="1"/>
        <rFont val="宋体"/>
        <family val="2"/>
        <charset val="134"/>
      </rPr>
      <t>滑铁卢大学</t>
    </r>
  </si>
  <si>
    <r>
      <rPr>
        <sz val="11"/>
        <color theme="1"/>
        <rFont val="宋体"/>
        <family val="2"/>
        <charset val="134"/>
      </rPr>
      <t>约克大学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英国</t>
    </r>
    <r>
      <rPr>
        <sz val="11"/>
        <color theme="1"/>
        <rFont val="Times New Roman"/>
        <family val="1"/>
      </rPr>
      <t>)</t>
    </r>
  </si>
  <si>
    <t>York University (UK)</t>
  </si>
  <si>
    <r>
      <rPr>
        <sz val="11"/>
        <color theme="1"/>
        <rFont val="宋体"/>
        <family val="2"/>
        <charset val="134"/>
      </rPr>
      <t>弗吉尼亚联邦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州立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2"/>
        <charset val="134"/>
      </rPr>
      <t>大学</t>
    </r>
  </si>
  <si>
    <r>
      <rPr>
        <sz val="11"/>
        <color theme="1"/>
        <rFont val="宋体"/>
        <family val="2"/>
        <charset val="134"/>
      </rPr>
      <t>布鲁塞尔自由大学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佛兰德语</t>
    </r>
    <r>
      <rPr>
        <sz val="11"/>
        <color theme="1"/>
        <rFont val="Times New Roman"/>
        <family val="1"/>
      </rPr>
      <t>)</t>
    </r>
  </si>
  <si>
    <t>Free University of Brussels (Flemish)</t>
  </si>
  <si>
    <r>
      <rPr>
        <sz val="11"/>
        <color theme="1"/>
        <rFont val="宋体"/>
        <family val="2"/>
        <charset val="134"/>
      </rPr>
      <t>西安大略大学</t>
    </r>
  </si>
  <si>
    <r>
      <rPr>
        <sz val="11"/>
        <color theme="1"/>
        <rFont val="宋体"/>
        <family val="2"/>
        <charset val="134"/>
      </rPr>
      <t>厦门大学</t>
    </r>
  </si>
  <si>
    <r>
      <rPr>
        <sz val="11"/>
        <color theme="1"/>
        <rFont val="宋体"/>
        <family val="2"/>
        <charset val="134"/>
      </rPr>
      <t>叶史瓦大学</t>
    </r>
  </si>
  <si>
    <t>Yehwa University</t>
  </si>
  <si>
    <r>
      <rPr>
        <sz val="11"/>
        <color theme="1"/>
        <rFont val="宋体"/>
        <family val="2"/>
        <charset val="134"/>
      </rPr>
      <t>延世大学</t>
    </r>
  </si>
  <si>
    <t>301-400</t>
  </si>
  <si>
    <r>
      <rPr>
        <sz val="11"/>
        <color theme="1"/>
        <rFont val="宋体"/>
        <family val="2"/>
        <charset val="134"/>
      </rPr>
      <t>巴塞罗那自治大学</t>
    </r>
  </si>
  <si>
    <r>
      <rPr>
        <sz val="11"/>
        <color theme="1"/>
        <rFont val="宋体"/>
        <family val="2"/>
        <charset val="134"/>
      </rPr>
      <t>北京航空航天大学</t>
    </r>
  </si>
  <si>
    <t>Beijing University of Aeronautics and Astronautics</t>
  </si>
  <si>
    <t>19-31</t>
  </si>
  <si>
    <r>
      <rPr>
        <sz val="11"/>
        <color theme="1"/>
        <rFont val="宋体"/>
        <family val="2"/>
        <charset val="134"/>
      </rPr>
      <t>波士顿学院</t>
    </r>
  </si>
  <si>
    <t>99-119</t>
  </si>
  <si>
    <r>
      <rPr>
        <sz val="11"/>
        <color theme="1"/>
        <rFont val="宋体"/>
        <family val="2"/>
        <charset val="134"/>
      </rPr>
      <t>韩国天主教大学</t>
    </r>
  </si>
  <si>
    <t>Catholic University of Korea</t>
  </si>
  <si>
    <r>
      <rPr>
        <sz val="11"/>
        <color theme="1"/>
        <rFont val="宋体"/>
        <family val="2"/>
        <charset val="134"/>
      </rPr>
      <t>中南大学</t>
    </r>
  </si>
  <si>
    <r>
      <rPr>
        <sz val="11"/>
        <color theme="1"/>
        <rFont val="宋体"/>
        <family val="2"/>
        <charset val="134"/>
      </rPr>
      <t>长庚大学</t>
    </r>
  </si>
  <si>
    <r>
      <rPr>
        <sz val="11"/>
        <color theme="1"/>
        <rFont val="宋体"/>
        <family val="2"/>
        <charset val="134"/>
      </rPr>
      <t>千叶大学</t>
    </r>
  </si>
  <si>
    <r>
      <rPr>
        <sz val="11"/>
        <color theme="1"/>
        <rFont val="宋体"/>
        <family val="2"/>
        <charset val="134"/>
      </rPr>
      <t>中国农业大学</t>
    </r>
  </si>
  <si>
    <r>
      <rPr>
        <sz val="11"/>
        <color theme="1"/>
        <rFont val="宋体"/>
        <family val="2"/>
        <charset val="134"/>
      </rPr>
      <t>中国地质大学（武汉）</t>
    </r>
  </si>
  <si>
    <r>
      <rPr>
        <sz val="11"/>
        <color theme="1"/>
        <rFont val="宋体"/>
        <family val="2"/>
        <charset val="134"/>
      </rPr>
      <t>马德里康普顿斯大学</t>
    </r>
  </si>
  <si>
    <t>Compton University of Madrid</t>
  </si>
  <si>
    <r>
      <rPr>
        <sz val="11"/>
        <color theme="1"/>
        <rFont val="宋体"/>
        <family val="2"/>
        <charset val="134"/>
      </rPr>
      <t>达尔豪斯大学</t>
    </r>
  </si>
  <si>
    <t>14-16</t>
  </si>
  <si>
    <r>
      <rPr>
        <sz val="11"/>
        <color theme="1"/>
        <rFont val="宋体"/>
        <family val="2"/>
        <charset val="134"/>
      </rPr>
      <t>大连理工大学</t>
    </r>
  </si>
  <si>
    <r>
      <rPr>
        <sz val="11"/>
        <color theme="1"/>
        <rFont val="宋体"/>
        <family val="2"/>
        <charset val="134"/>
      </rPr>
      <t>华东理工大学</t>
    </r>
  </si>
  <si>
    <r>
      <rPr>
        <sz val="11"/>
        <color theme="1"/>
        <rFont val="宋体"/>
        <family val="2"/>
        <charset val="134"/>
      </rPr>
      <t>里昂高等师范学校</t>
    </r>
  </si>
  <si>
    <t>Lyon Higher Normal School</t>
  </si>
  <si>
    <t>14-18</t>
  </si>
  <si>
    <r>
      <rPr>
        <sz val="11"/>
        <color theme="1"/>
        <rFont val="宋体"/>
        <family val="2"/>
        <charset val="134"/>
      </rPr>
      <t>巴黎综合理工学院</t>
    </r>
  </si>
  <si>
    <t>Paris Polytechnic Institute</t>
  </si>
  <si>
    <r>
      <rPr>
        <sz val="11"/>
        <color theme="1"/>
        <rFont val="宋体"/>
        <family val="2"/>
        <charset val="134"/>
      </rPr>
      <t>巴黎工业物理化学学校</t>
    </r>
  </si>
  <si>
    <t>School of Industrial Physical Chemistry</t>
  </si>
  <si>
    <r>
      <rPr>
        <sz val="11"/>
        <color theme="1"/>
        <rFont val="宋体"/>
        <family val="2"/>
        <charset val="134"/>
      </rPr>
      <t>米纳斯吉拉斯联邦大学</t>
    </r>
  </si>
  <si>
    <r>
      <rPr>
        <sz val="11"/>
        <color theme="1"/>
        <rFont val="宋体"/>
        <family val="2"/>
        <charset val="134"/>
      </rPr>
      <t>里约热内卢联邦大学</t>
    </r>
  </si>
  <si>
    <r>
      <rPr>
        <sz val="11"/>
        <color theme="1"/>
        <rFont val="宋体"/>
        <family val="2"/>
        <charset val="134"/>
      </rPr>
      <t>弗林德斯大学</t>
    </r>
  </si>
  <si>
    <r>
      <rPr>
        <sz val="11"/>
        <color theme="1"/>
        <rFont val="宋体"/>
        <family val="2"/>
        <charset val="134"/>
      </rPr>
      <t>乔治城大学</t>
    </r>
  </si>
  <si>
    <r>
      <rPr>
        <sz val="11"/>
        <color theme="1"/>
        <rFont val="宋体"/>
        <family val="2"/>
        <charset val="134"/>
      </rPr>
      <t>格里菲思大学</t>
    </r>
  </si>
  <si>
    <r>
      <rPr>
        <sz val="11"/>
        <color theme="1"/>
        <rFont val="宋体"/>
        <family val="2"/>
        <charset val="134"/>
      </rPr>
      <t>汉诺威医学院</t>
    </r>
  </si>
  <si>
    <t>Hannover Medical College</t>
  </si>
  <si>
    <t>22-27</t>
  </si>
  <si>
    <r>
      <rPr>
        <sz val="11"/>
        <color theme="1"/>
        <rFont val="宋体"/>
        <family val="2"/>
        <charset val="134"/>
      </rPr>
      <t>汉阳大学</t>
    </r>
  </si>
  <si>
    <r>
      <rPr>
        <sz val="11"/>
        <color theme="1"/>
        <rFont val="宋体"/>
        <family val="2"/>
        <charset val="134"/>
      </rPr>
      <t>印度科学理工学院</t>
    </r>
  </si>
  <si>
    <t>Indian Institute of Science and Technology</t>
  </si>
  <si>
    <r>
      <rPr>
        <sz val="11"/>
        <color theme="1"/>
        <rFont val="宋体"/>
        <family val="2"/>
        <charset val="134"/>
      </rPr>
      <t>庆应义塾大学</t>
    </r>
  </si>
  <si>
    <r>
      <rPr>
        <sz val="11"/>
        <color theme="1"/>
        <rFont val="宋体"/>
        <family val="2"/>
        <charset val="134"/>
      </rPr>
      <t>法赫德国王石油矿产大学</t>
    </r>
  </si>
  <si>
    <r>
      <rPr>
        <sz val="11"/>
        <color theme="1"/>
        <rFont val="宋体"/>
        <family val="2"/>
        <charset val="134"/>
      </rPr>
      <t>庆熙大学</t>
    </r>
  </si>
  <si>
    <r>
      <rPr>
        <sz val="11"/>
        <color theme="1"/>
        <rFont val="宋体"/>
        <family val="2"/>
        <charset val="134"/>
      </rPr>
      <t>拉托贝大学</t>
    </r>
  </si>
  <si>
    <t>University of Latrobe</t>
  </si>
  <si>
    <r>
      <rPr>
        <sz val="11"/>
        <color theme="1"/>
        <rFont val="宋体"/>
        <family val="2"/>
        <charset val="134"/>
      </rPr>
      <t>兰州大学</t>
    </r>
  </si>
  <si>
    <r>
      <rPr>
        <sz val="11"/>
        <color theme="1"/>
        <rFont val="宋体"/>
        <family val="2"/>
        <charset val="134"/>
      </rPr>
      <t>林雪平大学</t>
    </r>
  </si>
  <si>
    <t>Linkoping University</t>
  </si>
  <si>
    <r>
      <rPr>
        <sz val="11"/>
        <color theme="1"/>
        <rFont val="宋体"/>
        <family val="2"/>
        <charset val="134"/>
      </rPr>
      <t>路易斯安娜州立大学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巴吞鲁日</t>
    </r>
  </si>
  <si>
    <t>Louisiana State University - Baton Rouge</t>
  </si>
  <si>
    <r>
      <rPr>
        <sz val="11"/>
        <color theme="1"/>
        <rFont val="宋体"/>
        <family val="2"/>
        <charset val="134"/>
      </rPr>
      <t>南开大学</t>
    </r>
  </si>
  <si>
    <r>
      <rPr>
        <sz val="11"/>
        <color theme="1"/>
        <rFont val="宋体"/>
        <family val="2"/>
        <charset val="134"/>
      </rPr>
      <t>雅典大学</t>
    </r>
  </si>
  <si>
    <t>University of Athens</t>
  </si>
  <si>
    <r>
      <rPr>
        <sz val="11"/>
        <color theme="1"/>
        <rFont val="宋体"/>
        <family val="2"/>
        <charset val="134"/>
      </rPr>
      <t>台湾清华大学</t>
    </r>
  </si>
  <si>
    <t>Tsinghua University, Taiwan</t>
  </si>
  <si>
    <r>
      <rPr>
        <sz val="11"/>
        <color theme="1"/>
        <rFont val="宋体"/>
        <family val="2"/>
        <charset val="134"/>
      </rPr>
      <t>爱尔兰国立大学高威</t>
    </r>
  </si>
  <si>
    <t>National University of Ireland</t>
  </si>
  <si>
    <r>
      <rPr>
        <sz val="11"/>
        <color theme="1"/>
        <rFont val="宋体"/>
        <family val="2"/>
        <charset val="134"/>
      </rPr>
      <t>纽卡斯尔大学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上泰恩</t>
    </r>
  </si>
  <si>
    <t>University of Newcastle upon Tyne</t>
  </si>
  <si>
    <t>29-33</t>
  </si>
  <si>
    <r>
      <rPr>
        <sz val="11"/>
        <color theme="1"/>
        <rFont val="宋体"/>
        <family val="2"/>
        <charset val="134"/>
      </rPr>
      <t>冈山大学</t>
    </r>
  </si>
  <si>
    <r>
      <rPr>
        <sz val="11"/>
        <color theme="1"/>
        <rFont val="宋体"/>
        <family val="2"/>
        <charset val="134"/>
      </rPr>
      <t>巴黎第九大学</t>
    </r>
  </si>
  <si>
    <t>University of Paris</t>
  </si>
  <si>
    <r>
      <rPr>
        <sz val="11"/>
        <color theme="1"/>
        <rFont val="宋体"/>
        <family val="2"/>
        <charset val="134"/>
      </rPr>
      <t>加泰罗尼亚理工大学</t>
    </r>
  </si>
  <si>
    <t>University of Catalonia</t>
  </si>
  <si>
    <r>
      <rPr>
        <sz val="11"/>
        <color theme="1"/>
        <rFont val="宋体"/>
        <family val="2"/>
        <charset val="134"/>
      </rPr>
      <t>瓦伦西亚理工大学</t>
    </r>
  </si>
  <si>
    <t>Valencia University of Technology</t>
  </si>
  <si>
    <r>
      <rPr>
        <sz val="11"/>
        <color theme="1"/>
        <rFont val="宋体"/>
        <family val="2"/>
        <charset val="134"/>
      </rPr>
      <t>庞培法布拉大学</t>
    </r>
  </si>
  <si>
    <t>University of Pompeii</t>
  </si>
  <si>
    <r>
      <rPr>
        <sz val="11"/>
        <color theme="1"/>
        <rFont val="宋体"/>
        <family val="2"/>
        <charset val="134"/>
      </rPr>
      <t>贝尔法斯特女王大学</t>
    </r>
  </si>
  <si>
    <t>Queen 's University of Belfast</t>
  </si>
  <si>
    <r>
      <rPr>
        <sz val="11"/>
        <color theme="1"/>
        <rFont val="宋体"/>
        <family val="2"/>
        <charset val="134"/>
      </rPr>
      <t>拉什大学</t>
    </r>
  </si>
  <si>
    <t>University of Rush</t>
  </si>
  <si>
    <r>
      <rPr>
        <sz val="11"/>
        <color theme="1"/>
        <rFont val="宋体"/>
        <family val="2"/>
        <charset val="134"/>
      </rPr>
      <t>圣彼得堡国立大学</t>
    </r>
  </si>
  <si>
    <t>St Petersburg State University</t>
  </si>
  <si>
    <r>
      <rPr>
        <sz val="11"/>
        <color theme="1"/>
        <rFont val="宋体"/>
        <family val="2"/>
        <charset val="134"/>
      </rPr>
      <t>山东大学</t>
    </r>
  </si>
  <si>
    <t>Shan Dong University</t>
  </si>
  <si>
    <r>
      <rPr>
        <sz val="11"/>
        <color theme="1"/>
        <rFont val="宋体"/>
        <family val="2"/>
        <charset val="134"/>
      </rPr>
      <t>柏林工业大学</t>
    </r>
  </si>
  <si>
    <t>Berlin University of Technology</t>
  </si>
  <si>
    <r>
      <rPr>
        <sz val="11"/>
        <color theme="1"/>
        <rFont val="宋体"/>
        <family val="2"/>
        <charset val="134"/>
      </rPr>
      <t>坦普尔大学</t>
    </r>
  </si>
  <si>
    <r>
      <rPr>
        <sz val="11"/>
        <color theme="1"/>
        <rFont val="宋体"/>
        <family val="2"/>
        <charset val="134"/>
      </rPr>
      <t>乔治华盛顿大学</t>
    </r>
  </si>
  <si>
    <r>
      <rPr>
        <sz val="11"/>
        <color theme="1"/>
        <rFont val="宋体"/>
        <family val="2"/>
        <charset val="134"/>
      </rPr>
      <t>香港理工大学</t>
    </r>
  </si>
  <si>
    <r>
      <rPr>
        <sz val="11"/>
        <color theme="1"/>
        <rFont val="宋体"/>
        <family val="2"/>
        <charset val="134"/>
      </rPr>
      <t>纽卡斯尔大学</t>
    </r>
  </si>
  <si>
    <r>
      <rPr>
        <sz val="11"/>
        <color theme="1"/>
        <rFont val="宋体"/>
        <family val="2"/>
        <charset val="134"/>
      </rPr>
      <t>雷丁大学</t>
    </r>
  </si>
  <si>
    <r>
      <rPr>
        <sz val="11"/>
        <color theme="1"/>
        <rFont val="宋体"/>
        <family val="2"/>
        <charset val="134"/>
      </rPr>
      <t>德克萨斯大学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达拉斯</t>
    </r>
  </si>
  <si>
    <t>University of Texas - Dallas</t>
  </si>
  <si>
    <r>
      <rPr>
        <sz val="11"/>
        <color theme="1"/>
        <rFont val="宋体"/>
        <family val="2"/>
        <charset val="134"/>
      </rPr>
      <t>德克萨斯大学卫生科学中心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圣安东尼奥</t>
    </r>
  </si>
  <si>
    <t>University of Texas Health Science Center - San Antonio</t>
  </si>
  <si>
    <r>
      <rPr>
        <sz val="11"/>
        <color theme="1"/>
        <rFont val="宋体"/>
        <family val="2"/>
        <charset val="134"/>
      </rPr>
      <t>托马斯杰斐逊大学</t>
    </r>
  </si>
  <si>
    <r>
      <rPr>
        <sz val="11"/>
        <color theme="1"/>
        <rFont val="宋体"/>
        <family val="2"/>
        <charset val="134"/>
      </rPr>
      <t>天津大学</t>
    </r>
  </si>
  <si>
    <r>
      <rPr>
        <sz val="11"/>
        <color theme="1"/>
        <rFont val="宋体"/>
        <family val="2"/>
        <charset val="134"/>
      </rPr>
      <t>同济大学</t>
    </r>
  </si>
  <si>
    <r>
      <rPr>
        <sz val="11"/>
        <color theme="1"/>
        <rFont val="宋体"/>
        <family val="2"/>
        <charset val="134"/>
      </rPr>
      <t>于默奥大学</t>
    </r>
  </si>
  <si>
    <r>
      <rPr>
        <sz val="11"/>
        <color theme="1"/>
        <rFont val="宋体"/>
        <family val="2"/>
        <charset val="134"/>
      </rPr>
      <t>圣保罗州立大学</t>
    </r>
  </si>
  <si>
    <t>Sao Paulo State University</t>
  </si>
  <si>
    <r>
      <rPr>
        <sz val="11"/>
        <color theme="1"/>
        <rFont val="宋体"/>
        <family val="2"/>
        <charset val="134"/>
      </rPr>
      <t>纽约州立大学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布法罗</t>
    </r>
  </si>
  <si>
    <t>New York State University - Buffalo</t>
  </si>
  <si>
    <r>
      <rPr>
        <sz val="11"/>
        <color theme="1"/>
        <rFont val="宋体"/>
        <family val="2"/>
        <charset val="134"/>
      </rPr>
      <t>都柏林大学学院</t>
    </r>
  </si>
  <si>
    <r>
      <rPr>
        <sz val="11"/>
        <color theme="1"/>
        <rFont val="宋体"/>
        <family val="2"/>
        <charset val="134"/>
      </rPr>
      <t>巴思大学</t>
    </r>
  </si>
  <si>
    <r>
      <rPr>
        <sz val="11"/>
        <color theme="1"/>
        <rFont val="宋体"/>
        <family val="2"/>
        <charset val="134"/>
      </rPr>
      <t>坎特伯雷大学</t>
    </r>
  </si>
  <si>
    <r>
      <rPr>
        <sz val="11"/>
        <color theme="1"/>
        <rFont val="宋体"/>
        <family val="2"/>
        <charset val="134"/>
      </rPr>
      <t>智利大学</t>
    </r>
  </si>
  <si>
    <r>
      <rPr>
        <sz val="11"/>
        <color theme="1"/>
        <rFont val="宋体"/>
        <family val="2"/>
        <charset val="134"/>
      </rPr>
      <t>科罗拉多大学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丹佛</t>
    </r>
  </si>
  <si>
    <t>University of Colorado - Denver</t>
  </si>
  <si>
    <r>
      <rPr>
        <sz val="11"/>
        <color theme="1"/>
        <rFont val="宋体"/>
        <family val="2"/>
        <charset val="134"/>
      </rPr>
      <t>康涅狄格大学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斯道思</t>
    </r>
  </si>
  <si>
    <t>University of Connecticut - Stowe</t>
  </si>
  <si>
    <r>
      <rPr>
        <sz val="11"/>
        <color theme="1"/>
        <rFont val="宋体"/>
        <family val="2"/>
        <charset val="134"/>
      </rPr>
      <t>东芬兰大学</t>
    </r>
  </si>
  <si>
    <t>Eastern Finland University</t>
  </si>
  <si>
    <r>
      <rPr>
        <sz val="11"/>
        <color theme="1"/>
        <rFont val="宋体"/>
        <family val="2"/>
        <charset val="134"/>
      </rPr>
      <t>电子科技大学</t>
    </r>
  </si>
  <si>
    <r>
      <rPr>
        <sz val="11"/>
        <color theme="1"/>
        <rFont val="宋体"/>
        <family val="2"/>
        <charset val="134"/>
      </rPr>
      <t>弗里堡大学</t>
    </r>
  </si>
  <si>
    <t>University of Friborg</t>
  </si>
  <si>
    <r>
      <rPr>
        <sz val="11"/>
        <color theme="1"/>
        <rFont val="宋体"/>
        <family val="2"/>
        <charset val="134"/>
      </rPr>
      <t>吉森大学</t>
    </r>
  </si>
  <si>
    <t>University of Giessen</t>
  </si>
  <si>
    <r>
      <rPr>
        <sz val="11"/>
        <color theme="1"/>
        <rFont val="宋体"/>
        <family val="2"/>
        <charset val="134"/>
      </rPr>
      <t>圭尔夫大学</t>
    </r>
  </si>
  <si>
    <r>
      <rPr>
        <sz val="11"/>
        <color theme="1"/>
        <rFont val="宋体"/>
        <family val="2"/>
        <charset val="134"/>
      </rPr>
      <t>哈雷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维滕贝格大学</t>
    </r>
  </si>
  <si>
    <t>Harley - Wittenberg University</t>
  </si>
  <si>
    <r>
      <rPr>
        <sz val="11"/>
        <color theme="1"/>
        <rFont val="宋体"/>
        <family val="2"/>
        <charset val="134"/>
      </rPr>
      <t>耶拿大学</t>
    </r>
  </si>
  <si>
    <t>University of Jena</t>
  </si>
  <si>
    <r>
      <rPr>
        <sz val="11"/>
        <color theme="1"/>
        <rFont val="宋体"/>
        <family val="2"/>
        <charset val="134"/>
      </rPr>
      <t>肯塔基大学</t>
    </r>
  </si>
  <si>
    <r>
      <rPr>
        <sz val="11"/>
        <color theme="1"/>
        <rFont val="宋体"/>
        <family val="2"/>
        <charset val="134"/>
      </rPr>
      <t>列日大学</t>
    </r>
  </si>
  <si>
    <t>University of Liege</t>
  </si>
  <si>
    <r>
      <rPr>
        <sz val="11"/>
        <color theme="1"/>
        <rFont val="宋体"/>
        <family val="2"/>
        <charset val="134"/>
      </rPr>
      <t>马尔堡大学</t>
    </r>
  </si>
  <si>
    <r>
      <rPr>
        <sz val="11"/>
        <color theme="1"/>
        <rFont val="宋体"/>
        <family val="2"/>
        <charset val="134"/>
      </rPr>
      <t>马里兰大学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巴尔的摩县</t>
    </r>
  </si>
  <si>
    <t>University of Maryland - Baltimore County</t>
  </si>
  <si>
    <r>
      <rPr>
        <sz val="11"/>
        <color theme="1"/>
        <rFont val="宋体"/>
        <family val="2"/>
        <charset val="134"/>
      </rPr>
      <t>米兰比可卡大学</t>
    </r>
  </si>
  <si>
    <r>
      <rPr>
        <sz val="11"/>
        <color theme="1"/>
        <rFont val="宋体"/>
        <family val="2"/>
        <charset val="134"/>
      </rPr>
      <t>蒙彼利埃大学</t>
    </r>
  </si>
  <si>
    <r>
      <rPr>
        <sz val="11"/>
        <color theme="1"/>
        <rFont val="宋体"/>
        <family val="2"/>
        <charset val="134"/>
      </rPr>
      <t>那不勒斯菲里德里克第二大学</t>
    </r>
  </si>
  <si>
    <t>University of Naples</t>
  </si>
  <si>
    <r>
      <rPr>
        <sz val="11"/>
        <color theme="1"/>
        <rFont val="宋体"/>
        <family val="2"/>
        <charset val="134"/>
      </rPr>
      <t>北德克萨斯州大学</t>
    </r>
  </si>
  <si>
    <r>
      <rPr>
        <sz val="11"/>
        <color theme="1"/>
        <rFont val="宋体"/>
        <family val="2"/>
        <charset val="134"/>
      </rPr>
      <t>俄勒冈大学</t>
    </r>
  </si>
  <si>
    <r>
      <rPr>
        <sz val="11"/>
        <color theme="1"/>
        <rFont val="宋体"/>
        <family val="2"/>
        <charset val="134"/>
      </rPr>
      <t>奥塔哥大学</t>
    </r>
  </si>
  <si>
    <r>
      <rPr>
        <sz val="11"/>
        <color theme="1"/>
        <rFont val="宋体"/>
        <family val="2"/>
        <charset val="134"/>
      </rPr>
      <t>帕维亚大学</t>
    </r>
  </si>
  <si>
    <r>
      <rPr>
        <sz val="11"/>
        <color theme="1"/>
        <rFont val="宋体"/>
        <family val="2"/>
        <charset val="134"/>
      </rPr>
      <t>波尔图大学</t>
    </r>
  </si>
  <si>
    <r>
      <rPr>
        <sz val="11"/>
        <color theme="1"/>
        <rFont val="宋体"/>
        <family val="2"/>
        <charset val="134"/>
      </rPr>
      <t>魁北克大学</t>
    </r>
  </si>
  <si>
    <t>University of Québec</t>
  </si>
  <si>
    <r>
      <rPr>
        <sz val="11"/>
        <color theme="1"/>
        <rFont val="宋体"/>
        <family val="2"/>
        <charset val="134"/>
      </rPr>
      <t>圣地亚哥联合大学</t>
    </r>
  </si>
  <si>
    <t>United University of San Diego</t>
  </si>
  <si>
    <r>
      <rPr>
        <sz val="11"/>
        <color theme="1"/>
        <rFont val="宋体"/>
        <family val="2"/>
        <charset val="134"/>
      </rPr>
      <t>南卡罗来纳大学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哥伦比亚</t>
    </r>
  </si>
  <si>
    <t>University of South Carolina - Columbia</t>
  </si>
  <si>
    <r>
      <rPr>
        <sz val="11"/>
        <color theme="1"/>
        <rFont val="宋体"/>
        <family val="2"/>
        <charset val="134"/>
      </rPr>
      <t>南丹麦大学</t>
    </r>
  </si>
  <si>
    <t>Southern Denmark University</t>
  </si>
  <si>
    <r>
      <rPr>
        <sz val="11"/>
        <color theme="1"/>
        <rFont val="宋体"/>
        <family val="2"/>
        <charset val="134"/>
      </rPr>
      <t>圣安德鲁斯大学</t>
    </r>
  </si>
  <si>
    <r>
      <rPr>
        <sz val="11"/>
        <color theme="1"/>
        <rFont val="宋体"/>
        <family val="2"/>
        <charset val="134"/>
      </rPr>
      <t>悉尼科技大学</t>
    </r>
  </si>
  <si>
    <r>
      <rPr>
        <sz val="11"/>
        <color theme="1"/>
        <rFont val="宋体"/>
        <family val="2"/>
        <charset val="134"/>
      </rPr>
      <t>德黑兰大学</t>
    </r>
  </si>
  <si>
    <r>
      <rPr>
        <sz val="11"/>
        <color theme="1"/>
        <rFont val="宋体"/>
        <family val="2"/>
        <charset val="134"/>
      </rPr>
      <t>田纳西大学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诺克斯维尔</t>
    </r>
  </si>
  <si>
    <t>University of Tennessee - Knoxville</t>
  </si>
  <si>
    <r>
      <rPr>
        <sz val="11"/>
        <color theme="1"/>
        <rFont val="宋体"/>
        <family val="2"/>
        <charset val="134"/>
      </rPr>
      <t>特文特大学</t>
    </r>
  </si>
  <si>
    <r>
      <rPr>
        <sz val="11"/>
        <color theme="1"/>
        <rFont val="宋体"/>
        <family val="2"/>
        <charset val="134"/>
      </rPr>
      <t>佛蒙特大学</t>
    </r>
  </si>
  <si>
    <r>
      <rPr>
        <sz val="11"/>
        <color theme="1"/>
        <rFont val="宋体"/>
        <family val="2"/>
        <charset val="134"/>
      </rPr>
      <t>西悉尼大学</t>
    </r>
  </si>
  <si>
    <t>University of Western Sydney</t>
  </si>
  <si>
    <r>
      <rPr>
        <sz val="11"/>
        <color theme="1"/>
        <rFont val="宋体"/>
        <family val="2"/>
        <charset val="134"/>
      </rPr>
      <t>卧龙冈大学</t>
    </r>
  </si>
  <si>
    <r>
      <rPr>
        <sz val="11"/>
        <color theme="1"/>
        <rFont val="宋体"/>
        <family val="2"/>
        <charset val="134"/>
      </rPr>
      <t>惠灵顿维多利亚大学</t>
    </r>
  </si>
  <si>
    <r>
      <rPr>
        <sz val="11"/>
        <color theme="1"/>
        <rFont val="宋体"/>
        <family val="2"/>
        <charset val="134"/>
      </rPr>
      <t>弗吉尼亚理工学院</t>
    </r>
  </si>
  <si>
    <t>Virginia Polytechnic Institute</t>
  </si>
  <si>
    <r>
      <rPr>
        <sz val="11"/>
        <color theme="1"/>
        <rFont val="宋体"/>
        <family val="2"/>
        <charset val="134"/>
      </rPr>
      <t>韦恩州立大学</t>
    </r>
  </si>
  <si>
    <r>
      <rPr>
        <sz val="11"/>
        <color theme="1"/>
        <rFont val="宋体"/>
        <family val="2"/>
        <charset val="134"/>
      </rPr>
      <t>武汉大学</t>
    </r>
  </si>
  <si>
    <r>
      <rPr>
        <sz val="11"/>
        <color theme="1"/>
        <rFont val="宋体"/>
        <family val="2"/>
        <charset val="134"/>
      </rPr>
      <t>阿尔托大学</t>
    </r>
  </si>
  <si>
    <t>University of Aalto</t>
  </si>
  <si>
    <r>
      <rPr>
        <sz val="11"/>
        <color theme="1"/>
        <rFont val="宋体"/>
        <family val="2"/>
        <charset val="134"/>
      </rPr>
      <t>阿米尔卡比尔理工大学</t>
    </r>
  </si>
  <si>
    <t>Amir Kaber University of Technology</t>
  </si>
  <si>
    <r>
      <rPr>
        <sz val="11"/>
        <color theme="1"/>
        <rFont val="宋体"/>
        <family val="2"/>
        <charset val="134"/>
      </rPr>
      <t>萨洛尼卡大学</t>
    </r>
  </si>
  <si>
    <t>University of Thessaloniki</t>
  </si>
  <si>
    <r>
      <rPr>
        <sz val="11"/>
        <color theme="1"/>
        <rFont val="宋体"/>
        <family val="2"/>
        <charset val="134"/>
      </rPr>
      <t>威尔士班戈大学</t>
    </r>
  </si>
  <si>
    <t>University of Wales, Bangor</t>
  </si>
  <si>
    <t>34-37</t>
  </si>
  <si>
    <r>
      <rPr>
        <sz val="11"/>
        <color theme="1"/>
        <rFont val="宋体"/>
        <family val="2"/>
        <charset val="134"/>
      </rPr>
      <t>北京化工大学</t>
    </r>
  </si>
  <si>
    <t>32-41</t>
  </si>
  <si>
    <r>
      <rPr>
        <sz val="11"/>
        <color theme="1"/>
        <rFont val="宋体"/>
        <family val="2"/>
        <charset val="134"/>
      </rPr>
      <t>内盖夫本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2"/>
        <charset val="134"/>
      </rPr>
      <t>古里安大学</t>
    </r>
  </si>
  <si>
    <t>Negev Ben Gurion University</t>
  </si>
  <si>
    <r>
      <rPr>
        <sz val="11"/>
        <color theme="1"/>
        <rFont val="宋体"/>
        <family val="2"/>
        <charset val="134"/>
      </rPr>
      <t>比勒费尔德大学</t>
    </r>
  </si>
  <si>
    <t>University of Bielefeld</t>
  </si>
  <si>
    <t>28-38</t>
  </si>
  <si>
    <r>
      <rPr>
        <sz val="11"/>
        <color theme="1"/>
        <rFont val="宋体"/>
        <family val="2"/>
        <charset val="134"/>
      </rPr>
      <t>杨百翰大学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普罗沃</t>
    </r>
  </si>
  <si>
    <t>Brigham Young University - Provo</t>
  </si>
  <si>
    <t>120-137</t>
  </si>
  <si>
    <r>
      <rPr>
        <sz val="11"/>
        <color theme="1"/>
        <rFont val="宋体"/>
        <family val="2"/>
        <charset val="134"/>
      </rPr>
      <t>布鲁内尔大学</t>
    </r>
  </si>
  <si>
    <r>
      <rPr>
        <sz val="11"/>
        <color theme="1"/>
        <rFont val="宋体"/>
        <family val="2"/>
        <charset val="134"/>
      </rPr>
      <t>开罗大学</t>
    </r>
  </si>
  <si>
    <t>University of Cairo</t>
  </si>
  <si>
    <r>
      <rPr>
        <sz val="11"/>
        <color theme="1"/>
        <rFont val="宋体"/>
        <family val="2"/>
        <charset val="134"/>
      </rPr>
      <t>首都医科大学</t>
    </r>
  </si>
  <si>
    <t>Capital medical university</t>
  </si>
  <si>
    <r>
      <rPr>
        <sz val="11"/>
        <color theme="1"/>
        <rFont val="宋体"/>
        <family val="2"/>
        <charset val="134"/>
      </rPr>
      <t>纽约城市大学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城市学院</t>
    </r>
  </si>
  <si>
    <t>City University of New York - City College</t>
  </si>
  <si>
    <r>
      <rPr>
        <sz val="11"/>
        <color theme="1"/>
        <rFont val="宋体"/>
        <family val="2"/>
        <charset val="134"/>
      </rPr>
      <t>东华大学</t>
    </r>
  </si>
  <si>
    <r>
      <rPr>
        <sz val="11"/>
        <color theme="1"/>
        <rFont val="宋体"/>
        <family val="2"/>
        <charset val="134"/>
      </rPr>
      <t>梨花女子大学</t>
    </r>
  </si>
  <si>
    <r>
      <rPr>
        <sz val="11"/>
        <color theme="1"/>
        <rFont val="宋体"/>
        <family val="2"/>
        <charset val="134"/>
      </rPr>
      <t>南里奥格兰德联邦大学</t>
    </r>
  </si>
  <si>
    <r>
      <rPr>
        <sz val="11"/>
        <color theme="1"/>
        <rFont val="宋体"/>
        <family val="2"/>
        <charset val="134"/>
      </rPr>
      <t>佛罗里达国际大学</t>
    </r>
  </si>
  <si>
    <r>
      <rPr>
        <sz val="11"/>
        <color theme="1"/>
        <rFont val="宋体"/>
        <family val="2"/>
        <charset val="134"/>
      </rPr>
      <t>香港浸会大学</t>
    </r>
  </si>
  <si>
    <r>
      <rPr>
        <sz val="11"/>
        <color theme="1"/>
        <rFont val="宋体"/>
        <family val="2"/>
        <charset val="134"/>
      </rPr>
      <t>湖南大学</t>
    </r>
  </si>
  <si>
    <r>
      <rPr>
        <sz val="11"/>
        <color theme="1"/>
        <rFont val="宋体"/>
        <family val="2"/>
        <charset val="134"/>
      </rPr>
      <t>伊斯坦布尔大学</t>
    </r>
  </si>
  <si>
    <t>University of Istanbul</t>
  </si>
  <si>
    <r>
      <rPr>
        <sz val="11"/>
        <color theme="1"/>
        <rFont val="宋体"/>
        <family val="2"/>
        <charset val="134"/>
      </rPr>
      <t>克拉科夫雅盖隆大学</t>
    </r>
  </si>
  <si>
    <t>University of Krakow</t>
  </si>
  <si>
    <r>
      <rPr>
        <sz val="11"/>
        <color theme="1"/>
        <rFont val="宋体"/>
        <family val="2"/>
        <charset val="134"/>
      </rPr>
      <t>高雄医学大学</t>
    </r>
  </si>
  <si>
    <r>
      <rPr>
        <sz val="11"/>
        <color theme="1"/>
        <rFont val="宋体"/>
        <family val="2"/>
        <charset val="134"/>
      </rPr>
      <t>神户大学</t>
    </r>
  </si>
  <si>
    <t>University of Kobe</t>
  </si>
  <si>
    <t>13-16</t>
  </si>
  <si>
    <r>
      <rPr>
        <sz val="11"/>
        <color theme="1"/>
        <rFont val="宋体"/>
        <family val="2"/>
        <charset val="134"/>
      </rPr>
      <t>格拉茨医科大学</t>
    </r>
  </si>
  <si>
    <t>Graz University of Medical Sciences</t>
  </si>
  <si>
    <r>
      <rPr>
        <sz val="11"/>
        <color theme="1"/>
        <rFont val="宋体"/>
        <family val="2"/>
        <charset val="134"/>
      </rPr>
      <t>巴黎高等矿业学校</t>
    </r>
  </si>
  <si>
    <t>Paris Higher School of Mining</t>
  </si>
  <si>
    <t>19-22</t>
  </si>
  <si>
    <r>
      <rPr>
        <sz val="11"/>
        <color theme="1"/>
        <rFont val="宋体"/>
        <family val="2"/>
        <charset val="134"/>
      </rPr>
      <t>南京医科大学</t>
    </r>
  </si>
  <si>
    <r>
      <rPr>
        <sz val="11"/>
        <color theme="1"/>
        <rFont val="宋体"/>
        <family val="2"/>
        <charset val="134"/>
      </rPr>
      <t>南京理工大学</t>
    </r>
  </si>
  <si>
    <t>Nanjing University of Science and Technology</t>
  </si>
  <si>
    <r>
      <rPr>
        <sz val="11"/>
        <color theme="1"/>
        <rFont val="宋体"/>
        <family val="2"/>
        <charset val="134"/>
      </rPr>
      <t>台湾成功大学</t>
    </r>
  </si>
  <si>
    <t>Taiwan Success University</t>
  </si>
  <si>
    <r>
      <rPr>
        <sz val="11"/>
        <color theme="1"/>
        <rFont val="宋体"/>
        <family val="2"/>
        <charset val="134"/>
      </rPr>
      <t>台湾交通大学</t>
    </r>
  </si>
  <si>
    <t>Taiwan Jiaotong University</t>
  </si>
  <si>
    <r>
      <rPr>
        <sz val="11"/>
        <color theme="1"/>
        <rFont val="宋体"/>
        <family val="2"/>
        <charset val="134"/>
      </rPr>
      <t>马来西亚国民大学</t>
    </r>
  </si>
  <si>
    <t>National University of Malaysia</t>
  </si>
  <si>
    <r>
      <rPr>
        <sz val="11"/>
        <color theme="1"/>
        <rFont val="宋体"/>
        <family val="2"/>
        <charset val="134"/>
      </rPr>
      <t>东北师范大学</t>
    </r>
  </si>
  <si>
    <r>
      <rPr>
        <sz val="11"/>
        <color theme="1"/>
        <rFont val="宋体"/>
        <family val="2"/>
        <charset val="134"/>
      </rPr>
      <t>新西伯利亚国立大学</t>
    </r>
  </si>
  <si>
    <r>
      <rPr>
        <sz val="11"/>
        <color theme="1"/>
        <rFont val="宋体"/>
        <family val="2"/>
        <charset val="134"/>
      </rPr>
      <t>中国海洋大学</t>
    </r>
  </si>
  <si>
    <r>
      <rPr>
        <sz val="11"/>
        <color theme="1"/>
        <rFont val="宋体"/>
        <family val="2"/>
        <charset val="134"/>
      </rPr>
      <t>俄克拉荷马州立大学</t>
    </r>
  </si>
  <si>
    <r>
      <rPr>
        <sz val="11"/>
        <color theme="1"/>
        <rFont val="宋体"/>
        <family val="2"/>
        <charset val="134"/>
      </rPr>
      <t>大阪市立大学</t>
    </r>
  </si>
  <si>
    <r>
      <rPr>
        <sz val="11"/>
        <color theme="1"/>
        <rFont val="宋体"/>
        <family val="2"/>
        <charset val="134"/>
      </rPr>
      <t>巴黎第四大学</t>
    </r>
  </si>
  <si>
    <r>
      <rPr>
        <sz val="11"/>
        <color theme="1"/>
        <rFont val="宋体"/>
        <family val="2"/>
        <charset val="134"/>
      </rPr>
      <t>北京协和医学院</t>
    </r>
  </si>
  <si>
    <t>Beijing Union Medical College</t>
  </si>
  <si>
    <r>
      <rPr>
        <sz val="11"/>
        <color theme="1"/>
        <rFont val="宋体"/>
        <family val="2"/>
        <charset val="134"/>
      </rPr>
      <t>釜山国立大学</t>
    </r>
  </si>
  <si>
    <t>Busan National University</t>
  </si>
  <si>
    <r>
      <rPr>
        <sz val="11"/>
        <color theme="1"/>
        <rFont val="宋体"/>
        <family val="2"/>
        <charset val="134"/>
      </rPr>
      <t>伦斯勒理工学院</t>
    </r>
  </si>
  <si>
    <r>
      <rPr>
        <sz val="11"/>
        <color theme="1"/>
        <rFont val="宋体"/>
        <family val="2"/>
        <charset val="134"/>
      </rPr>
      <t>皇家墨尔本理工大学</t>
    </r>
  </si>
  <si>
    <t>Royal Melbourne Institute of Technology</t>
  </si>
  <si>
    <t>22-23</t>
  </si>
  <si>
    <r>
      <rPr>
        <sz val="11"/>
        <color theme="1"/>
        <rFont val="宋体"/>
        <family val="2"/>
        <charset val="134"/>
      </rPr>
      <t>圣路易斯大学</t>
    </r>
  </si>
  <si>
    <t>St. Louis University</t>
  </si>
  <si>
    <r>
      <rPr>
        <sz val="11"/>
        <color theme="1"/>
        <rFont val="宋体"/>
        <family val="2"/>
        <charset val="134"/>
      </rPr>
      <t>圣地亚哥州立大学</t>
    </r>
  </si>
  <si>
    <r>
      <rPr>
        <sz val="11"/>
        <color theme="1"/>
        <rFont val="宋体"/>
        <family val="2"/>
        <charset val="134"/>
      </rPr>
      <t>比萨高等师范学校</t>
    </r>
  </si>
  <si>
    <t>Pisa Higher Normal School</t>
  </si>
  <si>
    <r>
      <rPr>
        <sz val="11"/>
        <color theme="1"/>
        <rFont val="宋体"/>
        <family val="2"/>
        <charset val="134"/>
      </rPr>
      <t>西蒙弗雷泽大学</t>
    </r>
  </si>
  <si>
    <t>17-19</t>
  </si>
  <si>
    <r>
      <rPr>
        <sz val="11"/>
        <color theme="1"/>
        <rFont val="宋体"/>
        <family val="2"/>
        <charset val="134"/>
      </rPr>
      <t>圣乔治医学院</t>
    </r>
  </si>
  <si>
    <t>St. George's Medical School</t>
  </si>
  <si>
    <r>
      <rPr>
        <sz val="11"/>
        <color theme="1"/>
        <rFont val="宋体"/>
        <family val="2"/>
        <charset val="134"/>
      </rPr>
      <t>斯坦陵布什大学</t>
    </r>
  </si>
  <si>
    <r>
      <rPr>
        <sz val="11"/>
        <color theme="1"/>
        <rFont val="宋体"/>
        <family val="2"/>
        <charset val="134"/>
      </rPr>
      <t>斯德哥尔摩经济学院</t>
    </r>
  </si>
  <si>
    <r>
      <rPr>
        <sz val="11"/>
        <color theme="1"/>
        <rFont val="宋体"/>
        <family val="2"/>
        <charset val="134"/>
      </rPr>
      <t>斯威本科技大学</t>
    </r>
  </si>
  <si>
    <r>
      <rPr>
        <sz val="11"/>
        <color theme="1"/>
        <rFont val="宋体"/>
        <family val="2"/>
        <charset val="134"/>
      </rPr>
      <t>达姆施塔特工业大学</t>
    </r>
  </si>
  <si>
    <r>
      <rPr>
        <sz val="11"/>
        <color theme="1"/>
        <rFont val="宋体"/>
        <family val="2"/>
        <charset val="134"/>
      </rPr>
      <t>德克萨斯技术大学</t>
    </r>
  </si>
  <si>
    <r>
      <rPr>
        <sz val="11"/>
        <color theme="1"/>
        <rFont val="宋体"/>
        <family val="2"/>
        <charset val="134"/>
      </rPr>
      <t>德克萨斯大学医学部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加尔维斯顿</t>
    </r>
  </si>
  <si>
    <t>University of Texas Medical School - Galveston</t>
  </si>
  <si>
    <r>
      <rPr>
        <sz val="11"/>
        <color theme="1"/>
        <rFont val="宋体"/>
        <family val="2"/>
        <charset val="134"/>
      </rPr>
      <t>东京科学大学</t>
    </r>
  </si>
  <si>
    <r>
      <rPr>
        <sz val="11"/>
        <color theme="1"/>
        <rFont val="宋体"/>
        <family val="2"/>
        <charset val="134"/>
      </rPr>
      <t>纽约州立大学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奥尔巴尼</t>
    </r>
  </si>
  <si>
    <t>New York State University - Albany</t>
  </si>
  <si>
    <r>
      <rPr>
        <sz val="11"/>
        <color theme="1"/>
        <rFont val="宋体"/>
        <family val="2"/>
        <charset val="134"/>
      </rPr>
      <t>阿拉斯加大学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费尔班克斯</t>
    </r>
  </si>
  <si>
    <t>University of Alaska - Fairbanks</t>
  </si>
  <si>
    <r>
      <rPr>
        <sz val="11"/>
        <color theme="1"/>
        <rFont val="宋体"/>
        <family val="2"/>
        <charset val="134"/>
      </rPr>
      <t>阿威罗大学</t>
    </r>
  </si>
  <si>
    <r>
      <rPr>
        <sz val="11"/>
        <color theme="1"/>
        <rFont val="宋体"/>
        <family val="2"/>
        <charset val="134"/>
      </rPr>
      <t>拜罗伊特大学</t>
    </r>
  </si>
  <si>
    <r>
      <rPr>
        <sz val="11"/>
        <color theme="1"/>
        <rFont val="宋体"/>
        <family val="2"/>
        <charset val="134"/>
      </rPr>
      <t>不来梅大学</t>
    </r>
  </si>
  <si>
    <r>
      <rPr>
        <sz val="11"/>
        <color theme="1"/>
        <rFont val="宋体"/>
        <family val="2"/>
        <charset val="134"/>
      </rPr>
      <t>坎皮纳斯州立大学</t>
    </r>
  </si>
  <si>
    <t>Campinas State University</t>
  </si>
  <si>
    <r>
      <rPr>
        <sz val="11"/>
        <color theme="1"/>
        <rFont val="宋体"/>
        <family val="2"/>
        <charset val="134"/>
      </rPr>
      <t>中佛罗里达大学</t>
    </r>
  </si>
  <si>
    <r>
      <rPr>
        <sz val="11"/>
        <color theme="1"/>
        <rFont val="宋体"/>
        <family val="2"/>
        <charset val="134"/>
      </rPr>
      <t>科英布拉大学</t>
    </r>
  </si>
  <si>
    <r>
      <rPr>
        <sz val="11"/>
        <color theme="1"/>
        <rFont val="宋体"/>
        <family val="2"/>
        <charset val="134"/>
      </rPr>
      <t>杜塞尔多夫大学</t>
    </r>
  </si>
  <si>
    <t>University of Dusseldorf</t>
  </si>
  <si>
    <r>
      <rPr>
        <sz val="11"/>
        <color theme="1"/>
        <rFont val="宋体"/>
        <family val="2"/>
        <charset val="134"/>
      </rPr>
      <t>费拉拉大学</t>
    </r>
  </si>
  <si>
    <r>
      <rPr>
        <sz val="11"/>
        <color theme="1"/>
        <rFont val="宋体"/>
        <family val="2"/>
        <charset val="134"/>
      </rPr>
      <t>汉诺威大学</t>
    </r>
  </si>
  <si>
    <t>University of Hanover</t>
  </si>
  <si>
    <r>
      <rPr>
        <sz val="11"/>
        <color theme="1"/>
        <rFont val="宋体"/>
        <family val="2"/>
        <charset val="134"/>
      </rPr>
      <t>康斯坦茨大学</t>
    </r>
  </si>
  <si>
    <r>
      <rPr>
        <sz val="11"/>
        <color theme="1"/>
        <rFont val="宋体"/>
        <family val="2"/>
        <charset val="134"/>
      </rPr>
      <t>夸祖鲁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纳塔尔大学</t>
    </r>
  </si>
  <si>
    <t>University of KwaZulu - Natal</t>
  </si>
  <si>
    <r>
      <rPr>
        <sz val="11"/>
        <color theme="1"/>
        <rFont val="宋体"/>
        <family val="2"/>
        <charset val="134"/>
      </rPr>
      <t>卢布尔雅那大学</t>
    </r>
  </si>
  <si>
    <r>
      <rPr>
        <sz val="11"/>
        <color theme="1"/>
        <rFont val="宋体"/>
        <family val="2"/>
        <charset val="134"/>
      </rPr>
      <t>马来亚大学</t>
    </r>
  </si>
  <si>
    <t>University of Malaya</t>
  </si>
  <si>
    <r>
      <rPr>
        <sz val="11"/>
        <color theme="1"/>
        <rFont val="宋体"/>
        <family val="2"/>
        <charset val="134"/>
      </rPr>
      <t>马尼托巴大学</t>
    </r>
  </si>
  <si>
    <r>
      <rPr>
        <sz val="11"/>
        <color theme="1"/>
        <rFont val="宋体"/>
        <family val="2"/>
        <charset val="134"/>
      </rPr>
      <t>米尼奥大学</t>
    </r>
  </si>
  <si>
    <r>
      <rPr>
        <sz val="11"/>
        <color theme="1"/>
        <rFont val="宋体"/>
        <family val="2"/>
        <charset val="134"/>
      </rPr>
      <t>蒙大拿大学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密索拉</t>
    </r>
  </si>
  <si>
    <t>University of Montana - Mithora</t>
  </si>
  <si>
    <r>
      <rPr>
        <sz val="11"/>
        <color theme="1"/>
        <rFont val="宋体"/>
        <family val="2"/>
        <charset val="134"/>
      </rPr>
      <t>尼斯大学</t>
    </r>
  </si>
  <si>
    <t>University of Nice</t>
  </si>
  <si>
    <r>
      <rPr>
        <sz val="11"/>
        <color theme="1"/>
        <rFont val="宋体"/>
        <family val="2"/>
        <charset val="134"/>
      </rPr>
      <t>奥卢大学</t>
    </r>
  </si>
  <si>
    <r>
      <rPr>
        <sz val="11"/>
        <color theme="1"/>
        <rFont val="宋体"/>
        <family val="2"/>
        <charset val="134"/>
      </rPr>
      <t>巴勒莫大学</t>
    </r>
  </si>
  <si>
    <r>
      <rPr>
        <sz val="11"/>
        <color theme="1"/>
        <rFont val="宋体"/>
        <family val="2"/>
        <charset val="134"/>
      </rPr>
      <t>帕尔玛大学</t>
    </r>
  </si>
  <si>
    <r>
      <rPr>
        <sz val="11"/>
        <color theme="1"/>
        <rFont val="宋体"/>
        <family val="2"/>
        <charset val="134"/>
      </rPr>
      <t>佩鲁贾大学</t>
    </r>
  </si>
  <si>
    <r>
      <rPr>
        <sz val="11"/>
        <color theme="1"/>
        <rFont val="宋体"/>
        <family val="2"/>
        <charset val="134"/>
      </rPr>
      <t>波茨坦大学</t>
    </r>
  </si>
  <si>
    <r>
      <rPr>
        <sz val="11"/>
        <color theme="1"/>
        <rFont val="宋体"/>
        <family val="2"/>
        <charset val="134"/>
      </rPr>
      <t>雷根斯堡大学</t>
    </r>
  </si>
  <si>
    <r>
      <rPr>
        <sz val="11"/>
        <color theme="1"/>
        <rFont val="宋体"/>
        <family val="2"/>
        <charset val="134"/>
      </rPr>
      <t>罗马第二大学</t>
    </r>
  </si>
  <si>
    <t>Rome Second University</t>
  </si>
  <si>
    <r>
      <rPr>
        <sz val="11"/>
        <color theme="1"/>
        <rFont val="宋体"/>
        <family val="2"/>
        <charset val="134"/>
      </rPr>
      <t>罗斯托克大学</t>
    </r>
  </si>
  <si>
    <t>Rostock University</t>
  </si>
  <si>
    <r>
      <rPr>
        <sz val="11"/>
        <color theme="1"/>
        <rFont val="宋体"/>
        <family val="2"/>
        <charset val="134"/>
      </rPr>
      <t>萨勒诺大学</t>
    </r>
  </si>
  <si>
    <r>
      <rPr>
        <sz val="11"/>
        <color theme="1"/>
        <rFont val="宋体"/>
        <family val="2"/>
        <charset val="134"/>
      </rPr>
      <t>萨斯喀彻温大学</t>
    </r>
  </si>
  <si>
    <r>
      <rPr>
        <sz val="11"/>
        <color theme="1"/>
        <rFont val="宋体"/>
        <family val="2"/>
        <charset val="134"/>
      </rPr>
      <t>马来西亚理科大学</t>
    </r>
  </si>
  <si>
    <t>Malaysian University of Science and Technology</t>
  </si>
  <si>
    <r>
      <rPr>
        <sz val="11"/>
        <color theme="1"/>
        <rFont val="宋体"/>
        <family val="2"/>
        <charset val="134"/>
      </rPr>
      <t>斯图加特大学</t>
    </r>
  </si>
  <si>
    <r>
      <rPr>
        <sz val="11"/>
        <color theme="1"/>
        <rFont val="宋体"/>
        <family val="2"/>
        <charset val="134"/>
      </rPr>
      <t>萨里大学</t>
    </r>
  </si>
  <si>
    <r>
      <rPr>
        <sz val="11"/>
        <color theme="1"/>
        <rFont val="宋体"/>
        <family val="2"/>
        <charset val="134"/>
      </rPr>
      <t>塔尔图大学</t>
    </r>
  </si>
  <si>
    <r>
      <rPr>
        <sz val="11"/>
        <color theme="1"/>
        <rFont val="宋体"/>
        <family val="2"/>
        <charset val="134"/>
      </rPr>
      <t>巴斯克大学</t>
    </r>
  </si>
  <si>
    <t>University of Basque Country</t>
  </si>
  <si>
    <r>
      <rPr>
        <sz val="11"/>
        <color theme="1"/>
        <rFont val="宋体"/>
        <family val="2"/>
        <charset val="134"/>
      </rPr>
      <t>图尔库大学</t>
    </r>
  </si>
  <si>
    <r>
      <rPr>
        <sz val="11"/>
        <color theme="1"/>
        <rFont val="宋体"/>
        <family val="2"/>
        <charset val="134"/>
      </rPr>
      <t>巴伦西亚大学</t>
    </r>
  </si>
  <si>
    <r>
      <rPr>
        <sz val="11"/>
        <color theme="1"/>
        <rFont val="宋体"/>
        <family val="2"/>
        <charset val="134"/>
      </rPr>
      <t>凡尔赛大学</t>
    </r>
  </si>
  <si>
    <t>University of Versailles</t>
  </si>
  <si>
    <r>
      <rPr>
        <sz val="11"/>
        <color theme="1"/>
        <rFont val="宋体"/>
        <family val="2"/>
        <charset val="134"/>
      </rPr>
      <t>华沙大学</t>
    </r>
  </si>
  <si>
    <r>
      <rPr>
        <sz val="11"/>
        <color theme="1"/>
        <rFont val="宋体"/>
        <family val="2"/>
        <charset val="134"/>
      </rPr>
      <t>怀俄明大学</t>
    </r>
  </si>
  <si>
    <r>
      <rPr>
        <sz val="11"/>
        <color theme="1"/>
        <rFont val="宋体"/>
        <family val="2"/>
        <charset val="134"/>
      </rPr>
      <t>萨格勒布大学</t>
    </r>
  </si>
  <si>
    <r>
      <rPr>
        <sz val="11"/>
        <color theme="1"/>
        <rFont val="宋体"/>
        <family val="2"/>
        <charset val="134"/>
      </rPr>
      <t>洛维拉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2"/>
        <charset val="134"/>
      </rPr>
      <t>依维尔基里大学</t>
    </r>
  </si>
  <si>
    <t>Lovira University of Illinois</t>
  </si>
  <si>
    <r>
      <rPr>
        <sz val="11"/>
        <color theme="1"/>
        <rFont val="宋体"/>
        <family val="2"/>
        <charset val="134"/>
      </rPr>
      <t>犹他州立大学</t>
    </r>
  </si>
  <si>
    <r>
      <rPr>
        <sz val="11"/>
        <color theme="1"/>
        <rFont val="宋体"/>
        <family val="2"/>
        <charset val="134"/>
      </rPr>
      <t>维也纳工业大学</t>
    </r>
  </si>
  <si>
    <r>
      <rPr>
        <sz val="11"/>
        <color theme="1"/>
        <rFont val="宋体"/>
        <family val="2"/>
        <charset val="134"/>
      </rPr>
      <t>圣拉斐尔生命健康大学</t>
    </r>
  </si>
  <si>
    <t>San Rafael Life and Health University</t>
  </si>
  <si>
    <r>
      <rPr>
        <sz val="11"/>
        <color theme="1"/>
        <rFont val="宋体"/>
        <family val="2"/>
        <charset val="134"/>
      </rPr>
      <t>维克森林大学</t>
    </r>
  </si>
  <si>
    <r>
      <rPr>
        <sz val="11"/>
        <color theme="1"/>
        <rFont val="宋体"/>
        <family val="2"/>
        <charset val="134"/>
      </rPr>
      <t>早稻田大学</t>
    </r>
  </si>
  <si>
    <r>
      <rPr>
        <sz val="11"/>
        <color theme="1"/>
        <rFont val="宋体"/>
        <family val="2"/>
        <charset val="134"/>
      </rPr>
      <t>华盛顿州立大学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普尔曼</t>
    </r>
  </si>
  <si>
    <t>Washington State University - Pullman</t>
  </si>
  <si>
    <r>
      <rPr>
        <sz val="11"/>
        <color theme="1"/>
        <rFont val="宋体"/>
        <family val="2"/>
        <charset val="134"/>
      </rPr>
      <t>西弗吉尼亚大学</t>
    </r>
  </si>
  <si>
    <r>
      <rPr>
        <sz val="11"/>
        <color theme="1"/>
        <rFont val="宋体"/>
        <family val="2"/>
        <charset val="134"/>
      </rPr>
      <t>武汉理工大学</t>
    </r>
  </si>
  <si>
    <t xml:space="preserve">National University of Singapore </t>
  </si>
  <si>
    <t>University of California, Berkeley</t>
  </si>
  <si>
    <t xml:space="preserve">Universidad Nacional Autónoma de México </t>
  </si>
  <si>
    <t>Université Pierre et Marie Curie</t>
  </si>
  <si>
    <t xml:space="preserve">Pontificia Universidad Católica de Chile </t>
  </si>
  <si>
    <t xml:space="preserve">Technische Universität Berlin </t>
  </si>
  <si>
    <t>QS</t>
  </si>
  <si>
    <t>THE</t>
  </si>
  <si>
    <t>ARWU</t>
  </si>
  <si>
    <t>University of California</t>
    <phoneticPr fontId="1" type="noConversion"/>
  </si>
  <si>
    <t>University of Washington</t>
    <phoneticPr fontId="1" type="noConversion"/>
  </si>
  <si>
    <t>University of Michigan</t>
    <phoneticPr fontId="1" type="noConversion"/>
  </si>
  <si>
    <t>Northwestern University</t>
    <phoneticPr fontId="1" type="noConversion"/>
  </si>
  <si>
    <t>University of Minnesota</t>
    <phoneticPr fontId="1" type="noConversion"/>
  </si>
  <si>
    <t xml:space="preserve">University of North Carolina </t>
    <phoneticPr fontId="1" type="noConversion"/>
  </si>
  <si>
    <t>University of Colorado</t>
    <phoneticPr fontId="1" type="noConversion"/>
  </si>
  <si>
    <t>University of Maryland</t>
    <phoneticPr fontId="1" type="noConversion"/>
  </si>
  <si>
    <t>Purdue University</t>
    <phoneticPr fontId="1" type="noConversion"/>
  </si>
  <si>
    <t>Pennsylvania State University</t>
    <phoneticPr fontId="1" type="noConversion"/>
  </si>
  <si>
    <t>University of Leuven</t>
    <phoneticPr fontId="1" type="noConversion"/>
  </si>
  <si>
    <t>Indiana University</t>
    <phoneticPr fontId="1" type="noConversion"/>
  </si>
  <si>
    <t>China Medical University</t>
    <phoneticPr fontId="1" type="noConversion"/>
  </si>
  <si>
    <t>University of Erlangen</t>
    <phoneticPr fontId="1" type="noConversion"/>
  </si>
  <si>
    <t>University of Massachusetts</t>
    <phoneticPr fontId="1" type="noConversion"/>
  </si>
  <si>
    <t>Nanyang Technological University</t>
    <phoneticPr fontId="1" type="noConversion"/>
  </si>
  <si>
    <t>Australian National University</t>
    <phoneticPr fontId="1" type="noConversion"/>
  </si>
  <si>
    <t>University of Hong Kong</t>
    <phoneticPr fontId="1" type="noConversion"/>
  </si>
  <si>
    <t>University of Manchester</t>
    <phoneticPr fontId="1" type="noConversion"/>
  </si>
  <si>
    <t>Hong Kong University of Science and Technology</t>
    <phoneticPr fontId="1" type="noConversion"/>
  </si>
  <si>
    <t>University of Tokyo</t>
    <phoneticPr fontId="1" type="noConversion"/>
  </si>
  <si>
    <t>University of Melbourne</t>
    <phoneticPr fontId="1" type="noConversion"/>
  </si>
  <si>
    <t>Chinese University of Hong Kong</t>
    <phoneticPr fontId="1" type="noConversion"/>
  </si>
  <si>
    <t>University of Sydney</t>
    <phoneticPr fontId="1" type="noConversion"/>
  </si>
  <si>
    <t>University of Queensland</t>
    <phoneticPr fontId="1" type="noConversion"/>
  </si>
  <si>
    <t>University of Warwick</t>
    <phoneticPr fontId="1" type="noConversion"/>
  </si>
  <si>
    <t>University of Sheffield</t>
    <phoneticPr fontId="1" type="noConversion"/>
  </si>
  <si>
    <t>Korea Advanced Institute of Science and Technology (KAIST)</t>
    <phoneticPr fontId="1" type="noConversion"/>
  </si>
  <si>
    <t>University of Wisconsin-Madison</t>
    <phoneticPr fontId="1" type="noConversion"/>
  </si>
  <si>
    <t>Ecole Polytechnique</t>
    <phoneticPr fontId="1" type="noConversion"/>
  </si>
  <si>
    <t>University of Illinois at Urbana-Champaign</t>
    <phoneticPr fontId="1" type="noConversion"/>
  </si>
  <si>
    <t>University of Texas at Austin</t>
    <phoneticPr fontId="1" type="noConversion"/>
  </si>
  <si>
    <t>University of Nottingham</t>
    <phoneticPr fontId="1" type="noConversion"/>
  </si>
  <si>
    <t>University of Auckland</t>
    <phoneticPr fontId="1" type="noConversion"/>
  </si>
  <si>
    <t>Ohio State University</t>
    <phoneticPr fontId="1" type="noConversion"/>
  </si>
  <si>
    <t>Free University of Brussels</t>
    <phoneticPr fontId="1" type="noConversion"/>
  </si>
  <si>
    <t>Karlsruhe Institute of Technology</t>
    <phoneticPr fontId="1" type="noConversion"/>
  </si>
  <si>
    <t>University of Western Australia</t>
    <phoneticPr fontId="1" type="noConversion"/>
  </si>
  <si>
    <t>SUM</t>
    <phoneticPr fontId="1" type="noConversion"/>
  </si>
  <si>
    <t>STDEV</t>
    <phoneticPr fontId="1" type="noConversion"/>
  </si>
  <si>
    <t>RANK-COM</t>
    <phoneticPr fontId="1" type="noConversion"/>
  </si>
  <si>
    <t>大学</t>
  </si>
  <si>
    <t>斯坦福大学</t>
  </si>
  <si>
    <t>哈佛大学</t>
  </si>
  <si>
    <t>麻省理工学院</t>
  </si>
  <si>
    <t>剑桥大学</t>
  </si>
  <si>
    <t>牛津大学</t>
  </si>
  <si>
    <t>普林斯顿大学</t>
  </si>
  <si>
    <t>芝加哥大学</t>
  </si>
  <si>
    <t>加州大学伯克利分校</t>
  </si>
  <si>
    <t>耶鲁大学</t>
  </si>
  <si>
    <t>哥伦比亚大学</t>
  </si>
  <si>
    <t>伦敦帝国学院</t>
  </si>
  <si>
    <t>伦敦大学学院</t>
  </si>
  <si>
    <t>约翰霍普金斯大学</t>
  </si>
  <si>
    <t>宾夕法尼亚大学</t>
  </si>
  <si>
    <t>加州大学洛杉矶分校</t>
  </si>
  <si>
    <t>康奈尔大学</t>
  </si>
  <si>
    <t>密歇根大学</t>
  </si>
  <si>
    <t>杜克大学</t>
  </si>
  <si>
    <t>西北大学</t>
  </si>
  <si>
    <t>多伦多大学</t>
  </si>
  <si>
    <t>华盛顿大学</t>
  </si>
  <si>
    <t>爱丁堡大学</t>
  </si>
  <si>
    <t>东京大学</t>
  </si>
  <si>
    <t>纽约大学</t>
  </si>
  <si>
    <t>不列颠哥伦比亚大学</t>
  </si>
  <si>
    <t>威斯康星大学麦迪逊分校</t>
  </si>
  <si>
    <t>墨尔本大学</t>
  </si>
  <si>
    <t>新加坡国立大学</t>
  </si>
  <si>
    <t>伦敦国王学院</t>
  </si>
  <si>
    <t>曼彻斯特大学</t>
  </si>
  <si>
    <t>伊利诺伊大学香槟分校</t>
  </si>
  <si>
    <t>清华大学</t>
  </si>
  <si>
    <t>北京大学</t>
  </si>
  <si>
    <t>麦吉尔大学</t>
  </si>
  <si>
    <t>德克萨斯大学奥斯汀分校</t>
  </si>
  <si>
    <t>洛桑理工学院</t>
  </si>
  <si>
    <t>海德堡大学</t>
  </si>
  <si>
    <t>慕尼黑大学</t>
  </si>
  <si>
    <t>慕尼黑工业大学</t>
  </si>
  <si>
    <t>昆士兰大学</t>
  </si>
  <si>
    <t>卡内基梅隆大学</t>
  </si>
  <si>
    <t>澳大利亚国立大学</t>
  </si>
  <si>
    <t>悉尼大学</t>
  </si>
  <si>
    <t>布里斯托大学</t>
  </si>
  <si>
    <t>京都大学</t>
  </si>
  <si>
    <t>加州大学戴维斯分校</t>
  </si>
  <si>
    <t>南洋理工大学</t>
  </si>
  <si>
    <t>香港大学</t>
  </si>
  <si>
    <t>鲁汶大学</t>
  </si>
  <si>
    <t>波士顿大学</t>
  </si>
  <si>
    <t>佐治亚理工学院</t>
  </si>
  <si>
    <t>俄亥俄州立大学</t>
  </si>
  <si>
    <t>哥本哈根大学</t>
  </si>
  <si>
    <t>布朗大学</t>
  </si>
  <si>
    <t>普渡大学</t>
  </si>
  <si>
    <t>宾夕法尼亚州立大学</t>
  </si>
  <si>
    <t>蒙纳士大学</t>
  </si>
  <si>
    <t>苏黎世大学</t>
  </si>
  <si>
    <t>阿姆斯特丹大学</t>
  </si>
  <si>
    <t>首尔国立大学</t>
  </si>
  <si>
    <t>莱斯大学</t>
  </si>
  <si>
    <t>赫尔辛基大学</t>
  </si>
  <si>
    <t>新南威尔士大学</t>
  </si>
  <si>
    <t>莱顿大学</t>
  </si>
  <si>
    <t>格罗宁根大学</t>
  </si>
  <si>
    <t>乌普萨拉大学</t>
  </si>
  <si>
    <t>隆德大学</t>
  </si>
  <si>
    <t>日内瓦大学</t>
  </si>
  <si>
    <t>ÉcoleNormaleSupérieure，巴黎</t>
  </si>
  <si>
    <t>复旦大学</t>
  </si>
  <si>
    <t>格拉斯哥大学</t>
  </si>
  <si>
    <t>阿尔伯塔大学</t>
  </si>
  <si>
    <t>奥斯陆大学</t>
  </si>
  <si>
    <t>西澳大利亚大学</t>
  </si>
  <si>
    <t>代尔夫特理工大学</t>
  </si>
  <si>
    <t>伯明翰大学</t>
  </si>
  <si>
    <t>南安普敦大学</t>
  </si>
  <si>
    <t>谢菲尔德大学</t>
  </si>
  <si>
    <t>香港科技大学</t>
  </si>
  <si>
    <t>利兹大学</t>
  </si>
  <si>
    <t>中国香港大学</t>
  </si>
  <si>
    <t>沃里克大学</t>
  </si>
  <si>
    <t>诺丁汉大学</t>
  </si>
  <si>
    <t>中国科学技术大学</t>
  </si>
  <si>
    <t>韩国科学技术研究所（KAIST）</t>
  </si>
  <si>
    <t>伦敦经济和政治学院</t>
  </si>
  <si>
    <t>达勒姆大学</t>
  </si>
  <si>
    <t>上海交通大学</t>
  </si>
  <si>
    <t>台湾大学</t>
  </si>
  <si>
    <t>香港城市大学</t>
  </si>
  <si>
    <t>大阪大学</t>
  </si>
  <si>
    <t>奥克兰大学</t>
  </si>
  <si>
    <t>东北大学</t>
  </si>
  <si>
    <t>浙江大学</t>
  </si>
  <si>
    <t>浦项科技大学</t>
  </si>
  <si>
    <t>丹麦技术大学</t>
  </si>
  <si>
    <t>卡尔斯鲁厄理工学院</t>
  </si>
  <si>
    <t>Sungkyunkwan大学</t>
  </si>
  <si>
    <t>KTH皇家理工学院</t>
  </si>
  <si>
    <t>名古屋大学</t>
  </si>
  <si>
    <t>都柏林三一学院</t>
  </si>
  <si>
    <t>北卡罗来纳州立大学</t>
  </si>
  <si>
    <t>南京大学</t>
  </si>
  <si>
    <t>韩国大学</t>
  </si>
  <si>
    <t>圣安德鲁斯大学</t>
  </si>
  <si>
    <t>东京工业大学</t>
  </si>
  <si>
    <t>延世大学</t>
  </si>
  <si>
    <t>布宜诺斯艾利斯大学</t>
  </si>
  <si>
    <t>乌得勒支大学</t>
  </si>
  <si>
    <t>华盛顿大学在圣路易斯</t>
  </si>
  <si>
    <t>罗蒙诺索夫莫斯科国立大学</t>
  </si>
  <si>
    <t>香港理工大学</t>
  </si>
  <si>
    <t>奥胡斯大学</t>
  </si>
  <si>
    <t>加州大学圣巴巴拉分校</t>
  </si>
  <si>
    <t>瓦赫宁根大学</t>
  </si>
  <si>
    <t>美国</t>
  </si>
  <si>
    <t>英国</t>
  </si>
  <si>
    <t>瑞士</t>
  </si>
  <si>
    <t>加拿大</t>
  </si>
  <si>
    <t>日本</t>
  </si>
  <si>
    <t>澳大利亚</t>
  </si>
  <si>
    <t>新加坡</t>
  </si>
  <si>
    <t>中国</t>
  </si>
  <si>
    <t>德国</t>
  </si>
  <si>
    <t>香港</t>
  </si>
  <si>
    <t>比利时</t>
  </si>
  <si>
    <t>丹麦</t>
  </si>
  <si>
    <t>荷兰</t>
  </si>
  <si>
    <t>韩国</t>
  </si>
  <si>
    <t>芬兰</t>
  </si>
  <si>
    <t>瑞典</t>
  </si>
  <si>
    <t>法国</t>
  </si>
  <si>
    <t>挪威</t>
  </si>
  <si>
    <t>台湾</t>
  </si>
  <si>
    <t>新西兰</t>
  </si>
  <si>
    <t>爱尔兰</t>
  </si>
  <si>
    <t>阿根廷</t>
  </si>
  <si>
    <t>俄国</t>
  </si>
  <si>
    <t>国家</t>
    <phoneticPr fontId="1" type="noConversion"/>
  </si>
  <si>
    <t>加州理工学院</t>
    <phoneticPr fontId="1" type="noConversion"/>
  </si>
  <si>
    <t>苏黎世联邦理工学院</t>
    <phoneticPr fontId="1" type="noConversion"/>
  </si>
  <si>
    <t>加州大学圣地亚哥分校</t>
    <phoneticPr fontId="1" type="noConversion"/>
  </si>
  <si>
    <t>标准偏差</t>
  </si>
  <si>
    <t>和</t>
    <phoneticPr fontId="1" type="noConversion"/>
  </si>
  <si>
    <t>综合排序</t>
    <phoneticPr fontId="1" type="noConversion"/>
  </si>
  <si>
    <t>Academic Reputation</t>
    <phoneticPr fontId="4" type="noConversion"/>
  </si>
  <si>
    <t>Score Overall</t>
    <phoneticPr fontId="4" type="noConversion"/>
  </si>
  <si>
    <t>大学</t>
    <phoneticPr fontId="1" type="noConversion"/>
  </si>
  <si>
    <t>综合排名</t>
    <phoneticPr fontId="1" type="noConversion"/>
  </si>
  <si>
    <t>356.2-313.1</t>
    <phoneticPr fontId="1" type="noConversion"/>
  </si>
  <si>
    <t>286.7-263.2</t>
    <phoneticPr fontId="1" type="noConversion"/>
  </si>
  <si>
    <t>271.7-248.8</t>
    <phoneticPr fontId="1" type="noConversion"/>
  </si>
  <si>
    <t>250-229.5</t>
    <phoneticPr fontId="1" type="noConversion"/>
  </si>
  <si>
    <t>314.-290.3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</si>
</sst>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indexed="8"/>
      <name val="Times New Roman"/>
      <family val="1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b/>
      <sz val="10"/>
      <color rgb="FFFF0000"/>
      <name val="Arial"/>
      <family val="2"/>
    </font>
    <font>
      <b/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Calibri"/>
      <family val="2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58" fontId="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" fillId="0" borderId="1" xfId="0" applyNumberFormat="1" applyFont="1" applyBorder="1" applyAlignment="1">
      <alignment horizontal="left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wrapText="1"/>
    </xf>
    <xf numFmtId="0" fontId="2" fillId="0" borderId="0" xfId="0" applyFont="1" applyAlignment="1"/>
    <xf numFmtId="0" fontId="12" fillId="0" borderId="1" xfId="0" applyFont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49" fontId="3" fillId="0" borderId="0" xfId="0" applyNumberFormat="1" applyFont="1" applyBorder="1" applyAlignment="1">
      <alignment horizontal="left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zoomScaleNormal="100" workbookViewId="0">
      <pane ySplit="1" topLeftCell="A2" activePane="bottomLeft" state="frozen"/>
      <selection pane="bottomLeft" activeCell="D4" sqref="D4"/>
    </sheetView>
  </sheetViews>
  <sheetFormatPr defaultRowHeight="14.25"/>
  <cols>
    <col min="1" max="1" width="29.25" customWidth="1"/>
    <col min="2" max="2" width="51.125" customWidth="1"/>
    <col min="3" max="8" width="9" style="12"/>
    <col min="9" max="9" width="12.625" customWidth="1"/>
  </cols>
  <sheetData>
    <row r="1" spans="1:9" ht="17.25" customHeight="1">
      <c r="A1" t="s">
        <v>1</v>
      </c>
      <c r="B1" t="s">
        <v>0</v>
      </c>
      <c r="C1" s="12" t="s">
        <v>3080</v>
      </c>
      <c r="D1" s="12" t="s">
        <v>993</v>
      </c>
      <c r="E1" s="12" t="s">
        <v>3081</v>
      </c>
      <c r="F1" s="12" t="s">
        <v>3082</v>
      </c>
      <c r="G1" s="13" t="s">
        <v>3122</v>
      </c>
      <c r="H1" s="14" t="s">
        <v>3121</v>
      </c>
      <c r="I1" s="12" t="s">
        <v>3123</v>
      </c>
    </row>
    <row r="2" spans="1:9">
      <c r="A2" t="s">
        <v>2</v>
      </c>
      <c r="B2" t="s">
        <v>3</v>
      </c>
      <c r="C2" s="12">
        <v>2</v>
      </c>
      <c r="D2" s="12">
        <v>4</v>
      </c>
      <c r="E2" s="12">
        <v>3</v>
      </c>
      <c r="F2" s="12">
        <v>2</v>
      </c>
      <c r="G2" s="15">
        <f t="shared" ref="G2:G33" si="0">STDEV(C2:F2)</f>
        <v>0.9574271077563381</v>
      </c>
      <c r="H2" s="12">
        <f t="shared" ref="H2:H33" si="1">SUM(C2:F2)</f>
        <v>11</v>
      </c>
      <c r="I2" s="12">
        <v>1</v>
      </c>
    </row>
    <row r="3" spans="1:9">
      <c r="A3" t="s">
        <v>2</v>
      </c>
      <c r="B3" t="s">
        <v>4</v>
      </c>
      <c r="C3" s="12">
        <v>3</v>
      </c>
      <c r="D3" s="12">
        <v>1</v>
      </c>
      <c r="E3" s="12">
        <v>6</v>
      </c>
      <c r="F3" s="12">
        <v>1</v>
      </c>
      <c r="G3" s="15">
        <f t="shared" si="0"/>
        <v>2.3629078131263039</v>
      </c>
      <c r="H3" s="12">
        <f t="shared" si="1"/>
        <v>11</v>
      </c>
      <c r="I3" s="12">
        <v>2</v>
      </c>
    </row>
    <row r="4" spans="1:9">
      <c r="A4" t="s">
        <v>2</v>
      </c>
      <c r="B4" t="s">
        <v>999</v>
      </c>
      <c r="C4" s="12">
        <v>1</v>
      </c>
      <c r="D4" s="12">
        <v>2</v>
      </c>
      <c r="E4" s="12">
        <v>5</v>
      </c>
      <c r="F4" s="12">
        <v>5</v>
      </c>
      <c r="G4" s="15">
        <f t="shared" si="0"/>
        <v>2.0615528128088303</v>
      </c>
      <c r="H4" s="12">
        <f t="shared" si="1"/>
        <v>13</v>
      </c>
      <c r="I4" s="12">
        <v>3</v>
      </c>
    </row>
    <row r="5" spans="1:9">
      <c r="A5" t="s">
        <v>6</v>
      </c>
      <c r="B5" t="s">
        <v>5</v>
      </c>
      <c r="C5" s="12">
        <v>4</v>
      </c>
      <c r="D5" s="12">
        <v>6</v>
      </c>
      <c r="E5" s="12">
        <v>4</v>
      </c>
      <c r="F5" s="12">
        <v>4</v>
      </c>
      <c r="G5" s="15">
        <f t="shared" si="0"/>
        <v>1</v>
      </c>
      <c r="H5" s="12">
        <f t="shared" si="1"/>
        <v>18</v>
      </c>
      <c r="I5" s="12">
        <v>4</v>
      </c>
    </row>
    <row r="6" spans="1:9">
      <c r="A6" t="s">
        <v>6</v>
      </c>
      <c r="B6" t="s">
        <v>7</v>
      </c>
      <c r="C6" s="12">
        <v>6</v>
      </c>
      <c r="D6" s="12">
        <v>5</v>
      </c>
      <c r="E6" s="12">
        <v>1</v>
      </c>
      <c r="F6" s="12">
        <v>7</v>
      </c>
      <c r="G6" s="15">
        <f t="shared" si="0"/>
        <v>2.6299556396765835</v>
      </c>
      <c r="H6" s="12">
        <f t="shared" si="1"/>
        <v>19</v>
      </c>
      <c r="I6" s="12">
        <v>5</v>
      </c>
    </row>
    <row r="7" spans="1:9">
      <c r="A7" t="s">
        <v>2</v>
      </c>
      <c r="B7" t="s">
        <v>1004</v>
      </c>
      <c r="C7" s="12">
        <v>5</v>
      </c>
      <c r="D7" s="12">
        <v>7</v>
      </c>
      <c r="E7" s="12">
        <v>2</v>
      </c>
      <c r="F7" s="12">
        <v>8</v>
      </c>
      <c r="G7" s="15">
        <f t="shared" si="0"/>
        <v>2.6457513110645907</v>
      </c>
      <c r="H7" s="12">
        <f t="shared" si="1"/>
        <v>22</v>
      </c>
      <c r="I7" s="12">
        <v>6</v>
      </c>
    </row>
    <row r="8" spans="1:9">
      <c r="A8" t="s">
        <v>2</v>
      </c>
      <c r="B8" t="s">
        <v>11</v>
      </c>
      <c r="C8" s="12">
        <v>11</v>
      </c>
      <c r="D8" s="12">
        <v>13</v>
      </c>
      <c r="E8" s="12">
        <v>7</v>
      </c>
      <c r="F8" s="12">
        <v>6</v>
      </c>
      <c r="G8" s="15">
        <f t="shared" si="0"/>
        <v>3.3040379335998349</v>
      </c>
      <c r="H8" s="12">
        <f t="shared" si="1"/>
        <v>37</v>
      </c>
      <c r="I8" s="12">
        <v>7</v>
      </c>
    </row>
    <row r="9" spans="1:9">
      <c r="A9" t="s">
        <v>2</v>
      </c>
      <c r="B9" t="s">
        <v>10</v>
      </c>
      <c r="C9" s="12">
        <v>10</v>
      </c>
      <c r="D9" s="12">
        <v>10</v>
      </c>
      <c r="E9" s="12">
        <v>10</v>
      </c>
      <c r="F9" s="12">
        <v>10</v>
      </c>
      <c r="G9" s="15">
        <f t="shared" si="0"/>
        <v>0</v>
      </c>
      <c r="H9" s="12">
        <f t="shared" si="1"/>
        <v>40</v>
      </c>
      <c r="I9" s="12">
        <v>8</v>
      </c>
    </row>
    <row r="10" spans="1:9">
      <c r="A10" t="s">
        <v>2</v>
      </c>
      <c r="B10" t="s">
        <v>3075</v>
      </c>
      <c r="C10" s="12">
        <v>28</v>
      </c>
      <c r="D10" s="12">
        <v>3</v>
      </c>
      <c r="E10" s="12">
        <v>10</v>
      </c>
      <c r="F10" s="12">
        <v>3</v>
      </c>
      <c r="G10" s="15">
        <f t="shared" si="0"/>
        <v>11.803954139750516</v>
      </c>
      <c r="H10" s="12">
        <f t="shared" si="1"/>
        <v>44</v>
      </c>
      <c r="I10" s="12">
        <v>9</v>
      </c>
    </row>
    <row r="11" spans="1:9">
      <c r="A11" t="s">
        <v>2</v>
      </c>
      <c r="B11" t="s">
        <v>13</v>
      </c>
      <c r="C11" s="12">
        <v>15</v>
      </c>
      <c r="D11" s="12">
        <v>14</v>
      </c>
      <c r="E11" s="12">
        <v>12</v>
      </c>
      <c r="F11" s="12">
        <v>11</v>
      </c>
      <c r="G11" s="15">
        <f t="shared" si="0"/>
        <v>1.8257418583505538</v>
      </c>
      <c r="H11" s="12">
        <f t="shared" si="1"/>
        <v>52</v>
      </c>
      <c r="I11" s="12">
        <v>10</v>
      </c>
    </row>
    <row r="12" spans="1:9">
      <c r="A12" t="s">
        <v>2</v>
      </c>
      <c r="B12" t="s">
        <v>17</v>
      </c>
      <c r="C12" s="12">
        <v>20</v>
      </c>
      <c r="D12" s="12">
        <v>9</v>
      </c>
      <c r="E12" s="12">
        <v>16</v>
      </c>
      <c r="F12" s="12">
        <v>9</v>
      </c>
      <c r="G12" s="15">
        <f t="shared" si="0"/>
        <v>5.4467115461227307</v>
      </c>
      <c r="H12" s="12">
        <f t="shared" si="1"/>
        <v>54</v>
      </c>
      <c r="I12" s="12">
        <v>11</v>
      </c>
    </row>
    <row r="13" spans="1:9">
      <c r="A13" t="s">
        <v>6</v>
      </c>
      <c r="B13" t="s">
        <v>9</v>
      </c>
      <c r="C13" s="12">
        <v>9</v>
      </c>
      <c r="D13" s="12">
        <v>18</v>
      </c>
      <c r="E13" s="12">
        <v>8</v>
      </c>
      <c r="F13" s="12">
        <v>22</v>
      </c>
      <c r="G13" s="15">
        <f t="shared" si="0"/>
        <v>6.8495741960115053</v>
      </c>
      <c r="H13" s="12">
        <f t="shared" si="1"/>
        <v>57</v>
      </c>
      <c r="I13" s="12">
        <v>12</v>
      </c>
    </row>
    <row r="14" spans="1:9">
      <c r="A14" t="s">
        <v>6</v>
      </c>
      <c r="B14" t="s">
        <v>1021</v>
      </c>
      <c r="C14" s="12">
        <v>7</v>
      </c>
      <c r="D14" s="12">
        <v>22</v>
      </c>
      <c r="E14" s="12">
        <v>15</v>
      </c>
      <c r="F14" s="12">
        <v>17</v>
      </c>
      <c r="G14" s="15">
        <f t="shared" si="0"/>
        <v>6.2383224240709669</v>
      </c>
      <c r="H14" s="12">
        <f t="shared" si="1"/>
        <v>61</v>
      </c>
      <c r="I14" s="12">
        <v>13</v>
      </c>
    </row>
    <row r="15" spans="1:9">
      <c r="A15" t="s">
        <v>2</v>
      </c>
      <c r="B15" t="s">
        <v>15</v>
      </c>
      <c r="C15" s="12">
        <v>17</v>
      </c>
      <c r="D15" s="12">
        <v>12</v>
      </c>
      <c r="E15" s="12">
        <v>17</v>
      </c>
      <c r="F15" s="12">
        <v>16</v>
      </c>
      <c r="G15" s="15">
        <f t="shared" si="0"/>
        <v>2.3804761428476167</v>
      </c>
      <c r="H15" s="12">
        <f t="shared" si="1"/>
        <v>62</v>
      </c>
      <c r="I15" s="12">
        <v>14</v>
      </c>
    </row>
    <row r="16" spans="1:9">
      <c r="A16" t="s">
        <v>8</v>
      </c>
      <c r="B16" t="s">
        <v>1972</v>
      </c>
      <c r="C16" s="12">
        <v>8</v>
      </c>
      <c r="D16" s="12">
        <v>27</v>
      </c>
      <c r="E16" s="12">
        <v>9</v>
      </c>
      <c r="F16" s="12">
        <v>19</v>
      </c>
      <c r="G16" s="15">
        <f t="shared" si="0"/>
        <v>8.9953691790090904</v>
      </c>
      <c r="H16" s="12">
        <f t="shared" si="1"/>
        <v>63</v>
      </c>
      <c r="I16" s="12">
        <v>15</v>
      </c>
    </row>
    <row r="17" spans="1:9">
      <c r="A17" t="s">
        <v>2</v>
      </c>
      <c r="B17" t="s">
        <v>16</v>
      </c>
      <c r="C17" s="12">
        <v>18</v>
      </c>
      <c r="D17" s="12">
        <v>14</v>
      </c>
      <c r="E17" s="12">
        <v>13</v>
      </c>
      <c r="F17" s="12">
        <v>18</v>
      </c>
      <c r="G17" s="15">
        <f t="shared" si="0"/>
        <v>2.6299556396765835</v>
      </c>
      <c r="H17" s="12">
        <f t="shared" si="1"/>
        <v>63</v>
      </c>
      <c r="I17" s="12">
        <v>16</v>
      </c>
    </row>
    <row r="18" spans="1:9">
      <c r="A18" t="s">
        <v>2</v>
      </c>
      <c r="B18" t="s">
        <v>2010</v>
      </c>
      <c r="C18" s="12">
        <v>31</v>
      </c>
      <c r="D18" s="12">
        <v>8</v>
      </c>
      <c r="E18" s="12">
        <v>14</v>
      </c>
      <c r="F18" s="12">
        <v>12</v>
      </c>
      <c r="G18" s="15">
        <f t="shared" si="0"/>
        <v>10.144785195688801</v>
      </c>
      <c r="H18" s="12">
        <f t="shared" si="1"/>
        <v>65</v>
      </c>
      <c r="I18" s="12">
        <v>17</v>
      </c>
    </row>
    <row r="19" spans="1:9">
      <c r="A19" t="s">
        <v>2</v>
      </c>
      <c r="B19" t="s">
        <v>14</v>
      </c>
      <c r="C19" s="12">
        <v>16</v>
      </c>
      <c r="D19" s="12">
        <v>21</v>
      </c>
      <c r="E19" s="12">
        <v>19</v>
      </c>
      <c r="F19" s="12">
        <v>13</v>
      </c>
      <c r="G19" s="15">
        <f t="shared" si="0"/>
        <v>3.5</v>
      </c>
      <c r="H19" s="12">
        <f t="shared" si="1"/>
        <v>69</v>
      </c>
      <c r="I19" s="12">
        <v>18</v>
      </c>
    </row>
    <row r="20" spans="1:9">
      <c r="A20" t="s">
        <v>2</v>
      </c>
      <c r="B20" t="s">
        <v>21</v>
      </c>
      <c r="C20" s="12">
        <v>23</v>
      </c>
      <c r="D20" s="12">
        <v>17</v>
      </c>
      <c r="E20" s="12">
        <v>21</v>
      </c>
      <c r="F20" s="12">
        <v>23</v>
      </c>
      <c r="G20" s="15">
        <f t="shared" si="0"/>
        <v>2.8284271247461903</v>
      </c>
      <c r="H20" s="12">
        <f t="shared" si="1"/>
        <v>84</v>
      </c>
      <c r="I20" s="12">
        <v>19</v>
      </c>
    </row>
    <row r="21" spans="1:9">
      <c r="A21" t="s">
        <v>2</v>
      </c>
      <c r="B21" t="s">
        <v>24</v>
      </c>
      <c r="C21" s="12">
        <v>25</v>
      </c>
      <c r="D21" s="12">
        <v>20</v>
      </c>
      <c r="E21" s="12">
        <v>18</v>
      </c>
      <c r="F21" s="12">
        <v>25</v>
      </c>
      <c r="G21" s="15">
        <f t="shared" si="0"/>
        <v>3.5590260840104371</v>
      </c>
      <c r="H21" s="12">
        <f t="shared" si="1"/>
        <v>88</v>
      </c>
      <c r="I21" s="12">
        <v>20</v>
      </c>
    </row>
    <row r="22" spans="1:9">
      <c r="A22" t="s">
        <v>2</v>
      </c>
      <c r="B22" t="s">
        <v>25</v>
      </c>
      <c r="C22" s="12">
        <v>26</v>
      </c>
      <c r="D22" s="12">
        <v>25</v>
      </c>
      <c r="E22" s="12">
        <v>20</v>
      </c>
      <c r="F22" s="12">
        <v>26</v>
      </c>
      <c r="G22" s="15">
        <f t="shared" si="0"/>
        <v>2.8722813232690143</v>
      </c>
      <c r="H22" s="12">
        <f t="shared" si="1"/>
        <v>97</v>
      </c>
      <c r="I22" s="12">
        <v>21</v>
      </c>
    </row>
    <row r="23" spans="1:9">
      <c r="A23" t="s">
        <v>30</v>
      </c>
      <c r="B23" t="s">
        <v>31</v>
      </c>
      <c r="C23" s="12">
        <v>32</v>
      </c>
      <c r="D23" s="12">
        <v>16</v>
      </c>
      <c r="E23" s="12">
        <v>22</v>
      </c>
      <c r="F23" s="12">
        <v>27</v>
      </c>
      <c r="G23" s="15">
        <f t="shared" si="0"/>
        <v>6.8495741960115053</v>
      </c>
      <c r="H23" s="12">
        <f t="shared" si="1"/>
        <v>97</v>
      </c>
      <c r="I23" s="12">
        <v>22</v>
      </c>
    </row>
    <row r="24" spans="1:9">
      <c r="A24" t="s">
        <v>2</v>
      </c>
      <c r="B24" t="s">
        <v>57</v>
      </c>
      <c r="C24" s="12">
        <v>59</v>
      </c>
      <c r="D24" s="12">
        <v>11</v>
      </c>
      <c r="E24" s="12">
        <v>25</v>
      </c>
      <c r="F24" s="12">
        <v>15</v>
      </c>
      <c r="G24" s="15">
        <f t="shared" si="0"/>
        <v>21.80978373727412</v>
      </c>
      <c r="H24" s="12">
        <f t="shared" si="1"/>
        <v>110</v>
      </c>
      <c r="I24" s="12">
        <v>23</v>
      </c>
    </row>
    <row r="25" spans="1:9">
      <c r="A25" t="s">
        <v>2</v>
      </c>
      <c r="B25" t="s">
        <v>2011</v>
      </c>
      <c r="C25" s="12">
        <v>40</v>
      </c>
      <c r="D25" s="12">
        <v>19</v>
      </c>
      <c r="E25" s="12">
        <v>41</v>
      </c>
      <c r="F25" s="12">
        <v>14</v>
      </c>
      <c r="G25" s="15">
        <f t="shared" si="0"/>
        <v>14.011899704655802</v>
      </c>
      <c r="H25" s="12">
        <f t="shared" si="1"/>
        <v>114</v>
      </c>
      <c r="I25" s="12">
        <v>24</v>
      </c>
    </row>
    <row r="26" spans="1:9">
      <c r="A26" t="s">
        <v>6</v>
      </c>
      <c r="B26" t="s">
        <v>1041</v>
      </c>
      <c r="C26" s="12">
        <v>19</v>
      </c>
      <c r="D26" s="12">
        <v>37</v>
      </c>
      <c r="E26" s="12">
        <v>27</v>
      </c>
      <c r="F26" s="12">
        <v>41</v>
      </c>
      <c r="G26" s="15">
        <f t="shared" si="0"/>
        <v>9.9331096171675597</v>
      </c>
      <c r="H26" s="12">
        <f t="shared" si="1"/>
        <v>124</v>
      </c>
      <c r="I26" s="12">
        <v>25</v>
      </c>
    </row>
    <row r="27" spans="1:9">
      <c r="A27" t="s">
        <v>35</v>
      </c>
      <c r="B27" t="s">
        <v>1032</v>
      </c>
      <c r="C27" s="12">
        <v>34</v>
      </c>
      <c r="D27" s="12">
        <v>31</v>
      </c>
      <c r="E27" s="12">
        <v>39</v>
      </c>
      <c r="F27" s="12">
        <v>20</v>
      </c>
      <c r="G27" s="15">
        <f t="shared" si="0"/>
        <v>8.0415587212098796</v>
      </c>
      <c r="H27" s="12">
        <f t="shared" si="1"/>
        <v>124</v>
      </c>
      <c r="I27" s="12">
        <v>26</v>
      </c>
    </row>
    <row r="28" spans="1:9">
      <c r="A28" t="s">
        <v>2</v>
      </c>
      <c r="B28" t="s">
        <v>1036</v>
      </c>
      <c r="C28" s="12">
        <v>47</v>
      </c>
      <c r="D28" s="12">
        <v>34</v>
      </c>
      <c r="E28" s="12">
        <v>32</v>
      </c>
      <c r="F28" s="12">
        <v>29</v>
      </c>
      <c r="G28" s="15">
        <f t="shared" si="0"/>
        <v>7.9372539331937721</v>
      </c>
      <c r="H28" s="12">
        <f t="shared" si="1"/>
        <v>142</v>
      </c>
      <c r="I28" s="12">
        <v>27</v>
      </c>
    </row>
    <row r="29" spans="1:9">
      <c r="A29" t="s">
        <v>30</v>
      </c>
      <c r="B29" t="s">
        <v>44</v>
      </c>
      <c r="C29" s="12">
        <v>45</v>
      </c>
      <c r="D29" s="12">
        <v>33</v>
      </c>
      <c r="E29" s="12">
        <v>36</v>
      </c>
      <c r="F29" s="12">
        <v>34</v>
      </c>
      <c r="G29" s="15">
        <f t="shared" si="0"/>
        <v>5.4772255750516612</v>
      </c>
      <c r="H29" s="12">
        <f t="shared" si="1"/>
        <v>148</v>
      </c>
      <c r="I29" s="12">
        <v>28</v>
      </c>
    </row>
    <row r="30" spans="1:9">
      <c r="A30" t="s">
        <v>2</v>
      </c>
      <c r="B30" t="s">
        <v>50</v>
      </c>
      <c r="C30" s="12">
        <v>53</v>
      </c>
      <c r="D30" s="12">
        <v>26</v>
      </c>
      <c r="E30" s="12">
        <v>45</v>
      </c>
      <c r="F30" s="12">
        <v>28</v>
      </c>
      <c r="G30" s="15">
        <f t="shared" si="0"/>
        <v>13.140268896284683</v>
      </c>
      <c r="H30" s="12">
        <f t="shared" si="1"/>
        <v>152</v>
      </c>
      <c r="I30" s="12">
        <v>29</v>
      </c>
    </row>
    <row r="31" spans="1:9">
      <c r="A31" t="s">
        <v>20</v>
      </c>
      <c r="B31" t="s">
        <v>1044</v>
      </c>
      <c r="C31" s="12">
        <v>42</v>
      </c>
      <c r="D31" s="12">
        <v>40</v>
      </c>
      <c r="E31" s="12">
        <v>33</v>
      </c>
      <c r="F31" s="12">
        <v>40</v>
      </c>
      <c r="G31" s="15">
        <f t="shared" si="0"/>
        <v>3.9475730941090039</v>
      </c>
      <c r="H31" s="12">
        <f t="shared" si="1"/>
        <v>155</v>
      </c>
      <c r="I31" s="12">
        <v>30</v>
      </c>
    </row>
    <row r="32" spans="1:9">
      <c r="A32" t="s">
        <v>12</v>
      </c>
      <c r="B32" t="s">
        <v>3074</v>
      </c>
      <c r="C32" s="12">
        <v>12</v>
      </c>
      <c r="D32" s="12">
        <v>49</v>
      </c>
      <c r="E32" s="12">
        <v>24</v>
      </c>
      <c r="F32" s="12">
        <v>83</v>
      </c>
      <c r="G32" s="15">
        <f t="shared" si="0"/>
        <v>31.379398762032817</v>
      </c>
      <c r="H32" s="12">
        <f t="shared" si="1"/>
        <v>168</v>
      </c>
      <c r="I32" s="12">
        <v>31</v>
      </c>
    </row>
    <row r="33" spans="1:9">
      <c r="A33" t="s">
        <v>6</v>
      </c>
      <c r="B33" t="s">
        <v>18</v>
      </c>
      <c r="C33" s="12">
        <v>21</v>
      </c>
      <c r="D33" s="12">
        <v>61</v>
      </c>
      <c r="E33" s="12">
        <v>36</v>
      </c>
      <c r="F33" s="12">
        <v>50</v>
      </c>
      <c r="G33" s="15">
        <f t="shared" si="0"/>
        <v>17.339742404853272</v>
      </c>
      <c r="H33" s="12">
        <f t="shared" si="1"/>
        <v>168</v>
      </c>
      <c r="I33" s="12">
        <v>32</v>
      </c>
    </row>
    <row r="34" spans="1:9">
      <c r="A34" t="s">
        <v>6</v>
      </c>
      <c r="B34" t="s">
        <v>1065</v>
      </c>
      <c r="C34" s="12">
        <v>29</v>
      </c>
      <c r="D34" s="12">
        <v>56</v>
      </c>
      <c r="E34" s="12">
        <v>55</v>
      </c>
      <c r="F34" s="12">
        <v>35</v>
      </c>
      <c r="G34" s="15">
        <f t="shared" ref="G34:G65" si="2">STDEV(C34:F34)</f>
        <v>13.793114224133722</v>
      </c>
      <c r="H34" s="12">
        <f t="shared" ref="H34:H65" si="3">SUM(C34:F34)</f>
        <v>175</v>
      </c>
      <c r="I34" s="12">
        <v>33</v>
      </c>
    </row>
    <row r="35" spans="1:9">
      <c r="A35" t="s">
        <v>2</v>
      </c>
      <c r="B35" t="s">
        <v>65</v>
      </c>
      <c r="C35" s="12">
        <v>66</v>
      </c>
      <c r="D35" s="12">
        <v>43</v>
      </c>
      <c r="E35" s="12">
        <v>36</v>
      </c>
      <c r="F35" s="12">
        <v>30</v>
      </c>
      <c r="G35" s="15">
        <f t="shared" si="2"/>
        <v>15.75595125658873</v>
      </c>
      <c r="H35" s="12">
        <f t="shared" si="3"/>
        <v>175</v>
      </c>
      <c r="I35" s="12">
        <v>34</v>
      </c>
    </row>
    <row r="36" spans="1:9">
      <c r="A36" t="s">
        <v>23</v>
      </c>
      <c r="B36" t="s">
        <v>22</v>
      </c>
      <c r="C36" s="12">
        <v>24</v>
      </c>
      <c r="D36" s="12">
        <v>59</v>
      </c>
      <c r="E36" s="12">
        <v>35</v>
      </c>
      <c r="F36" s="12">
        <v>58</v>
      </c>
      <c r="G36" s="15">
        <f t="shared" si="2"/>
        <v>17.339742404853272</v>
      </c>
      <c r="H36" s="12">
        <f t="shared" si="3"/>
        <v>176</v>
      </c>
      <c r="I36" s="12">
        <v>35</v>
      </c>
    </row>
    <row r="37" spans="1:9">
      <c r="A37" t="s">
        <v>23</v>
      </c>
      <c r="B37" t="s">
        <v>40</v>
      </c>
      <c r="C37" s="12">
        <v>39</v>
      </c>
      <c r="D37" s="12">
        <v>41</v>
      </c>
      <c r="E37" s="12">
        <v>29</v>
      </c>
      <c r="F37" s="12">
        <v>71</v>
      </c>
      <c r="G37" s="15">
        <f t="shared" si="2"/>
        <v>18.110770276274835</v>
      </c>
      <c r="H37" s="12">
        <f t="shared" si="3"/>
        <v>180</v>
      </c>
      <c r="I37" s="12">
        <v>36</v>
      </c>
    </row>
    <row r="38" spans="1:9">
      <c r="A38" t="s">
        <v>30</v>
      </c>
      <c r="B38" t="s">
        <v>29</v>
      </c>
      <c r="C38" s="12">
        <v>30</v>
      </c>
      <c r="D38" s="12">
        <v>53</v>
      </c>
      <c r="E38" s="12">
        <v>42</v>
      </c>
      <c r="F38" s="12">
        <v>63</v>
      </c>
      <c r="G38" s="15">
        <f t="shared" si="2"/>
        <v>14.212670403551895</v>
      </c>
      <c r="H38" s="12">
        <f t="shared" si="3"/>
        <v>188</v>
      </c>
      <c r="I38" s="12">
        <v>37</v>
      </c>
    </row>
    <row r="39" spans="1:9">
      <c r="A39" t="s">
        <v>2</v>
      </c>
      <c r="B39" t="s">
        <v>66</v>
      </c>
      <c r="C39" s="12">
        <v>67</v>
      </c>
      <c r="D39" s="12">
        <v>30</v>
      </c>
      <c r="E39" s="12">
        <v>50</v>
      </c>
      <c r="F39" s="12">
        <v>44</v>
      </c>
      <c r="G39" s="15">
        <f t="shared" si="2"/>
        <v>15.326991442115007</v>
      </c>
      <c r="H39" s="12">
        <f t="shared" si="3"/>
        <v>191</v>
      </c>
      <c r="I39" s="12">
        <v>38</v>
      </c>
    </row>
    <row r="40" spans="1:9">
      <c r="A40" t="s">
        <v>8</v>
      </c>
      <c r="B40" t="s">
        <v>1068</v>
      </c>
      <c r="C40" s="12">
        <v>14</v>
      </c>
      <c r="D40" s="12">
        <v>58</v>
      </c>
      <c r="E40" s="12">
        <v>30</v>
      </c>
      <c r="F40" s="12">
        <v>92</v>
      </c>
      <c r="G40" s="15">
        <f t="shared" si="2"/>
        <v>34.229616805723474</v>
      </c>
      <c r="H40" s="12">
        <f t="shared" si="3"/>
        <v>194</v>
      </c>
      <c r="I40" s="12">
        <v>39</v>
      </c>
    </row>
    <row r="41" spans="1:9">
      <c r="A41" t="s">
        <v>59</v>
      </c>
      <c r="B41" t="s">
        <v>2443</v>
      </c>
      <c r="C41" s="12">
        <v>72</v>
      </c>
      <c r="D41" s="12">
        <v>37</v>
      </c>
      <c r="E41" s="12">
        <v>43</v>
      </c>
      <c r="F41" s="12">
        <v>47</v>
      </c>
      <c r="G41" s="15">
        <f t="shared" si="2"/>
        <v>15.392097539538485</v>
      </c>
      <c r="H41" s="12">
        <f t="shared" si="3"/>
        <v>199</v>
      </c>
      <c r="I41" s="12">
        <v>40</v>
      </c>
    </row>
    <row r="42" spans="1:9">
      <c r="A42" t="s">
        <v>59</v>
      </c>
      <c r="B42" t="s">
        <v>1063</v>
      </c>
      <c r="C42" s="12">
        <v>68</v>
      </c>
      <c r="D42" s="12">
        <v>53</v>
      </c>
      <c r="E42" s="12">
        <v>30</v>
      </c>
      <c r="F42" s="12">
        <v>51</v>
      </c>
      <c r="G42" s="15">
        <f t="shared" si="2"/>
        <v>15.631165450257807</v>
      </c>
      <c r="H42" s="12">
        <f t="shared" si="3"/>
        <v>202</v>
      </c>
      <c r="I42" s="12">
        <v>41</v>
      </c>
    </row>
    <row r="43" spans="1:9">
      <c r="A43" t="s">
        <v>59</v>
      </c>
      <c r="B43" t="s">
        <v>58</v>
      </c>
      <c r="C43" s="12">
        <v>60</v>
      </c>
      <c r="D43" s="12">
        <v>64</v>
      </c>
      <c r="E43" s="12">
        <v>46</v>
      </c>
      <c r="F43" s="12">
        <v>47</v>
      </c>
      <c r="G43" s="15">
        <f t="shared" si="2"/>
        <v>9.1058589197651578</v>
      </c>
      <c r="H43" s="12">
        <f t="shared" si="3"/>
        <v>217</v>
      </c>
      <c r="I43" s="12">
        <v>42</v>
      </c>
    </row>
    <row r="44" spans="1:9">
      <c r="A44" t="s">
        <v>20</v>
      </c>
      <c r="B44" t="s">
        <v>2016</v>
      </c>
      <c r="C44" s="12">
        <v>51</v>
      </c>
      <c r="D44" s="12">
        <v>52</v>
      </c>
      <c r="E44" s="12">
        <v>60</v>
      </c>
      <c r="F44" s="12">
        <v>55</v>
      </c>
      <c r="G44" s="15">
        <f t="shared" si="2"/>
        <v>4.0414518843273806</v>
      </c>
      <c r="H44" s="12">
        <f t="shared" si="3"/>
        <v>218</v>
      </c>
      <c r="I44" s="12">
        <v>43</v>
      </c>
    </row>
    <row r="45" spans="1:9">
      <c r="A45" t="s">
        <v>2</v>
      </c>
      <c r="B45" t="s">
        <v>56</v>
      </c>
      <c r="C45" s="12">
        <v>58</v>
      </c>
      <c r="D45" s="12">
        <v>71</v>
      </c>
      <c r="E45" s="12">
        <v>23</v>
      </c>
      <c r="F45" s="12">
        <v>68</v>
      </c>
      <c r="G45" s="15">
        <f t="shared" si="2"/>
        <v>22.045407685048602</v>
      </c>
      <c r="H45" s="12">
        <f t="shared" si="3"/>
        <v>220</v>
      </c>
      <c r="I45" s="12">
        <v>44</v>
      </c>
    </row>
    <row r="46" spans="1:9">
      <c r="A46" t="s">
        <v>20</v>
      </c>
      <c r="B46" t="s">
        <v>1090</v>
      </c>
      <c r="C46" s="12">
        <v>22</v>
      </c>
      <c r="D46" s="12">
        <v>80</v>
      </c>
      <c r="E46" s="12">
        <v>47</v>
      </c>
      <c r="F46" s="12">
        <v>77</v>
      </c>
      <c r="G46" s="15">
        <f t="shared" si="2"/>
        <v>27.404379212089442</v>
      </c>
      <c r="H46" s="12">
        <f t="shared" si="3"/>
        <v>226</v>
      </c>
      <c r="I46" s="12">
        <v>45</v>
      </c>
    </row>
    <row r="47" spans="1:9">
      <c r="A47" t="s">
        <v>20</v>
      </c>
      <c r="B47" t="s">
        <v>1058</v>
      </c>
      <c r="C47" s="12">
        <v>46</v>
      </c>
      <c r="D47" s="12">
        <v>51</v>
      </c>
      <c r="E47" s="12">
        <v>60</v>
      </c>
      <c r="F47" s="12">
        <v>82</v>
      </c>
      <c r="G47" s="15">
        <f t="shared" si="2"/>
        <v>15.924300089276556</v>
      </c>
      <c r="H47" s="12">
        <f t="shared" si="3"/>
        <v>239</v>
      </c>
      <c r="I47" s="12">
        <v>46</v>
      </c>
    </row>
    <row r="48" spans="1:9">
      <c r="A48" t="s">
        <v>6</v>
      </c>
      <c r="B48" t="s">
        <v>41</v>
      </c>
      <c r="C48" s="12">
        <v>41</v>
      </c>
      <c r="D48" s="12">
        <v>74</v>
      </c>
      <c r="E48" s="12">
        <v>71</v>
      </c>
      <c r="F48" s="12">
        <v>57</v>
      </c>
      <c r="G48" s="15">
        <f t="shared" si="2"/>
        <v>15.107944929738128</v>
      </c>
      <c r="H48" s="12">
        <f t="shared" si="3"/>
        <v>243</v>
      </c>
      <c r="I48" s="12">
        <v>47</v>
      </c>
    </row>
    <row r="49" spans="1:9">
      <c r="A49" t="s">
        <v>35</v>
      </c>
      <c r="B49" t="s">
        <v>39</v>
      </c>
      <c r="C49" s="12">
        <v>37</v>
      </c>
      <c r="D49" s="12">
        <v>86</v>
      </c>
      <c r="E49" s="12">
        <v>91</v>
      </c>
      <c r="F49" s="12">
        <v>32</v>
      </c>
      <c r="G49" s="15">
        <f t="shared" si="2"/>
        <v>31.310275203730377</v>
      </c>
      <c r="H49" s="12">
        <f t="shared" si="3"/>
        <v>246</v>
      </c>
      <c r="I49" s="12">
        <v>48</v>
      </c>
    </row>
    <row r="50" spans="1:9">
      <c r="A50" t="s">
        <v>2</v>
      </c>
      <c r="B50" t="s">
        <v>88</v>
      </c>
      <c r="C50" s="12">
        <v>86</v>
      </c>
      <c r="D50" s="12">
        <v>39</v>
      </c>
      <c r="E50" s="12">
        <v>51</v>
      </c>
      <c r="F50" s="12">
        <v>75</v>
      </c>
      <c r="G50" s="15">
        <f t="shared" si="2"/>
        <v>21.546461426415242</v>
      </c>
      <c r="H50" s="12">
        <f t="shared" si="3"/>
        <v>251</v>
      </c>
      <c r="I50" s="12">
        <v>49</v>
      </c>
    </row>
    <row r="51" spans="1:9">
      <c r="A51" t="s">
        <v>12</v>
      </c>
      <c r="B51" t="s">
        <v>1084</v>
      </c>
      <c r="C51" s="12">
        <v>13</v>
      </c>
      <c r="D51" s="12">
        <v>74</v>
      </c>
      <c r="E51" s="12">
        <v>54</v>
      </c>
      <c r="F51" s="12">
        <v>115</v>
      </c>
      <c r="G51" s="16">
        <f t="shared" si="2"/>
        <v>42.434262885864612</v>
      </c>
      <c r="H51" s="12">
        <f t="shared" si="3"/>
        <v>256</v>
      </c>
      <c r="I51" s="12">
        <v>50</v>
      </c>
    </row>
    <row r="52" spans="1:9">
      <c r="A52" t="s">
        <v>27</v>
      </c>
      <c r="B52" t="s">
        <v>1075</v>
      </c>
      <c r="C52" s="12">
        <v>27</v>
      </c>
      <c r="D52" s="12">
        <v>64</v>
      </c>
      <c r="E52" s="12">
        <v>43</v>
      </c>
      <c r="F52" s="12">
        <v>122</v>
      </c>
      <c r="G52" s="16">
        <f t="shared" si="2"/>
        <v>41.529106258944061</v>
      </c>
      <c r="H52" s="12">
        <f t="shared" si="3"/>
        <v>256</v>
      </c>
      <c r="I52" s="12">
        <v>51</v>
      </c>
    </row>
    <row r="53" spans="1:9">
      <c r="A53" t="s">
        <v>81</v>
      </c>
      <c r="B53" t="s">
        <v>80</v>
      </c>
      <c r="C53" s="12">
        <v>79</v>
      </c>
      <c r="D53" s="12">
        <v>44</v>
      </c>
      <c r="E53" s="12">
        <v>40</v>
      </c>
      <c r="F53" s="12">
        <v>93</v>
      </c>
      <c r="G53" s="15">
        <f t="shared" si="2"/>
        <v>26.08958923913266</v>
      </c>
      <c r="H53" s="12">
        <f t="shared" si="3"/>
        <v>256</v>
      </c>
      <c r="I53" s="12">
        <v>52</v>
      </c>
    </row>
    <row r="54" spans="1:9">
      <c r="A54" t="s">
        <v>2</v>
      </c>
      <c r="B54" t="s">
        <v>91</v>
      </c>
      <c r="C54" s="12">
        <v>89</v>
      </c>
      <c r="D54" s="12">
        <v>32</v>
      </c>
      <c r="E54" s="12">
        <v>64</v>
      </c>
      <c r="F54" s="12">
        <v>75</v>
      </c>
      <c r="G54" s="15">
        <f t="shared" si="2"/>
        <v>24.262453846770459</v>
      </c>
      <c r="H54" s="12">
        <f t="shared" si="3"/>
        <v>260</v>
      </c>
      <c r="I54" s="12">
        <v>53</v>
      </c>
    </row>
    <row r="55" spans="1:9">
      <c r="A55" t="s">
        <v>2</v>
      </c>
      <c r="B55" t="s">
        <v>71</v>
      </c>
      <c r="C55" s="12">
        <v>71</v>
      </c>
      <c r="D55" s="12">
        <v>64</v>
      </c>
      <c r="E55" s="12">
        <v>33</v>
      </c>
      <c r="F55" s="12">
        <v>93</v>
      </c>
      <c r="G55" s="15">
        <f t="shared" si="2"/>
        <v>24.797513316190933</v>
      </c>
      <c r="H55" s="12">
        <f t="shared" si="3"/>
        <v>261</v>
      </c>
      <c r="I55" s="12">
        <v>54</v>
      </c>
    </row>
    <row r="56" spans="1:9">
      <c r="A56" t="s">
        <v>2</v>
      </c>
      <c r="B56" t="s">
        <v>1037</v>
      </c>
      <c r="C56" s="12">
        <v>88</v>
      </c>
      <c r="D56" s="12">
        <v>34</v>
      </c>
      <c r="E56" s="12">
        <v>72</v>
      </c>
      <c r="F56" s="12">
        <v>79</v>
      </c>
      <c r="G56" s="15">
        <f t="shared" si="2"/>
        <v>23.753947040439407</v>
      </c>
      <c r="H56" s="12">
        <f t="shared" si="3"/>
        <v>273</v>
      </c>
      <c r="I56" s="12">
        <v>55</v>
      </c>
    </row>
    <row r="57" spans="1:9">
      <c r="A57" t="s">
        <v>70</v>
      </c>
      <c r="B57" t="s">
        <v>69</v>
      </c>
      <c r="C57" s="12">
        <v>70</v>
      </c>
      <c r="D57" s="12">
        <v>61</v>
      </c>
      <c r="E57" s="12">
        <v>120</v>
      </c>
      <c r="F57" s="12">
        <v>30</v>
      </c>
      <c r="G57" s="15">
        <f t="shared" si="2"/>
        <v>37.330729075834206</v>
      </c>
      <c r="H57" s="12">
        <f t="shared" si="3"/>
        <v>281</v>
      </c>
      <c r="I57" s="12">
        <v>56</v>
      </c>
    </row>
    <row r="58" spans="1:9">
      <c r="A58" t="s">
        <v>2</v>
      </c>
      <c r="B58" t="s">
        <v>47</v>
      </c>
      <c r="C58" s="12">
        <v>50</v>
      </c>
      <c r="D58" s="12">
        <v>99</v>
      </c>
      <c r="E58" s="12">
        <v>51</v>
      </c>
      <c r="F58" s="12">
        <v>90</v>
      </c>
      <c r="G58" s="15">
        <f t="shared" si="2"/>
        <v>25.670995305986871</v>
      </c>
      <c r="H58" s="12">
        <f t="shared" si="3"/>
        <v>290</v>
      </c>
      <c r="I58" s="12">
        <v>57</v>
      </c>
    </row>
    <row r="59" spans="1:9">
      <c r="A59" t="s">
        <v>2</v>
      </c>
      <c r="B59" t="s">
        <v>95</v>
      </c>
      <c r="C59" s="12">
        <v>92</v>
      </c>
      <c r="D59" s="12">
        <v>72</v>
      </c>
      <c r="E59" s="12">
        <v>70</v>
      </c>
      <c r="F59" s="12">
        <v>63</v>
      </c>
      <c r="G59" s="15">
        <f t="shared" si="2"/>
        <v>12.446552400832395</v>
      </c>
      <c r="H59" s="12">
        <f t="shared" si="3"/>
        <v>297</v>
      </c>
      <c r="I59" s="12">
        <v>58</v>
      </c>
    </row>
    <row r="60" spans="1:9">
      <c r="A60" t="s">
        <v>2</v>
      </c>
      <c r="B60" t="s">
        <v>98</v>
      </c>
      <c r="C60" s="12">
        <v>95</v>
      </c>
      <c r="D60" s="12">
        <v>57</v>
      </c>
      <c r="E60" s="12">
        <v>68</v>
      </c>
      <c r="F60" s="12">
        <v>77</v>
      </c>
      <c r="G60" s="15">
        <f t="shared" si="2"/>
        <v>16.070158679988197</v>
      </c>
      <c r="H60" s="12">
        <f t="shared" si="3"/>
        <v>297</v>
      </c>
      <c r="I60" s="12">
        <v>59</v>
      </c>
    </row>
    <row r="61" spans="1:9">
      <c r="A61" t="s">
        <v>20</v>
      </c>
      <c r="B61" t="s">
        <v>64</v>
      </c>
      <c r="C61" s="12">
        <v>65</v>
      </c>
      <c r="D61" s="12">
        <v>84</v>
      </c>
      <c r="E61" s="12">
        <v>74</v>
      </c>
      <c r="F61" s="12">
        <v>79</v>
      </c>
      <c r="G61" s="15">
        <f t="shared" si="2"/>
        <v>8.1034971874288129</v>
      </c>
      <c r="H61" s="12">
        <f t="shared" si="3"/>
        <v>302</v>
      </c>
      <c r="I61" s="12">
        <v>60</v>
      </c>
    </row>
    <row r="62" spans="1:9">
      <c r="A62" t="s">
        <v>8</v>
      </c>
      <c r="B62" t="s">
        <v>82</v>
      </c>
      <c r="C62" s="12">
        <v>80</v>
      </c>
      <c r="D62" s="12">
        <v>77</v>
      </c>
      <c r="E62" s="12">
        <v>106</v>
      </c>
      <c r="F62" s="12">
        <v>54</v>
      </c>
      <c r="G62" s="15">
        <f t="shared" si="2"/>
        <v>21.281838892977898</v>
      </c>
      <c r="H62" s="12">
        <f t="shared" si="3"/>
        <v>317</v>
      </c>
      <c r="I62" s="12">
        <v>61</v>
      </c>
    </row>
    <row r="63" spans="1:9">
      <c r="A63" t="s">
        <v>55</v>
      </c>
      <c r="B63" t="s">
        <v>54</v>
      </c>
      <c r="C63" s="12">
        <v>57</v>
      </c>
      <c r="D63" s="12">
        <v>79</v>
      </c>
      <c r="E63" s="12">
        <v>63</v>
      </c>
      <c r="F63" s="12">
        <v>128</v>
      </c>
      <c r="G63" s="15">
        <f t="shared" si="2"/>
        <v>32.201190454184555</v>
      </c>
      <c r="H63" s="12">
        <f t="shared" si="3"/>
        <v>327</v>
      </c>
      <c r="I63" s="12">
        <v>62</v>
      </c>
    </row>
    <row r="64" spans="1:9">
      <c r="A64" t="s">
        <v>37</v>
      </c>
      <c r="B64" t="s">
        <v>36</v>
      </c>
      <c r="C64" s="12">
        <v>35</v>
      </c>
      <c r="D64" s="12">
        <v>105</v>
      </c>
      <c r="E64" s="12">
        <v>72</v>
      </c>
      <c r="F64" s="12">
        <v>118</v>
      </c>
      <c r="G64" s="15">
        <f t="shared" si="2"/>
        <v>37.116932344506417</v>
      </c>
      <c r="H64" s="12">
        <f t="shared" si="3"/>
        <v>330</v>
      </c>
      <c r="I64" s="12">
        <v>63</v>
      </c>
    </row>
    <row r="65" spans="1:9">
      <c r="A65" t="s">
        <v>2</v>
      </c>
      <c r="B65" t="s">
        <v>92</v>
      </c>
      <c r="C65" s="12">
        <v>90</v>
      </c>
      <c r="D65" s="12">
        <v>84</v>
      </c>
      <c r="E65" s="12">
        <v>87</v>
      </c>
      <c r="F65" s="12">
        <v>72</v>
      </c>
      <c r="G65" s="15">
        <f t="shared" si="2"/>
        <v>7.8898669190297497</v>
      </c>
      <c r="H65" s="12">
        <f t="shared" si="3"/>
        <v>333</v>
      </c>
      <c r="I65" s="12">
        <v>64</v>
      </c>
    </row>
    <row r="66" spans="1:9">
      <c r="A66" t="s">
        <v>94</v>
      </c>
      <c r="B66" t="s">
        <v>93</v>
      </c>
      <c r="C66" s="12">
        <v>91</v>
      </c>
      <c r="D66" s="12">
        <v>101</v>
      </c>
      <c r="E66" s="12">
        <v>91</v>
      </c>
      <c r="F66" s="12">
        <v>56</v>
      </c>
      <c r="G66" s="15">
        <f t="shared" ref="G66:G97" si="4">STDEV(C66:F66)</f>
        <v>19.737865470545017</v>
      </c>
      <c r="H66" s="12">
        <f t="shared" ref="H66:H97" si="5">SUM(C66:F66)</f>
        <v>339</v>
      </c>
      <c r="I66" s="12">
        <v>65</v>
      </c>
    </row>
    <row r="67" spans="1:9">
      <c r="A67" t="s">
        <v>20</v>
      </c>
      <c r="B67" t="s">
        <v>1105</v>
      </c>
      <c r="C67" s="12">
        <v>49</v>
      </c>
      <c r="D67" s="12">
        <v>90</v>
      </c>
      <c r="E67" s="12">
        <v>78</v>
      </c>
      <c r="F67" s="12">
        <v>123</v>
      </c>
      <c r="G67" s="15">
        <f t="shared" si="4"/>
        <v>30.62678566222711</v>
      </c>
      <c r="H67" s="12">
        <f t="shared" si="5"/>
        <v>340</v>
      </c>
      <c r="I67" s="12">
        <v>66</v>
      </c>
    </row>
    <row r="68" spans="1:9">
      <c r="A68" t="s">
        <v>55</v>
      </c>
      <c r="B68" t="s">
        <v>106</v>
      </c>
      <c r="C68" s="12">
        <v>102</v>
      </c>
      <c r="D68" s="12">
        <v>77</v>
      </c>
      <c r="E68" s="12">
        <v>77</v>
      </c>
      <c r="F68" s="12">
        <v>93</v>
      </c>
      <c r="G68" s="15">
        <f t="shared" si="4"/>
        <v>12.392874296680869</v>
      </c>
      <c r="H68" s="12">
        <f t="shared" si="5"/>
        <v>349</v>
      </c>
      <c r="I68" s="12">
        <v>67</v>
      </c>
    </row>
    <row r="69" spans="1:9">
      <c r="A69" t="s">
        <v>55</v>
      </c>
      <c r="B69" t="s">
        <v>119</v>
      </c>
      <c r="C69" s="12">
        <v>114</v>
      </c>
      <c r="D69" s="12">
        <v>93</v>
      </c>
      <c r="E69" s="12">
        <v>80</v>
      </c>
      <c r="F69" s="12">
        <v>72</v>
      </c>
      <c r="G69" s="15">
        <f t="shared" si="4"/>
        <v>18.337120820892249</v>
      </c>
      <c r="H69" s="12">
        <f t="shared" si="5"/>
        <v>359</v>
      </c>
      <c r="I69" s="12">
        <v>68</v>
      </c>
    </row>
    <row r="70" spans="1:9">
      <c r="A70" t="s">
        <v>74</v>
      </c>
      <c r="B70" t="s">
        <v>101</v>
      </c>
      <c r="C70" s="12">
        <v>98</v>
      </c>
      <c r="D70" s="12">
        <v>118</v>
      </c>
      <c r="E70" s="12">
        <v>93</v>
      </c>
      <c r="F70" s="12">
        <v>60</v>
      </c>
      <c r="G70" s="15">
        <f t="shared" si="4"/>
        <v>24.060687161148714</v>
      </c>
      <c r="H70" s="12">
        <f t="shared" si="5"/>
        <v>369</v>
      </c>
      <c r="I70" s="12">
        <v>69</v>
      </c>
    </row>
    <row r="71" spans="1:9">
      <c r="A71" t="s">
        <v>74</v>
      </c>
      <c r="B71" t="s">
        <v>73</v>
      </c>
      <c r="C71" s="12">
        <v>73</v>
      </c>
      <c r="D71" s="12">
        <v>97</v>
      </c>
      <c r="E71" s="12">
        <v>96</v>
      </c>
      <c r="F71" s="12">
        <v>113</v>
      </c>
      <c r="G71" s="15">
        <f t="shared" si="4"/>
        <v>16.459546368799678</v>
      </c>
      <c r="H71" s="12">
        <f t="shared" si="5"/>
        <v>379</v>
      </c>
      <c r="I71" s="12">
        <v>70</v>
      </c>
    </row>
    <row r="72" spans="1:9">
      <c r="A72" t="s">
        <v>8</v>
      </c>
      <c r="B72" t="s">
        <v>99</v>
      </c>
      <c r="C72" s="12">
        <v>96</v>
      </c>
      <c r="D72" s="12">
        <v>104</v>
      </c>
      <c r="E72" s="12">
        <v>137</v>
      </c>
      <c r="F72" s="12">
        <v>53</v>
      </c>
      <c r="G72" s="15">
        <f t="shared" si="4"/>
        <v>34.568772034887211</v>
      </c>
      <c r="H72" s="12">
        <f t="shared" si="5"/>
        <v>390</v>
      </c>
      <c r="I72" s="12">
        <v>71</v>
      </c>
    </row>
    <row r="73" spans="1:9">
      <c r="A73" t="s">
        <v>33</v>
      </c>
      <c r="B73" t="s">
        <v>1263</v>
      </c>
      <c r="C73" s="12">
        <v>33</v>
      </c>
      <c r="D73" s="12">
        <v>214</v>
      </c>
      <c r="E73" s="12">
        <v>66</v>
      </c>
      <c r="F73" s="12">
        <v>87</v>
      </c>
      <c r="G73" s="16">
        <f t="shared" si="4"/>
        <v>79.183331579316615</v>
      </c>
      <c r="H73" s="12">
        <f t="shared" si="5"/>
        <v>400</v>
      </c>
      <c r="I73" s="12">
        <v>72</v>
      </c>
    </row>
    <row r="74" spans="1:9">
      <c r="A74" t="s">
        <v>23</v>
      </c>
      <c r="B74" t="s">
        <v>43</v>
      </c>
      <c r="C74" s="12">
        <v>43</v>
      </c>
      <c r="D74" s="12">
        <v>96</v>
      </c>
      <c r="E74" s="12">
        <v>155</v>
      </c>
      <c r="F74" s="12">
        <v>108</v>
      </c>
      <c r="G74" s="16">
        <f t="shared" si="4"/>
        <v>46.018112376179303</v>
      </c>
      <c r="H74" s="12">
        <f t="shared" si="5"/>
        <v>402</v>
      </c>
      <c r="I74" s="12">
        <v>73</v>
      </c>
    </row>
    <row r="75" spans="1:9">
      <c r="A75" t="s">
        <v>6</v>
      </c>
      <c r="B75" t="s">
        <v>63</v>
      </c>
      <c r="C75" s="12">
        <v>64</v>
      </c>
      <c r="D75" s="12">
        <v>102</v>
      </c>
      <c r="E75" s="12">
        <v>88</v>
      </c>
      <c r="F75" s="12">
        <v>171</v>
      </c>
      <c r="G75" s="16">
        <f t="shared" si="4"/>
        <v>45.93020066724435</v>
      </c>
      <c r="H75" s="12">
        <f t="shared" si="5"/>
        <v>425</v>
      </c>
      <c r="I75" s="12">
        <v>74</v>
      </c>
    </row>
    <row r="76" spans="1:9">
      <c r="A76" t="s">
        <v>30</v>
      </c>
      <c r="B76" t="s">
        <v>97</v>
      </c>
      <c r="C76" s="12">
        <v>94</v>
      </c>
      <c r="D76" s="12">
        <v>106</v>
      </c>
      <c r="E76" s="12">
        <v>107</v>
      </c>
      <c r="F76" s="12">
        <v>127</v>
      </c>
      <c r="G76" s="15">
        <f t="shared" si="4"/>
        <v>13.674794331177344</v>
      </c>
      <c r="H76" s="12">
        <f t="shared" si="5"/>
        <v>434</v>
      </c>
      <c r="I76" s="12">
        <v>75</v>
      </c>
    </row>
    <row r="77" spans="1:9">
      <c r="A77" t="s">
        <v>118</v>
      </c>
      <c r="B77" t="s">
        <v>117</v>
      </c>
      <c r="C77" s="12">
        <v>113</v>
      </c>
      <c r="D77" s="12">
        <v>139</v>
      </c>
      <c r="E77" s="12">
        <v>132</v>
      </c>
      <c r="F77" s="12">
        <v>67</v>
      </c>
      <c r="G77" s="15">
        <f t="shared" si="4"/>
        <v>32.417844880045109</v>
      </c>
      <c r="H77" s="12">
        <f t="shared" si="5"/>
        <v>451</v>
      </c>
      <c r="I77" s="12">
        <v>76</v>
      </c>
    </row>
    <row r="78" spans="1:9">
      <c r="A78" t="s">
        <v>20</v>
      </c>
      <c r="B78" t="s">
        <v>1155</v>
      </c>
      <c r="C78" s="12">
        <v>103</v>
      </c>
      <c r="D78" s="12">
        <v>128</v>
      </c>
      <c r="E78" s="12">
        <v>125</v>
      </c>
      <c r="F78" s="12">
        <v>96</v>
      </c>
      <c r="G78" s="15">
        <f t="shared" si="4"/>
        <v>15.895492023421818</v>
      </c>
      <c r="H78" s="12">
        <f t="shared" si="5"/>
        <v>452</v>
      </c>
      <c r="I78" s="12">
        <v>77</v>
      </c>
    </row>
    <row r="79" spans="1:9">
      <c r="A79" t="s">
        <v>55</v>
      </c>
      <c r="B79" t="s">
        <v>61</v>
      </c>
      <c r="C79" s="12">
        <v>62</v>
      </c>
      <c r="D79" s="12">
        <v>187</v>
      </c>
      <c r="E79" s="12">
        <v>59</v>
      </c>
      <c r="F79" s="12">
        <v>153</v>
      </c>
      <c r="G79" s="16">
        <f t="shared" si="4"/>
        <v>64.737289614770461</v>
      </c>
      <c r="H79" s="12">
        <f t="shared" si="5"/>
        <v>461</v>
      </c>
      <c r="I79" s="12">
        <v>78</v>
      </c>
    </row>
    <row r="80" spans="1:9">
      <c r="A80" t="s">
        <v>6</v>
      </c>
      <c r="B80" t="s">
        <v>85</v>
      </c>
      <c r="C80" s="12">
        <v>82</v>
      </c>
      <c r="D80" s="12">
        <v>122</v>
      </c>
      <c r="E80" s="12">
        <v>130</v>
      </c>
      <c r="F80" s="12">
        <v>132</v>
      </c>
      <c r="G80" s="15">
        <f t="shared" si="4"/>
        <v>23.402279091290801</v>
      </c>
      <c r="H80" s="12">
        <f t="shared" si="5"/>
        <v>466</v>
      </c>
      <c r="I80" s="12">
        <v>79</v>
      </c>
    </row>
    <row r="81" spans="1:9">
      <c r="A81" t="s">
        <v>6</v>
      </c>
      <c r="B81" t="s">
        <v>89</v>
      </c>
      <c r="C81" s="12">
        <v>87</v>
      </c>
      <c r="D81" s="12">
        <v>114</v>
      </c>
      <c r="E81" s="12">
        <v>121</v>
      </c>
      <c r="F81" s="12">
        <v>144</v>
      </c>
      <c r="G81" s="15">
        <f t="shared" si="4"/>
        <v>23.473389188611005</v>
      </c>
      <c r="H81" s="12">
        <f t="shared" si="5"/>
        <v>466</v>
      </c>
      <c r="I81" s="12">
        <v>80</v>
      </c>
    </row>
    <row r="82" spans="1:9">
      <c r="A82" t="s">
        <v>6</v>
      </c>
      <c r="B82" t="s">
        <v>1184</v>
      </c>
      <c r="C82" s="12">
        <v>84</v>
      </c>
      <c r="D82" s="12">
        <v>150</v>
      </c>
      <c r="E82" s="12">
        <v>109</v>
      </c>
      <c r="F82" s="12">
        <v>124</v>
      </c>
      <c r="G82" s="15">
        <f t="shared" si="4"/>
        <v>27.633011658763028</v>
      </c>
      <c r="H82" s="12">
        <f t="shared" si="5"/>
        <v>467</v>
      </c>
      <c r="I82" s="12">
        <v>81</v>
      </c>
    </row>
    <row r="83" spans="1:9">
      <c r="A83" t="s">
        <v>27</v>
      </c>
      <c r="B83" t="s">
        <v>1173</v>
      </c>
      <c r="C83" s="12">
        <v>36</v>
      </c>
      <c r="D83" s="12">
        <v>142</v>
      </c>
      <c r="E83" s="12">
        <v>49</v>
      </c>
      <c r="F83" s="12">
        <v>249</v>
      </c>
      <c r="G83" s="16">
        <f t="shared" si="4"/>
        <v>98.688060743604311</v>
      </c>
      <c r="H83" s="12">
        <f t="shared" si="5"/>
        <v>476</v>
      </c>
      <c r="I83" s="12">
        <v>82</v>
      </c>
    </row>
    <row r="84" spans="1:9">
      <c r="A84" t="s">
        <v>6</v>
      </c>
      <c r="B84" t="s">
        <v>96</v>
      </c>
      <c r="C84" s="12">
        <v>93</v>
      </c>
      <c r="D84" s="12">
        <v>121</v>
      </c>
      <c r="E84" s="12">
        <v>133</v>
      </c>
      <c r="F84" s="12">
        <v>137</v>
      </c>
      <c r="G84" s="15">
        <f t="shared" si="4"/>
        <v>19.866219234335119</v>
      </c>
      <c r="H84" s="12">
        <f t="shared" si="5"/>
        <v>484</v>
      </c>
      <c r="I84" s="12">
        <v>83</v>
      </c>
    </row>
    <row r="85" spans="1:9">
      <c r="A85" t="s">
        <v>27</v>
      </c>
      <c r="B85" t="s">
        <v>1139</v>
      </c>
      <c r="C85" s="12">
        <v>44</v>
      </c>
      <c r="D85" s="12">
        <v>119</v>
      </c>
      <c r="E85" s="12">
        <v>76</v>
      </c>
      <c r="F85" s="12">
        <v>248</v>
      </c>
      <c r="G85" s="16">
        <f t="shared" si="4"/>
        <v>89.600502230735287</v>
      </c>
      <c r="H85" s="12">
        <f t="shared" si="5"/>
        <v>487</v>
      </c>
      <c r="I85" s="12">
        <v>84</v>
      </c>
    </row>
    <row r="86" spans="1:9">
      <c r="A86" t="s">
        <v>6</v>
      </c>
      <c r="B86" t="s">
        <v>1210</v>
      </c>
      <c r="C86" s="12">
        <v>52</v>
      </c>
      <c r="D86" s="12">
        <v>171</v>
      </c>
      <c r="E86" s="12">
        <v>82</v>
      </c>
      <c r="F86" s="12">
        <v>198</v>
      </c>
      <c r="G86" s="16">
        <f t="shared" si="4"/>
        <v>69.811054520994972</v>
      </c>
      <c r="H86" s="12">
        <f t="shared" si="5"/>
        <v>503</v>
      </c>
      <c r="I86" s="12">
        <v>85</v>
      </c>
    </row>
    <row r="87" spans="1:9">
      <c r="A87" t="s">
        <v>6</v>
      </c>
      <c r="B87" t="s">
        <v>1198</v>
      </c>
      <c r="C87" s="12">
        <v>76</v>
      </c>
      <c r="D87" s="12">
        <v>159</v>
      </c>
      <c r="E87" s="12">
        <v>147</v>
      </c>
      <c r="F87" s="12">
        <v>140</v>
      </c>
      <c r="G87" s="15">
        <f t="shared" si="4"/>
        <v>37.170777052231053</v>
      </c>
      <c r="H87" s="12">
        <f t="shared" si="5"/>
        <v>522</v>
      </c>
      <c r="I87" s="12">
        <v>86</v>
      </c>
    </row>
    <row r="88" spans="1:9">
      <c r="A88" t="s">
        <v>23</v>
      </c>
      <c r="B88" t="s">
        <v>109</v>
      </c>
      <c r="C88" s="12">
        <v>105</v>
      </c>
      <c r="D88" s="12">
        <v>131</v>
      </c>
      <c r="E88" s="12">
        <v>153</v>
      </c>
      <c r="F88" s="12">
        <v>143</v>
      </c>
      <c r="G88" s="15">
        <f t="shared" si="4"/>
        <v>20.720360357226738</v>
      </c>
      <c r="H88" s="12">
        <f t="shared" si="5"/>
        <v>532</v>
      </c>
      <c r="I88" s="12">
        <v>87</v>
      </c>
    </row>
    <row r="89" spans="1:9">
      <c r="A89" t="s">
        <v>37</v>
      </c>
      <c r="B89" t="s">
        <v>2017</v>
      </c>
      <c r="C89" s="12">
        <v>48</v>
      </c>
      <c r="D89" s="12">
        <v>184</v>
      </c>
      <c r="E89" s="12">
        <v>89</v>
      </c>
      <c r="F89" s="12">
        <v>225</v>
      </c>
      <c r="G89" s="15">
        <f t="shared" si="4"/>
        <v>82.010161971957274</v>
      </c>
      <c r="H89" s="12">
        <f t="shared" si="5"/>
        <v>546</v>
      </c>
      <c r="I89" s="12">
        <v>88</v>
      </c>
    </row>
    <row r="90" spans="1:9">
      <c r="A90" t="s">
        <v>6</v>
      </c>
      <c r="B90" t="s">
        <v>1403</v>
      </c>
      <c r="C90" s="12">
        <v>38</v>
      </c>
      <c r="D90" s="12">
        <v>327</v>
      </c>
      <c r="E90" s="12">
        <v>25</v>
      </c>
      <c r="F90" s="12">
        <v>158</v>
      </c>
      <c r="G90" s="16">
        <f t="shared" si="4"/>
        <v>140.10234354451987</v>
      </c>
      <c r="H90" s="12">
        <f t="shared" si="5"/>
        <v>548</v>
      </c>
      <c r="I90" s="12">
        <v>89</v>
      </c>
    </row>
    <row r="91" spans="1:9">
      <c r="A91" t="s">
        <v>6</v>
      </c>
      <c r="B91" t="s">
        <v>75</v>
      </c>
      <c r="C91" s="12">
        <v>74</v>
      </c>
      <c r="D91" s="12">
        <v>168</v>
      </c>
      <c r="E91" s="12">
        <v>96</v>
      </c>
      <c r="F91" s="12">
        <v>214</v>
      </c>
      <c r="G91" s="16">
        <f t="shared" si="4"/>
        <v>64.642607208146131</v>
      </c>
      <c r="H91" s="12">
        <f t="shared" si="5"/>
        <v>552</v>
      </c>
      <c r="I91" s="12">
        <v>90</v>
      </c>
    </row>
    <row r="92" spans="1:9">
      <c r="A92" t="s">
        <v>23</v>
      </c>
      <c r="B92" t="s">
        <v>60</v>
      </c>
      <c r="C92" s="12">
        <v>61</v>
      </c>
      <c r="D92" s="12">
        <v>136</v>
      </c>
      <c r="E92" s="12">
        <v>237</v>
      </c>
      <c r="F92" s="12">
        <v>119</v>
      </c>
      <c r="G92" s="15">
        <f t="shared" si="4"/>
        <v>73.245591448678098</v>
      </c>
      <c r="H92" s="12">
        <f t="shared" si="5"/>
        <v>553</v>
      </c>
      <c r="I92" s="12">
        <v>91</v>
      </c>
    </row>
    <row r="93" spans="1:9">
      <c r="A93" t="s">
        <v>68</v>
      </c>
      <c r="B93" t="s">
        <v>1152</v>
      </c>
      <c r="C93" s="12">
        <v>69</v>
      </c>
      <c r="D93" s="12">
        <v>128</v>
      </c>
      <c r="E93" s="12">
        <v>195</v>
      </c>
      <c r="F93" s="12">
        <v>161</v>
      </c>
      <c r="G93" s="15">
        <f t="shared" si="4"/>
        <v>53.661749257113613</v>
      </c>
      <c r="H93" s="12">
        <f t="shared" si="5"/>
        <v>553</v>
      </c>
      <c r="I93" s="12">
        <v>92</v>
      </c>
    </row>
    <row r="94" spans="1:9">
      <c r="A94" t="s">
        <v>27</v>
      </c>
      <c r="B94" t="s">
        <v>52</v>
      </c>
      <c r="C94" s="12">
        <v>55</v>
      </c>
      <c r="D94" s="12">
        <v>187</v>
      </c>
      <c r="E94" s="12">
        <v>119</v>
      </c>
      <c r="F94" s="12">
        <v>207</v>
      </c>
      <c r="G94" s="16">
        <f t="shared" si="4"/>
        <v>69.156826609284693</v>
      </c>
      <c r="H94" s="12">
        <f t="shared" si="5"/>
        <v>568</v>
      </c>
      <c r="I94" s="12">
        <v>93</v>
      </c>
    </row>
    <row r="95" spans="1:9">
      <c r="A95" t="s">
        <v>35</v>
      </c>
      <c r="B95" t="s">
        <v>62</v>
      </c>
      <c r="C95" s="12">
        <v>63</v>
      </c>
      <c r="D95" s="12">
        <v>146</v>
      </c>
      <c r="E95" s="12">
        <v>277</v>
      </c>
      <c r="F95" s="12">
        <v>96</v>
      </c>
      <c r="G95" s="16">
        <f t="shared" si="4"/>
        <v>94.072666947773229</v>
      </c>
      <c r="H95" s="12">
        <f t="shared" si="5"/>
        <v>582</v>
      </c>
      <c r="I95" s="12">
        <v>94</v>
      </c>
    </row>
    <row r="96" spans="1:9">
      <c r="A96" t="s">
        <v>84</v>
      </c>
      <c r="B96" t="s">
        <v>1224</v>
      </c>
      <c r="C96" s="12">
        <v>81</v>
      </c>
      <c r="D96" s="12">
        <v>182</v>
      </c>
      <c r="E96" s="12">
        <v>165</v>
      </c>
      <c r="F96" s="12">
        <v>170</v>
      </c>
      <c r="G96" s="15">
        <f t="shared" si="4"/>
        <v>46.220486078505637</v>
      </c>
      <c r="H96" s="12">
        <f t="shared" si="5"/>
        <v>598</v>
      </c>
      <c r="I96" s="12">
        <v>95</v>
      </c>
    </row>
    <row r="97" spans="1:9">
      <c r="A97" t="s">
        <v>35</v>
      </c>
      <c r="B97" t="s">
        <v>76</v>
      </c>
      <c r="C97" s="12">
        <v>75</v>
      </c>
      <c r="D97" s="12">
        <v>165</v>
      </c>
      <c r="E97" s="12">
        <v>246</v>
      </c>
      <c r="F97" s="12">
        <v>125</v>
      </c>
      <c r="G97" s="15">
        <f t="shared" si="4"/>
        <v>72.251297566202922</v>
      </c>
      <c r="H97" s="12">
        <f t="shared" si="5"/>
        <v>611</v>
      </c>
      <c r="I97" s="12">
        <v>96</v>
      </c>
    </row>
    <row r="98" spans="1:9">
      <c r="A98" t="s">
        <v>23</v>
      </c>
      <c r="B98" t="s">
        <v>114</v>
      </c>
      <c r="C98" s="12">
        <v>110</v>
      </c>
      <c r="D98" s="12">
        <v>106</v>
      </c>
      <c r="E98" s="12">
        <v>252</v>
      </c>
      <c r="F98" s="12">
        <v>150</v>
      </c>
      <c r="G98" s="16">
        <f t="shared" ref="G98:G120" si="6">STDEV(C98:F98)</f>
        <v>67.968129786442319</v>
      </c>
      <c r="H98" s="12">
        <f t="shared" ref="H98:H120" si="7">SUM(C98:F98)</f>
        <v>618</v>
      </c>
      <c r="I98" s="12">
        <v>97</v>
      </c>
    </row>
    <row r="99" spans="1:9">
      <c r="A99" t="s">
        <v>37</v>
      </c>
      <c r="B99" t="s">
        <v>1242</v>
      </c>
      <c r="C99" s="12">
        <v>83</v>
      </c>
      <c r="D99" s="12">
        <v>197</v>
      </c>
      <c r="E99" s="12">
        <v>104</v>
      </c>
      <c r="F99" s="12">
        <v>237</v>
      </c>
      <c r="G99" s="16">
        <f t="shared" si="6"/>
        <v>73.649507805551565</v>
      </c>
      <c r="H99" s="12">
        <f t="shared" si="7"/>
        <v>621</v>
      </c>
      <c r="I99" s="12">
        <v>98</v>
      </c>
    </row>
    <row r="100" spans="1:9">
      <c r="A100" t="s">
        <v>70</v>
      </c>
      <c r="B100" t="s">
        <v>113</v>
      </c>
      <c r="C100" s="12">
        <v>109</v>
      </c>
      <c r="D100" s="12">
        <v>171</v>
      </c>
      <c r="E100" s="12">
        <v>176</v>
      </c>
      <c r="F100" s="12">
        <v>168</v>
      </c>
      <c r="G100" s="15">
        <f t="shared" si="6"/>
        <v>31.506613062445584</v>
      </c>
      <c r="H100" s="12">
        <f t="shared" si="7"/>
        <v>624</v>
      </c>
      <c r="I100" s="12">
        <v>99</v>
      </c>
    </row>
    <row r="101" spans="1:9">
      <c r="A101" t="s">
        <v>59</v>
      </c>
      <c r="B101" t="s">
        <v>1191</v>
      </c>
      <c r="C101" s="12">
        <v>101</v>
      </c>
      <c r="D101" s="12">
        <v>157</v>
      </c>
      <c r="E101" s="12">
        <v>144</v>
      </c>
      <c r="F101" s="12">
        <v>223</v>
      </c>
      <c r="G101" s="15">
        <f t="shared" si="6"/>
        <v>50.526395741895804</v>
      </c>
      <c r="H101" s="12">
        <f t="shared" si="7"/>
        <v>625</v>
      </c>
      <c r="I101" s="12">
        <v>100</v>
      </c>
    </row>
    <row r="102" spans="1:9">
      <c r="A102" t="s">
        <v>37</v>
      </c>
      <c r="B102" t="s">
        <v>1285</v>
      </c>
      <c r="C102" s="12">
        <v>106</v>
      </c>
      <c r="D102" s="12">
        <v>231</v>
      </c>
      <c r="E102" s="12">
        <v>137</v>
      </c>
      <c r="F102" s="12">
        <v>167</v>
      </c>
      <c r="G102" s="15">
        <f t="shared" si="6"/>
        <v>53.337760232940667</v>
      </c>
      <c r="H102" s="12">
        <f t="shared" si="7"/>
        <v>641</v>
      </c>
      <c r="I102" s="12"/>
    </row>
    <row r="103" spans="1:9">
      <c r="A103" t="s">
        <v>74</v>
      </c>
      <c r="B103" t="s">
        <v>100</v>
      </c>
      <c r="C103" s="12">
        <v>97</v>
      </c>
      <c r="D103" s="12">
        <v>198</v>
      </c>
      <c r="E103" s="12">
        <v>159</v>
      </c>
      <c r="F103" s="12">
        <v>226</v>
      </c>
      <c r="G103" s="15">
        <f t="shared" si="6"/>
        <v>55.88679032949856</v>
      </c>
      <c r="H103" s="12">
        <f t="shared" si="7"/>
        <v>680</v>
      </c>
      <c r="I103" s="12"/>
    </row>
    <row r="104" spans="1:9">
      <c r="A104" t="s">
        <v>35</v>
      </c>
      <c r="B104" t="s">
        <v>121</v>
      </c>
      <c r="C104" s="12">
        <v>116</v>
      </c>
      <c r="D104" s="12">
        <v>194</v>
      </c>
      <c r="E104" s="12">
        <v>327</v>
      </c>
      <c r="F104" s="12">
        <v>72</v>
      </c>
      <c r="G104" s="17">
        <f t="shared" si="6"/>
        <v>111.8551891211728</v>
      </c>
      <c r="H104" s="12">
        <f t="shared" si="7"/>
        <v>709</v>
      </c>
      <c r="I104" s="12"/>
    </row>
    <row r="105" spans="1:9">
      <c r="A105" t="s">
        <v>104</v>
      </c>
      <c r="B105" t="s">
        <v>1249</v>
      </c>
      <c r="C105" s="12">
        <v>100</v>
      </c>
      <c r="D105" s="12">
        <v>202</v>
      </c>
      <c r="E105" s="12">
        <v>248</v>
      </c>
      <c r="F105" s="12">
        <v>172</v>
      </c>
      <c r="G105" s="17">
        <f t="shared" si="6"/>
        <v>62.104750220896953</v>
      </c>
      <c r="H105" s="12">
        <f t="shared" si="7"/>
        <v>722</v>
      </c>
      <c r="I105" s="12"/>
    </row>
    <row r="106" spans="1:9">
      <c r="A106" t="s">
        <v>2</v>
      </c>
      <c r="B106" t="s">
        <v>290</v>
      </c>
      <c r="C106" s="12">
        <v>78</v>
      </c>
      <c r="D106" s="12">
        <v>212</v>
      </c>
      <c r="E106" s="12">
        <v>227</v>
      </c>
      <c r="F106" s="12">
        <v>234</v>
      </c>
      <c r="G106" s="17">
        <f t="shared" si="6"/>
        <v>73.739971069517878</v>
      </c>
      <c r="H106" s="12">
        <f t="shared" si="7"/>
        <v>751</v>
      </c>
      <c r="I106" s="12"/>
    </row>
    <row r="107" spans="1:9">
      <c r="A107" t="s">
        <v>23</v>
      </c>
      <c r="B107" t="s">
        <v>120</v>
      </c>
      <c r="C107" s="12">
        <v>115</v>
      </c>
      <c r="D107" s="12">
        <v>180</v>
      </c>
      <c r="E107" s="12">
        <v>224</v>
      </c>
      <c r="F107" s="12">
        <v>233</v>
      </c>
      <c r="G107" s="17">
        <f t="shared" si="6"/>
        <v>53.894959566425747</v>
      </c>
      <c r="H107" s="12">
        <f t="shared" si="7"/>
        <v>752</v>
      </c>
      <c r="I107" s="12"/>
    </row>
    <row r="108" spans="1:9">
      <c r="A108" t="s">
        <v>37</v>
      </c>
      <c r="B108" t="s">
        <v>102</v>
      </c>
      <c r="C108" s="12">
        <v>99</v>
      </c>
      <c r="D108" s="12">
        <v>280</v>
      </c>
      <c r="E108" s="12">
        <v>222</v>
      </c>
      <c r="F108" s="12">
        <v>157</v>
      </c>
      <c r="G108" s="17">
        <f t="shared" si="6"/>
        <v>78.513268517705541</v>
      </c>
      <c r="H108" s="12">
        <f t="shared" si="7"/>
        <v>758</v>
      </c>
      <c r="I108" s="12"/>
    </row>
    <row r="109" spans="1:9">
      <c r="A109" t="s">
        <v>6</v>
      </c>
      <c r="B109" t="s">
        <v>78</v>
      </c>
      <c r="C109" s="12">
        <v>77</v>
      </c>
      <c r="D109" s="12">
        <v>214</v>
      </c>
      <c r="E109" s="12">
        <v>110</v>
      </c>
      <c r="F109" s="12">
        <v>389</v>
      </c>
      <c r="G109" s="17">
        <f t="shared" si="6"/>
        <v>140.38162272890281</v>
      </c>
      <c r="H109" s="12">
        <f t="shared" si="7"/>
        <v>790</v>
      </c>
      <c r="I109" s="12"/>
    </row>
    <row r="110" spans="1:9">
      <c r="A110" t="s">
        <v>35</v>
      </c>
      <c r="B110" t="s">
        <v>53</v>
      </c>
      <c r="C110" s="12">
        <v>56</v>
      </c>
      <c r="D110" s="12">
        <v>209</v>
      </c>
      <c r="E110" s="12">
        <v>292</v>
      </c>
      <c r="F110" s="12">
        <v>255</v>
      </c>
      <c r="G110" s="17">
        <f t="shared" si="6"/>
        <v>103.71435130523965</v>
      </c>
      <c r="H110" s="12">
        <f t="shared" si="7"/>
        <v>812</v>
      </c>
      <c r="I110" s="12"/>
    </row>
    <row r="111" spans="1:9">
      <c r="A111" t="s">
        <v>37</v>
      </c>
      <c r="B111" t="s">
        <v>116</v>
      </c>
      <c r="C111" s="12">
        <v>112</v>
      </c>
      <c r="D111" s="12">
        <v>260</v>
      </c>
      <c r="E111" s="12">
        <v>298</v>
      </c>
      <c r="F111" s="12">
        <v>300</v>
      </c>
      <c r="G111" s="17">
        <f t="shared" si="6"/>
        <v>88.925062084131639</v>
      </c>
      <c r="H111" s="12">
        <f t="shared" si="7"/>
        <v>970</v>
      </c>
    </row>
    <row r="112" spans="1:9">
      <c r="A112" t="s">
        <v>33</v>
      </c>
      <c r="B112" t="s">
        <v>51</v>
      </c>
      <c r="C112" s="12">
        <v>54</v>
      </c>
      <c r="D112" s="12">
        <v>222</v>
      </c>
      <c r="E112" s="12" t="e">
        <v>#N/A</v>
      </c>
      <c r="F112" s="12">
        <v>315</v>
      </c>
      <c r="G112" s="15" t="e">
        <f t="shared" si="6"/>
        <v>#N/A</v>
      </c>
      <c r="H112" s="12" t="e">
        <f t="shared" si="7"/>
        <v>#N/A</v>
      </c>
    </row>
    <row r="113" spans="1:8">
      <c r="A113" t="s">
        <v>87</v>
      </c>
      <c r="B113" t="s">
        <v>1401</v>
      </c>
      <c r="C113" s="12">
        <v>85</v>
      </c>
      <c r="D113" s="12">
        <v>322</v>
      </c>
      <c r="E113" s="12" t="e">
        <v>#N/A</v>
      </c>
      <c r="F113" s="12">
        <v>177</v>
      </c>
      <c r="G113" s="15" t="e">
        <f t="shared" si="6"/>
        <v>#N/A</v>
      </c>
      <c r="H113" s="12" t="e">
        <f t="shared" si="7"/>
        <v>#N/A</v>
      </c>
    </row>
    <row r="114" spans="1:8">
      <c r="A114" t="s">
        <v>55</v>
      </c>
      <c r="B114" t="s">
        <v>108</v>
      </c>
      <c r="C114" s="12">
        <v>104</v>
      </c>
      <c r="D114" s="12">
        <v>69</v>
      </c>
      <c r="E114" s="12">
        <v>86</v>
      </c>
      <c r="F114" s="12" t="e">
        <v>#N/A</v>
      </c>
      <c r="G114" s="15" t="e">
        <f t="shared" si="6"/>
        <v>#N/A</v>
      </c>
      <c r="H114" s="12" t="e">
        <f t="shared" si="7"/>
        <v>#N/A</v>
      </c>
    </row>
    <row r="115" spans="1:8">
      <c r="A115" t="s">
        <v>2</v>
      </c>
      <c r="B115" t="s">
        <v>110</v>
      </c>
      <c r="C115" s="12">
        <v>107</v>
      </c>
      <c r="D115" s="12">
        <v>34</v>
      </c>
      <c r="E115" s="12" t="e">
        <v>#N/A</v>
      </c>
      <c r="F115" s="12" t="e">
        <v>#N/A</v>
      </c>
      <c r="G115" s="15" t="e">
        <f t="shared" si="6"/>
        <v>#N/A</v>
      </c>
      <c r="H115" s="12" t="e">
        <f t="shared" si="7"/>
        <v>#N/A</v>
      </c>
    </row>
    <row r="116" spans="1:8">
      <c r="A116" t="s">
        <v>112</v>
      </c>
      <c r="B116" t="s">
        <v>111</v>
      </c>
      <c r="C116" s="12">
        <v>108</v>
      </c>
      <c r="D116" s="12">
        <v>227</v>
      </c>
      <c r="E116" s="12">
        <v>188</v>
      </c>
      <c r="F116" s="12" t="e">
        <v>#N/A</v>
      </c>
      <c r="G116" s="15" t="e">
        <f t="shared" si="6"/>
        <v>#N/A</v>
      </c>
      <c r="H116" s="12" t="e">
        <f t="shared" si="7"/>
        <v>#N/A</v>
      </c>
    </row>
    <row r="117" spans="1:8">
      <c r="A117" t="s">
        <v>27</v>
      </c>
      <c r="B117" t="s">
        <v>115</v>
      </c>
      <c r="C117" s="12">
        <v>111</v>
      </c>
      <c r="D117" s="12" t="e">
        <v>#N/A</v>
      </c>
      <c r="E117" s="12" t="e">
        <v>#N/A</v>
      </c>
      <c r="F117" s="12" t="s">
        <v>2771</v>
      </c>
      <c r="G117" s="15" t="e">
        <f t="shared" si="6"/>
        <v>#N/A</v>
      </c>
      <c r="H117" s="12" t="e">
        <f t="shared" si="7"/>
        <v>#N/A</v>
      </c>
    </row>
    <row r="118" spans="1:8">
      <c r="A118" t="s">
        <v>70</v>
      </c>
      <c r="B118" t="s">
        <v>122</v>
      </c>
      <c r="C118" s="12">
        <v>117</v>
      </c>
      <c r="D118" s="12">
        <v>127</v>
      </c>
      <c r="E118" s="12">
        <v>98</v>
      </c>
      <c r="F118" s="12" t="e">
        <v>#N/A</v>
      </c>
      <c r="G118" s="15" t="e">
        <f t="shared" si="6"/>
        <v>#N/A</v>
      </c>
      <c r="H118" s="12" t="e">
        <f t="shared" si="7"/>
        <v>#N/A</v>
      </c>
    </row>
    <row r="119" spans="1:8">
      <c r="A119" t="s">
        <v>2</v>
      </c>
      <c r="B119" t="s">
        <v>2012</v>
      </c>
      <c r="C119" s="12">
        <v>118</v>
      </c>
      <c r="D119" s="12" t="e">
        <v>#N/A</v>
      </c>
      <c r="E119" s="12">
        <v>48</v>
      </c>
      <c r="F119" s="12" t="e">
        <v>#N/A</v>
      </c>
      <c r="G119" s="15" t="e">
        <f t="shared" si="6"/>
        <v>#N/A</v>
      </c>
      <c r="H119" s="12" t="e">
        <f t="shared" si="7"/>
        <v>#N/A</v>
      </c>
    </row>
    <row r="120" spans="1:8">
      <c r="A120" t="s">
        <v>55</v>
      </c>
      <c r="B120" t="s">
        <v>123</v>
      </c>
      <c r="C120" s="12">
        <v>119</v>
      </c>
      <c r="D120" s="12" t="e">
        <v>#N/A</v>
      </c>
      <c r="E120" s="12" t="e">
        <v>#N/A</v>
      </c>
      <c r="F120" s="12" t="s">
        <v>2507</v>
      </c>
      <c r="G120" s="15" t="e">
        <f t="shared" si="6"/>
        <v>#N/A</v>
      </c>
      <c r="H120" s="12" t="e">
        <f t="shared" si="7"/>
        <v>#N/A</v>
      </c>
    </row>
  </sheetData>
  <sortState ref="A2:H121">
    <sortCondition ref="H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G6" sqref="G6"/>
    </sheetView>
  </sheetViews>
  <sheetFormatPr defaultRowHeight="14.25"/>
  <cols>
    <col min="1" max="1" width="29.25" customWidth="1"/>
    <col min="2" max="2" width="38" customWidth="1"/>
    <col min="3" max="3" width="23.25" customWidth="1"/>
    <col min="4" max="4" width="7.25" customWidth="1"/>
    <col min="5" max="10" width="9" style="12"/>
    <col min="11" max="11" width="12.625" customWidth="1"/>
  </cols>
  <sheetData>
    <row r="1" spans="1:11">
      <c r="A1" t="s">
        <v>1</v>
      </c>
      <c r="B1" t="s">
        <v>0</v>
      </c>
      <c r="C1" t="s">
        <v>3124</v>
      </c>
      <c r="D1" t="s">
        <v>3263</v>
      </c>
      <c r="E1" s="12" t="s">
        <v>3080</v>
      </c>
      <c r="F1" s="12" t="s">
        <v>993</v>
      </c>
      <c r="G1" s="12" t="s">
        <v>3081</v>
      </c>
      <c r="H1" s="12" t="s">
        <v>3082</v>
      </c>
      <c r="I1" s="13" t="s">
        <v>3267</v>
      </c>
      <c r="J1" s="14" t="s">
        <v>3268</v>
      </c>
      <c r="K1" s="12" t="s">
        <v>3269</v>
      </c>
    </row>
    <row r="2" spans="1:11">
      <c r="A2" t="s">
        <v>2</v>
      </c>
      <c r="B2" t="s">
        <v>3</v>
      </c>
      <c r="C2" t="s">
        <v>3125</v>
      </c>
      <c r="D2" t="s">
        <v>3240</v>
      </c>
      <c r="E2" s="12">
        <v>2</v>
      </c>
      <c r="F2" s="12">
        <v>4</v>
      </c>
      <c r="G2" s="12">
        <v>3</v>
      </c>
      <c r="H2" s="12">
        <v>2</v>
      </c>
      <c r="I2" s="15">
        <f t="shared" ref="I2:I65" si="0">STDEV(E2:H2)</f>
        <v>0.9574271077563381</v>
      </c>
      <c r="J2" s="12">
        <f t="shared" ref="J2:J65" si="1">SUM(E2:H2)</f>
        <v>11</v>
      </c>
      <c r="K2" s="12">
        <v>1</v>
      </c>
    </row>
    <row r="3" spans="1:11">
      <c r="A3" t="s">
        <v>2</v>
      </c>
      <c r="B3" t="s">
        <v>4</v>
      </c>
      <c r="C3" t="s">
        <v>3126</v>
      </c>
      <c r="D3" t="s">
        <v>3240</v>
      </c>
      <c r="E3" s="12">
        <v>3</v>
      </c>
      <c r="F3" s="12">
        <v>1</v>
      </c>
      <c r="G3" s="12">
        <v>6</v>
      </c>
      <c r="H3" s="12">
        <v>1</v>
      </c>
      <c r="I3" s="15">
        <f t="shared" si="0"/>
        <v>2.3629078131263039</v>
      </c>
      <c r="J3" s="12">
        <f t="shared" si="1"/>
        <v>11</v>
      </c>
      <c r="K3" s="12">
        <v>2</v>
      </c>
    </row>
    <row r="4" spans="1:11">
      <c r="A4" t="s">
        <v>2</v>
      </c>
      <c r="B4" t="s">
        <v>999</v>
      </c>
      <c r="C4" t="s">
        <v>3127</v>
      </c>
      <c r="D4" t="s">
        <v>3240</v>
      </c>
      <c r="E4" s="12">
        <v>1</v>
      </c>
      <c r="F4" s="12">
        <v>2</v>
      </c>
      <c r="G4" s="12">
        <v>5</v>
      </c>
      <c r="H4" s="12">
        <v>5</v>
      </c>
      <c r="I4" s="15">
        <f t="shared" si="0"/>
        <v>2.0615528128088303</v>
      </c>
      <c r="J4" s="12">
        <f t="shared" si="1"/>
        <v>13</v>
      </c>
      <c r="K4" s="12">
        <v>3</v>
      </c>
    </row>
    <row r="5" spans="1:11">
      <c r="A5" t="s">
        <v>6</v>
      </c>
      <c r="B5" t="s">
        <v>5</v>
      </c>
      <c r="C5" t="s">
        <v>3128</v>
      </c>
      <c r="D5" t="s">
        <v>3241</v>
      </c>
      <c r="E5" s="12">
        <v>4</v>
      </c>
      <c r="F5" s="12">
        <v>6</v>
      </c>
      <c r="G5" s="12">
        <v>4</v>
      </c>
      <c r="H5" s="12">
        <v>4</v>
      </c>
      <c r="I5" s="15">
        <f t="shared" si="0"/>
        <v>1</v>
      </c>
      <c r="J5" s="12">
        <f t="shared" si="1"/>
        <v>18</v>
      </c>
      <c r="K5" s="12">
        <v>4</v>
      </c>
    </row>
    <row r="6" spans="1:11">
      <c r="A6" t="s">
        <v>6</v>
      </c>
      <c r="B6" t="s">
        <v>7</v>
      </c>
      <c r="C6" t="s">
        <v>3129</v>
      </c>
      <c r="D6" t="s">
        <v>3241</v>
      </c>
      <c r="E6" s="12">
        <v>6</v>
      </c>
      <c r="F6" s="12">
        <v>5</v>
      </c>
      <c r="G6" s="12">
        <v>1</v>
      </c>
      <c r="H6" s="12">
        <v>7</v>
      </c>
      <c r="I6" s="15">
        <f t="shared" si="0"/>
        <v>2.6299556396765835</v>
      </c>
      <c r="J6" s="12">
        <f t="shared" si="1"/>
        <v>19</v>
      </c>
      <c r="K6" s="12">
        <v>5</v>
      </c>
    </row>
    <row r="7" spans="1:11">
      <c r="A7" t="s">
        <v>2</v>
      </c>
      <c r="B7" t="s">
        <v>1004</v>
      </c>
      <c r="C7" t="s">
        <v>3264</v>
      </c>
      <c r="D7" t="s">
        <v>3240</v>
      </c>
      <c r="E7" s="12">
        <v>5</v>
      </c>
      <c r="F7" s="12">
        <v>7</v>
      </c>
      <c r="G7" s="12">
        <v>2</v>
      </c>
      <c r="H7" s="12">
        <v>8</v>
      </c>
      <c r="I7" s="15">
        <f t="shared" si="0"/>
        <v>2.6457513110645907</v>
      </c>
      <c r="J7" s="12">
        <f t="shared" si="1"/>
        <v>22</v>
      </c>
      <c r="K7" s="12">
        <v>6</v>
      </c>
    </row>
    <row r="8" spans="1:11">
      <c r="A8" t="s">
        <v>2</v>
      </c>
      <c r="B8" t="s">
        <v>11</v>
      </c>
      <c r="C8" t="s">
        <v>3130</v>
      </c>
      <c r="D8" t="s">
        <v>3240</v>
      </c>
      <c r="E8" s="12">
        <v>11</v>
      </c>
      <c r="F8" s="12">
        <v>13</v>
      </c>
      <c r="G8" s="12">
        <v>7</v>
      </c>
      <c r="H8" s="12">
        <v>6</v>
      </c>
      <c r="I8" s="15">
        <f t="shared" si="0"/>
        <v>3.3040379335998349</v>
      </c>
      <c r="J8" s="12">
        <f t="shared" si="1"/>
        <v>37</v>
      </c>
      <c r="K8" s="12">
        <v>7</v>
      </c>
    </row>
    <row r="9" spans="1:11">
      <c r="A9" t="s">
        <v>2</v>
      </c>
      <c r="B9" t="s">
        <v>10</v>
      </c>
      <c r="C9" t="s">
        <v>3131</v>
      </c>
      <c r="D9" t="s">
        <v>3240</v>
      </c>
      <c r="E9" s="12">
        <v>10</v>
      </c>
      <c r="F9" s="12">
        <v>10</v>
      </c>
      <c r="G9" s="12">
        <v>10</v>
      </c>
      <c r="H9" s="12">
        <v>10</v>
      </c>
      <c r="I9" s="15">
        <f t="shared" si="0"/>
        <v>0</v>
      </c>
      <c r="J9" s="12">
        <f t="shared" si="1"/>
        <v>40</v>
      </c>
      <c r="K9" s="12">
        <v>8</v>
      </c>
    </row>
    <row r="10" spans="1:11">
      <c r="A10" t="s">
        <v>2</v>
      </c>
      <c r="B10" t="s">
        <v>3075</v>
      </c>
      <c r="C10" t="s">
        <v>3132</v>
      </c>
      <c r="D10" t="s">
        <v>3240</v>
      </c>
      <c r="E10" s="12">
        <v>28</v>
      </c>
      <c r="F10" s="12">
        <v>3</v>
      </c>
      <c r="G10" s="12">
        <v>10</v>
      </c>
      <c r="H10" s="12">
        <v>3</v>
      </c>
      <c r="I10" s="15">
        <f t="shared" si="0"/>
        <v>11.803954139750516</v>
      </c>
      <c r="J10" s="12">
        <f t="shared" si="1"/>
        <v>44</v>
      </c>
      <c r="K10" s="12">
        <v>9</v>
      </c>
    </row>
    <row r="11" spans="1:11">
      <c r="A11" t="s">
        <v>2</v>
      </c>
      <c r="B11" t="s">
        <v>13</v>
      </c>
      <c r="C11" t="s">
        <v>3133</v>
      </c>
      <c r="D11" t="s">
        <v>3240</v>
      </c>
      <c r="E11" s="12">
        <v>15</v>
      </c>
      <c r="F11" s="12">
        <v>14</v>
      </c>
      <c r="G11" s="12">
        <v>12</v>
      </c>
      <c r="H11" s="12">
        <v>11</v>
      </c>
      <c r="I11" s="15">
        <f t="shared" si="0"/>
        <v>1.8257418583505538</v>
      </c>
      <c r="J11" s="12">
        <f t="shared" si="1"/>
        <v>52</v>
      </c>
      <c r="K11" s="12">
        <v>10</v>
      </c>
    </row>
    <row r="12" spans="1:11">
      <c r="A12" t="s">
        <v>2</v>
      </c>
      <c r="B12" t="s">
        <v>17</v>
      </c>
      <c r="C12" t="s">
        <v>3134</v>
      </c>
      <c r="D12" t="s">
        <v>3240</v>
      </c>
      <c r="E12" s="12">
        <v>20</v>
      </c>
      <c r="F12" s="12">
        <v>9</v>
      </c>
      <c r="G12" s="12">
        <v>16</v>
      </c>
      <c r="H12" s="12">
        <v>9</v>
      </c>
      <c r="I12" s="15">
        <f t="shared" si="0"/>
        <v>5.4467115461227307</v>
      </c>
      <c r="J12" s="12">
        <f t="shared" si="1"/>
        <v>54</v>
      </c>
      <c r="K12" s="12">
        <v>11</v>
      </c>
    </row>
    <row r="13" spans="1:11">
      <c r="A13" t="s">
        <v>6</v>
      </c>
      <c r="B13" t="s">
        <v>9</v>
      </c>
      <c r="C13" t="s">
        <v>3135</v>
      </c>
      <c r="D13" t="s">
        <v>3241</v>
      </c>
      <c r="E13" s="12">
        <v>9</v>
      </c>
      <c r="F13" s="12">
        <v>18</v>
      </c>
      <c r="G13" s="12">
        <v>8</v>
      </c>
      <c r="H13" s="12">
        <v>22</v>
      </c>
      <c r="I13" s="15">
        <f t="shared" si="0"/>
        <v>6.8495741960115053</v>
      </c>
      <c r="J13" s="12">
        <f t="shared" si="1"/>
        <v>57</v>
      </c>
      <c r="K13" s="12">
        <v>12</v>
      </c>
    </row>
    <row r="14" spans="1:11">
      <c r="A14" t="s">
        <v>6</v>
      </c>
      <c r="B14" t="s">
        <v>1021</v>
      </c>
      <c r="C14" t="s">
        <v>3136</v>
      </c>
      <c r="D14" t="s">
        <v>3241</v>
      </c>
      <c r="E14" s="12">
        <v>7</v>
      </c>
      <c r="F14" s="12">
        <v>22</v>
      </c>
      <c r="G14" s="12">
        <v>15</v>
      </c>
      <c r="H14" s="12">
        <v>17</v>
      </c>
      <c r="I14" s="15">
        <f t="shared" si="0"/>
        <v>6.2383224240709669</v>
      </c>
      <c r="J14" s="12">
        <f t="shared" si="1"/>
        <v>61</v>
      </c>
      <c r="K14" s="12">
        <v>13</v>
      </c>
    </row>
    <row r="15" spans="1:11">
      <c r="A15" t="s">
        <v>2</v>
      </c>
      <c r="B15" t="s">
        <v>15</v>
      </c>
      <c r="C15" t="s">
        <v>3137</v>
      </c>
      <c r="D15" t="s">
        <v>3240</v>
      </c>
      <c r="E15" s="12">
        <v>17</v>
      </c>
      <c r="F15" s="12">
        <v>12</v>
      </c>
      <c r="G15" s="12">
        <v>17</v>
      </c>
      <c r="H15" s="12">
        <v>16</v>
      </c>
      <c r="I15" s="15">
        <f t="shared" si="0"/>
        <v>2.3804761428476167</v>
      </c>
      <c r="J15" s="12">
        <f t="shared" si="1"/>
        <v>62</v>
      </c>
      <c r="K15" s="12">
        <v>14</v>
      </c>
    </row>
    <row r="16" spans="1:11">
      <c r="A16" t="s">
        <v>8</v>
      </c>
      <c r="B16" t="s">
        <v>1972</v>
      </c>
      <c r="C16" t="s">
        <v>3265</v>
      </c>
      <c r="D16" t="s">
        <v>3242</v>
      </c>
      <c r="E16" s="12">
        <v>8</v>
      </c>
      <c r="F16" s="12">
        <v>27</v>
      </c>
      <c r="G16" s="12">
        <v>9</v>
      </c>
      <c r="H16" s="12">
        <v>19</v>
      </c>
      <c r="I16" s="15">
        <f t="shared" si="0"/>
        <v>8.9953691790090904</v>
      </c>
      <c r="J16" s="12">
        <f t="shared" si="1"/>
        <v>63</v>
      </c>
      <c r="K16" s="12">
        <v>15</v>
      </c>
    </row>
    <row r="17" spans="1:11">
      <c r="A17" t="s">
        <v>2</v>
      </c>
      <c r="B17" t="s">
        <v>16</v>
      </c>
      <c r="C17" t="s">
        <v>3138</v>
      </c>
      <c r="D17" t="s">
        <v>3240</v>
      </c>
      <c r="E17" s="12">
        <v>18</v>
      </c>
      <c r="F17" s="12">
        <v>14</v>
      </c>
      <c r="G17" s="12">
        <v>13</v>
      </c>
      <c r="H17" s="12">
        <v>18</v>
      </c>
      <c r="I17" s="15">
        <f t="shared" si="0"/>
        <v>2.6299556396765835</v>
      </c>
      <c r="J17" s="12">
        <f t="shared" si="1"/>
        <v>63</v>
      </c>
      <c r="K17" s="12">
        <v>16</v>
      </c>
    </row>
    <row r="18" spans="1:11">
      <c r="A18" t="s">
        <v>2</v>
      </c>
      <c r="B18" t="s">
        <v>2010</v>
      </c>
      <c r="C18" t="s">
        <v>3139</v>
      </c>
      <c r="D18" t="s">
        <v>3240</v>
      </c>
      <c r="E18" s="12">
        <v>31</v>
      </c>
      <c r="F18" s="12">
        <v>8</v>
      </c>
      <c r="G18" s="12">
        <v>14</v>
      </c>
      <c r="H18" s="12">
        <v>12</v>
      </c>
      <c r="I18" s="15">
        <f t="shared" si="0"/>
        <v>10.144785195688801</v>
      </c>
      <c r="J18" s="12">
        <f t="shared" si="1"/>
        <v>65</v>
      </c>
      <c r="K18" s="12">
        <v>17</v>
      </c>
    </row>
    <row r="19" spans="1:11">
      <c r="A19" t="s">
        <v>2</v>
      </c>
      <c r="B19" t="s">
        <v>14</v>
      </c>
      <c r="C19" t="s">
        <v>3140</v>
      </c>
      <c r="D19" t="s">
        <v>3240</v>
      </c>
      <c r="E19" s="12">
        <v>16</v>
      </c>
      <c r="F19" s="12">
        <v>21</v>
      </c>
      <c r="G19" s="12">
        <v>19</v>
      </c>
      <c r="H19" s="12">
        <v>13</v>
      </c>
      <c r="I19" s="15">
        <f t="shared" si="0"/>
        <v>3.5</v>
      </c>
      <c r="J19" s="12">
        <f t="shared" si="1"/>
        <v>69</v>
      </c>
      <c r="K19" s="12">
        <v>18</v>
      </c>
    </row>
    <row r="20" spans="1:11">
      <c r="A20" t="s">
        <v>2</v>
      </c>
      <c r="B20" t="s">
        <v>21</v>
      </c>
      <c r="C20" t="s">
        <v>3141</v>
      </c>
      <c r="D20" t="s">
        <v>3240</v>
      </c>
      <c r="E20" s="12">
        <v>23</v>
      </c>
      <c r="F20" s="12">
        <v>17</v>
      </c>
      <c r="G20" s="12">
        <v>21</v>
      </c>
      <c r="H20" s="12">
        <v>23</v>
      </c>
      <c r="I20" s="15">
        <f t="shared" si="0"/>
        <v>2.8284271247461903</v>
      </c>
      <c r="J20" s="12">
        <f t="shared" si="1"/>
        <v>84</v>
      </c>
      <c r="K20" s="12">
        <v>19</v>
      </c>
    </row>
    <row r="21" spans="1:11">
      <c r="A21" t="s">
        <v>2</v>
      </c>
      <c r="B21" t="s">
        <v>24</v>
      </c>
      <c r="C21" t="s">
        <v>3142</v>
      </c>
      <c r="D21" t="s">
        <v>3240</v>
      </c>
      <c r="E21" s="12">
        <v>25</v>
      </c>
      <c r="F21" s="12">
        <v>20</v>
      </c>
      <c r="G21" s="12">
        <v>18</v>
      </c>
      <c r="H21" s="12">
        <v>25</v>
      </c>
      <c r="I21" s="15">
        <f t="shared" si="0"/>
        <v>3.5590260840104371</v>
      </c>
      <c r="J21" s="12">
        <f t="shared" si="1"/>
        <v>88</v>
      </c>
      <c r="K21" s="12">
        <v>20</v>
      </c>
    </row>
    <row r="22" spans="1:11">
      <c r="A22" t="s">
        <v>2</v>
      </c>
      <c r="B22" t="s">
        <v>25</v>
      </c>
      <c r="C22" t="s">
        <v>3143</v>
      </c>
      <c r="D22" t="s">
        <v>3240</v>
      </c>
      <c r="E22" s="12">
        <v>26</v>
      </c>
      <c r="F22" s="12">
        <v>25</v>
      </c>
      <c r="G22" s="12">
        <v>20</v>
      </c>
      <c r="H22" s="12">
        <v>26</v>
      </c>
      <c r="I22" s="15">
        <f t="shared" si="0"/>
        <v>2.8722813232690143</v>
      </c>
      <c r="J22" s="12">
        <f t="shared" si="1"/>
        <v>97</v>
      </c>
      <c r="K22" s="12">
        <v>21</v>
      </c>
    </row>
    <row r="23" spans="1:11">
      <c r="A23" t="s">
        <v>30</v>
      </c>
      <c r="B23" t="s">
        <v>31</v>
      </c>
      <c r="C23" t="s">
        <v>3144</v>
      </c>
      <c r="D23" t="s">
        <v>3243</v>
      </c>
      <c r="E23" s="12">
        <v>32</v>
      </c>
      <c r="F23" s="12">
        <v>16</v>
      </c>
      <c r="G23" s="12">
        <v>22</v>
      </c>
      <c r="H23" s="12">
        <v>27</v>
      </c>
      <c r="I23" s="15">
        <f t="shared" si="0"/>
        <v>6.8495741960115053</v>
      </c>
      <c r="J23" s="12">
        <f t="shared" si="1"/>
        <v>97</v>
      </c>
      <c r="K23" s="12">
        <v>22</v>
      </c>
    </row>
    <row r="24" spans="1:11">
      <c r="A24" t="s">
        <v>2</v>
      </c>
      <c r="B24" t="s">
        <v>57</v>
      </c>
      <c r="C24" t="s">
        <v>3145</v>
      </c>
      <c r="D24" t="s">
        <v>3240</v>
      </c>
      <c r="E24" s="12">
        <v>59</v>
      </c>
      <c r="F24" s="12">
        <v>11</v>
      </c>
      <c r="G24" s="12">
        <v>25</v>
      </c>
      <c r="H24" s="12">
        <v>15</v>
      </c>
      <c r="I24" s="15">
        <f t="shared" si="0"/>
        <v>21.80978373727412</v>
      </c>
      <c r="J24" s="12">
        <f t="shared" si="1"/>
        <v>110</v>
      </c>
      <c r="K24" s="12">
        <v>23</v>
      </c>
    </row>
    <row r="25" spans="1:11">
      <c r="A25" t="s">
        <v>2</v>
      </c>
      <c r="B25" t="s">
        <v>2011</v>
      </c>
      <c r="C25" t="s">
        <v>3266</v>
      </c>
      <c r="D25" t="s">
        <v>3240</v>
      </c>
      <c r="E25" s="12">
        <v>40</v>
      </c>
      <c r="F25" s="12">
        <v>19</v>
      </c>
      <c r="G25" s="12">
        <v>41</v>
      </c>
      <c r="H25" s="12">
        <v>14</v>
      </c>
      <c r="I25" s="15">
        <f t="shared" si="0"/>
        <v>14.011899704655802</v>
      </c>
      <c r="J25" s="12">
        <f t="shared" si="1"/>
        <v>114</v>
      </c>
      <c r="K25" s="12">
        <v>24</v>
      </c>
    </row>
    <row r="26" spans="1:11">
      <c r="A26" t="s">
        <v>6</v>
      </c>
      <c r="B26" t="s">
        <v>1041</v>
      </c>
      <c r="C26" t="s">
        <v>3146</v>
      </c>
      <c r="D26" t="s">
        <v>3241</v>
      </c>
      <c r="E26" s="12">
        <v>19</v>
      </c>
      <c r="F26" s="12">
        <v>37</v>
      </c>
      <c r="G26" s="12">
        <v>27</v>
      </c>
      <c r="H26" s="12">
        <v>41</v>
      </c>
      <c r="I26" s="15">
        <f t="shared" si="0"/>
        <v>9.9331096171675597</v>
      </c>
      <c r="J26" s="12">
        <f t="shared" si="1"/>
        <v>124</v>
      </c>
      <c r="K26" s="12">
        <v>25</v>
      </c>
    </row>
    <row r="27" spans="1:11">
      <c r="A27" t="s">
        <v>35</v>
      </c>
      <c r="B27" t="s">
        <v>1032</v>
      </c>
      <c r="C27" t="s">
        <v>3147</v>
      </c>
      <c r="D27" t="s">
        <v>3244</v>
      </c>
      <c r="E27" s="12">
        <v>34</v>
      </c>
      <c r="F27" s="12">
        <v>31</v>
      </c>
      <c r="G27" s="12">
        <v>39</v>
      </c>
      <c r="H27" s="12">
        <v>20</v>
      </c>
      <c r="I27" s="15">
        <f t="shared" si="0"/>
        <v>8.0415587212098796</v>
      </c>
      <c r="J27" s="12">
        <f t="shared" si="1"/>
        <v>124</v>
      </c>
      <c r="K27" s="12">
        <v>26</v>
      </c>
    </row>
    <row r="28" spans="1:11">
      <c r="A28" t="s">
        <v>2</v>
      </c>
      <c r="B28" t="s">
        <v>1036</v>
      </c>
      <c r="C28" t="s">
        <v>3148</v>
      </c>
      <c r="D28" t="s">
        <v>3240</v>
      </c>
      <c r="E28" s="12">
        <v>47</v>
      </c>
      <c r="F28" s="12">
        <v>34</v>
      </c>
      <c r="G28" s="12">
        <v>32</v>
      </c>
      <c r="H28" s="12">
        <v>29</v>
      </c>
      <c r="I28" s="15">
        <f t="shared" si="0"/>
        <v>7.9372539331937721</v>
      </c>
      <c r="J28" s="12">
        <f t="shared" si="1"/>
        <v>142</v>
      </c>
      <c r="K28" s="12">
        <v>27</v>
      </c>
    </row>
    <row r="29" spans="1:11">
      <c r="A29" t="s">
        <v>30</v>
      </c>
      <c r="B29" t="s">
        <v>44</v>
      </c>
      <c r="C29" t="s">
        <v>3149</v>
      </c>
      <c r="D29" t="s">
        <v>3243</v>
      </c>
      <c r="E29" s="12">
        <v>45</v>
      </c>
      <c r="F29" s="12">
        <v>33</v>
      </c>
      <c r="G29" s="12">
        <v>36</v>
      </c>
      <c r="H29" s="12">
        <v>34</v>
      </c>
      <c r="I29" s="15">
        <f t="shared" si="0"/>
        <v>5.4772255750516612</v>
      </c>
      <c r="J29" s="12">
        <f t="shared" si="1"/>
        <v>148</v>
      </c>
      <c r="K29" s="12">
        <v>28</v>
      </c>
    </row>
    <row r="30" spans="1:11">
      <c r="A30" t="s">
        <v>2</v>
      </c>
      <c r="B30" t="s">
        <v>50</v>
      </c>
      <c r="C30" t="s">
        <v>3150</v>
      </c>
      <c r="D30" t="s">
        <v>3240</v>
      </c>
      <c r="E30" s="12">
        <v>53</v>
      </c>
      <c r="F30" s="12">
        <v>26</v>
      </c>
      <c r="G30" s="12">
        <v>45</v>
      </c>
      <c r="H30" s="12">
        <v>28</v>
      </c>
      <c r="I30" s="15">
        <f t="shared" si="0"/>
        <v>13.140268896284683</v>
      </c>
      <c r="J30" s="12">
        <f t="shared" si="1"/>
        <v>152</v>
      </c>
      <c r="K30" s="12">
        <v>29</v>
      </c>
    </row>
    <row r="31" spans="1:11">
      <c r="A31" t="s">
        <v>20</v>
      </c>
      <c r="B31" t="s">
        <v>1044</v>
      </c>
      <c r="C31" t="s">
        <v>3151</v>
      </c>
      <c r="D31" t="s">
        <v>3245</v>
      </c>
      <c r="E31" s="12">
        <v>42</v>
      </c>
      <c r="F31" s="12">
        <v>40</v>
      </c>
      <c r="G31" s="12">
        <v>33</v>
      </c>
      <c r="H31" s="12">
        <v>40</v>
      </c>
      <c r="I31" s="15">
        <f t="shared" si="0"/>
        <v>3.9475730941090039</v>
      </c>
      <c r="J31" s="12">
        <f t="shared" si="1"/>
        <v>155</v>
      </c>
      <c r="K31" s="12">
        <v>30</v>
      </c>
    </row>
    <row r="32" spans="1:11">
      <c r="A32" t="s">
        <v>12</v>
      </c>
      <c r="B32" t="s">
        <v>3074</v>
      </c>
      <c r="C32" t="s">
        <v>3152</v>
      </c>
      <c r="D32" t="s">
        <v>3246</v>
      </c>
      <c r="E32" s="12">
        <v>12</v>
      </c>
      <c r="F32" s="12">
        <v>49</v>
      </c>
      <c r="G32" s="12">
        <v>24</v>
      </c>
      <c r="H32" s="12">
        <v>83</v>
      </c>
      <c r="I32" s="15">
        <f t="shared" si="0"/>
        <v>31.379398762032817</v>
      </c>
      <c r="J32" s="12">
        <f t="shared" si="1"/>
        <v>168</v>
      </c>
      <c r="K32" s="12">
        <v>31</v>
      </c>
    </row>
    <row r="33" spans="1:11">
      <c r="A33" t="s">
        <v>6</v>
      </c>
      <c r="B33" t="s">
        <v>18</v>
      </c>
      <c r="C33" t="s">
        <v>3153</v>
      </c>
      <c r="D33" t="s">
        <v>3241</v>
      </c>
      <c r="E33" s="12">
        <v>21</v>
      </c>
      <c r="F33" s="12">
        <v>61</v>
      </c>
      <c r="G33" s="12">
        <v>36</v>
      </c>
      <c r="H33" s="12">
        <v>50</v>
      </c>
      <c r="I33" s="15">
        <f t="shared" si="0"/>
        <v>17.339742404853272</v>
      </c>
      <c r="J33" s="12">
        <f t="shared" si="1"/>
        <v>168</v>
      </c>
      <c r="K33" s="12">
        <v>32</v>
      </c>
    </row>
    <row r="34" spans="1:11">
      <c r="A34" t="s">
        <v>6</v>
      </c>
      <c r="B34" t="s">
        <v>1065</v>
      </c>
      <c r="C34" t="s">
        <v>3154</v>
      </c>
      <c r="D34" t="s">
        <v>3241</v>
      </c>
      <c r="E34" s="12">
        <v>29</v>
      </c>
      <c r="F34" s="12">
        <v>56</v>
      </c>
      <c r="G34" s="12">
        <v>55</v>
      </c>
      <c r="H34" s="12">
        <v>35</v>
      </c>
      <c r="I34" s="15">
        <f t="shared" si="0"/>
        <v>13.793114224133722</v>
      </c>
      <c r="J34" s="12">
        <f t="shared" si="1"/>
        <v>175</v>
      </c>
      <c r="K34" s="12">
        <v>33</v>
      </c>
    </row>
    <row r="35" spans="1:11">
      <c r="A35" t="s">
        <v>2</v>
      </c>
      <c r="B35" t="s">
        <v>65</v>
      </c>
      <c r="C35" t="s">
        <v>3155</v>
      </c>
      <c r="D35" t="s">
        <v>3240</v>
      </c>
      <c r="E35" s="12">
        <v>66</v>
      </c>
      <c r="F35" s="12">
        <v>43</v>
      </c>
      <c r="G35" s="12">
        <v>36</v>
      </c>
      <c r="H35" s="12">
        <v>30</v>
      </c>
      <c r="I35" s="15">
        <f t="shared" si="0"/>
        <v>15.75595125658873</v>
      </c>
      <c r="J35" s="12">
        <f t="shared" si="1"/>
        <v>175</v>
      </c>
      <c r="K35" s="12">
        <v>34</v>
      </c>
    </row>
    <row r="36" spans="1:11">
      <c r="A36" t="s">
        <v>23</v>
      </c>
      <c r="B36" t="s">
        <v>22</v>
      </c>
      <c r="C36" t="s">
        <v>3156</v>
      </c>
      <c r="D36" t="s">
        <v>3247</v>
      </c>
      <c r="E36" s="12">
        <v>24</v>
      </c>
      <c r="F36" s="12">
        <v>59</v>
      </c>
      <c r="G36" s="12">
        <v>35</v>
      </c>
      <c r="H36" s="12">
        <v>58</v>
      </c>
      <c r="I36" s="15">
        <f t="shared" si="0"/>
        <v>17.339742404853272</v>
      </c>
      <c r="J36" s="12">
        <f t="shared" si="1"/>
        <v>176</v>
      </c>
      <c r="K36" s="12">
        <v>35</v>
      </c>
    </row>
    <row r="37" spans="1:11">
      <c r="A37" t="s">
        <v>23</v>
      </c>
      <c r="B37" t="s">
        <v>40</v>
      </c>
      <c r="C37" t="s">
        <v>3157</v>
      </c>
      <c r="D37" t="s">
        <v>3247</v>
      </c>
      <c r="E37" s="12">
        <v>39</v>
      </c>
      <c r="F37" s="12">
        <v>41</v>
      </c>
      <c r="G37" s="12">
        <v>29</v>
      </c>
      <c r="H37" s="12">
        <v>71</v>
      </c>
      <c r="I37" s="15">
        <f t="shared" si="0"/>
        <v>18.110770276274835</v>
      </c>
      <c r="J37" s="12">
        <f t="shared" si="1"/>
        <v>180</v>
      </c>
      <c r="K37" s="12">
        <v>36</v>
      </c>
    </row>
    <row r="38" spans="1:11">
      <c r="A38" t="s">
        <v>30</v>
      </c>
      <c r="B38" t="s">
        <v>29</v>
      </c>
      <c r="C38" t="s">
        <v>3158</v>
      </c>
      <c r="D38" t="s">
        <v>3243</v>
      </c>
      <c r="E38" s="12">
        <v>30</v>
      </c>
      <c r="F38" s="12">
        <v>53</v>
      </c>
      <c r="G38" s="12">
        <v>42</v>
      </c>
      <c r="H38" s="12">
        <v>63</v>
      </c>
      <c r="I38" s="15">
        <f t="shared" si="0"/>
        <v>14.212670403551895</v>
      </c>
      <c r="J38" s="12">
        <f t="shared" si="1"/>
        <v>188</v>
      </c>
      <c r="K38" s="12">
        <v>37</v>
      </c>
    </row>
    <row r="39" spans="1:11">
      <c r="A39" t="s">
        <v>2</v>
      </c>
      <c r="B39" t="s">
        <v>66</v>
      </c>
      <c r="C39" t="s">
        <v>3159</v>
      </c>
      <c r="D39" t="s">
        <v>3240</v>
      </c>
      <c r="E39" s="12">
        <v>67</v>
      </c>
      <c r="F39" s="12">
        <v>30</v>
      </c>
      <c r="G39" s="12">
        <v>50</v>
      </c>
      <c r="H39" s="12">
        <v>44</v>
      </c>
      <c r="I39" s="15">
        <f t="shared" si="0"/>
        <v>15.326991442115007</v>
      </c>
      <c r="J39" s="12">
        <f t="shared" si="1"/>
        <v>191</v>
      </c>
      <c r="K39" s="12">
        <v>38</v>
      </c>
    </row>
    <row r="40" spans="1:11">
      <c r="A40" t="s">
        <v>8</v>
      </c>
      <c r="B40" t="s">
        <v>1068</v>
      </c>
      <c r="C40" t="s">
        <v>3160</v>
      </c>
      <c r="D40" t="s">
        <v>3242</v>
      </c>
      <c r="E40" s="12">
        <v>14</v>
      </c>
      <c r="F40" s="12">
        <v>58</v>
      </c>
      <c r="G40" s="12">
        <v>30</v>
      </c>
      <c r="H40" s="12">
        <v>92</v>
      </c>
      <c r="I40" s="15">
        <f t="shared" si="0"/>
        <v>34.229616805723474</v>
      </c>
      <c r="J40" s="12">
        <f t="shared" si="1"/>
        <v>194</v>
      </c>
      <c r="K40" s="12">
        <v>39</v>
      </c>
    </row>
    <row r="41" spans="1:11">
      <c r="A41" t="s">
        <v>59</v>
      </c>
      <c r="B41" t="s">
        <v>2443</v>
      </c>
      <c r="C41" t="s">
        <v>3161</v>
      </c>
      <c r="D41" t="s">
        <v>3248</v>
      </c>
      <c r="E41" s="12">
        <v>72</v>
      </c>
      <c r="F41" s="12">
        <v>37</v>
      </c>
      <c r="G41" s="12">
        <v>43</v>
      </c>
      <c r="H41" s="12">
        <v>47</v>
      </c>
      <c r="I41" s="15">
        <f t="shared" si="0"/>
        <v>15.392097539538485</v>
      </c>
      <c r="J41" s="12">
        <f t="shared" si="1"/>
        <v>199</v>
      </c>
      <c r="K41" s="12">
        <v>40</v>
      </c>
    </row>
    <row r="42" spans="1:11">
      <c r="A42" t="s">
        <v>59</v>
      </c>
      <c r="B42" t="s">
        <v>1063</v>
      </c>
      <c r="C42" t="s">
        <v>3162</v>
      </c>
      <c r="D42" t="s">
        <v>3248</v>
      </c>
      <c r="E42" s="12">
        <v>68</v>
      </c>
      <c r="F42" s="12">
        <v>53</v>
      </c>
      <c r="G42" s="12">
        <v>30</v>
      </c>
      <c r="H42" s="12">
        <v>51</v>
      </c>
      <c r="I42" s="15">
        <f t="shared" si="0"/>
        <v>15.631165450257807</v>
      </c>
      <c r="J42" s="12">
        <f t="shared" si="1"/>
        <v>202</v>
      </c>
      <c r="K42" s="12">
        <v>41</v>
      </c>
    </row>
    <row r="43" spans="1:11">
      <c r="A43" t="s">
        <v>59</v>
      </c>
      <c r="B43" t="s">
        <v>58</v>
      </c>
      <c r="C43" t="s">
        <v>3163</v>
      </c>
      <c r="D43" t="s">
        <v>3248</v>
      </c>
      <c r="E43" s="12">
        <v>60</v>
      </c>
      <c r="F43" s="12">
        <v>64</v>
      </c>
      <c r="G43" s="12">
        <v>46</v>
      </c>
      <c r="H43" s="12">
        <v>47</v>
      </c>
      <c r="I43" s="15">
        <f t="shared" si="0"/>
        <v>9.1058589197651578</v>
      </c>
      <c r="J43" s="12">
        <f t="shared" si="1"/>
        <v>217</v>
      </c>
      <c r="K43" s="12">
        <v>42</v>
      </c>
    </row>
    <row r="44" spans="1:11">
      <c r="A44" t="s">
        <v>20</v>
      </c>
      <c r="B44" t="s">
        <v>2016</v>
      </c>
      <c r="C44" t="s">
        <v>3164</v>
      </c>
      <c r="D44" t="s">
        <v>3245</v>
      </c>
      <c r="E44" s="12">
        <v>51</v>
      </c>
      <c r="F44" s="12">
        <v>52</v>
      </c>
      <c r="G44" s="12">
        <v>60</v>
      </c>
      <c r="H44" s="12">
        <v>55</v>
      </c>
      <c r="I44" s="15">
        <f t="shared" si="0"/>
        <v>4.0414518843273806</v>
      </c>
      <c r="J44" s="12">
        <f t="shared" si="1"/>
        <v>218</v>
      </c>
      <c r="K44" s="12">
        <v>43</v>
      </c>
    </row>
    <row r="45" spans="1:11">
      <c r="A45" t="s">
        <v>2</v>
      </c>
      <c r="B45" t="s">
        <v>56</v>
      </c>
      <c r="C45" t="s">
        <v>3165</v>
      </c>
      <c r="D45" t="s">
        <v>3240</v>
      </c>
      <c r="E45" s="12">
        <v>58</v>
      </c>
      <c r="F45" s="12">
        <v>71</v>
      </c>
      <c r="G45" s="12">
        <v>23</v>
      </c>
      <c r="H45" s="12">
        <v>68</v>
      </c>
      <c r="I45" s="15">
        <f t="shared" si="0"/>
        <v>22.045407685048602</v>
      </c>
      <c r="J45" s="12">
        <f t="shared" si="1"/>
        <v>220</v>
      </c>
      <c r="K45" s="12">
        <v>44</v>
      </c>
    </row>
    <row r="46" spans="1:11">
      <c r="A46" t="s">
        <v>20</v>
      </c>
      <c r="B46" t="s">
        <v>1090</v>
      </c>
      <c r="C46" t="s">
        <v>3166</v>
      </c>
      <c r="D46" t="s">
        <v>3245</v>
      </c>
      <c r="E46" s="12">
        <v>22</v>
      </c>
      <c r="F46" s="12">
        <v>80</v>
      </c>
      <c r="G46" s="12">
        <v>47</v>
      </c>
      <c r="H46" s="12">
        <v>77</v>
      </c>
      <c r="I46" s="15">
        <f t="shared" si="0"/>
        <v>27.404379212089442</v>
      </c>
      <c r="J46" s="12">
        <f t="shared" si="1"/>
        <v>226</v>
      </c>
      <c r="K46" s="12">
        <v>45</v>
      </c>
    </row>
    <row r="47" spans="1:11">
      <c r="A47" t="s">
        <v>20</v>
      </c>
      <c r="B47" t="s">
        <v>1058</v>
      </c>
      <c r="C47" t="s">
        <v>3167</v>
      </c>
      <c r="D47" t="s">
        <v>3245</v>
      </c>
      <c r="E47" s="12">
        <v>46</v>
      </c>
      <c r="F47" s="12">
        <v>51</v>
      </c>
      <c r="G47" s="12">
        <v>60</v>
      </c>
      <c r="H47" s="12">
        <v>82</v>
      </c>
      <c r="I47" s="15">
        <f t="shared" si="0"/>
        <v>15.924300089276556</v>
      </c>
      <c r="J47" s="12">
        <f t="shared" si="1"/>
        <v>239</v>
      </c>
      <c r="K47" s="12">
        <v>46</v>
      </c>
    </row>
    <row r="48" spans="1:11">
      <c r="A48" t="s">
        <v>6</v>
      </c>
      <c r="B48" t="s">
        <v>41</v>
      </c>
      <c r="C48" t="s">
        <v>3168</v>
      </c>
      <c r="D48" t="s">
        <v>3241</v>
      </c>
      <c r="E48" s="12">
        <v>41</v>
      </c>
      <c r="F48" s="12">
        <v>74</v>
      </c>
      <c r="G48" s="12">
        <v>71</v>
      </c>
      <c r="H48" s="12">
        <v>57</v>
      </c>
      <c r="I48" s="15">
        <f t="shared" si="0"/>
        <v>15.107944929738128</v>
      </c>
      <c r="J48" s="12">
        <f t="shared" si="1"/>
        <v>243</v>
      </c>
      <c r="K48" s="12">
        <v>47</v>
      </c>
    </row>
    <row r="49" spans="1:11">
      <c r="A49" t="s">
        <v>35</v>
      </c>
      <c r="B49" t="s">
        <v>39</v>
      </c>
      <c r="C49" t="s">
        <v>3169</v>
      </c>
      <c r="D49" t="s">
        <v>3244</v>
      </c>
      <c r="E49" s="12">
        <v>37</v>
      </c>
      <c r="F49" s="12">
        <v>86</v>
      </c>
      <c r="G49" s="12">
        <v>91</v>
      </c>
      <c r="H49" s="12">
        <v>32</v>
      </c>
      <c r="I49" s="15">
        <f t="shared" si="0"/>
        <v>31.310275203730377</v>
      </c>
      <c r="J49" s="12">
        <f t="shared" si="1"/>
        <v>246</v>
      </c>
      <c r="K49" s="12">
        <v>48</v>
      </c>
    </row>
    <row r="50" spans="1:11">
      <c r="A50" t="s">
        <v>2</v>
      </c>
      <c r="B50" t="s">
        <v>88</v>
      </c>
      <c r="C50" t="s">
        <v>3170</v>
      </c>
      <c r="D50" t="s">
        <v>3240</v>
      </c>
      <c r="E50" s="12">
        <v>86</v>
      </c>
      <c r="F50" s="12">
        <v>39</v>
      </c>
      <c r="G50" s="12">
        <v>51</v>
      </c>
      <c r="H50" s="12">
        <v>75</v>
      </c>
      <c r="I50" s="15">
        <f t="shared" si="0"/>
        <v>21.546461426415242</v>
      </c>
      <c r="J50" s="12">
        <f t="shared" si="1"/>
        <v>251</v>
      </c>
      <c r="K50" s="12">
        <v>49</v>
      </c>
    </row>
    <row r="51" spans="1:11">
      <c r="A51" t="s">
        <v>12</v>
      </c>
      <c r="B51" t="s">
        <v>1084</v>
      </c>
      <c r="C51" t="s">
        <v>3171</v>
      </c>
      <c r="D51" t="s">
        <v>3246</v>
      </c>
      <c r="E51" s="12">
        <v>13</v>
      </c>
      <c r="F51" s="12">
        <v>74</v>
      </c>
      <c r="G51" s="12">
        <v>54</v>
      </c>
      <c r="H51" s="12">
        <v>115</v>
      </c>
      <c r="I51" s="16">
        <f t="shared" si="0"/>
        <v>42.434262885864612</v>
      </c>
      <c r="J51" s="12">
        <f t="shared" si="1"/>
        <v>256</v>
      </c>
      <c r="K51" s="12">
        <v>50</v>
      </c>
    </row>
    <row r="52" spans="1:11">
      <c r="A52" t="s">
        <v>27</v>
      </c>
      <c r="B52" t="s">
        <v>1075</v>
      </c>
      <c r="C52" t="s">
        <v>3172</v>
      </c>
      <c r="D52" t="s">
        <v>3249</v>
      </c>
      <c r="E52" s="12">
        <v>27</v>
      </c>
      <c r="F52" s="12">
        <v>64</v>
      </c>
      <c r="G52" s="12">
        <v>43</v>
      </c>
      <c r="H52" s="12">
        <v>122</v>
      </c>
      <c r="I52" s="16">
        <f t="shared" si="0"/>
        <v>41.529106258944061</v>
      </c>
      <c r="J52" s="12">
        <f t="shared" si="1"/>
        <v>256</v>
      </c>
      <c r="K52" s="12">
        <v>51</v>
      </c>
    </row>
    <row r="53" spans="1:11">
      <c r="A53" t="s">
        <v>81</v>
      </c>
      <c r="B53" t="s">
        <v>80</v>
      </c>
      <c r="C53" t="s">
        <v>3173</v>
      </c>
      <c r="D53" t="s">
        <v>3250</v>
      </c>
      <c r="E53" s="12">
        <v>79</v>
      </c>
      <c r="F53" s="12">
        <v>44</v>
      </c>
      <c r="G53" s="12">
        <v>40</v>
      </c>
      <c r="H53" s="12">
        <v>93</v>
      </c>
      <c r="I53" s="15">
        <f t="shared" si="0"/>
        <v>26.08958923913266</v>
      </c>
      <c r="J53" s="12">
        <f t="shared" si="1"/>
        <v>256</v>
      </c>
      <c r="K53" s="12">
        <v>52</v>
      </c>
    </row>
    <row r="54" spans="1:11">
      <c r="A54" t="s">
        <v>2</v>
      </c>
      <c r="B54" t="s">
        <v>91</v>
      </c>
      <c r="C54" t="s">
        <v>3174</v>
      </c>
      <c r="D54" t="s">
        <v>3240</v>
      </c>
      <c r="E54" s="12">
        <v>89</v>
      </c>
      <c r="F54" s="12">
        <v>32</v>
      </c>
      <c r="G54" s="12">
        <v>64</v>
      </c>
      <c r="H54" s="12">
        <v>75</v>
      </c>
      <c r="I54" s="15">
        <f t="shared" si="0"/>
        <v>24.262453846770459</v>
      </c>
      <c r="J54" s="12">
        <f t="shared" si="1"/>
        <v>260</v>
      </c>
      <c r="K54" s="12">
        <v>53</v>
      </c>
    </row>
    <row r="55" spans="1:11">
      <c r="A55" t="s">
        <v>2</v>
      </c>
      <c r="B55" t="s">
        <v>71</v>
      </c>
      <c r="C55" t="s">
        <v>3175</v>
      </c>
      <c r="D55" t="s">
        <v>3240</v>
      </c>
      <c r="E55" s="12">
        <v>71</v>
      </c>
      <c r="F55" s="12">
        <v>64</v>
      </c>
      <c r="G55" s="12">
        <v>33</v>
      </c>
      <c r="H55" s="12">
        <v>93</v>
      </c>
      <c r="I55" s="15">
        <f t="shared" si="0"/>
        <v>24.797513316190933</v>
      </c>
      <c r="J55" s="12">
        <f t="shared" si="1"/>
        <v>261</v>
      </c>
      <c r="K55" s="12">
        <v>54</v>
      </c>
    </row>
    <row r="56" spans="1:11">
      <c r="A56" t="s">
        <v>2</v>
      </c>
      <c r="B56" t="s">
        <v>1037</v>
      </c>
      <c r="C56" t="s">
        <v>3176</v>
      </c>
      <c r="D56" t="s">
        <v>3240</v>
      </c>
      <c r="E56" s="12">
        <v>88</v>
      </c>
      <c r="F56" s="12">
        <v>34</v>
      </c>
      <c r="G56" s="12">
        <v>72</v>
      </c>
      <c r="H56" s="12">
        <v>79</v>
      </c>
      <c r="I56" s="15">
        <f t="shared" si="0"/>
        <v>23.753947040439407</v>
      </c>
      <c r="J56" s="12">
        <f t="shared" si="1"/>
        <v>273</v>
      </c>
      <c r="K56" s="12">
        <v>55</v>
      </c>
    </row>
    <row r="57" spans="1:11">
      <c r="A57" t="s">
        <v>70</v>
      </c>
      <c r="B57" t="s">
        <v>69</v>
      </c>
      <c r="C57" t="s">
        <v>3177</v>
      </c>
      <c r="D57" t="s">
        <v>3251</v>
      </c>
      <c r="E57" s="12">
        <v>70</v>
      </c>
      <c r="F57" s="12">
        <v>61</v>
      </c>
      <c r="G57" s="12">
        <v>120</v>
      </c>
      <c r="H57" s="12">
        <v>30</v>
      </c>
      <c r="I57" s="15">
        <f t="shared" si="0"/>
        <v>37.330729075834206</v>
      </c>
      <c r="J57" s="12">
        <f t="shared" si="1"/>
        <v>281</v>
      </c>
      <c r="K57" s="12">
        <v>56</v>
      </c>
    </row>
    <row r="58" spans="1:11">
      <c r="A58" t="s">
        <v>2</v>
      </c>
      <c r="B58" t="s">
        <v>47</v>
      </c>
      <c r="C58" t="s">
        <v>3178</v>
      </c>
      <c r="D58" t="s">
        <v>3240</v>
      </c>
      <c r="E58" s="12">
        <v>50</v>
      </c>
      <c r="F58" s="12">
        <v>99</v>
      </c>
      <c r="G58" s="12">
        <v>51</v>
      </c>
      <c r="H58" s="12">
        <v>90</v>
      </c>
      <c r="I58" s="15">
        <f t="shared" si="0"/>
        <v>25.670995305986871</v>
      </c>
      <c r="J58" s="12">
        <f t="shared" si="1"/>
        <v>290</v>
      </c>
      <c r="K58" s="12">
        <v>57</v>
      </c>
    </row>
    <row r="59" spans="1:11">
      <c r="A59" t="s">
        <v>2</v>
      </c>
      <c r="B59" t="s">
        <v>95</v>
      </c>
      <c r="C59" t="s">
        <v>3179</v>
      </c>
      <c r="D59" t="s">
        <v>3240</v>
      </c>
      <c r="E59" s="12">
        <v>92</v>
      </c>
      <c r="F59" s="12">
        <v>72</v>
      </c>
      <c r="G59" s="12">
        <v>70</v>
      </c>
      <c r="H59" s="12">
        <v>63</v>
      </c>
      <c r="I59" s="15">
        <f t="shared" si="0"/>
        <v>12.446552400832395</v>
      </c>
      <c r="J59" s="12">
        <f t="shared" si="1"/>
        <v>297</v>
      </c>
      <c r="K59" s="12">
        <v>58</v>
      </c>
    </row>
    <row r="60" spans="1:11">
      <c r="A60" t="s">
        <v>2</v>
      </c>
      <c r="B60" t="s">
        <v>98</v>
      </c>
      <c r="C60" t="s">
        <v>3180</v>
      </c>
      <c r="D60" t="s">
        <v>3240</v>
      </c>
      <c r="E60" s="12">
        <v>95</v>
      </c>
      <c r="F60" s="12">
        <v>57</v>
      </c>
      <c r="G60" s="12">
        <v>68</v>
      </c>
      <c r="H60" s="12">
        <v>77</v>
      </c>
      <c r="I60" s="15">
        <f t="shared" si="0"/>
        <v>16.070158679988197</v>
      </c>
      <c r="J60" s="12">
        <f t="shared" si="1"/>
        <v>297</v>
      </c>
      <c r="K60" s="12">
        <v>59</v>
      </c>
    </row>
    <row r="61" spans="1:11">
      <c r="A61" t="s">
        <v>20</v>
      </c>
      <c r="B61" t="s">
        <v>64</v>
      </c>
      <c r="C61" t="s">
        <v>3181</v>
      </c>
      <c r="D61" t="s">
        <v>3245</v>
      </c>
      <c r="E61" s="12">
        <v>65</v>
      </c>
      <c r="F61" s="12">
        <v>84</v>
      </c>
      <c r="G61" s="12">
        <v>74</v>
      </c>
      <c r="H61" s="12">
        <v>79</v>
      </c>
      <c r="I61" s="15">
        <f t="shared" si="0"/>
        <v>8.1034971874288129</v>
      </c>
      <c r="J61" s="12">
        <f t="shared" si="1"/>
        <v>302</v>
      </c>
      <c r="K61" s="12">
        <v>60</v>
      </c>
    </row>
    <row r="62" spans="1:11">
      <c r="A62" t="s">
        <v>8</v>
      </c>
      <c r="B62" t="s">
        <v>82</v>
      </c>
      <c r="C62" t="s">
        <v>3182</v>
      </c>
      <c r="D62" t="s">
        <v>3242</v>
      </c>
      <c r="E62" s="12">
        <v>80</v>
      </c>
      <c r="F62" s="12">
        <v>77</v>
      </c>
      <c r="G62" s="12">
        <v>106</v>
      </c>
      <c r="H62" s="12">
        <v>54</v>
      </c>
      <c r="I62" s="15">
        <f t="shared" si="0"/>
        <v>21.281838892977898</v>
      </c>
      <c r="J62" s="12">
        <f t="shared" si="1"/>
        <v>317</v>
      </c>
      <c r="K62" s="12">
        <v>61</v>
      </c>
    </row>
    <row r="63" spans="1:11">
      <c r="A63" t="s">
        <v>55</v>
      </c>
      <c r="B63" t="s">
        <v>54</v>
      </c>
      <c r="C63" t="s">
        <v>3183</v>
      </c>
      <c r="D63" t="s">
        <v>3252</v>
      </c>
      <c r="E63" s="12">
        <v>57</v>
      </c>
      <c r="F63" s="12">
        <v>79</v>
      </c>
      <c r="G63" s="12">
        <v>63</v>
      </c>
      <c r="H63" s="12">
        <v>128</v>
      </c>
      <c r="I63" s="15">
        <f t="shared" si="0"/>
        <v>32.201190454184555</v>
      </c>
      <c r="J63" s="12">
        <f t="shared" si="1"/>
        <v>327</v>
      </c>
      <c r="K63" s="12">
        <v>62</v>
      </c>
    </row>
    <row r="64" spans="1:11">
      <c r="A64" t="s">
        <v>37</v>
      </c>
      <c r="B64" t="s">
        <v>36</v>
      </c>
      <c r="C64" t="s">
        <v>3184</v>
      </c>
      <c r="D64" t="s">
        <v>3253</v>
      </c>
      <c r="E64" s="12">
        <v>35</v>
      </c>
      <c r="F64" s="12">
        <v>105</v>
      </c>
      <c r="G64" s="12">
        <v>72</v>
      </c>
      <c r="H64" s="12">
        <v>118</v>
      </c>
      <c r="I64" s="15">
        <f t="shared" si="0"/>
        <v>37.116932344506417</v>
      </c>
      <c r="J64" s="12">
        <f t="shared" si="1"/>
        <v>330</v>
      </c>
      <c r="K64" s="12">
        <v>63</v>
      </c>
    </row>
    <row r="65" spans="1:11">
      <c r="A65" t="s">
        <v>2</v>
      </c>
      <c r="B65" t="s">
        <v>92</v>
      </c>
      <c r="C65" t="s">
        <v>3185</v>
      </c>
      <c r="D65" t="s">
        <v>3240</v>
      </c>
      <c r="E65" s="12">
        <v>90</v>
      </c>
      <c r="F65" s="12">
        <v>84</v>
      </c>
      <c r="G65" s="12">
        <v>87</v>
      </c>
      <c r="H65" s="12">
        <v>72</v>
      </c>
      <c r="I65" s="15">
        <f t="shared" si="0"/>
        <v>7.8898669190297497</v>
      </c>
      <c r="J65" s="12">
        <f t="shared" si="1"/>
        <v>333</v>
      </c>
      <c r="K65" s="12">
        <v>64</v>
      </c>
    </row>
    <row r="66" spans="1:11">
      <c r="A66" t="s">
        <v>94</v>
      </c>
      <c r="B66" t="s">
        <v>93</v>
      </c>
      <c r="C66" t="s">
        <v>3186</v>
      </c>
      <c r="D66" t="s">
        <v>3254</v>
      </c>
      <c r="E66" s="12">
        <v>91</v>
      </c>
      <c r="F66" s="12">
        <v>101</v>
      </c>
      <c r="G66" s="12">
        <v>91</v>
      </c>
      <c r="H66" s="12">
        <v>56</v>
      </c>
      <c r="I66" s="15">
        <f t="shared" ref="I66:I120" si="2">STDEV(E66:H66)</f>
        <v>19.737865470545017</v>
      </c>
      <c r="J66" s="12">
        <f t="shared" ref="J66:J120" si="3">SUM(E66:H66)</f>
        <v>339</v>
      </c>
      <c r="K66" s="12">
        <v>65</v>
      </c>
    </row>
    <row r="67" spans="1:11">
      <c r="A67" t="s">
        <v>20</v>
      </c>
      <c r="B67" t="s">
        <v>1105</v>
      </c>
      <c r="C67" t="s">
        <v>3187</v>
      </c>
      <c r="D67" t="s">
        <v>3245</v>
      </c>
      <c r="E67" s="12">
        <v>49</v>
      </c>
      <c r="F67" s="12">
        <v>90</v>
      </c>
      <c r="G67" s="12">
        <v>78</v>
      </c>
      <c r="H67" s="12">
        <v>123</v>
      </c>
      <c r="I67" s="15">
        <f t="shared" si="2"/>
        <v>30.62678566222711</v>
      </c>
      <c r="J67" s="12">
        <f t="shared" si="3"/>
        <v>340</v>
      </c>
      <c r="K67" s="12">
        <v>66</v>
      </c>
    </row>
    <row r="68" spans="1:11">
      <c r="A68" t="s">
        <v>55</v>
      </c>
      <c r="B68" t="s">
        <v>106</v>
      </c>
      <c r="C68" t="s">
        <v>3188</v>
      </c>
      <c r="D68" t="s">
        <v>3252</v>
      </c>
      <c r="E68" s="12">
        <v>102</v>
      </c>
      <c r="F68" s="12">
        <v>77</v>
      </c>
      <c r="G68" s="12">
        <v>77</v>
      </c>
      <c r="H68" s="12">
        <v>93</v>
      </c>
      <c r="I68" s="15">
        <f t="shared" si="2"/>
        <v>12.392874296680869</v>
      </c>
      <c r="J68" s="12">
        <f t="shared" si="3"/>
        <v>349</v>
      </c>
      <c r="K68" s="12">
        <v>67</v>
      </c>
    </row>
    <row r="69" spans="1:11">
      <c r="A69" t="s">
        <v>55</v>
      </c>
      <c r="B69" t="s">
        <v>119</v>
      </c>
      <c r="C69" t="s">
        <v>3189</v>
      </c>
      <c r="D69" t="s">
        <v>3252</v>
      </c>
      <c r="E69" s="12">
        <v>114</v>
      </c>
      <c r="F69" s="12">
        <v>93</v>
      </c>
      <c r="G69" s="12">
        <v>80</v>
      </c>
      <c r="H69" s="12">
        <v>72</v>
      </c>
      <c r="I69" s="15">
        <f t="shared" si="2"/>
        <v>18.337120820892249</v>
      </c>
      <c r="J69" s="12">
        <f t="shared" si="3"/>
        <v>359</v>
      </c>
      <c r="K69" s="12">
        <v>68</v>
      </c>
    </row>
    <row r="70" spans="1:11">
      <c r="A70" t="s">
        <v>74</v>
      </c>
      <c r="B70" t="s">
        <v>101</v>
      </c>
      <c r="C70" t="s">
        <v>3190</v>
      </c>
      <c r="D70" t="s">
        <v>3255</v>
      </c>
      <c r="E70" s="12">
        <v>98</v>
      </c>
      <c r="F70" s="12">
        <v>118</v>
      </c>
      <c r="G70" s="12">
        <v>93</v>
      </c>
      <c r="H70" s="12">
        <v>60</v>
      </c>
      <c r="I70" s="15">
        <f t="shared" si="2"/>
        <v>24.060687161148714</v>
      </c>
      <c r="J70" s="12">
        <f t="shared" si="3"/>
        <v>369</v>
      </c>
      <c r="K70" s="12">
        <v>69</v>
      </c>
    </row>
    <row r="71" spans="1:11">
      <c r="A71" t="s">
        <v>74</v>
      </c>
      <c r="B71" t="s">
        <v>73</v>
      </c>
      <c r="C71" t="s">
        <v>3191</v>
      </c>
      <c r="D71" t="s">
        <v>3255</v>
      </c>
      <c r="E71" s="12">
        <v>73</v>
      </c>
      <c r="F71" s="12">
        <v>97</v>
      </c>
      <c r="G71" s="12">
        <v>96</v>
      </c>
      <c r="H71" s="12">
        <v>113</v>
      </c>
      <c r="I71" s="15">
        <f t="shared" si="2"/>
        <v>16.459546368799678</v>
      </c>
      <c r="J71" s="12">
        <f t="shared" si="3"/>
        <v>379</v>
      </c>
      <c r="K71" s="12">
        <v>70</v>
      </c>
    </row>
    <row r="72" spans="1:11">
      <c r="A72" t="s">
        <v>8</v>
      </c>
      <c r="B72" t="s">
        <v>99</v>
      </c>
      <c r="C72" t="s">
        <v>3192</v>
      </c>
      <c r="D72" t="s">
        <v>3242</v>
      </c>
      <c r="E72" s="12">
        <v>96</v>
      </c>
      <c r="F72" s="12">
        <v>104</v>
      </c>
      <c r="G72" s="12">
        <v>137</v>
      </c>
      <c r="H72" s="12">
        <v>53</v>
      </c>
      <c r="I72" s="15">
        <f t="shared" si="2"/>
        <v>34.568772034887211</v>
      </c>
      <c r="J72" s="12">
        <f t="shared" si="3"/>
        <v>390</v>
      </c>
      <c r="K72" s="12">
        <v>71</v>
      </c>
    </row>
    <row r="73" spans="1:11">
      <c r="A73" t="s">
        <v>33</v>
      </c>
      <c r="B73" t="s">
        <v>1263</v>
      </c>
      <c r="C73" t="s">
        <v>3193</v>
      </c>
      <c r="D73" t="s">
        <v>3256</v>
      </c>
      <c r="E73" s="12">
        <v>33</v>
      </c>
      <c r="F73" s="12">
        <v>214</v>
      </c>
      <c r="G73" s="12">
        <v>66</v>
      </c>
      <c r="H73" s="12">
        <v>87</v>
      </c>
      <c r="I73" s="16">
        <f t="shared" si="2"/>
        <v>79.183331579316615</v>
      </c>
      <c r="J73" s="12">
        <f t="shared" si="3"/>
        <v>400</v>
      </c>
      <c r="K73" s="12">
        <v>72</v>
      </c>
    </row>
    <row r="74" spans="1:11">
      <c r="A74" t="s">
        <v>23</v>
      </c>
      <c r="B74" t="s">
        <v>43</v>
      </c>
      <c r="C74" t="s">
        <v>3194</v>
      </c>
      <c r="D74" t="s">
        <v>3247</v>
      </c>
      <c r="E74" s="12">
        <v>43</v>
      </c>
      <c r="F74" s="12">
        <v>96</v>
      </c>
      <c r="G74" s="12">
        <v>155</v>
      </c>
      <c r="H74" s="12">
        <v>108</v>
      </c>
      <c r="I74" s="16">
        <f t="shared" si="2"/>
        <v>46.018112376179303</v>
      </c>
      <c r="J74" s="12">
        <f t="shared" si="3"/>
        <v>402</v>
      </c>
      <c r="K74" s="12">
        <v>73</v>
      </c>
    </row>
    <row r="75" spans="1:11">
      <c r="A75" t="s">
        <v>6</v>
      </c>
      <c r="B75" t="s">
        <v>63</v>
      </c>
      <c r="C75" t="s">
        <v>3195</v>
      </c>
      <c r="D75" t="s">
        <v>3241</v>
      </c>
      <c r="E75" s="12">
        <v>64</v>
      </c>
      <c r="F75" s="12">
        <v>102</v>
      </c>
      <c r="G75" s="12">
        <v>88</v>
      </c>
      <c r="H75" s="12">
        <v>171</v>
      </c>
      <c r="I75" s="16">
        <f t="shared" si="2"/>
        <v>45.93020066724435</v>
      </c>
      <c r="J75" s="12">
        <f t="shared" si="3"/>
        <v>425</v>
      </c>
      <c r="K75" s="12">
        <v>74</v>
      </c>
    </row>
    <row r="76" spans="1:11">
      <c r="A76" t="s">
        <v>30</v>
      </c>
      <c r="B76" t="s">
        <v>97</v>
      </c>
      <c r="C76" t="s">
        <v>3196</v>
      </c>
      <c r="D76" t="s">
        <v>3243</v>
      </c>
      <c r="E76" s="12">
        <v>94</v>
      </c>
      <c r="F76" s="12">
        <v>106</v>
      </c>
      <c r="G76" s="12">
        <v>107</v>
      </c>
      <c r="H76" s="12">
        <v>127</v>
      </c>
      <c r="I76" s="15">
        <f t="shared" si="2"/>
        <v>13.674794331177344</v>
      </c>
      <c r="J76" s="12">
        <f t="shared" si="3"/>
        <v>434</v>
      </c>
      <c r="K76" s="12">
        <v>75</v>
      </c>
    </row>
    <row r="77" spans="1:11">
      <c r="A77" t="s">
        <v>118</v>
      </c>
      <c r="B77" t="s">
        <v>117</v>
      </c>
      <c r="C77" t="s">
        <v>3197</v>
      </c>
      <c r="D77" t="s">
        <v>3257</v>
      </c>
      <c r="E77" s="12">
        <v>113</v>
      </c>
      <c r="F77" s="12">
        <v>139</v>
      </c>
      <c r="G77" s="12">
        <v>132</v>
      </c>
      <c r="H77" s="12">
        <v>67</v>
      </c>
      <c r="I77" s="15">
        <f t="shared" si="2"/>
        <v>32.417844880045109</v>
      </c>
      <c r="J77" s="12">
        <f t="shared" si="3"/>
        <v>451</v>
      </c>
      <c r="K77" s="12">
        <v>76</v>
      </c>
    </row>
    <row r="78" spans="1:11">
      <c r="A78" t="s">
        <v>20</v>
      </c>
      <c r="B78" t="s">
        <v>1155</v>
      </c>
      <c r="C78" t="s">
        <v>3198</v>
      </c>
      <c r="D78" t="s">
        <v>3245</v>
      </c>
      <c r="E78" s="12">
        <v>103</v>
      </c>
      <c r="F78" s="12">
        <v>128</v>
      </c>
      <c r="G78" s="12">
        <v>125</v>
      </c>
      <c r="H78" s="12">
        <v>96</v>
      </c>
      <c r="I78" s="15">
        <f t="shared" si="2"/>
        <v>15.895492023421818</v>
      </c>
      <c r="J78" s="12">
        <f t="shared" si="3"/>
        <v>452</v>
      </c>
      <c r="K78" s="12">
        <v>77</v>
      </c>
    </row>
    <row r="79" spans="1:11">
      <c r="A79" t="s">
        <v>55</v>
      </c>
      <c r="B79" t="s">
        <v>61</v>
      </c>
      <c r="C79" t="s">
        <v>3199</v>
      </c>
      <c r="D79" t="s">
        <v>3252</v>
      </c>
      <c r="E79" s="12">
        <v>62</v>
      </c>
      <c r="F79" s="12">
        <v>187</v>
      </c>
      <c r="G79" s="12">
        <v>59</v>
      </c>
      <c r="H79" s="12">
        <v>153</v>
      </c>
      <c r="I79" s="16">
        <f t="shared" si="2"/>
        <v>64.737289614770461</v>
      </c>
      <c r="J79" s="12">
        <f t="shared" si="3"/>
        <v>461</v>
      </c>
      <c r="K79" s="12">
        <v>78</v>
      </c>
    </row>
    <row r="80" spans="1:11">
      <c r="A80" t="s">
        <v>6</v>
      </c>
      <c r="B80" t="s">
        <v>85</v>
      </c>
      <c r="C80" t="s">
        <v>3200</v>
      </c>
      <c r="D80" t="s">
        <v>3241</v>
      </c>
      <c r="E80" s="12">
        <v>82</v>
      </c>
      <c r="F80" s="12">
        <v>122</v>
      </c>
      <c r="G80" s="12">
        <v>130</v>
      </c>
      <c r="H80" s="12">
        <v>132</v>
      </c>
      <c r="I80" s="15">
        <f t="shared" si="2"/>
        <v>23.402279091290801</v>
      </c>
      <c r="J80" s="12">
        <f t="shared" si="3"/>
        <v>466</v>
      </c>
      <c r="K80" s="12">
        <v>79</v>
      </c>
    </row>
    <row r="81" spans="1:11">
      <c r="A81" t="s">
        <v>6</v>
      </c>
      <c r="B81" t="s">
        <v>89</v>
      </c>
      <c r="C81" t="s">
        <v>3201</v>
      </c>
      <c r="D81" t="s">
        <v>3241</v>
      </c>
      <c r="E81" s="12">
        <v>87</v>
      </c>
      <c r="F81" s="12">
        <v>114</v>
      </c>
      <c r="G81" s="12">
        <v>121</v>
      </c>
      <c r="H81" s="12">
        <v>144</v>
      </c>
      <c r="I81" s="15">
        <f t="shared" si="2"/>
        <v>23.473389188611005</v>
      </c>
      <c r="J81" s="12">
        <f t="shared" si="3"/>
        <v>466</v>
      </c>
      <c r="K81" s="12">
        <v>80</v>
      </c>
    </row>
    <row r="82" spans="1:11">
      <c r="A82" t="s">
        <v>6</v>
      </c>
      <c r="B82" t="s">
        <v>1184</v>
      </c>
      <c r="C82" t="s">
        <v>3202</v>
      </c>
      <c r="D82" t="s">
        <v>3241</v>
      </c>
      <c r="E82" s="12">
        <v>84</v>
      </c>
      <c r="F82" s="12">
        <v>150</v>
      </c>
      <c r="G82" s="12">
        <v>109</v>
      </c>
      <c r="H82" s="12">
        <v>124</v>
      </c>
      <c r="I82" s="15">
        <f t="shared" si="2"/>
        <v>27.633011658763028</v>
      </c>
      <c r="J82" s="12">
        <f t="shared" si="3"/>
        <v>467</v>
      </c>
      <c r="K82" s="12">
        <v>81</v>
      </c>
    </row>
    <row r="83" spans="1:11">
      <c r="A83" t="s">
        <v>27</v>
      </c>
      <c r="B83" t="s">
        <v>1173</v>
      </c>
      <c r="C83" t="s">
        <v>3203</v>
      </c>
      <c r="D83" t="s">
        <v>3249</v>
      </c>
      <c r="E83" s="12">
        <v>36</v>
      </c>
      <c r="F83" s="12">
        <v>142</v>
      </c>
      <c r="G83" s="12">
        <v>49</v>
      </c>
      <c r="H83" s="12">
        <v>249</v>
      </c>
      <c r="I83" s="16">
        <f t="shared" si="2"/>
        <v>98.688060743604311</v>
      </c>
      <c r="J83" s="12">
        <f t="shared" si="3"/>
        <v>476</v>
      </c>
      <c r="K83" s="12">
        <v>82</v>
      </c>
    </row>
    <row r="84" spans="1:11">
      <c r="A84" t="s">
        <v>6</v>
      </c>
      <c r="B84" t="s">
        <v>96</v>
      </c>
      <c r="C84" t="s">
        <v>3204</v>
      </c>
      <c r="D84" t="s">
        <v>3241</v>
      </c>
      <c r="E84" s="12">
        <v>93</v>
      </c>
      <c r="F84" s="12">
        <v>121</v>
      </c>
      <c r="G84" s="12">
        <v>133</v>
      </c>
      <c r="H84" s="12">
        <v>137</v>
      </c>
      <c r="I84" s="15">
        <f t="shared" si="2"/>
        <v>19.866219234335119</v>
      </c>
      <c r="J84" s="12">
        <f t="shared" si="3"/>
        <v>484</v>
      </c>
      <c r="K84" s="12">
        <v>83</v>
      </c>
    </row>
    <row r="85" spans="1:11">
      <c r="A85" t="s">
        <v>27</v>
      </c>
      <c r="B85" t="s">
        <v>1139</v>
      </c>
      <c r="C85" t="s">
        <v>3205</v>
      </c>
      <c r="D85" t="s">
        <v>3249</v>
      </c>
      <c r="E85" s="12">
        <v>44</v>
      </c>
      <c r="F85" s="12">
        <v>119</v>
      </c>
      <c r="G85" s="12">
        <v>76</v>
      </c>
      <c r="H85" s="12">
        <v>248</v>
      </c>
      <c r="I85" s="16">
        <f t="shared" si="2"/>
        <v>89.600502230735287</v>
      </c>
      <c r="J85" s="12">
        <f t="shared" si="3"/>
        <v>487</v>
      </c>
      <c r="K85" s="12">
        <v>84</v>
      </c>
    </row>
    <row r="86" spans="1:11">
      <c r="A86" t="s">
        <v>6</v>
      </c>
      <c r="B86" t="s">
        <v>1210</v>
      </c>
      <c r="C86" t="s">
        <v>3206</v>
      </c>
      <c r="D86" t="s">
        <v>3241</v>
      </c>
      <c r="E86" s="12">
        <v>52</v>
      </c>
      <c r="F86" s="12">
        <v>171</v>
      </c>
      <c r="G86" s="12">
        <v>82</v>
      </c>
      <c r="H86" s="12">
        <v>198</v>
      </c>
      <c r="I86" s="16">
        <f t="shared" si="2"/>
        <v>69.811054520994972</v>
      </c>
      <c r="J86" s="12">
        <f t="shared" si="3"/>
        <v>503</v>
      </c>
      <c r="K86" s="12">
        <v>85</v>
      </c>
    </row>
    <row r="87" spans="1:11">
      <c r="A87" t="s">
        <v>6</v>
      </c>
      <c r="B87" t="s">
        <v>1198</v>
      </c>
      <c r="C87" t="s">
        <v>3207</v>
      </c>
      <c r="D87" t="s">
        <v>3241</v>
      </c>
      <c r="E87" s="12">
        <v>76</v>
      </c>
      <c r="F87" s="12">
        <v>159</v>
      </c>
      <c r="G87" s="12">
        <v>147</v>
      </c>
      <c r="H87" s="12">
        <v>140</v>
      </c>
      <c r="I87" s="15">
        <f t="shared" si="2"/>
        <v>37.170777052231053</v>
      </c>
      <c r="J87" s="12">
        <f t="shared" si="3"/>
        <v>522</v>
      </c>
      <c r="K87" s="12">
        <v>86</v>
      </c>
    </row>
    <row r="88" spans="1:11">
      <c r="A88" t="s">
        <v>23</v>
      </c>
      <c r="B88" t="s">
        <v>109</v>
      </c>
      <c r="C88" t="s">
        <v>3208</v>
      </c>
      <c r="D88" t="s">
        <v>3247</v>
      </c>
      <c r="E88" s="12">
        <v>105</v>
      </c>
      <c r="F88" s="12">
        <v>131</v>
      </c>
      <c r="G88" s="12">
        <v>153</v>
      </c>
      <c r="H88" s="12">
        <v>143</v>
      </c>
      <c r="I88" s="15">
        <f t="shared" si="2"/>
        <v>20.720360357226738</v>
      </c>
      <c r="J88" s="12">
        <f t="shared" si="3"/>
        <v>532</v>
      </c>
      <c r="K88" s="12">
        <v>87</v>
      </c>
    </row>
    <row r="89" spans="1:11">
      <c r="A89" t="s">
        <v>37</v>
      </c>
      <c r="B89" t="s">
        <v>2017</v>
      </c>
      <c r="C89" t="s">
        <v>3209</v>
      </c>
      <c r="D89" t="s">
        <v>3253</v>
      </c>
      <c r="E89" s="12">
        <v>48</v>
      </c>
      <c r="F89" s="12">
        <v>184</v>
      </c>
      <c r="G89" s="12">
        <v>89</v>
      </c>
      <c r="H89" s="12">
        <v>225</v>
      </c>
      <c r="I89" s="15">
        <f t="shared" si="2"/>
        <v>82.010161971957274</v>
      </c>
      <c r="J89" s="12">
        <f t="shared" si="3"/>
        <v>546</v>
      </c>
      <c r="K89" s="12">
        <v>88</v>
      </c>
    </row>
    <row r="90" spans="1:11">
      <c r="A90" t="s">
        <v>6</v>
      </c>
      <c r="B90" t="s">
        <v>1403</v>
      </c>
      <c r="C90" t="s">
        <v>3210</v>
      </c>
      <c r="D90" t="s">
        <v>3241</v>
      </c>
      <c r="E90" s="12">
        <v>38</v>
      </c>
      <c r="F90" s="12">
        <v>327</v>
      </c>
      <c r="G90" s="12">
        <v>25</v>
      </c>
      <c r="H90" s="12">
        <v>158</v>
      </c>
      <c r="I90" s="16">
        <f t="shared" si="2"/>
        <v>140.10234354451987</v>
      </c>
      <c r="J90" s="12">
        <f t="shared" si="3"/>
        <v>548</v>
      </c>
      <c r="K90" s="12">
        <v>89</v>
      </c>
    </row>
    <row r="91" spans="1:11">
      <c r="A91" t="s">
        <v>6</v>
      </c>
      <c r="B91" t="s">
        <v>75</v>
      </c>
      <c r="C91" t="s">
        <v>3211</v>
      </c>
      <c r="D91" t="s">
        <v>3241</v>
      </c>
      <c r="E91" s="12">
        <v>74</v>
      </c>
      <c r="F91" s="12">
        <v>168</v>
      </c>
      <c r="G91" s="12">
        <v>96</v>
      </c>
      <c r="H91" s="12">
        <v>214</v>
      </c>
      <c r="I91" s="16">
        <f t="shared" si="2"/>
        <v>64.642607208146131</v>
      </c>
      <c r="J91" s="12">
        <f t="shared" si="3"/>
        <v>552</v>
      </c>
      <c r="K91" s="12">
        <v>90</v>
      </c>
    </row>
    <row r="92" spans="1:11">
      <c r="A92" t="s">
        <v>23</v>
      </c>
      <c r="B92" t="s">
        <v>60</v>
      </c>
      <c r="C92" t="s">
        <v>3212</v>
      </c>
      <c r="D92" t="s">
        <v>3247</v>
      </c>
      <c r="E92" s="12">
        <v>61</v>
      </c>
      <c r="F92" s="12">
        <v>136</v>
      </c>
      <c r="G92" s="12">
        <v>237</v>
      </c>
      <c r="H92" s="12">
        <v>119</v>
      </c>
      <c r="I92" s="15">
        <f t="shared" si="2"/>
        <v>73.245591448678098</v>
      </c>
      <c r="J92" s="12">
        <f t="shared" si="3"/>
        <v>553</v>
      </c>
      <c r="K92" s="12">
        <v>91</v>
      </c>
    </row>
    <row r="93" spans="1:11">
      <c r="A93" t="s">
        <v>68</v>
      </c>
      <c r="B93" t="s">
        <v>1152</v>
      </c>
      <c r="C93" t="s">
        <v>3213</v>
      </c>
      <c r="D93" t="s">
        <v>3258</v>
      </c>
      <c r="E93" s="12">
        <v>69</v>
      </c>
      <c r="F93" s="12">
        <v>128</v>
      </c>
      <c r="G93" s="12">
        <v>195</v>
      </c>
      <c r="H93" s="12">
        <v>161</v>
      </c>
      <c r="I93" s="15">
        <f t="shared" si="2"/>
        <v>53.661749257113613</v>
      </c>
      <c r="J93" s="12">
        <f t="shared" si="3"/>
        <v>553</v>
      </c>
      <c r="K93" s="12">
        <v>92</v>
      </c>
    </row>
    <row r="94" spans="1:11">
      <c r="A94" t="s">
        <v>27</v>
      </c>
      <c r="B94" t="s">
        <v>52</v>
      </c>
      <c r="C94" t="s">
        <v>3214</v>
      </c>
      <c r="D94" t="s">
        <v>3249</v>
      </c>
      <c r="E94" s="12">
        <v>55</v>
      </c>
      <c r="F94" s="12">
        <v>187</v>
      </c>
      <c r="G94" s="12">
        <v>119</v>
      </c>
      <c r="H94" s="12">
        <v>207</v>
      </c>
      <c r="I94" s="16">
        <f t="shared" si="2"/>
        <v>69.156826609284693</v>
      </c>
      <c r="J94" s="12">
        <f t="shared" si="3"/>
        <v>568</v>
      </c>
      <c r="K94" s="12">
        <v>93</v>
      </c>
    </row>
    <row r="95" spans="1:11">
      <c r="A95" t="s">
        <v>35</v>
      </c>
      <c r="B95" t="s">
        <v>62</v>
      </c>
      <c r="C95" t="s">
        <v>3215</v>
      </c>
      <c r="D95" t="s">
        <v>3244</v>
      </c>
      <c r="E95" s="12">
        <v>63</v>
      </c>
      <c r="F95" s="12">
        <v>146</v>
      </c>
      <c r="G95" s="12">
        <v>277</v>
      </c>
      <c r="H95" s="12">
        <v>96</v>
      </c>
      <c r="I95" s="16">
        <f t="shared" si="2"/>
        <v>94.072666947773229</v>
      </c>
      <c r="J95" s="12">
        <f t="shared" si="3"/>
        <v>582</v>
      </c>
      <c r="K95" s="12">
        <v>94</v>
      </c>
    </row>
    <row r="96" spans="1:11">
      <c r="A96" t="s">
        <v>84</v>
      </c>
      <c r="B96" t="s">
        <v>1224</v>
      </c>
      <c r="C96" t="s">
        <v>3216</v>
      </c>
      <c r="D96" t="s">
        <v>3259</v>
      </c>
      <c r="E96" s="12">
        <v>81</v>
      </c>
      <c r="F96" s="12">
        <v>182</v>
      </c>
      <c r="G96" s="12">
        <v>165</v>
      </c>
      <c r="H96" s="12">
        <v>170</v>
      </c>
      <c r="I96" s="15">
        <f t="shared" si="2"/>
        <v>46.220486078505637</v>
      </c>
      <c r="J96" s="12">
        <f t="shared" si="3"/>
        <v>598</v>
      </c>
      <c r="K96" s="12">
        <v>95</v>
      </c>
    </row>
    <row r="97" spans="1:11">
      <c r="A97" t="s">
        <v>35</v>
      </c>
      <c r="B97" t="s">
        <v>76</v>
      </c>
      <c r="C97" t="s">
        <v>3217</v>
      </c>
      <c r="D97" t="s">
        <v>3244</v>
      </c>
      <c r="E97" s="12">
        <v>75</v>
      </c>
      <c r="F97" s="12">
        <v>165</v>
      </c>
      <c r="G97" s="12">
        <v>246</v>
      </c>
      <c r="H97" s="12">
        <v>125</v>
      </c>
      <c r="I97" s="15">
        <f t="shared" si="2"/>
        <v>72.251297566202922</v>
      </c>
      <c r="J97" s="12">
        <f t="shared" si="3"/>
        <v>611</v>
      </c>
      <c r="K97" s="12">
        <v>96</v>
      </c>
    </row>
    <row r="98" spans="1:11">
      <c r="A98" t="s">
        <v>23</v>
      </c>
      <c r="B98" t="s">
        <v>114</v>
      </c>
      <c r="C98" t="s">
        <v>3218</v>
      </c>
      <c r="D98" t="s">
        <v>3247</v>
      </c>
      <c r="E98" s="12">
        <v>110</v>
      </c>
      <c r="F98" s="12">
        <v>106</v>
      </c>
      <c r="G98" s="12">
        <v>252</v>
      </c>
      <c r="H98" s="12">
        <v>150</v>
      </c>
      <c r="I98" s="16">
        <f t="shared" si="2"/>
        <v>67.968129786442319</v>
      </c>
      <c r="J98" s="12">
        <f t="shared" si="3"/>
        <v>618</v>
      </c>
      <c r="K98" s="12">
        <v>97</v>
      </c>
    </row>
    <row r="99" spans="1:11">
      <c r="A99" t="s">
        <v>37</v>
      </c>
      <c r="B99" t="s">
        <v>1242</v>
      </c>
      <c r="C99" t="s">
        <v>3219</v>
      </c>
      <c r="D99" t="s">
        <v>3253</v>
      </c>
      <c r="E99" s="12">
        <v>83</v>
      </c>
      <c r="F99" s="12">
        <v>197</v>
      </c>
      <c r="G99" s="12">
        <v>104</v>
      </c>
      <c r="H99" s="12">
        <v>237</v>
      </c>
      <c r="I99" s="16">
        <f t="shared" si="2"/>
        <v>73.649507805551565</v>
      </c>
      <c r="J99" s="12">
        <f t="shared" si="3"/>
        <v>621</v>
      </c>
      <c r="K99" s="12">
        <v>98</v>
      </c>
    </row>
    <row r="100" spans="1:11">
      <c r="A100" t="s">
        <v>70</v>
      </c>
      <c r="B100" t="s">
        <v>113</v>
      </c>
      <c r="C100" t="s">
        <v>3220</v>
      </c>
      <c r="D100" t="s">
        <v>3251</v>
      </c>
      <c r="E100" s="12">
        <v>109</v>
      </c>
      <c r="F100" s="12">
        <v>171</v>
      </c>
      <c r="G100" s="12">
        <v>176</v>
      </c>
      <c r="H100" s="12">
        <v>168</v>
      </c>
      <c r="I100" s="15">
        <f t="shared" si="2"/>
        <v>31.506613062445584</v>
      </c>
      <c r="J100" s="12">
        <f t="shared" si="3"/>
        <v>624</v>
      </c>
      <c r="K100" s="12">
        <v>99</v>
      </c>
    </row>
    <row r="101" spans="1:11">
      <c r="A101" t="s">
        <v>59</v>
      </c>
      <c r="B101" t="s">
        <v>1191</v>
      </c>
      <c r="C101" t="s">
        <v>3221</v>
      </c>
      <c r="D101" t="s">
        <v>3248</v>
      </c>
      <c r="E101" s="12">
        <v>101</v>
      </c>
      <c r="F101" s="12">
        <v>157</v>
      </c>
      <c r="G101" s="12">
        <v>144</v>
      </c>
      <c r="H101" s="12">
        <v>223</v>
      </c>
      <c r="I101" s="15">
        <f t="shared" si="2"/>
        <v>50.526395741895804</v>
      </c>
      <c r="J101" s="12">
        <f t="shared" si="3"/>
        <v>625</v>
      </c>
      <c r="K101" s="12">
        <v>100</v>
      </c>
    </row>
    <row r="102" spans="1:11">
      <c r="A102" t="s">
        <v>37</v>
      </c>
      <c r="B102" t="s">
        <v>1285</v>
      </c>
      <c r="C102" t="s">
        <v>3222</v>
      </c>
      <c r="D102" t="s">
        <v>3253</v>
      </c>
      <c r="E102" s="12">
        <v>106</v>
      </c>
      <c r="F102" s="12">
        <v>231</v>
      </c>
      <c r="G102" s="12">
        <v>137</v>
      </c>
      <c r="H102" s="12">
        <v>167</v>
      </c>
      <c r="I102" s="15">
        <f t="shared" si="2"/>
        <v>53.337760232940667</v>
      </c>
      <c r="J102" s="12">
        <f t="shared" si="3"/>
        <v>641</v>
      </c>
      <c r="K102" s="12"/>
    </row>
    <row r="103" spans="1:11">
      <c r="A103" t="s">
        <v>74</v>
      </c>
      <c r="B103" t="s">
        <v>100</v>
      </c>
      <c r="C103" t="s">
        <v>3223</v>
      </c>
      <c r="D103" t="s">
        <v>3255</v>
      </c>
      <c r="E103" s="12">
        <v>97</v>
      </c>
      <c r="F103" s="12">
        <v>198</v>
      </c>
      <c r="G103" s="12">
        <v>159</v>
      </c>
      <c r="H103" s="12">
        <v>226</v>
      </c>
      <c r="I103" s="15">
        <f t="shared" si="2"/>
        <v>55.88679032949856</v>
      </c>
      <c r="J103" s="12">
        <f t="shared" si="3"/>
        <v>680</v>
      </c>
      <c r="K103" s="12"/>
    </row>
    <row r="104" spans="1:11">
      <c r="A104" t="s">
        <v>35</v>
      </c>
      <c r="B104" t="s">
        <v>121</v>
      </c>
      <c r="C104" t="s">
        <v>3224</v>
      </c>
      <c r="D104" t="s">
        <v>3244</v>
      </c>
      <c r="E104" s="12">
        <v>116</v>
      </c>
      <c r="F104" s="12">
        <v>194</v>
      </c>
      <c r="G104" s="12">
        <v>327</v>
      </c>
      <c r="H104" s="12">
        <v>72</v>
      </c>
      <c r="I104" s="17">
        <f t="shared" si="2"/>
        <v>111.8551891211728</v>
      </c>
      <c r="J104" s="12">
        <f t="shared" si="3"/>
        <v>709</v>
      </c>
      <c r="K104" s="12"/>
    </row>
    <row r="105" spans="1:11">
      <c r="A105" t="s">
        <v>104</v>
      </c>
      <c r="B105" t="s">
        <v>1249</v>
      </c>
      <c r="C105" t="s">
        <v>3225</v>
      </c>
      <c r="D105" t="s">
        <v>3260</v>
      </c>
      <c r="E105" s="12">
        <v>100</v>
      </c>
      <c r="F105" s="12">
        <v>202</v>
      </c>
      <c r="G105" s="12">
        <v>248</v>
      </c>
      <c r="H105" s="12">
        <v>172</v>
      </c>
      <c r="I105" s="17">
        <f t="shared" si="2"/>
        <v>62.104750220896953</v>
      </c>
      <c r="J105" s="12">
        <f t="shared" si="3"/>
        <v>722</v>
      </c>
      <c r="K105" s="12"/>
    </row>
    <row r="106" spans="1:11">
      <c r="A106" t="s">
        <v>2</v>
      </c>
      <c r="B106" t="s">
        <v>290</v>
      </c>
      <c r="C106" t="s">
        <v>3226</v>
      </c>
      <c r="D106" t="s">
        <v>3240</v>
      </c>
      <c r="E106" s="12">
        <v>78</v>
      </c>
      <c r="F106" s="12">
        <v>212</v>
      </c>
      <c r="G106" s="12">
        <v>227</v>
      </c>
      <c r="H106" s="12">
        <v>234</v>
      </c>
      <c r="I106" s="17">
        <f t="shared" si="2"/>
        <v>73.739971069517878</v>
      </c>
      <c r="J106" s="12">
        <f t="shared" si="3"/>
        <v>751</v>
      </c>
      <c r="K106" s="12"/>
    </row>
    <row r="107" spans="1:11">
      <c r="A107" t="s">
        <v>23</v>
      </c>
      <c r="B107" t="s">
        <v>120</v>
      </c>
      <c r="C107" t="s">
        <v>3227</v>
      </c>
      <c r="D107" t="s">
        <v>3247</v>
      </c>
      <c r="E107" s="12">
        <v>115</v>
      </c>
      <c r="F107" s="12">
        <v>180</v>
      </c>
      <c r="G107" s="12">
        <v>224</v>
      </c>
      <c r="H107" s="12">
        <v>233</v>
      </c>
      <c r="I107" s="17">
        <f t="shared" si="2"/>
        <v>53.894959566425747</v>
      </c>
      <c r="J107" s="12">
        <f t="shared" si="3"/>
        <v>752</v>
      </c>
      <c r="K107" s="12"/>
    </row>
    <row r="108" spans="1:11">
      <c r="A108" t="s">
        <v>37</v>
      </c>
      <c r="B108" t="s">
        <v>102</v>
      </c>
      <c r="C108" t="s">
        <v>3228</v>
      </c>
      <c r="D108" t="s">
        <v>3253</v>
      </c>
      <c r="E108" s="12">
        <v>99</v>
      </c>
      <c r="F108" s="12">
        <v>280</v>
      </c>
      <c r="G108" s="12">
        <v>222</v>
      </c>
      <c r="H108" s="12">
        <v>157</v>
      </c>
      <c r="I108" s="17">
        <f t="shared" si="2"/>
        <v>78.513268517705541</v>
      </c>
      <c r="J108" s="12">
        <f t="shared" si="3"/>
        <v>758</v>
      </c>
      <c r="K108" s="12"/>
    </row>
    <row r="109" spans="1:11">
      <c r="A109" t="s">
        <v>6</v>
      </c>
      <c r="B109" t="s">
        <v>78</v>
      </c>
      <c r="C109" t="s">
        <v>3229</v>
      </c>
      <c r="D109" t="s">
        <v>3241</v>
      </c>
      <c r="E109" s="12">
        <v>77</v>
      </c>
      <c r="F109" s="12">
        <v>214</v>
      </c>
      <c r="G109" s="12">
        <v>110</v>
      </c>
      <c r="H109" s="12">
        <v>389</v>
      </c>
      <c r="I109" s="17">
        <f t="shared" si="2"/>
        <v>140.38162272890281</v>
      </c>
      <c r="J109" s="12">
        <f t="shared" si="3"/>
        <v>790</v>
      </c>
      <c r="K109" s="12"/>
    </row>
    <row r="110" spans="1:11">
      <c r="A110" t="s">
        <v>35</v>
      </c>
      <c r="B110" t="s">
        <v>53</v>
      </c>
      <c r="C110" t="s">
        <v>3230</v>
      </c>
      <c r="D110" t="s">
        <v>3244</v>
      </c>
      <c r="E110" s="12">
        <v>56</v>
      </c>
      <c r="F110" s="12">
        <v>209</v>
      </c>
      <c r="G110" s="12">
        <v>292</v>
      </c>
      <c r="H110" s="12">
        <v>255</v>
      </c>
      <c r="I110" s="17">
        <f t="shared" si="2"/>
        <v>103.71435130523965</v>
      </c>
      <c r="J110" s="12">
        <f t="shared" si="3"/>
        <v>812</v>
      </c>
      <c r="K110" s="12"/>
    </row>
    <row r="111" spans="1:11">
      <c r="A111" t="s">
        <v>37</v>
      </c>
      <c r="B111" t="s">
        <v>116</v>
      </c>
      <c r="C111" t="s">
        <v>3231</v>
      </c>
      <c r="D111" t="s">
        <v>3253</v>
      </c>
      <c r="E111" s="12">
        <v>112</v>
      </c>
      <c r="F111" s="12">
        <v>260</v>
      </c>
      <c r="G111" s="12">
        <v>298</v>
      </c>
      <c r="H111" s="12">
        <v>300</v>
      </c>
      <c r="I111" s="17">
        <f t="shared" si="2"/>
        <v>88.925062084131639</v>
      </c>
      <c r="J111" s="12">
        <f t="shared" si="3"/>
        <v>970</v>
      </c>
    </row>
    <row r="112" spans="1:11">
      <c r="A112" t="s">
        <v>33</v>
      </c>
      <c r="B112" t="s">
        <v>51</v>
      </c>
      <c r="C112" t="s">
        <v>51</v>
      </c>
      <c r="D112" t="s">
        <v>3256</v>
      </c>
      <c r="E112" s="12">
        <v>54</v>
      </c>
      <c r="F112" s="12">
        <v>222</v>
      </c>
      <c r="G112" s="12" t="e">
        <v>#N/A</v>
      </c>
      <c r="H112" s="12">
        <v>315</v>
      </c>
      <c r="I112" s="15" t="e">
        <f t="shared" si="2"/>
        <v>#N/A</v>
      </c>
      <c r="J112" s="12" t="e">
        <f t="shared" si="3"/>
        <v>#N/A</v>
      </c>
    </row>
    <row r="113" spans="1:10">
      <c r="A113" t="s">
        <v>87</v>
      </c>
      <c r="B113" t="s">
        <v>1401</v>
      </c>
      <c r="C113" t="s">
        <v>3232</v>
      </c>
      <c r="D113" t="s">
        <v>3261</v>
      </c>
      <c r="E113" s="12">
        <v>85</v>
      </c>
      <c r="F113" s="12">
        <v>322</v>
      </c>
      <c r="G113" s="12" t="e">
        <v>#N/A</v>
      </c>
      <c r="H113" s="12">
        <v>177</v>
      </c>
      <c r="I113" s="15" t="e">
        <f t="shared" si="2"/>
        <v>#N/A</v>
      </c>
      <c r="J113" s="12" t="e">
        <f t="shared" si="3"/>
        <v>#N/A</v>
      </c>
    </row>
    <row r="114" spans="1:10">
      <c r="A114" t="s">
        <v>55</v>
      </c>
      <c r="B114" t="s">
        <v>108</v>
      </c>
      <c r="C114" t="s">
        <v>3233</v>
      </c>
      <c r="D114" t="s">
        <v>3252</v>
      </c>
      <c r="E114" s="12">
        <v>104</v>
      </c>
      <c r="F114" s="12">
        <v>69</v>
      </c>
      <c r="G114" s="12">
        <v>86</v>
      </c>
      <c r="H114" s="12" t="e">
        <v>#N/A</v>
      </c>
      <c r="I114" s="15" t="e">
        <f t="shared" si="2"/>
        <v>#N/A</v>
      </c>
      <c r="J114" s="12" t="e">
        <f t="shared" si="3"/>
        <v>#N/A</v>
      </c>
    </row>
    <row r="115" spans="1:10">
      <c r="A115" t="s">
        <v>2</v>
      </c>
      <c r="B115" t="s">
        <v>110</v>
      </c>
      <c r="C115" t="s">
        <v>3234</v>
      </c>
      <c r="D115" t="s">
        <v>3240</v>
      </c>
      <c r="E115" s="12">
        <v>107</v>
      </c>
      <c r="F115" s="12">
        <v>34</v>
      </c>
      <c r="G115" s="12" t="e">
        <v>#N/A</v>
      </c>
      <c r="H115" s="12" t="e">
        <v>#N/A</v>
      </c>
      <c r="I115" s="15" t="e">
        <f t="shared" si="2"/>
        <v>#N/A</v>
      </c>
      <c r="J115" s="12" t="e">
        <f t="shared" si="3"/>
        <v>#N/A</v>
      </c>
    </row>
    <row r="116" spans="1:10">
      <c r="A116" t="s">
        <v>112</v>
      </c>
      <c r="B116" t="s">
        <v>111</v>
      </c>
      <c r="C116" t="s">
        <v>3235</v>
      </c>
      <c r="D116" t="s">
        <v>3262</v>
      </c>
      <c r="E116" s="12">
        <v>108</v>
      </c>
      <c r="F116" s="12">
        <v>227</v>
      </c>
      <c r="G116" s="12">
        <v>188</v>
      </c>
      <c r="H116" s="12" t="e">
        <v>#N/A</v>
      </c>
      <c r="I116" s="15" t="e">
        <f t="shared" si="2"/>
        <v>#N/A</v>
      </c>
      <c r="J116" s="12" t="e">
        <f t="shared" si="3"/>
        <v>#N/A</v>
      </c>
    </row>
    <row r="117" spans="1:10">
      <c r="A117" t="s">
        <v>27</v>
      </c>
      <c r="B117" t="s">
        <v>115</v>
      </c>
      <c r="C117" t="s">
        <v>3236</v>
      </c>
      <c r="D117" t="s">
        <v>3249</v>
      </c>
      <c r="E117" s="12">
        <v>111</v>
      </c>
      <c r="F117" s="12" t="e">
        <v>#N/A</v>
      </c>
      <c r="G117" s="12" t="e">
        <v>#N/A</v>
      </c>
      <c r="H117" s="12" t="s">
        <v>2771</v>
      </c>
      <c r="I117" s="15" t="e">
        <f t="shared" si="2"/>
        <v>#N/A</v>
      </c>
      <c r="J117" s="12" t="e">
        <f t="shared" si="3"/>
        <v>#N/A</v>
      </c>
    </row>
    <row r="118" spans="1:10">
      <c r="A118" t="s">
        <v>70</v>
      </c>
      <c r="B118" t="s">
        <v>122</v>
      </c>
      <c r="C118" t="s">
        <v>3237</v>
      </c>
      <c r="D118" t="s">
        <v>3251</v>
      </c>
      <c r="E118" s="12">
        <v>117</v>
      </c>
      <c r="F118" s="12">
        <v>127</v>
      </c>
      <c r="G118" s="12">
        <v>98</v>
      </c>
      <c r="H118" s="12" t="e">
        <v>#N/A</v>
      </c>
      <c r="I118" s="15" t="e">
        <f t="shared" si="2"/>
        <v>#N/A</v>
      </c>
      <c r="J118" s="12" t="e">
        <f t="shared" si="3"/>
        <v>#N/A</v>
      </c>
    </row>
    <row r="119" spans="1:10">
      <c r="A119" t="s">
        <v>2</v>
      </c>
      <c r="B119" t="s">
        <v>2012</v>
      </c>
      <c r="C119" t="s">
        <v>3238</v>
      </c>
      <c r="D119" t="s">
        <v>3240</v>
      </c>
      <c r="E119" s="12">
        <v>118</v>
      </c>
      <c r="F119" s="12" t="e">
        <v>#N/A</v>
      </c>
      <c r="G119" s="12">
        <v>48</v>
      </c>
      <c r="H119" s="12" t="e">
        <v>#N/A</v>
      </c>
      <c r="I119" s="15" t="e">
        <f t="shared" si="2"/>
        <v>#N/A</v>
      </c>
      <c r="J119" s="12" t="e">
        <f t="shared" si="3"/>
        <v>#N/A</v>
      </c>
    </row>
    <row r="120" spans="1:10">
      <c r="A120" t="s">
        <v>55</v>
      </c>
      <c r="B120" t="s">
        <v>123</v>
      </c>
      <c r="C120" t="s">
        <v>3239</v>
      </c>
      <c r="D120" t="s">
        <v>3252</v>
      </c>
      <c r="E120" s="12">
        <v>119</v>
      </c>
      <c r="F120" s="12" t="e">
        <v>#N/A</v>
      </c>
      <c r="G120" s="12" t="e">
        <v>#N/A</v>
      </c>
      <c r="H120" s="12" t="s">
        <v>2507</v>
      </c>
      <c r="I120" s="15" t="e">
        <f t="shared" si="2"/>
        <v>#N/A</v>
      </c>
      <c r="J120" s="12" t="e">
        <f t="shared" si="3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7"/>
  <sheetViews>
    <sheetView workbookViewId="0">
      <pane ySplit="1" topLeftCell="A2" activePane="bottomLeft" state="frozen"/>
      <selection pane="bottomLeft" activeCell="D14" sqref="D14"/>
    </sheetView>
  </sheetViews>
  <sheetFormatPr defaultRowHeight="14.25"/>
  <cols>
    <col min="1" max="1" width="25.25" customWidth="1"/>
    <col min="2" max="2" width="40.875" customWidth="1"/>
    <col min="5" max="5" width="17.125" customWidth="1"/>
  </cols>
  <sheetData>
    <row r="1" spans="1:6">
      <c r="A1" t="s">
        <v>1</v>
      </c>
      <c r="B1" t="s">
        <v>0</v>
      </c>
      <c r="C1" t="s">
        <v>3080</v>
      </c>
      <c r="D1" t="s">
        <v>993</v>
      </c>
      <c r="E1" t="s">
        <v>3081</v>
      </c>
      <c r="F1" t="s">
        <v>3082</v>
      </c>
    </row>
    <row r="2" spans="1:6">
      <c r="A2" t="s">
        <v>2</v>
      </c>
      <c r="B2" t="s">
        <v>999</v>
      </c>
      <c r="C2">
        <v>1</v>
      </c>
      <c r="D2">
        <f>VLOOKUP(B2,USNEWS!B:F,5,0)</f>
        <v>2</v>
      </c>
      <c r="E2">
        <f>VLOOKUP(B2,THE!A:C,3,0)</f>
        <v>5</v>
      </c>
      <c r="F2">
        <f>VLOOKUP(B2,ARWU!B:D,2,0)</f>
        <v>5</v>
      </c>
    </row>
    <row r="3" spans="1:6">
      <c r="A3" t="s">
        <v>2</v>
      </c>
      <c r="B3" t="s">
        <v>3</v>
      </c>
      <c r="C3">
        <v>2</v>
      </c>
      <c r="D3">
        <f>VLOOKUP(B3,USNEWS!B:F,5,0)</f>
        <v>4</v>
      </c>
      <c r="E3">
        <f>VLOOKUP(B3,THE!A:C,3,0)</f>
        <v>3</v>
      </c>
      <c r="F3">
        <f>VLOOKUP(B3,ARWU!B:D,2,0)</f>
        <v>2</v>
      </c>
    </row>
    <row r="4" spans="1:6">
      <c r="A4" t="s">
        <v>2</v>
      </c>
      <c r="B4" t="s">
        <v>4</v>
      </c>
      <c r="C4">
        <v>3</v>
      </c>
      <c r="D4">
        <f>VLOOKUP(B4,USNEWS!B:F,5,0)</f>
        <v>1</v>
      </c>
      <c r="E4">
        <f>VLOOKUP(B4,THE!A:C,3,0)</f>
        <v>6</v>
      </c>
      <c r="F4">
        <f>VLOOKUP(B4,ARWU!B:D,2,0)</f>
        <v>1</v>
      </c>
    </row>
    <row r="5" spans="1:6">
      <c r="A5" t="s">
        <v>6</v>
      </c>
      <c r="B5" t="s">
        <v>5</v>
      </c>
      <c r="C5">
        <v>4</v>
      </c>
      <c r="D5">
        <f>VLOOKUP(B5,USNEWS!B:F,5,0)</f>
        <v>6</v>
      </c>
      <c r="E5">
        <f>VLOOKUP(B5,THE!A:C,3,0)</f>
        <v>4</v>
      </c>
      <c r="F5">
        <f>VLOOKUP(B5,ARWU!B:D,2,0)</f>
        <v>4</v>
      </c>
    </row>
    <row r="6" spans="1:6">
      <c r="A6" t="s">
        <v>2</v>
      </c>
      <c r="B6" t="s">
        <v>1004</v>
      </c>
      <c r="C6">
        <v>5</v>
      </c>
      <c r="D6">
        <f>VLOOKUP(B6,USNEWS!B:F,5,0)</f>
        <v>7</v>
      </c>
      <c r="E6">
        <f>VLOOKUP(B6,THE!A:C,3,0)</f>
        <v>2</v>
      </c>
      <c r="F6">
        <f>VLOOKUP(B6,ARWU!B:D,2,0)</f>
        <v>8</v>
      </c>
    </row>
    <row r="7" spans="1:6">
      <c r="A7" t="s">
        <v>6</v>
      </c>
      <c r="B7" t="s">
        <v>7</v>
      </c>
      <c r="C7">
        <v>6</v>
      </c>
      <c r="D7">
        <f>VLOOKUP(B7,USNEWS!B:F,5,0)</f>
        <v>5</v>
      </c>
      <c r="E7">
        <f>VLOOKUP(B7,THE!A:C,3,0)</f>
        <v>1</v>
      </c>
      <c r="F7">
        <f>VLOOKUP(B7,ARWU!B:D,2,0)</f>
        <v>7</v>
      </c>
    </row>
    <row r="8" spans="1:6">
      <c r="A8" t="s">
        <v>6</v>
      </c>
      <c r="B8" t="s">
        <v>1021</v>
      </c>
      <c r="C8">
        <v>7</v>
      </c>
      <c r="D8">
        <f>VLOOKUP(B8,USNEWS!B:F,5,0)</f>
        <v>22</v>
      </c>
      <c r="E8">
        <f>VLOOKUP(B8,THE!A:C,3,0)</f>
        <v>15</v>
      </c>
      <c r="F8">
        <f>VLOOKUP(B8,ARWU!B:D,2,0)</f>
        <v>17</v>
      </c>
    </row>
    <row r="9" spans="1:6">
      <c r="A9" t="s">
        <v>8</v>
      </c>
      <c r="B9" t="s">
        <v>1972</v>
      </c>
      <c r="C9">
        <v>8</v>
      </c>
      <c r="D9">
        <f>VLOOKUP(B9,USNEWS!B:F,5,0)</f>
        <v>27</v>
      </c>
      <c r="E9">
        <f>VLOOKUP(B9,THE!A:C,3,0)</f>
        <v>9</v>
      </c>
      <c r="F9">
        <f>VLOOKUP(B9,ARWU!B:D,2,0)</f>
        <v>19</v>
      </c>
    </row>
    <row r="10" spans="1:6">
      <c r="A10" t="s">
        <v>6</v>
      </c>
      <c r="B10" t="s">
        <v>9</v>
      </c>
      <c r="C10">
        <v>9</v>
      </c>
      <c r="D10">
        <f>VLOOKUP(B10,USNEWS!B:F,5,0)</f>
        <v>18</v>
      </c>
      <c r="E10">
        <f>VLOOKUP(B10,THE!A:C,3,0)</f>
        <v>8</v>
      </c>
      <c r="F10">
        <f>VLOOKUP(B10,ARWU!B:D,2,0)</f>
        <v>22</v>
      </c>
    </row>
    <row r="11" spans="1:6">
      <c r="A11" t="s">
        <v>2</v>
      </c>
      <c r="B11" t="s">
        <v>10</v>
      </c>
      <c r="C11">
        <v>10</v>
      </c>
      <c r="D11">
        <f>VLOOKUP(B11,USNEWS!B:F,5,0)</f>
        <v>10</v>
      </c>
      <c r="E11">
        <f>VLOOKUP(B11,THE!A:C,3,0)</f>
        <v>10</v>
      </c>
      <c r="F11">
        <f>VLOOKUP(B11,ARWU!B:D,2,0)</f>
        <v>10</v>
      </c>
    </row>
    <row r="12" spans="1:6">
      <c r="A12" t="s">
        <v>2</v>
      </c>
      <c r="B12" t="s">
        <v>11</v>
      </c>
      <c r="C12">
        <v>11</v>
      </c>
      <c r="D12">
        <f>VLOOKUP(B12,USNEWS!B:F,5,0)</f>
        <v>13</v>
      </c>
      <c r="E12">
        <f>VLOOKUP(B12,THE!A:C,3,0)</f>
        <v>7</v>
      </c>
      <c r="F12">
        <f>VLOOKUP(B12,ARWU!B:D,2,0)</f>
        <v>6</v>
      </c>
    </row>
    <row r="13" spans="1:6">
      <c r="A13" t="s">
        <v>12</v>
      </c>
      <c r="B13" t="s">
        <v>1973</v>
      </c>
      <c r="C13">
        <v>12</v>
      </c>
      <c r="D13">
        <f>VLOOKUP(B13,USNEWS!B:F,5,0)</f>
        <v>49</v>
      </c>
      <c r="E13">
        <f>VLOOKUP(B13,THE!A:C,3,0)</f>
        <v>24</v>
      </c>
      <c r="F13">
        <f>VLOOKUP(B13,ARWU!B:D,2,0)</f>
        <v>83</v>
      </c>
    </row>
    <row r="14" spans="1:6">
      <c r="A14" t="s">
        <v>12</v>
      </c>
      <c r="B14" t="s">
        <v>3098</v>
      </c>
      <c r="C14">
        <v>13</v>
      </c>
      <c r="D14">
        <f>VLOOKUP(B14,USNEWS!B:F,5,0)</f>
        <v>74</v>
      </c>
      <c r="E14">
        <f>VLOOKUP(B14,THE!A:C,3,0)</f>
        <v>54</v>
      </c>
      <c r="F14">
        <v>115</v>
      </c>
    </row>
    <row r="15" spans="1:6">
      <c r="A15" t="s">
        <v>8</v>
      </c>
      <c r="B15" t="s">
        <v>1068</v>
      </c>
      <c r="C15">
        <v>14</v>
      </c>
      <c r="D15">
        <f>VLOOKUP(B15,USNEWS!B:F,5,0)</f>
        <v>58</v>
      </c>
      <c r="E15">
        <f>VLOOKUP(B15,THE!A:C,3,0)</f>
        <v>30</v>
      </c>
      <c r="F15">
        <f>VLOOKUP(B15,ARWU!B:D,2,0)</f>
        <v>92</v>
      </c>
    </row>
    <row r="16" spans="1:6">
      <c r="A16" t="s">
        <v>2</v>
      </c>
      <c r="B16" t="s">
        <v>13</v>
      </c>
      <c r="C16">
        <v>15</v>
      </c>
      <c r="D16">
        <f>VLOOKUP(B16,USNEWS!B:F,5,0)</f>
        <v>14</v>
      </c>
      <c r="E16">
        <f>VLOOKUP(B16,THE!A:C,3,0)</f>
        <v>12</v>
      </c>
      <c r="F16">
        <f>VLOOKUP(B16,ARWU!B:D,2,0)</f>
        <v>11</v>
      </c>
    </row>
    <row r="17" spans="1:6">
      <c r="A17" t="s">
        <v>2</v>
      </c>
      <c r="B17" t="s">
        <v>14</v>
      </c>
      <c r="C17">
        <v>16</v>
      </c>
      <c r="D17">
        <f>VLOOKUP(B17,USNEWS!B:F,5,0)</f>
        <v>21</v>
      </c>
      <c r="E17">
        <f>VLOOKUP(B17,THE!A:C,3,0)</f>
        <v>19</v>
      </c>
      <c r="F17">
        <f>VLOOKUP(B17,ARWU!B:D,2,0)</f>
        <v>13</v>
      </c>
    </row>
    <row r="18" spans="1:6">
      <c r="A18" t="s">
        <v>2</v>
      </c>
      <c r="B18" t="s">
        <v>15</v>
      </c>
      <c r="C18">
        <v>17</v>
      </c>
      <c r="D18">
        <f>VLOOKUP(B18,USNEWS!B:F,5,0)</f>
        <v>12</v>
      </c>
      <c r="E18">
        <f>VLOOKUP(B18,THE!A:C,3,0)</f>
        <v>17</v>
      </c>
      <c r="F18">
        <f>VLOOKUP(B18,ARWU!B:D,2,0)</f>
        <v>16</v>
      </c>
    </row>
    <row r="19" spans="1:6">
      <c r="A19" t="s">
        <v>2</v>
      </c>
      <c r="B19" t="s">
        <v>16</v>
      </c>
      <c r="C19">
        <v>18</v>
      </c>
      <c r="D19">
        <f>VLOOKUP(B19,USNEWS!B:F,5,0)</f>
        <v>14</v>
      </c>
      <c r="E19">
        <f>VLOOKUP(B19,THE!A:C,3,0)</f>
        <v>13</v>
      </c>
      <c r="F19">
        <f>VLOOKUP(B19,ARWU!B:D,2,0)</f>
        <v>18</v>
      </c>
    </row>
    <row r="20" spans="1:6">
      <c r="A20" t="s">
        <v>6</v>
      </c>
      <c r="B20" t="s">
        <v>1041</v>
      </c>
      <c r="C20">
        <v>19</v>
      </c>
      <c r="D20">
        <f>VLOOKUP(B20,USNEWS!B:F,5,0)</f>
        <v>37</v>
      </c>
      <c r="E20">
        <f>VLOOKUP(B20,THE!A:C,3,0)</f>
        <v>27</v>
      </c>
      <c r="F20">
        <f>VLOOKUP(B20,ARWU!B:D,2,0)</f>
        <v>41</v>
      </c>
    </row>
    <row r="21" spans="1:6">
      <c r="A21" t="s">
        <v>2</v>
      </c>
      <c r="B21" t="s">
        <v>17</v>
      </c>
      <c r="C21">
        <v>20</v>
      </c>
      <c r="D21">
        <f>VLOOKUP(B21,USNEWS!B:F,5,0)</f>
        <v>9</v>
      </c>
      <c r="E21">
        <f>VLOOKUP(B21,THE!A:C,3,0)</f>
        <v>16</v>
      </c>
      <c r="F21">
        <f>VLOOKUP(B21,ARWU!B:D,2,0)</f>
        <v>9</v>
      </c>
    </row>
    <row r="22" spans="1:6">
      <c r="A22" t="s">
        <v>6</v>
      </c>
      <c r="B22" t="s">
        <v>18</v>
      </c>
      <c r="C22">
        <v>21</v>
      </c>
      <c r="D22">
        <f>VLOOKUP(B22,USNEWS!B:F,5,0)</f>
        <v>61</v>
      </c>
      <c r="E22">
        <f>VLOOKUP(B22,THE!A:C,3,0)</f>
        <v>36</v>
      </c>
      <c r="F22">
        <f>VLOOKUP(B22,ARWU!B:D,2,0)</f>
        <v>50</v>
      </c>
    </row>
    <row r="23" spans="1:6">
      <c r="A23" t="s">
        <v>20</v>
      </c>
      <c r="B23" t="s">
        <v>3099</v>
      </c>
      <c r="C23">
        <v>22</v>
      </c>
      <c r="D23">
        <f>VLOOKUP(B23,USNEWS!B:F,5,0)</f>
        <v>80</v>
      </c>
      <c r="E23">
        <f>VLOOKUP(B23,THE!A:C,3,0)</f>
        <v>47</v>
      </c>
      <c r="F23">
        <f>VLOOKUP(B23,ARWU!B:D,2,0)</f>
        <v>77</v>
      </c>
    </row>
    <row r="24" spans="1:6">
      <c r="A24" t="s">
        <v>2</v>
      </c>
      <c r="B24" t="s">
        <v>21</v>
      </c>
      <c r="C24">
        <v>23</v>
      </c>
      <c r="D24">
        <f>VLOOKUP(B24,USNEWS!B:F,5,0)</f>
        <v>17</v>
      </c>
      <c r="E24">
        <f>VLOOKUP(B24,THE!A:C,3,0)</f>
        <v>21</v>
      </c>
      <c r="F24">
        <f>VLOOKUP(B24,ARWU!B:D,2,0)</f>
        <v>23</v>
      </c>
    </row>
    <row r="25" spans="1:6">
      <c r="A25" t="s">
        <v>23</v>
      </c>
      <c r="B25" t="s">
        <v>22</v>
      </c>
      <c r="C25">
        <v>24</v>
      </c>
      <c r="D25">
        <f>VLOOKUP(B25,USNEWS!B:F,5,0)</f>
        <v>59</v>
      </c>
      <c r="E25">
        <f>VLOOKUP(B25,THE!A:C,3,0)</f>
        <v>35</v>
      </c>
      <c r="F25">
        <f>VLOOKUP(B25,ARWU!B:D,2,0)</f>
        <v>58</v>
      </c>
    </row>
    <row r="26" spans="1:6">
      <c r="A26" t="s">
        <v>2</v>
      </c>
      <c r="B26" t="s">
        <v>24</v>
      </c>
      <c r="C26">
        <v>25</v>
      </c>
      <c r="D26">
        <f>VLOOKUP(B26,USNEWS!B:F,5,0)</f>
        <v>20</v>
      </c>
      <c r="E26">
        <f>VLOOKUP(B26,THE!A:C,3,0)</f>
        <v>18</v>
      </c>
      <c r="F26">
        <f>VLOOKUP(B26,ARWU!B:D,2,0)</f>
        <v>25</v>
      </c>
    </row>
    <row r="27" spans="1:6">
      <c r="A27" t="s">
        <v>2</v>
      </c>
      <c r="B27" t="s">
        <v>25</v>
      </c>
      <c r="C27">
        <v>26</v>
      </c>
      <c r="D27">
        <f>VLOOKUP(B27,USNEWS!B:F,5,0)</f>
        <v>25</v>
      </c>
      <c r="E27">
        <f>VLOOKUP(B27,THE!A:C,3,0)</f>
        <v>20</v>
      </c>
      <c r="F27">
        <f>VLOOKUP(B27,ARWU!B:D,2,0)</f>
        <v>26</v>
      </c>
    </row>
    <row r="28" spans="1:6">
      <c r="A28" t="s">
        <v>27</v>
      </c>
      <c r="B28" t="s">
        <v>3100</v>
      </c>
      <c r="C28">
        <v>27</v>
      </c>
      <c r="D28">
        <f>VLOOKUP(B28,USNEWS!B:F,5,0)</f>
        <v>64</v>
      </c>
      <c r="E28">
        <f>VLOOKUP(B28,THE!A:C,3,0)</f>
        <v>43</v>
      </c>
      <c r="F28">
        <v>122</v>
      </c>
    </row>
    <row r="29" spans="1:6">
      <c r="A29" t="s">
        <v>2</v>
      </c>
      <c r="B29" t="s">
        <v>3075</v>
      </c>
      <c r="C29">
        <v>28</v>
      </c>
      <c r="D29">
        <f>VLOOKUP(B29,USNEWS!B:F,5,0)</f>
        <v>3</v>
      </c>
      <c r="E29">
        <f>VLOOKUP(B29,THE!A:C,3,0)</f>
        <v>10</v>
      </c>
      <c r="F29">
        <f>VLOOKUP(B29,ARWU!B:D,2,0)</f>
        <v>3</v>
      </c>
    </row>
    <row r="30" spans="1:6">
      <c r="A30" t="s">
        <v>6</v>
      </c>
      <c r="B30" t="s">
        <v>3101</v>
      </c>
      <c r="C30">
        <v>29</v>
      </c>
      <c r="D30">
        <f>VLOOKUP(B30,USNEWS!B:F,5,0)</f>
        <v>56</v>
      </c>
      <c r="E30">
        <f>VLOOKUP(B30,THE!A:C,3,0)</f>
        <v>55</v>
      </c>
      <c r="F30">
        <f>VLOOKUP(B30,ARWU!B:D,2,0)</f>
        <v>35</v>
      </c>
    </row>
    <row r="31" spans="1:6">
      <c r="A31" t="s">
        <v>30</v>
      </c>
      <c r="B31" t="s">
        <v>29</v>
      </c>
      <c r="C31">
        <v>30</v>
      </c>
      <c r="D31">
        <f>VLOOKUP(B31,USNEWS!B:F,5,0)</f>
        <v>53</v>
      </c>
      <c r="E31">
        <f>VLOOKUP(B31,THE!A:C,3,0)</f>
        <v>42</v>
      </c>
      <c r="F31">
        <f>VLOOKUP(B31,ARWU!B:D,2,0)</f>
        <v>63</v>
      </c>
    </row>
    <row r="32" spans="1:6">
      <c r="A32" t="s">
        <v>2</v>
      </c>
      <c r="B32" t="s">
        <v>1977</v>
      </c>
      <c r="C32">
        <v>31</v>
      </c>
      <c r="D32">
        <f>VLOOKUP(B32,USNEWS!B:F,5,0)</f>
        <v>8</v>
      </c>
      <c r="E32">
        <f>VLOOKUP(B32,THE!A:C,3,0)</f>
        <v>14</v>
      </c>
      <c r="F32">
        <f>VLOOKUP(B32,ARWU!B:D,2,0)</f>
        <v>12</v>
      </c>
    </row>
    <row r="33" spans="1:6">
      <c r="A33" t="s">
        <v>30</v>
      </c>
      <c r="B33" t="s">
        <v>31</v>
      </c>
      <c r="C33">
        <v>32</v>
      </c>
      <c r="D33">
        <f>VLOOKUP(B33,USNEWS!B:F,5,0)</f>
        <v>16</v>
      </c>
      <c r="E33">
        <f>VLOOKUP(B33,THE!A:C,3,0)</f>
        <v>22</v>
      </c>
      <c r="F33">
        <f>VLOOKUP(B33,ARWU!B:D,2,0)</f>
        <v>27</v>
      </c>
    </row>
    <row r="34" spans="1:6">
      <c r="A34" t="s">
        <v>33</v>
      </c>
      <c r="B34" t="s">
        <v>1263</v>
      </c>
      <c r="C34">
        <v>33</v>
      </c>
      <c r="D34">
        <f>VLOOKUP(B34,USNEWS!B:F,5,0)</f>
        <v>214</v>
      </c>
      <c r="E34">
        <f>VLOOKUP(B34,THE!A:C,3,0)</f>
        <v>66</v>
      </c>
      <c r="F34">
        <f>VLOOKUP(B34,ARWU!B:D,2,0)</f>
        <v>87</v>
      </c>
    </row>
    <row r="35" spans="1:6">
      <c r="A35" t="s">
        <v>35</v>
      </c>
      <c r="B35" t="s">
        <v>3103</v>
      </c>
      <c r="C35">
        <v>34</v>
      </c>
      <c r="D35">
        <f>VLOOKUP(B35,USNEWS!B:F,5,0)</f>
        <v>31</v>
      </c>
      <c r="E35">
        <f>VLOOKUP(B35,THE!A:C,3,0)</f>
        <v>39</v>
      </c>
      <c r="F35">
        <f>VLOOKUP(B35,ARWU!B:D,2,0)</f>
        <v>20</v>
      </c>
    </row>
    <row r="36" spans="1:6">
      <c r="A36" t="s">
        <v>37</v>
      </c>
      <c r="B36" t="s">
        <v>36</v>
      </c>
      <c r="C36">
        <v>35</v>
      </c>
      <c r="D36">
        <f>VLOOKUP(B36,USNEWS!B:F,5,0)</f>
        <v>105</v>
      </c>
      <c r="E36">
        <f>VLOOKUP(B36,THE!A:C,3,0)</f>
        <v>72</v>
      </c>
      <c r="F36">
        <v>118</v>
      </c>
    </row>
    <row r="37" spans="1:6">
      <c r="A37" t="s">
        <v>27</v>
      </c>
      <c r="B37" t="s">
        <v>3102</v>
      </c>
      <c r="C37">
        <v>36</v>
      </c>
      <c r="D37">
        <f>VLOOKUP(B37,USNEWS!B:F,5,0)</f>
        <v>142</v>
      </c>
      <c r="E37">
        <f>VLOOKUP(B37,THE!A:C,3,0)</f>
        <v>49</v>
      </c>
      <c r="F37">
        <v>249</v>
      </c>
    </row>
    <row r="38" spans="1:6">
      <c r="A38" t="s">
        <v>35</v>
      </c>
      <c r="B38" t="s">
        <v>39</v>
      </c>
      <c r="C38">
        <v>37</v>
      </c>
      <c r="D38">
        <f>VLOOKUP(B38,USNEWS!B:F,5,0)</f>
        <v>86</v>
      </c>
      <c r="E38">
        <f>VLOOKUP(B38,THE!A:C,3,0)</f>
        <v>91</v>
      </c>
      <c r="F38">
        <f>VLOOKUP(B38,ARWU!B:D,2,0)</f>
        <v>32</v>
      </c>
    </row>
    <row r="39" spans="1:6">
      <c r="A39" t="s">
        <v>6</v>
      </c>
      <c r="B39" t="s">
        <v>1403</v>
      </c>
      <c r="C39">
        <v>38</v>
      </c>
      <c r="D39">
        <f>VLOOKUP(B39,USNEWS!B:F,5,0)</f>
        <v>327</v>
      </c>
      <c r="E39">
        <f>VLOOKUP(B39,THE!A:C,3,0)</f>
        <v>25</v>
      </c>
      <c r="F39">
        <v>158</v>
      </c>
    </row>
    <row r="40" spans="1:6">
      <c r="A40" t="s">
        <v>23</v>
      </c>
      <c r="B40" t="s">
        <v>40</v>
      </c>
      <c r="C40">
        <v>39</v>
      </c>
      <c r="D40">
        <f>VLOOKUP(B40,USNEWS!B:F,5,0)</f>
        <v>41</v>
      </c>
      <c r="E40">
        <f>VLOOKUP(B40,THE!A:C,3,0)</f>
        <v>29</v>
      </c>
      <c r="F40">
        <f>VLOOKUP(B40,ARWU!B:D,2,0)</f>
        <v>71</v>
      </c>
    </row>
    <row r="41" spans="1:6">
      <c r="A41" t="s">
        <v>2</v>
      </c>
      <c r="B41" t="s">
        <v>2011</v>
      </c>
      <c r="C41">
        <v>40</v>
      </c>
      <c r="D41">
        <f>VLOOKUP(B41,USNEWS!B:F,5,0)</f>
        <v>19</v>
      </c>
      <c r="E41">
        <f>VLOOKUP(B41,THE!A:C,3,0)</f>
        <v>41</v>
      </c>
      <c r="F41">
        <f>VLOOKUP(B41,ARWU!B:D,2,0)</f>
        <v>14</v>
      </c>
    </row>
    <row r="42" spans="1:6">
      <c r="A42" t="s">
        <v>6</v>
      </c>
      <c r="B42" t="s">
        <v>41</v>
      </c>
      <c r="C42">
        <v>41</v>
      </c>
      <c r="D42">
        <f>VLOOKUP(B42,USNEWS!B:F,5,0)</f>
        <v>74</v>
      </c>
      <c r="E42">
        <f>VLOOKUP(B42,THE!A:C,3,0)</f>
        <v>71</v>
      </c>
      <c r="F42">
        <f>VLOOKUP(B42,ARWU!B:D,2,0)</f>
        <v>57</v>
      </c>
    </row>
    <row r="43" spans="1:6">
      <c r="A43" t="s">
        <v>20</v>
      </c>
      <c r="B43" t="s">
        <v>3104</v>
      </c>
      <c r="C43">
        <v>42</v>
      </c>
      <c r="D43">
        <f>VLOOKUP(B43,USNEWS!B:F,5,0)</f>
        <v>40</v>
      </c>
      <c r="E43">
        <f>VLOOKUP(B43,THE!A:C,3,0)</f>
        <v>33</v>
      </c>
      <c r="F43">
        <f>VLOOKUP(B43,ARWU!B:D,2,0)</f>
        <v>40</v>
      </c>
    </row>
    <row r="44" spans="1:6">
      <c r="A44" t="s">
        <v>23</v>
      </c>
      <c r="B44" t="s">
        <v>43</v>
      </c>
      <c r="C44">
        <v>43</v>
      </c>
      <c r="D44">
        <f>VLOOKUP(B44,USNEWS!B:F,5,0)</f>
        <v>96</v>
      </c>
      <c r="E44">
        <f>VLOOKUP(B44,THE!A:C,3,0)</f>
        <v>155</v>
      </c>
      <c r="F44">
        <v>108</v>
      </c>
    </row>
    <row r="45" spans="1:6">
      <c r="A45" t="s">
        <v>27</v>
      </c>
      <c r="B45" t="s">
        <v>3105</v>
      </c>
      <c r="C45">
        <v>44</v>
      </c>
      <c r="D45">
        <f>VLOOKUP(B45,USNEWS!B:F,5,0)</f>
        <v>119</v>
      </c>
      <c r="E45">
        <f>VLOOKUP(B45,THE!A:C,3,0)</f>
        <v>76</v>
      </c>
      <c r="F45">
        <v>248</v>
      </c>
    </row>
    <row r="46" spans="1:6">
      <c r="A46" t="s">
        <v>30</v>
      </c>
      <c r="B46" t="s">
        <v>44</v>
      </c>
      <c r="C46">
        <v>45</v>
      </c>
      <c r="D46">
        <f>VLOOKUP(B46,USNEWS!B:F,5,0)</f>
        <v>33</v>
      </c>
      <c r="E46">
        <f>VLOOKUP(B46,THE!A:C,3,0)</f>
        <v>36</v>
      </c>
      <c r="F46">
        <f>VLOOKUP(B46,ARWU!B:D,2,0)</f>
        <v>34</v>
      </c>
    </row>
    <row r="47" spans="1:6">
      <c r="A47" t="s">
        <v>20</v>
      </c>
      <c r="B47" t="s">
        <v>3106</v>
      </c>
      <c r="C47">
        <v>46</v>
      </c>
      <c r="D47">
        <f>VLOOKUP(B47,USNEWS!B:F,5,0)</f>
        <v>51</v>
      </c>
      <c r="E47">
        <f>VLOOKUP(B47,THE!A:C,3,0)</f>
        <v>60</v>
      </c>
      <c r="F47">
        <f>VLOOKUP(B47,ARWU!B:D,2,0)</f>
        <v>82</v>
      </c>
    </row>
    <row r="48" spans="1:6">
      <c r="A48" t="s">
        <v>2</v>
      </c>
      <c r="B48" t="s">
        <v>1036</v>
      </c>
      <c r="C48">
        <v>47</v>
      </c>
      <c r="D48">
        <f>VLOOKUP(B48,USNEWS!B:F,5,0)</f>
        <v>34</v>
      </c>
      <c r="E48">
        <f>VLOOKUP(B48,THE!A:C,3,0)</f>
        <v>32</v>
      </c>
      <c r="F48">
        <f>VLOOKUP(B48,ARWU!B:D,2,0)</f>
        <v>29</v>
      </c>
    </row>
    <row r="49" spans="1:6">
      <c r="A49" t="s">
        <v>37</v>
      </c>
      <c r="B49" t="s">
        <v>3110</v>
      </c>
      <c r="C49">
        <v>48</v>
      </c>
      <c r="D49">
        <f>VLOOKUP(B49,USNEWS!B:F,5,0)</f>
        <v>184</v>
      </c>
      <c r="E49">
        <f>VLOOKUP(B49,THE!A:C,3,0)</f>
        <v>89</v>
      </c>
      <c r="F49">
        <v>225</v>
      </c>
    </row>
    <row r="50" spans="1:6">
      <c r="A50" t="s">
        <v>20</v>
      </c>
      <c r="B50" t="s">
        <v>1105</v>
      </c>
      <c r="C50">
        <v>49</v>
      </c>
      <c r="D50">
        <f>VLOOKUP(B50,USNEWS!B:F,5,0)</f>
        <v>90</v>
      </c>
      <c r="E50">
        <f>VLOOKUP(B50,THE!A:C,3,0)</f>
        <v>78</v>
      </c>
      <c r="F50">
        <v>123</v>
      </c>
    </row>
    <row r="51" spans="1:6">
      <c r="A51" t="s">
        <v>2</v>
      </c>
      <c r="B51" t="s">
        <v>47</v>
      </c>
      <c r="C51">
        <v>50</v>
      </c>
      <c r="D51">
        <f>VLOOKUP(B51,USNEWS!B:F,5,0)</f>
        <v>99</v>
      </c>
      <c r="E51">
        <f>VLOOKUP(B51,THE!A:C,3,0)</f>
        <v>51</v>
      </c>
      <c r="F51">
        <f>VLOOKUP(B51,ARWU!B:D,2,0)</f>
        <v>90</v>
      </c>
    </row>
    <row r="52" spans="1:6">
      <c r="A52" t="s">
        <v>20</v>
      </c>
      <c r="B52" t="s">
        <v>3107</v>
      </c>
      <c r="C52">
        <v>51</v>
      </c>
      <c r="D52">
        <f>VLOOKUP(B52,USNEWS!B:F,5,0)</f>
        <v>52</v>
      </c>
      <c r="E52">
        <f>VLOOKUP(B52,THE!A:C,3,0)</f>
        <v>60</v>
      </c>
      <c r="F52">
        <f>VLOOKUP(B52,ARWU!B:D,2,0)</f>
        <v>55</v>
      </c>
    </row>
    <row r="53" spans="1:6">
      <c r="A53" t="s">
        <v>6</v>
      </c>
      <c r="B53" t="s">
        <v>3108</v>
      </c>
      <c r="C53">
        <v>52</v>
      </c>
      <c r="D53">
        <f>VLOOKUP(B53,USNEWS!B:F,5,0)</f>
        <v>171</v>
      </c>
      <c r="E53">
        <f>VLOOKUP(B53,THE!A:C,3,0)</f>
        <v>82</v>
      </c>
      <c r="F53">
        <v>198</v>
      </c>
    </row>
    <row r="54" spans="1:6">
      <c r="A54" t="s">
        <v>2</v>
      </c>
      <c r="B54" t="s">
        <v>3111</v>
      </c>
      <c r="C54">
        <v>53</v>
      </c>
      <c r="D54">
        <f>VLOOKUP(B54,USNEWS!B:F,5,0)</f>
        <v>26</v>
      </c>
      <c r="E54">
        <f>VLOOKUP(B54,THE!A:C,3,0)</f>
        <v>45</v>
      </c>
      <c r="F54">
        <f>VLOOKUP(B54,ARWU!B:D,2,0)</f>
        <v>28</v>
      </c>
    </row>
    <row r="55" spans="1:6" s="11" customFormat="1">
      <c r="A55" s="11" t="s">
        <v>33</v>
      </c>
      <c r="B55" s="11" t="s">
        <v>3112</v>
      </c>
      <c r="C55" s="11">
        <v>54</v>
      </c>
      <c r="D55" s="11">
        <f>VLOOKUP(B55,USNEWS!B:F,5,0)</f>
        <v>222</v>
      </c>
      <c r="E55" s="11" t="e">
        <f>VLOOKUP(B55,THE!A:C,3,0)</f>
        <v>#N/A</v>
      </c>
      <c r="F55" s="11" t="str">
        <f>VLOOKUP(B55,ARWU!B:D,2,0)</f>
        <v>301-400</v>
      </c>
    </row>
    <row r="56" spans="1:6">
      <c r="A56" t="s">
        <v>27</v>
      </c>
      <c r="B56" t="s">
        <v>52</v>
      </c>
      <c r="C56">
        <v>55</v>
      </c>
      <c r="D56">
        <f>VLOOKUP(B56,USNEWS!B:F,5,0)</f>
        <v>187</v>
      </c>
      <c r="E56">
        <v>119</v>
      </c>
      <c r="F56">
        <v>207</v>
      </c>
    </row>
    <row r="57" spans="1:6">
      <c r="A57" t="s">
        <v>35</v>
      </c>
      <c r="B57" t="s">
        <v>53</v>
      </c>
      <c r="C57">
        <v>56</v>
      </c>
      <c r="D57">
        <f>VLOOKUP(B57,USNEWS!B:F,5,0)</f>
        <v>209</v>
      </c>
      <c r="E57">
        <v>292</v>
      </c>
      <c r="F57">
        <v>255</v>
      </c>
    </row>
    <row r="58" spans="1:6">
      <c r="A58" t="s">
        <v>55</v>
      </c>
      <c r="B58" t="s">
        <v>54</v>
      </c>
      <c r="C58">
        <v>57</v>
      </c>
      <c r="D58">
        <f>VLOOKUP(B58,USNEWS!B:F,5,0)</f>
        <v>79</v>
      </c>
      <c r="E58">
        <f>VLOOKUP(B58,THE!A:C,3,0)</f>
        <v>63</v>
      </c>
      <c r="F58">
        <v>128</v>
      </c>
    </row>
    <row r="59" spans="1:6">
      <c r="A59" t="s">
        <v>2</v>
      </c>
      <c r="B59" t="s">
        <v>56</v>
      </c>
      <c r="C59">
        <v>58</v>
      </c>
      <c r="D59">
        <f>VLOOKUP(B59,USNEWS!B:F,5,0)</f>
        <v>71</v>
      </c>
      <c r="E59">
        <f>VLOOKUP(B59,THE!A:C,3,0)</f>
        <v>23</v>
      </c>
      <c r="F59">
        <f>VLOOKUP(B59,ARWU!B:D,2,0)</f>
        <v>68</v>
      </c>
    </row>
    <row r="60" spans="1:6">
      <c r="A60" t="s">
        <v>2</v>
      </c>
      <c r="B60" t="s">
        <v>57</v>
      </c>
      <c r="C60">
        <v>59</v>
      </c>
      <c r="D60">
        <f>VLOOKUP(B60,USNEWS!B:F,5,0)</f>
        <v>11</v>
      </c>
      <c r="E60">
        <f>VLOOKUP(B60,THE!A:C,3,0)</f>
        <v>25</v>
      </c>
      <c r="F60">
        <f>VLOOKUP(B60,ARWU!B:D,2,0)</f>
        <v>15</v>
      </c>
    </row>
    <row r="61" spans="1:6">
      <c r="A61" t="s">
        <v>59</v>
      </c>
      <c r="B61" t="s">
        <v>58</v>
      </c>
      <c r="C61">
        <v>60</v>
      </c>
      <c r="D61">
        <f>VLOOKUP(B61,USNEWS!B:F,5,0)</f>
        <v>64</v>
      </c>
      <c r="E61">
        <f>VLOOKUP(B61,THE!A:C,3,0)</f>
        <v>46</v>
      </c>
      <c r="F61">
        <f>VLOOKUP(B61,ARWU!B:D,2,0)</f>
        <v>47</v>
      </c>
    </row>
    <row r="62" spans="1:6">
      <c r="A62" t="s">
        <v>23</v>
      </c>
      <c r="B62" t="s">
        <v>60</v>
      </c>
      <c r="C62">
        <v>61</v>
      </c>
      <c r="D62">
        <f>VLOOKUP(B62,USNEWS!B:F,5,0)</f>
        <v>136</v>
      </c>
      <c r="E62">
        <v>237</v>
      </c>
      <c r="F62">
        <v>119</v>
      </c>
    </row>
    <row r="63" spans="1:6">
      <c r="A63" t="s">
        <v>55</v>
      </c>
      <c r="B63" t="s">
        <v>61</v>
      </c>
      <c r="C63">
        <v>62</v>
      </c>
      <c r="D63">
        <f>VLOOKUP(B63,USNEWS!B:F,5,0)</f>
        <v>187</v>
      </c>
      <c r="E63">
        <f>VLOOKUP(B63,THE!A:C,3,0)</f>
        <v>59</v>
      </c>
      <c r="F63">
        <v>153</v>
      </c>
    </row>
    <row r="64" spans="1:6">
      <c r="A64" t="s">
        <v>35</v>
      </c>
      <c r="B64" t="s">
        <v>62</v>
      </c>
      <c r="C64">
        <v>63</v>
      </c>
      <c r="D64">
        <f>VLOOKUP(B64,USNEWS!B:F,5,0)</f>
        <v>146</v>
      </c>
      <c r="E64">
        <v>277</v>
      </c>
      <c r="F64">
        <f>VLOOKUP(B64,ARWU!B:D,2,0)</f>
        <v>96</v>
      </c>
    </row>
    <row r="65" spans="1:6">
      <c r="A65" t="s">
        <v>6</v>
      </c>
      <c r="B65" t="s">
        <v>63</v>
      </c>
      <c r="C65">
        <v>64</v>
      </c>
      <c r="D65">
        <f>VLOOKUP(B65,USNEWS!B:F,5,0)</f>
        <v>102</v>
      </c>
      <c r="E65">
        <f>VLOOKUP(B65,THE!A:C,3,0)</f>
        <v>88</v>
      </c>
      <c r="F65">
        <v>171</v>
      </c>
    </row>
    <row r="66" spans="1:6">
      <c r="A66" t="s">
        <v>20</v>
      </c>
      <c r="B66" t="s">
        <v>64</v>
      </c>
      <c r="C66">
        <v>65</v>
      </c>
      <c r="D66">
        <f>VLOOKUP(B66,USNEWS!B:F,5,0)</f>
        <v>84</v>
      </c>
      <c r="E66">
        <f>VLOOKUP(B66,THE!A:C,3,0)</f>
        <v>74</v>
      </c>
      <c r="F66">
        <f>VLOOKUP(B66,ARWU!B:D,2,0)</f>
        <v>79</v>
      </c>
    </row>
    <row r="67" spans="1:6">
      <c r="A67" t="s">
        <v>2</v>
      </c>
      <c r="B67" t="s">
        <v>3113</v>
      </c>
      <c r="C67">
        <v>66</v>
      </c>
      <c r="D67">
        <f>VLOOKUP(B67,USNEWS!B:F,5,0)</f>
        <v>43</v>
      </c>
      <c r="E67">
        <f>VLOOKUP(B67,THE!A:C,3,0)</f>
        <v>36</v>
      </c>
      <c r="F67">
        <f>VLOOKUP(B67,ARWU!B:D,2,0)</f>
        <v>30</v>
      </c>
    </row>
    <row r="68" spans="1:6">
      <c r="A68" t="s">
        <v>2</v>
      </c>
      <c r="B68" t="s">
        <v>3114</v>
      </c>
      <c r="C68">
        <v>67</v>
      </c>
      <c r="D68">
        <f>VLOOKUP(B68,USNEWS!B:F,5,0)</f>
        <v>30</v>
      </c>
      <c r="E68">
        <f>VLOOKUP(B68,THE!A:C,3,0)</f>
        <v>50</v>
      </c>
      <c r="F68">
        <f>VLOOKUP(B68,ARWU!B:D,2,0)</f>
        <v>44</v>
      </c>
    </row>
    <row r="69" spans="1:6">
      <c r="A69" t="s">
        <v>59</v>
      </c>
      <c r="B69" t="s">
        <v>1063</v>
      </c>
      <c r="C69">
        <v>68</v>
      </c>
      <c r="D69">
        <f>VLOOKUP(B69,USNEWS!B:F,5,0)</f>
        <v>53</v>
      </c>
      <c r="E69">
        <f>VLOOKUP(B69,THE!A:C,3,0)</f>
        <v>30</v>
      </c>
      <c r="F69">
        <f>VLOOKUP(B69,ARWU!B:D,2,0)</f>
        <v>51</v>
      </c>
    </row>
    <row r="70" spans="1:6" ht="15">
      <c r="A70" t="s">
        <v>68</v>
      </c>
      <c r="B70" s="10" t="s">
        <v>1152</v>
      </c>
      <c r="C70">
        <v>69</v>
      </c>
      <c r="D70">
        <f>VLOOKUP(B70,USNEWS!B:F,5,0)</f>
        <v>128</v>
      </c>
      <c r="E70">
        <f>VLOOKUP(B70,THE!A:C,3,0)</f>
        <v>195</v>
      </c>
      <c r="F70">
        <v>161</v>
      </c>
    </row>
    <row r="71" spans="1:6">
      <c r="A71" t="s">
        <v>70</v>
      </c>
      <c r="B71" t="s">
        <v>69</v>
      </c>
      <c r="C71">
        <v>70</v>
      </c>
      <c r="D71">
        <f>VLOOKUP(B71,USNEWS!B:F,5,0)</f>
        <v>61</v>
      </c>
      <c r="E71">
        <f>VLOOKUP(B71,THE!A:C,3,0)</f>
        <v>120</v>
      </c>
      <c r="F71">
        <f>VLOOKUP(B71,ARWU!B:D,2,0)</f>
        <v>30</v>
      </c>
    </row>
    <row r="72" spans="1:6">
      <c r="A72" t="s">
        <v>2</v>
      </c>
      <c r="B72" t="s">
        <v>71</v>
      </c>
      <c r="C72">
        <v>71</v>
      </c>
      <c r="D72">
        <f>VLOOKUP(B72,USNEWS!B:F,5,0)</f>
        <v>64</v>
      </c>
      <c r="E72">
        <f>VLOOKUP(B72,THE!A:C,3,0)</f>
        <v>33</v>
      </c>
      <c r="F72">
        <f>VLOOKUP(B72,ARWU!B:D,2,0)</f>
        <v>93</v>
      </c>
    </row>
    <row r="73" spans="1:6">
      <c r="A73" t="s">
        <v>59</v>
      </c>
      <c r="B73" t="s">
        <v>2443</v>
      </c>
      <c r="C73">
        <v>72</v>
      </c>
      <c r="D73">
        <f>VLOOKUP(B73,USNEWS!B:F,5,0)</f>
        <v>37</v>
      </c>
      <c r="E73">
        <f>VLOOKUP(B73,THE!A:C,3,0)</f>
        <v>43</v>
      </c>
      <c r="F73">
        <f>VLOOKUP(B73,ARWU!B:D,2,0)</f>
        <v>47</v>
      </c>
    </row>
    <row r="74" spans="1:6">
      <c r="A74" t="s">
        <v>74</v>
      </c>
      <c r="B74" t="s">
        <v>73</v>
      </c>
      <c r="C74">
        <v>73</v>
      </c>
      <c r="D74">
        <f>VLOOKUP(B74,USNEWS!B:F,5,0)</f>
        <v>97</v>
      </c>
      <c r="E74">
        <f>VLOOKUP(B74,THE!A:C,3,0)</f>
        <v>96</v>
      </c>
      <c r="F74">
        <v>113</v>
      </c>
    </row>
    <row r="75" spans="1:6">
      <c r="A75" t="s">
        <v>6</v>
      </c>
      <c r="B75" t="s">
        <v>75</v>
      </c>
      <c r="C75">
        <v>74</v>
      </c>
      <c r="D75">
        <f>VLOOKUP(B75,USNEWS!B:F,5,0)</f>
        <v>168</v>
      </c>
      <c r="E75">
        <f>VLOOKUP(B75,THE!A:C,3,0)</f>
        <v>96</v>
      </c>
      <c r="F75">
        <v>214</v>
      </c>
    </row>
    <row r="76" spans="1:6">
      <c r="A76" t="s">
        <v>35</v>
      </c>
      <c r="B76" t="s">
        <v>76</v>
      </c>
      <c r="C76">
        <v>75</v>
      </c>
      <c r="D76">
        <f>VLOOKUP(B76,USNEWS!B:F,5,0)</f>
        <v>165</v>
      </c>
      <c r="E76">
        <v>246</v>
      </c>
      <c r="F76">
        <v>125</v>
      </c>
    </row>
    <row r="77" spans="1:6">
      <c r="A77" t="s">
        <v>6</v>
      </c>
      <c r="B77" t="s">
        <v>3115</v>
      </c>
      <c r="C77">
        <v>76</v>
      </c>
      <c r="D77">
        <f>VLOOKUP(B77,USNEWS!B:F,5,0)</f>
        <v>159</v>
      </c>
      <c r="E77">
        <f>VLOOKUP(B77,THE!A:C,3,0)</f>
        <v>147</v>
      </c>
      <c r="F77">
        <v>140</v>
      </c>
    </row>
    <row r="78" spans="1:6">
      <c r="A78" t="s">
        <v>6</v>
      </c>
      <c r="B78" t="s">
        <v>78</v>
      </c>
      <c r="C78">
        <v>77</v>
      </c>
      <c r="D78">
        <f>VLOOKUP(B78,USNEWS!B:F,5,0)</f>
        <v>214</v>
      </c>
      <c r="E78">
        <f>VLOOKUP(B78,THE!A:C,3,0)</f>
        <v>110</v>
      </c>
      <c r="F78">
        <v>389</v>
      </c>
    </row>
    <row r="79" spans="1:6">
      <c r="A79" t="s">
        <v>2</v>
      </c>
      <c r="B79" t="s">
        <v>290</v>
      </c>
      <c r="C79">
        <v>78</v>
      </c>
      <c r="D79">
        <f>VLOOKUP(B79,USNEWS!B:F,5,0)</f>
        <v>212</v>
      </c>
      <c r="E79">
        <v>227</v>
      </c>
      <c r="F79">
        <v>234</v>
      </c>
    </row>
    <row r="80" spans="1:6">
      <c r="A80" t="s">
        <v>81</v>
      </c>
      <c r="B80" t="s">
        <v>80</v>
      </c>
      <c r="C80">
        <v>79</v>
      </c>
      <c r="D80">
        <f>VLOOKUP(B80,USNEWS!B:F,5,0)</f>
        <v>44</v>
      </c>
      <c r="E80">
        <f>VLOOKUP(B80,THE!A:C,3,0)</f>
        <v>40</v>
      </c>
      <c r="F80">
        <f>VLOOKUP(B80,ARWU!B:D,2,0)</f>
        <v>93</v>
      </c>
    </row>
    <row r="81" spans="1:6">
      <c r="A81" t="s">
        <v>8</v>
      </c>
      <c r="B81" t="s">
        <v>82</v>
      </c>
      <c r="C81">
        <v>80</v>
      </c>
      <c r="D81">
        <f>VLOOKUP(B81,USNEWS!B:F,5,0)</f>
        <v>77</v>
      </c>
      <c r="E81">
        <f>VLOOKUP(B81,THE!A:C,3,0)</f>
        <v>106</v>
      </c>
      <c r="F81">
        <f>VLOOKUP(B81,ARWU!B:D,2,0)</f>
        <v>54</v>
      </c>
    </row>
    <row r="82" spans="1:6">
      <c r="A82" t="s">
        <v>84</v>
      </c>
      <c r="B82" t="s">
        <v>3116</v>
      </c>
      <c r="C82">
        <v>81</v>
      </c>
      <c r="D82">
        <f>VLOOKUP(B82,USNEWS!B:F,5,0)</f>
        <v>182</v>
      </c>
      <c r="E82">
        <f>VLOOKUP(B82,THE!A:C,3,0)</f>
        <v>165</v>
      </c>
      <c r="F82">
        <v>170</v>
      </c>
    </row>
    <row r="83" spans="1:6">
      <c r="A83" t="s">
        <v>6</v>
      </c>
      <c r="B83" t="s">
        <v>85</v>
      </c>
      <c r="C83">
        <v>82</v>
      </c>
      <c r="D83">
        <f>VLOOKUP(B83,USNEWS!B:F,5,0)</f>
        <v>122</v>
      </c>
      <c r="E83">
        <f>VLOOKUP(B83,THE!A:C,3,0)</f>
        <v>130</v>
      </c>
      <c r="F83">
        <v>132</v>
      </c>
    </row>
    <row r="84" spans="1:6">
      <c r="A84" t="s">
        <v>37</v>
      </c>
      <c r="B84" t="s">
        <v>1242</v>
      </c>
      <c r="C84">
        <v>83</v>
      </c>
      <c r="D84">
        <f>VLOOKUP(B84,USNEWS!B:F,5,0)</f>
        <v>197</v>
      </c>
      <c r="E84">
        <f>VLOOKUP(B84,THE!A:C,3,0)</f>
        <v>104</v>
      </c>
      <c r="F84">
        <v>237</v>
      </c>
    </row>
    <row r="85" spans="1:6">
      <c r="A85" t="s">
        <v>6</v>
      </c>
      <c r="B85" t="s">
        <v>3109</v>
      </c>
      <c r="C85">
        <v>84</v>
      </c>
      <c r="D85">
        <f>VLOOKUP(B85,USNEWS!B:F,5,0)</f>
        <v>150</v>
      </c>
      <c r="E85">
        <f>VLOOKUP(B85,THE!A:C,3,0)</f>
        <v>109</v>
      </c>
      <c r="F85">
        <v>124</v>
      </c>
    </row>
    <row r="86" spans="1:6">
      <c r="A86" t="s">
        <v>87</v>
      </c>
      <c r="B86" t="s">
        <v>1401</v>
      </c>
      <c r="C86">
        <v>85</v>
      </c>
      <c r="D86">
        <f>VLOOKUP(B86,USNEWS!B:F,5,0)</f>
        <v>322</v>
      </c>
      <c r="E86" t="e">
        <f>VLOOKUP(B86,THE!A:C,3,0)</f>
        <v>#N/A</v>
      </c>
      <c r="F86">
        <v>177</v>
      </c>
    </row>
    <row r="87" spans="1:6">
      <c r="A87" t="s">
        <v>2</v>
      </c>
      <c r="B87" t="s">
        <v>88</v>
      </c>
      <c r="C87">
        <v>86</v>
      </c>
      <c r="D87">
        <f>VLOOKUP(B87,USNEWS!B:F,5,0)</f>
        <v>39</v>
      </c>
      <c r="E87">
        <f>VLOOKUP(B87,THE!A:C,3,0)</f>
        <v>51</v>
      </c>
      <c r="F87">
        <f>VLOOKUP(B87,ARWU!B:D,2,0)</f>
        <v>75</v>
      </c>
    </row>
    <row r="88" spans="1:6">
      <c r="A88" t="s">
        <v>6</v>
      </c>
      <c r="B88" t="s">
        <v>89</v>
      </c>
      <c r="C88">
        <v>87</v>
      </c>
      <c r="D88">
        <f>VLOOKUP(B88,USNEWS!B:F,5,0)</f>
        <v>114</v>
      </c>
      <c r="E88">
        <f>VLOOKUP(B88,THE!A:C,3,0)</f>
        <v>121</v>
      </c>
      <c r="F88">
        <v>144</v>
      </c>
    </row>
    <row r="89" spans="1:6">
      <c r="A89" t="s">
        <v>2</v>
      </c>
      <c r="B89" t="s">
        <v>3117</v>
      </c>
      <c r="C89">
        <v>88</v>
      </c>
      <c r="D89">
        <f>VLOOKUP(B89,USNEWS!B:F,5,0)</f>
        <v>34</v>
      </c>
      <c r="E89">
        <f>VLOOKUP(B89,THE!A:C,3,0)</f>
        <v>72</v>
      </c>
      <c r="F89">
        <f>VLOOKUP(B89,ARWU!B:D,2,0)</f>
        <v>79</v>
      </c>
    </row>
    <row r="90" spans="1:6">
      <c r="A90" t="s">
        <v>2</v>
      </c>
      <c r="B90" t="s">
        <v>91</v>
      </c>
      <c r="C90">
        <v>89</v>
      </c>
      <c r="D90">
        <f>VLOOKUP(B90,USNEWS!B:F,5,0)</f>
        <v>32</v>
      </c>
      <c r="E90">
        <f>VLOOKUP(B90,THE!A:C,3,0)</f>
        <v>64</v>
      </c>
      <c r="F90">
        <f>VLOOKUP(B90,ARWU!B:D,2,0)</f>
        <v>75</v>
      </c>
    </row>
    <row r="91" spans="1:6">
      <c r="A91" t="s">
        <v>2</v>
      </c>
      <c r="B91" t="s">
        <v>92</v>
      </c>
      <c r="C91">
        <v>90</v>
      </c>
      <c r="D91">
        <f>VLOOKUP(B91,USNEWS!B:F,5,0)</f>
        <v>84</v>
      </c>
      <c r="E91">
        <f>VLOOKUP(B91,THE!A:C,3,0)</f>
        <v>87</v>
      </c>
      <c r="F91">
        <f>VLOOKUP(B91,ARWU!B:D,2,0)</f>
        <v>72</v>
      </c>
    </row>
    <row r="92" spans="1:6">
      <c r="A92" t="s">
        <v>94</v>
      </c>
      <c r="B92" t="s">
        <v>93</v>
      </c>
      <c r="C92">
        <v>91</v>
      </c>
      <c r="D92">
        <f>VLOOKUP(B92,USNEWS!B:F,5,0)</f>
        <v>101</v>
      </c>
      <c r="E92">
        <f>VLOOKUP(B92,THE!A:C,3,0)</f>
        <v>91</v>
      </c>
      <c r="F92">
        <f>VLOOKUP(B92,ARWU!B:D,2,0)</f>
        <v>56</v>
      </c>
    </row>
    <row r="93" spans="1:6">
      <c r="A93" t="s">
        <v>2</v>
      </c>
      <c r="B93" t="s">
        <v>95</v>
      </c>
      <c r="C93">
        <v>92</v>
      </c>
      <c r="D93">
        <f>VLOOKUP(B93,USNEWS!B:F,5,0)</f>
        <v>72</v>
      </c>
      <c r="E93">
        <f>VLOOKUP(B93,THE!A:C,3,0)</f>
        <v>70</v>
      </c>
      <c r="F93">
        <f>VLOOKUP(B93,ARWU!B:D,2,0)</f>
        <v>63</v>
      </c>
    </row>
    <row r="94" spans="1:6">
      <c r="A94" t="s">
        <v>6</v>
      </c>
      <c r="B94" t="s">
        <v>96</v>
      </c>
      <c r="C94">
        <v>93</v>
      </c>
      <c r="D94">
        <f>VLOOKUP(B94,USNEWS!B:F,5,0)</f>
        <v>121</v>
      </c>
      <c r="E94">
        <f>VLOOKUP(B94,THE!A:C,3,0)</f>
        <v>133</v>
      </c>
      <c r="F94">
        <v>137</v>
      </c>
    </row>
    <row r="95" spans="1:6">
      <c r="A95" t="s">
        <v>30</v>
      </c>
      <c r="B95" t="s">
        <v>97</v>
      </c>
      <c r="C95">
        <v>94</v>
      </c>
      <c r="D95">
        <f>VLOOKUP(B95,USNEWS!B:F,5,0)</f>
        <v>106</v>
      </c>
      <c r="E95">
        <f>VLOOKUP(B95,THE!A:C,3,0)</f>
        <v>107</v>
      </c>
      <c r="F95">
        <v>127</v>
      </c>
    </row>
    <row r="96" spans="1:6">
      <c r="A96" t="s">
        <v>2</v>
      </c>
      <c r="B96" t="s">
        <v>98</v>
      </c>
      <c r="C96">
        <v>95</v>
      </c>
      <c r="D96">
        <f>VLOOKUP(B96,USNEWS!B:F,5,0)</f>
        <v>57</v>
      </c>
      <c r="E96">
        <f>VLOOKUP(B96,THE!A:C,3,0)</f>
        <v>68</v>
      </c>
      <c r="F96">
        <f>VLOOKUP(B96,ARWU!B:D,2,0)</f>
        <v>77</v>
      </c>
    </row>
    <row r="97" spans="1:6">
      <c r="A97" t="s">
        <v>8</v>
      </c>
      <c r="B97" t="s">
        <v>99</v>
      </c>
      <c r="C97">
        <v>96</v>
      </c>
      <c r="D97">
        <f>VLOOKUP(B97,USNEWS!B:F,5,0)</f>
        <v>104</v>
      </c>
      <c r="E97">
        <f>VLOOKUP(B97,THE!A:C,3,0)</f>
        <v>137</v>
      </c>
      <c r="F97">
        <f>VLOOKUP(B97,ARWU!B:D,2,0)</f>
        <v>53</v>
      </c>
    </row>
    <row r="98" spans="1:6">
      <c r="A98" t="s">
        <v>74</v>
      </c>
      <c r="B98" t="s">
        <v>100</v>
      </c>
      <c r="C98">
        <v>97</v>
      </c>
      <c r="D98">
        <f>VLOOKUP(B98,USNEWS!B:F,5,0)</f>
        <v>198</v>
      </c>
      <c r="E98">
        <f>VLOOKUP(B98,THE!A:C,3,0)</f>
        <v>159</v>
      </c>
      <c r="F98">
        <v>226</v>
      </c>
    </row>
    <row r="99" spans="1:6">
      <c r="A99" t="s">
        <v>74</v>
      </c>
      <c r="B99" t="s">
        <v>101</v>
      </c>
      <c r="C99">
        <v>98</v>
      </c>
      <c r="D99">
        <f>VLOOKUP(B99,USNEWS!B:F,5,0)</f>
        <v>118</v>
      </c>
      <c r="E99">
        <f>VLOOKUP(B99,THE!A:C,3,0)</f>
        <v>93</v>
      </c>
      <c r="F99">
        <f>VLOOKUP(B99,ARWU!B:D,2,0)</f>
        <v>60</v>
      </c>
    </row>
    <row r="100" spans="1:6">
      <c r="A100" t="s">
        <v>37</v>
      </c>
      <c r="B100" t="s">
        <v>102</v>
      </c>
      <c r="C100">
        <v>99</v>
      </c>
      <c r="D100">
        <f>VLOOKUP(B100,USNEWS!B:F,5,0)</f>
        <v>280</v>
      </c>
      <c r="E100">
        <v>222</v>
      </c>
      <c r="F100">
        <v>157</v>
      </c>
    </row>
    <row r="101" spans="1:6" ht="15">
      <c r="A101" t="s">
        <v>104</v>
      </c>
      <c r="B101" s="10" t="s">
        <v>1249</v>
      </c>
      <c r="C101">
        <v>100</v>
      </c>
      <c r="D101">
        <f>VLOOKUP(B101,USNEWS!B:F,5,0)</f>
        <v>202</v>
      </c>
      <c r="E101">
        <v>248</v>
      </c>
      <c r="F101">
        <v>172</v>
      </c>
    </row>
    <row r="102" spans="1:6">
      <c r="A102" t="s">
        <v>59</v>
      </c>
      <c r="B102" t="s">
        <v>3119</v>
      </c>
      <c r="C102">
        <v>101</v>
      </c>
      <c r="D102">
        <f>VLOOKUP(B102,USNEWS!B:F,5,0)</f>
        <v>157</v>
      </c>
      <c r="E102">
        <f>VLOOKUP(B102,THE!A:C,3,0)</f>
        <v>144</v>
      </c>
      <c r="F102">
        <v>223</v>
      </c>
    </row>
    <row r="103" spans="1:6">
      <c r="A103" t="s">
        <v>55</v>
      </c>
      <c r="B103" t="s">
        <v>106</v>
      </c>
      <c r="C103">
        <v>102</v>
      </c>
      <c r="D103">
        <f>VLOOKUP(B103,USNEWS!B:F,5,0)</f>
        <v>77</v>
      </c>
      <c r="E103">
        <f>VLOOKUP(B103,THE!A:C,3,0)</f>
        <v>77</v>
      </c>
      <c r="F103">
        <f>VLOOKUP(B103,ARWU!B:D,2,0)</f>
        <v>93</v>
      </c>
    </row>
    <row r="104" spans="1:6">
      <c r="A104" t="s">
        <v>20</v>
      </c>
      <c r="B104" t="s">
        <v>3120</v>
      </c>
      <c r="C104">
        <v>103</v>
      </c>
      <c r="D104">
        <f>VLOOKUP(B104,USNEWS!B:F,5,0)</f>
        <v>128</v>
      </c>
      <c r="E104">
        <f>VLOOKUP(B104,THE!A:C,3,0)</f>
        <v>125</v>
      </c>
      <c r="F104">
        <f>VLOOKUP(B104,ARWU!B:D,2,0)</f>
        <v>96</v>
      </c>
    </row>
    <row r="105" spans="1:6">
      <c r="A105" t="s">
        <v>55</v>
      </c>
      <c r="B105" t="s">
        <v>108</v>
      </c>
      <c r="C105">
        <v>104</v>
      </c>
      <c r="D105">
        <f>VLOOKUP(B105,USNEWS!B:F,5,0)</f>
        <v>69</v>
      </c>
      <c r="E105">
        <f>VLOOKUP(B105,THE!A:C,3,0)</f>
        <v>86</v>
      </c>
      <c r="F105" t="e">
        <f>VLOOKUP(B105,ARWU!B:D,2,0)</f>
        <v>#N/A</v>
      </c>
    </row>
    <row r="106" spans="1:6">
      <c r="A106" t="s">
        <v>23</v>
      </c>
      <c r="B106" t="s">
        <v>109</v>
      </c>
      <c r="C106">
        <v>105</v>
      </c>
      <c r="D106">
        <f>VLOOKUP(B106,USNEWS!B:F,5,0)</f>
        <v>131</v>
      </c>
      <c r="E106">
        <f>VLOOKUP(B106,THE!A:C,3,0)</f>
        <v>153</v>
      </c>
      <c r="F106" t="str">
        <f>VLOOKUP(B106,ARWU!B:D,2,0)</f>
        <v>101-150</v>
      </c>
    </row>
    <row r="107" spans="1:6">
      <c r="A107" t="s">
        <v>37</v>
      </c>
      <c r="B107" t="s">
        <v>1285</v>
      </c>
      <c r="C107">
        <v>106</v>
      </c>
      <c r="D107">
        <f>VLOOKUP(B107,USNEWS!B:F,5,0)</f>
        <v>231</v>
      </c>
      <c r="E107">
        <f>VLOOKUP(B107,THE!A:C,3,0)</f>
        <v>137</v>
      </c>
      <c r="F107" t="str">
        <f>VLOOKUP(B107,ARWU!B:D,2,0)</f>
        <v>151-200</v>
      </c>
    </row>
    <row r="108" spans="1:6">
      <c r="A108" t="s">
        <v>2</v>
      </c>
      <c r="B108" t="s">
        <v>110</v>
      </c>
      <c r="C108">
        <v>107</v>
      </c>
      <c r="D108">
        <f>VLOOKUP(B108,USNEWS!B:F,5,0)</f>
        <v>34</v>
      </c>
      <c r="E108" t="e">
        <f>VLOOKUP(B108,THE!A:C,3,0)</f>
        <v>#N/A</v>
      </c>
      <c r="F108" t="e">
        <f>VLOOKUP(B108,ARWU!B:D,2,0)</f>
        <v>#N/A</v>
      </c>
    </row>
    <row r="109" spans="1:6">
      <c r="A109" t="s">
        <v>112</v>
      </c>
      <c r="B109" t="s">
        <v>111</v>
      </c>
      <c r="C109">
        <v>108</v>
      </c>
      <c r="D109">
        <f>VLOOKUP(B109,USNEWS!B:F,5,0)</f>
        <v>227</v>
      </c>
      <c r="E109">
        <f>VLOOKUP(B109,THE!A:C,3,0)</f>
        <v>188</v>
      </c>
      <c r="F109" t="e">
        <f>VLOOKUP(B109,ARWU!B:D,2,0)</f>
        <v>#N/A</v>
      </c>
    </row>
    <row r="110" spans="1:6">
      <c r="A110" t="s">
        <v>70</v>
      </c>
      <c r="B110" t="s">
        <v>113</v>
      </c>
      <c r="C110">
        <v>109</v>
      </c>
      <c r="D110">
        <f>VLOOKUP(B110,USNEWS!B:F,5,0)</f>
        <v>171</v>
      </c>
      <c r="E110">
        <f>VLOOKUP(B110,THE!A:C,3,0)</f>
        <v>176</v>
      </c>
      <c r="F110" t="str">
        <f>VLOOKUP(B110,ARWU!B:D,2,0)</f>
        <v>151-200</v>
      </c>
    </row>
    <row r="111" spans="1:6">
      <c r="A111" t="s">
        <v>23</v>
      </c>
      <c r="B111" t="s">
        <v>114</v>
      </c>
      <c r="C111">
        <v>110</v>
      </c>
      <c r="D111">
        <f>VLOOKUP(B111,USNEWS!B:F,5,0)</f>
        <v>106</v>
      </c>
      <c r="E111" t="str">
        <f>VLOOKUP(B111,THE!A:C,3,0)</f>
        <v>201-250</v>
      </c>
      <c r="F111" t="str">
        <f>VLOOKUP(B111,ARWU!B:D,2,0)</f>
        <v>101-150</v>
      </c>
    </row>
    <row r="112" spans="1:6">
      <c r="A112" t="s">
        <v>27</v>
      </c>
      <c r="B112" t="s">
        <v>115</v>
      </c>
      <c r="C112">
        <v>111</v>
      </c>
      <c r="D112" t="e">
        <f>VLOOKUP(B112,USNEWS!B:F,5,0)</f>
        <v>#N/A</v>
      </c>
      <c r="E112" t="e">
        <f>VLOOKUP(B112,THE!A:C,3,0)</f>
        <v>#N/A</v>
      </c>
      <c r="F112" t="str">
        <f>VLOOKUP(B112,ARWU!B:D,2,0)</f>
        <v>301-400</v>
      </c>
    </row>
    <row r="113" spans="1:6">
      <c r="A113" t="s">
        <v>37</v>
      </c>
      <c r="B113" t="s">
        <v>116</v>
      </c>
      <c r="C113">
        <v>112</v>
      </c>
      <c r="D113">
        <f>VLOOKUP(B113,USNEWS!B:F,5,0)</f>
        <v>260</v>
      </c>
      <c r="E113" t="str">
        <f>VLOOKUP(B113,THE!A:C,3,0)</f>
        <v>251-300</v>
      </c>
      <c r="F113" t="str">
        <f>VLOOKUP(B113,ARWU!B:D,2,0)</f>
        <v>201-300</v>
      </c>
    </row>
    <row r="114" spans="1:6">
      <c r="A114" t="s">
        <v>118</v>
      </c>
      <c r="B114" t="s">
        <v>117</v>
      </c>
      <c r="C114">
        <v>113</v>
      </c>
      <c r="D114">
        <f>VLOOKUP(B114,USNEWS!B:F,5,0)</f>
        <v>139</v>
      </c>
      <c r="E114">
        <f>VLOOKUP(B114,THE!A:C,3,0)</f>
        <v>132</v>
      </c>
      <c r="F114">
        <f>VLOOKUP(B114,ARWU!B:D,2,0)</f>
        <v>67</v>
      </c>
    </row>
    <row r="115" spans="1:6">
      <c r="A115" t="s">
        <v>55</v>
      </c>
      <c r="B115" t="s">
        <v>119</v>
      </c>
      <c r="C115">
        <v>114</v>
      </c>
      <c r="D115">
        <f>VLOOKUP(B115,USNEWS!B:F,5,0)</f>
        <v>93</v>
      </c>
      <c r="E115">
        <f>VLOOKUP(B115,THE!A:C,3,0)</f>
        <v>80</v>
      </c>
      <c r="F115">
        <f>VLOOKUP(B115,ARWU!B:D,2,0)</f>
        <v>72</v>
      </c>
    </row>
    <row r="116" spans="1:6">
      <c r="A116" t="s">
        <v>23</v>
      </c>
      <c r="B116" t="s">
        <v>120</v>
      </c>
      <c r="C116">
        <v>115</v>
      </c>
      <c r="D116">
        <f>VLOOKUP(B116,USNEWS!B:F,5,0)</f>
        <v>180</v>
      </c>
      <c r="E116" t="str">
        <f>VLOOKUP(B116,THE!A:C,3,0)</f>
        <v>201-250</v>
      </c>
      <c r="F116" t="str">
        <f>VLOOKUP(B116,ARWU!B:D,2,0)</f>
        <v>201-300</v>
      </c>
    </row>
    <row r="117" spans="1:6">
      <c r="A117" t="s">
        <v>35</v>
      </c>
      <c r="B117" t="s">
        <v>121</v>
      </c>
      <c r="C117">
        <v>116</v>
      </c>
      <c r="D117">
        <f>VLOOKUP(B117,USNEWS!B:F,5,0)</f>
        <v>194</v>
      </c>
      <c r="E117" t="str">
        <f>VLOOKUP(B117,THE!A:C,3,0)</f>
        <v>301-350</v>
      </c>
      <c r="F117">
        <f>VLOOKUP(B117,ARWU!B:D,2,0)</f>
        <v>72</v>
      </c>
    </row>
    <row r="118" spans="1:6">
      <c r="A118" t="s">
        <v>70</v>
      </c>
      <c r="B118" t="s">
        <v>122</v>
      </c>
      <c r="C118">
        <v>117</v>
      </c>
      <c r="D118">
        <f>VLOOKUP(B118,USNEWS!B:F,5,0)</f>
        <v>127</v>
      </c>
      <c r="E118">
        <f>VLOOKUP(B118,THE!A:C,3,0)</f>
        <v>98</v>
      </c>
      <c r="F118" t="e">
        <f>VLOOKUP(B118,ARWU!B:D,2,0)</f>
        <v>#N/A</v>
      </c>
    </row>
    <row r="119" spans="1:6">
      <c r="A119" t="s">
        <v>2</v>
      </c>
      <c r="B119" t="s">
        <v>2012</v>
      </c>
      <c r="C119">
        <v>118</v>
      </c>
      <c r="D119" t="e">
        <f>VLOOKUP(B119,USNEWS!B:F,5,0)</f>
        <v>#N/A</v>
      </c>
      <c r="E119">
        <f>VLOOKUP(B119,THE!A:C,3,0)</f>
        <v>48</v>
      </c>
      <c r="F119" t="e">
        <f>VLOOKUP(B119,ARWU!B:D,2,0)</f>
        <v>#N/A</v>
      </c>
    </row>
    <row r="120" spans="1:6">
      <c r="A120" t="s">
        <v>55</v>
      </c>
      <c r="B120" t="s">
        <v>123</v>
      </c>
      <c r="C120">
        <v>119</v>
      </c>
      <c r="D120" t="e">
        <f>VLOOKUP(B120,USNEWS!B:F,5,0)</f>
        <v>#N/A</v>
      </c>
      <c r="E120" t="e">
        <f>VLOOKUP(B120,THE!A:C,3,0)</f>
        <v>#N/A</v>
      </c>
      <c r="F120" t="str">
        <f>VLOOKUP(B120,ARWU!B:D,2,0)</f>
        <v>101-150</v>
      </c>
    </row>
    <row r="121" spans="1:6">
      <c r="A121" t="s">
        <v>125</v>
      </c>
      <c r="B121" t="s">
        <v>124</v>
      </c>
      <c r="C121">
        <v>120</v>
      </c>
      <c r="D121">
        <f>VLOOKUP(B121,USNEWS!B:F,5,0)</f>
        <v>117</v>
      </c>
      <c r="E121" t="e">
        <f>VLOOKUP(B121,THE!A:C,3,0)</f>
        <v>#N/A</v>
      </c>
      <c r="F121" t="e">
        <f>VLOOKUP(B121,ARWU!B:D,2,0)</f>
        <v>#N/A</v>
      </c>
    </row>
    <row r="122" spans="1:6">
      <c r="A122" t="s">
        <v>59</v>
      </c>
      <c r="B122" t="s">
        <v>126</v>
      </c>
      <c r="C122">
        <v>121</v>
      </c>
      <c r="D122">
        <f>VLOOKUP(B122,USNEWS!B:F,5,0)</f>
        <v>68</v>
      </c>
      <c r="E122" t="e">
        <f>VLOOKUP(B122,THE!A:C,3,0)</f>
        <v>#N/A</v>
      </c>
      <c r="F122" t="e">
        <f>VLOOKUP(B122,ARWU!B:D,2,0)</f>
        <v>#N/A</v>
      </c>
    </row>
    <row r="123" spans="1:6">
      <c r="A123" t="s">
        <v>55</v>
      </c>
      <c r="B123" t="s">
        <v>127</v>
      </c>
      <c r="C123">
        <v>122</v>
      </c>
      <c r="D123">
        <f>VLOOKUP(B123,USNEWS!B:F,5,0)</f>
        <v>288</v>
      </c>
      <c r="E123">
        <f>VLOOKUP(B123,THE!A:C,3,0)</f>
        <v>177</v>
      </c>
      <c r="F123" t="str">
        <f>VLOOKUP(B123,ARWU!B:D,2,0)</f>
        <v>201-300</v>
      </c>
    </row>
    <row r="124" spans="1:6">
      <c r="A124" t="s">
        <v>59</v>
      </c>
      <c r="B124" t="s">
        <v>128</v>
      </c>
      <c r="C124">
        <v>123</v>
      </c>
      <c r="D124" t="e">
        <f>VLOOKUP(B124,USNEWS!B:F,5,0)</f>
        <v>#N/A</v>
      </c>
      <c r="E124" t="e">
        <f>VLOOKUP(B124,THE!A:C,3,0)</f>
        <v>#N/A</v>
      </c>
      <c r="F124" t="e">
        <f>VLOOKUP(B124,ARWU!B:D,2,0)</f>
        <v>#N/A</v>
      </c>
    </row>
    <row r="125" spans="1:6">
      <c r="A125" t="s">
        <v>6</v>
      </c>
      <c r="B125" t="s">
        <v>129</v>
      </c>
      <c r="C125">
        <v>124</v>
      </c>
      <c r="D125">
        <f>VLOOKUP(B125,USNEWS!B:F,5,0)</f>
        <v>162</v>
      </c>
      <c r="E125">
        <f>VLOOKUP(B125,THE!A:C,3,0)</f>
        <v>113</v>
      </c>
      <c r="F125" t="e">
        <f>VLOOKUP(B125,ARWU!B:D,2,0)</f>
        <v>#N/A</v>
      </c>
    </row>
    <row r="126" spans="1:6">
      <c r="A126" t="s">
        <v>20</v>
      </c>
      <c r="B126" t="s">
        <v>130</v>
      </c>
      <c r="C126">
        <v>125</v>
      </c>
      <c r="D126" t="e">
        <f>VLOOKUP(B126,USNEWS!B:F,5,0)</f>
        <v>#N/A</v>
      </c>
      <c r="E126" t="e">
        <f>VLOOKUP(B126,THE!A:C,3,0)</f>
        <v>#N/A</v>
      </c>
      <c r="F126" t="e">
        <f>VLOOKUP(B126,ARWU!B:D,2,0)</f>
        <v>#N/A</v>
      </c>
    </row>
    <row r="127" spans="1:6">
      <c r="A127" t="s">
        <v>30</v>
      </c>
      <c r="B127" t="s">
        <v>131</v>
      </c>
      <c r="C127">
        <v>126</v>
      </c>
      <c r="D127" t="e">
        <f>VLOOKUP(B127,USNEWS!B:F,5,0)</f>
        <v>#N/A</v>
      </c>
      <c r="E127" t="e">
        <f>VLOOKUP(B127,THE!A:C,3,0)</f>
        <v>#N/A</v>
      </c>
      <c r="F127" t="e">
        <f>VLOOKUP(B127,ARWU!B:D,2,0)</f>
        <v>#N/A</v>
      </c>
    </row>
    <row r="128" spans="1:6">
      <c r="A128" t="s">
        <v>6</v>
      </c>
      <c r="B128" t="s">
        <v>132</v>
      </c>
      <c r="C128">
        <v>127</v>
      </c>
      <c r="D128">
        <f>VLOOKUP(B128,USNEWS!B:F,5,0)</f>
        <v>248</v>
      </c>
      <c r="E128">
        <f>VLOOKUP(B128,THE!A:C,3,0)</f>
        <v>129</v>
      </c>
      <c r="F128" t="e">
        <f>VLOOKUP(B128,ARWU!B:D,2,0)</f>
        <v>#N/A</v>
      </c>
    </row>
    <row r="129" spans="1:6">
      <c r="A129" t="s">
        <v>133</v>
      </c>
      <c r="B129" t="s">
        <v>3076</v>
      </c>
      <c r="C129">
        <v>128</v>
      </c>
      <c r="D129" t="e">
        <f>VLOOKUP(B129,USNEWS!B:F,5,0)</f>
        <v>#N/A</v>
      </c>
      <c r="E129" t="e">
        <f>VLOOKUP(B129,THE!A:C,3,0)</f>
        <v>#N/A</v>
      </c>
      <c r="F129" t="e">
        <f>VLOOKUP(B129,ARWU!B:D,2,0)</f>
        <v>#N/A</v>
      </c>
    </row>
    <row r="130" spans="1:6">
      <c r="A130" t="s">
        <v>6</v>
      </c>
      <c r="B130" t="s">
        <v>134</v>
      </c>
      <c r="C130">
        <v>129</v>
      </c>
      <c r="D130">
        <f>VLOOKUP(B130,USNEWS!B:F,5,0)</f>
        <v>231</v>
      </c>
      <c r="E130">
        <f>VLOOKUP(B130,THE!A:C,3,0)</f>
        <v>137</v>
      </c>
      <c r="F130" t="e">
        <f>VLOOKUP(B130,ARWU!B:D,2,0)</f>
        <v>#N/A</v>
      </c>
    </row>
    <row r="131" spans="1:6">
      <c r="A131" t="s">
        <v>35</v>
      </c>
      <c r="B131" t="s">
        <v>135</v>
      </c>
      <c r="C131">
        <v>130</v>
      </c>
      <c r="D131">
        <f>VLOOKUP(B131,USNEWS!B:F,5,0)</f>
        <v>282</v>
      </c>
      <c r="E131" t="str">
        <f>VLOOKUP(B131,THE!A:C,3,0)</f>
        <v>401-500</v>
      </c>
      <c r="F131" t="str">
        <f>VLOOKUP(B131,ARWU!B:D,2,0)</f>
        <v>151-200</v>
      </c>
    </row>
    <row r="132" spans="1:6">
      <c r="A132" t="s">
        <v>81</v>
      </c>
      <c r="B132" t="s">
        <v>136</v>
      </c>
      <c r="C132">
        <v>131</v>
      </c>
      <c r="D132">
        <f>VLOOKUP(B132,USNEWS!B:F,5,0)</f>
        <v>97</v>
      </c>
      <c r="E132">
        <f>VLOOKUP(B132,THE!A:C,3,0)</f>
        <v>118</v>
      </c>
      <c r="F132" t="e">
        <f>VLOOKUP(B132,ARWU!B:D,2,0)</f>
        <v>#N/A</v>
      </c>
    </row>
    <row r="133" spans="1:6">
      <c r="A133" t="s">
        <v>2</v>
      </c>
      <c r="B133" t="s">
        <v>137</v>
      </c>
      <c r="C133">
        <v>132</v>
      </c>
      <c r="D133" t="e">
        <f>VLOOKUP(B133,USNEWS!B:F,5,0)</f>
        <v>#N/A</v>
      </c>
      <c r="E133">
        <f>VLOOKUP(B133,THE!A:C,3,0)</f>
        <v>67</v>
      </c>
      <c r="F133" t="e">
        <f>VLOOKUP(B133,ARWU!B:D,2,0)</f>
        <v>#N/A</v>
      </c>
    </row>
    <row r="134" spans="1:6">
      <c r="A134" t="s">
        <v>138</v>
      </c>
      <c r="B134" t="s">
        <v>1521</v>
      </c>
      <c r="C134">
        <v>133</v>
      </c>
      <c r="D134">
        <f>VLOOKUP(B134,USNEWS!B:F,5,0)</f>
        <v>422</v>
      </c>
      <c r="E134" t="e">
        <f>VLOOKUP(B134,THE!A:C,3,0)</f>
        <v>#N/A</v>
      </c>
      <c r="F134" t="e">
        <f>VLOOKUP(B134,ARWU!B:D,2,0)</f>
        <v>#N/A</v>
      </c>
    </row>
    <row r="135" spans="1:6">
      <c r="A135" t="s">
        <v>94</v>
      </c>
      <c r="B135" t="s">
        <v>139</v>
      </c>
      <c r="C135">
        <v>134</v>
      </c>
      <c r="D135">
        <f>VLOOKUP(B135,USNEWS!B:F,5,0)</f>
        <v>352</v>
      </c>
      <c r="E135" t="str">
        <f>VLOOKUP(B135,THE!A:C,3,0)</f>
        <v>201-250</v>
      </c>
      <c r="F135" t="e">
        <f>VLOOKUP(B135,ARWU!B:D,2,0)</f>
        <v>#N/A</v>
      </c>
    </row>
    <row r="136" spans="1:6">
      <c r="A136" t="s">
        <v>35</v>
      </c>
      <c r="B136" t="s">
        <v>140</v>
      </c>
      <c r="C136">
        <v>135</v>
      </c>
      <c r="D136">
        <f>VLOOKUP(B136,USNEWS!B:F,5,0)</f>
        <v>291</v>
      </c>
      <c r="E136" t="str">
        <f>VLOOKUP(B136,THE!A:C,3,0)</f>
        <v>351-400</v>
      </c>
      <c r="F136" t="str">
        <f>VLOOKUP(B136,ARWU!B:D,2,0)</f>
        <v>201-300</v>
      </c>
    </row>
    <row r="137" spans="1:6">
      <c r="A137" t="s">
        <v>2</v>
      </c>
      <c r="B137" t="s">
        <v>141</v>
      </c>
      <c r="C137">
        <v>136</v>
      </c>
      <c r="D137">
        <f>VLOOKUP(B137,USNEWS!B:F,5,0)</f>
        <v>44</v>
      </c>
      <c r="E137">
        <f>VLOOKUP(B137,THE!A:C,3,0)</f>
        <v>60</v>
      </c>
      <c r="F137">
        <f>VLOOKUP(B137,ARWU!B:D,2,0)</f>
        <v>49</v>
      </c>
    </row>
    <row r="138" spans="1:6">
      <c r="A138" t="s">
        <v>2</v>
      </c>
      <c r="B138" t="s">
        <v>142</v>
      </c>
      <c r="C138">
        <v>137</v>
      </c>
      <c r="D138">
        <f>VLOOKUP(B138,USNEWS!B:F,5,0)</f>
        <v>29</v>
      </c>
      <c r="E138">
        <f>VLOOKUP(B138,THE!A:C,3,0)</f>
        <v>53</v>
      </c>
      <c r="F138">
        <f>VLOOKUP(B138,ARWU!B:D,2,0)</f>
        <v>33</v>
      </c>
    </row>
    <row r="139" spans="1:6">
      <c r="A139" t="s">
        <v>8</v>
      </c>
      <c r="B139" t="s">
        <v>143</v>
      </c>
      <c r="C139">
        <v>138</v>
      </c>
      <c r="D139">
        <f>VLOOKUP(B139,USNEWS!B:F,5,0)</f>
        <v>216</v>
      </c>
      <c r="E139">
        <f>VLOOKUP(B139,THE!A:C,3,0)</f>
        <v>151</v>
      </c>
      <c r="F139" t="str">
        <f>VLOOKUP(B139,ARWU!B:D,2,0)</f>
        <v>201-300</v>
      </c>
    </row>
    <row r="140" spans="1:6">
      <c r="A140" t="s">
        <v>74</v>
      </c>
      <c r="B140" t="s">
        <v>144</v>
      </c>
      <c r="C140">
        <v>139</v>
      </c>
      <c r="D140">
        <f>VLOOKUP(B140,USNEWS!B:F,5,0)</f>
        <v>366</v>
      </c>
      <c r="E140" t="str">
        <f>VLOOKUP(B140,THE!A:C,3,0)</f>
        <v>251-300</v>
      </c>
      <c r="F140" t="str">
        <f>VLOOKUP(B140,ARWU!B:D,2,0)</f>
        <v>201-300</v>
      </c>
    </row>
    <row r="141" spans="1:6">
      <c r="A141" t="s">
        <v>6</v>
      </c>
      <c r="B141" t="s">
        <v>145</v>
      </c>
      <c r="C141">
        <v>140</v>
      </c>
      <c r="D141">
        <f>VLOOKUP(B141,USNEWS!B:F,5,0)</f>
        <v>178</v>
      </c>
      <c r="E141">
        <f>VLOOKUP(B141,THE!A:C,3,0)</f>
        <v>182</v>
      </c>
      <c r="F141" t="str">
        <f>VLOOKUP(B141,ARWU!B:D,2,0)</f>
        <v>101-150</v>
      </c>
    </row>
    <row r="142" spans="1:6">
      <c r="A142" t="s">
        <v>33</v>
      </c>
      <c r="B142" t="s">
        <v>3077</v>
      </c>
      <c r="C142">
        <v>141</v>
      </c>
      <c r="D142" t="e">
        <f>VLOOKUP(B142,USNEWS!B:F,5,0)</f>
        <v>#N/A</v>
      </c>
      <c r="E142" t="e">
        <f>VLOOKUP(B142,THE!A:C,3,0)</f>
        <v>#N/A</v>
      </c>
      <c r="F142" t="e">
        <f>VLOOKUP(B142,ARWU!B:D,2,0)</f>
        <v>#N/A</v>
      </c>
    </row>
    <row r="143" spans="1:6">
      <c r="A143" t="s">
        <v>8</v>
      </c>
      <c r="B143" t="s">
        <v>146</v>
      </c>
      <c r="C143">
        <v>142</v>
      </c>
      <c r="D143">
        <f>VLOOKUP(B143,USNEWS!B:F,5,0)</f>
        <v>132</v>
      </c>
      <c r="E143">
        <f>VLOOKUP(B143,THE!A:C,3,0)</f>
        <v>98</v>
      </c>
      <c r="F143" t="str">
        <f>VLOOKUP(B143,ARWU!B:D,2,0)</f>
        <v>101-150</v>
      </c>
    </row>
    <row r="144" spans="1:6">
      <c r="A144" t="s">
        <v>6</v>
      </c>
      <c r="B144" t="s">
        <v>147</v>
      </c>
      <c r="C144">
        <v>143</v>
      </c>
      <c r="D144">
        <f>VLOOKUP(B144,USNEWS!B:F,5,0)</f>
        <v>240</v>
      </c>
      <c r="E144">
        <f>VLOOKUP(B144,THE!A:C,3,0)</f>
        <v>188</v>
      </c>
      <c r="F144" t="str">
        <f>VLOOKUP(B144,ARWU!B:D,2,0)</f>
        <v>201-300</v>
      </c>
    </row>
    <row r="145" spans="1:6">
      <c r="A145" t="s">
        <v>55</v>
      </c>
      <c r="B145" t="s">
        <v>148</v>
      </c>
      <c r="C145">
        <v>144</v>
      </c>
      <c r="D145">
        <f>VLOOKUP(B145,USNEWS!B:F,5,0)</f>
        <v>82</v>
      </c>
      <c r="E145">
        <f>VLOOKUP(B145,THE!A:C,3,0)</f>
        <v>69</v>
      </c>
      <c r="F145" t="e">
        <f>VLOOKUP(B145,ARWU!B:D,2,0)</f>
        <v>#N/A</v>
      </c>
    </row>
    <row r="146" spans="1:6">
      <c r="A146" t="s">
        <v>2</v>
      </c>
      <c r="B146" t="s">
        <v>149</v>
      </c>
      <c r="C146">
        <v>145</v>
      </c>
      <c r="D146">
        <f>VLOOKUP(B146,USNEWS!B:F,5,0)</f>
        <v>47</v>
      </c>
      <c r="E146">
        <f>VLOOKUP(B146,THE!A:C,3,0)</f>
        <v>80</v>
      </c>
      <c r="F146">
        <f>VLOOKUP(B146,ARWU!B:D,2,0)</f>
        <v>70</v>
      </c>
    </row>
    <row r="147" spans="1:6">
      <c r="A147" t="s">
        <v>59</v>
      </c>
      <c r="B147" t="s">
        <v>150</v>
      </c>
      <c r="C147">
        <v>146</v>
      </c>
      <c r="D147">
        <f>VLOOKUP(B147,USNEWS!B:F,5,0)</f>
        <v>162</v>
      </c>
      <c r="E147">
        <f>VLOOKUP(B147,THE!A:C,3,0)</f>
        <v>78</v>
      </c>
      <c r="F147" t="e">
        <f>VLOOKUP(B147,ARWU!B:D,2,0)</f>
        <v>#N/A</v>
      </c>
    </row>
    <row r="148" spans="1:6">
      <c r="A148" t="s">
        <v>151</v>
      </c>
      <c r="B148" t="s">
        <v>3078</v>
      </c>
      <c r="C148">
        <v>147</v>
      </c>
      <c r="D148" t="e">
        <f>VLOOKUP(B148,USNEWS!B:F,5,0)</f>
        <v>#N/A</v>
      </c>
      <c r="E148" t="e">
        <f>VLOOKUP(B148,THE!A:C,3,0)</f>
        <v>#N/A</v>
      </c>
      <c r="F148" t="e">
        <f>VLOOKUP(B148,ARWU!B:D,2,0)</f>
        <v>#N/A</v>
      </c>
    </row>
    <row r="149" spans="1:6">
      <c r="A149" t="s">
        <v>153</v>
      </c>
      <c r="B149" t="s">
        <v>152</v>
      </c>
      <c r="C149">
        <v>148</v>
      </c>
      <c r="D149" t="e">
        <f>VLOOKUP(B149,USNEWS!B:F,5,0)</f>
        <v>#N/A</v>
      </c>
      <c r="E149" t="e">
        <f>VLOOKUP(B149,THE!A:C,3,0)</f>
        <v>#N/A</v>
      </c>
      <c r="F149">
        <f>VLOOKUP(B149,ARWU!B:D,2,0)</f>
        <v>87</v>
      </c>
    </row>
    <row r="150" spans="1:6">
      <c r="A150" t="s">
        <v>30</v>
      </c>
      <c r="B150" t="s">
        <v>154</v>
      </c>
      <c r="C150">
        <v>149</v>
      </c>
      <c r="D150">
        <f>VLOOKUP(B150,USNEWS!B:F,5,0)</f>
        <v>145</v>
      </c>
      <c r="E150">
        <f>VLOOKUP(B150,THE!A:C,3,0)</f>
        <v>113</v>
      </c>
      <c r="F150">
        <f>VLOOKUP(B150,ARWU!B:D,2,0)</f>
        <v>83</v>
      </c>
    </row>
    <row r="151" spans="1:6">
      <c r="A151" t="s">
        <v>2</v>
      </c>
      <c r="B151" t="s">
        <v>155</v>
      </c>
      <c r="C151">
        <v>150</v>
      </c>
      <c r="D151">
        <f>VLOOKUP(B151,USNEWS!B:F,5,0)</f>
        <v>70</v>
      </c>
      <c r="E151">
        <f>VLOOKUP(B151,THE!A:C,3,0)</f>
        <v>82</v>
      </c>
      <c r="F151" t="str">
        <f>VLOOKUP(B151,ARWU!B:D,2,0)</f>
        <v>101-150</v>
      </c>
    </row>
    <row r="152" spans="1:6">
      <c r="A152" t="s">
        <v>68</v>
      </c>
      <c r="B152" t="s">
        <v>156</v>
      </c>
      <c r="C152">
        <v>151</v>
      </c>
      <c r="D152">
        <f>VLOOKUP(B152,USNEWS!B:F,5,0)</f>
        <v>301</v>
      </c>
      <c r="E152" t="str">
        <f>VLOOKUP(B152,THE!A:C,3,0)</f>
        <v>251-300</v>
      </c>
      <c r="F152" t="e">
        <f>VLOOKUP(B152,ARWU!B:D,2,0)</f>
        <v>#N/A</v>
      </c>
    </row>
    <row r="153" spans="1:6">
      <c r="A153" t="s">
        <v>30</v>
      </c>
      <c r="B153" t="s">
        <v>157</v>
      </c>
      <c r="C153">
        <v>152</v>
      </c>
      <c r="D153">
        <f>VLOOKUP(B153,USNEWS!B:F,5,0)</f>
        <v>244</v>
      </c>
      <c r="E153">
        <f>VLOOKUP(B153,THE!A:C,3,0)</f>
        <v>173</v>
      </c>
      <c r="F153" t="str">
        <f>VLOOKUP(B153,ARWU!B:D,2,0)</f>
        <v>201-300</v>
      </c>
    </row>
    <row r="154" spans="1:6">
      <c r="A154" t="s">
        <v>159</v>
      </c>
      <c r="B154" t="s">
        <v>158</v>
      </c>
      <c r="C154">
        <v>153</v>
      </c>
      <c r="D154" t="e">
        <f>VLOOKUP(B154,USNEWS!B:F,5,0)</f>
        <v>#N/A</v>
      </c>
      <c r="E154" t="e">
        <f>VLOOKUP(B154,THE!A:C,3,0)</f>
        <v>#N/A</v>
      </c>
      <c r="F154" t="e">
        <f>VLOOKUP(B154,ARWU!B:D,2,0)</f>
        <v>#N/A</v>
      </c>
    </row>
    <row r="155" spans="1:6">
      <c r="A155" t="s">
        <v>81</v>
      </c>
      <c r="B155" t="s">
        <v>1290</v>
      </c>
      <c r="C155">
        <v>154</v>
      </c>
      <c r="D155">
        <f>VLOOKUP(B155,USNEWS!B:F,5,0)</f>
        <v>236</v>
      </c>
      <c r="E155">
        <f>VLOOKUP(B155,THE!A:C,3,0)</f>
        <v>128</v>
      </c>
      <c r="F155" t="e">
        <f>VLOOKUP(B155,ARWU!B:D,2,0)</f>
        <v>#N/A</v>
      </c>
    </row>
    <row r="156" spans="1:6">
      <c r="A156" t="s">
        <v>161</v>
      </c>
      <c r="B156" t="s">
        <v>160</v>
      </c>
      <c r="C156">
        <v>155</v>
      </c>
      <c r="D156">
        <f>VLOOKUP(B156,USNEWS!B:F,5,0)</f>
        <v>209</v>
      </c>
      <c r="E156">
        <f>VLOOKUP(B156,THE!A:C,3,0)</f>
        <v>161</v>
      </c>
      <c r="F156" t="str">
        <f>VLOOKUP(B156,ARWU!B:D,2,0)</f>
        <v>151-200</v>
      </c>
    </row>
    <row r="157" spans="1:6">
      <c r="A157" t="s">
        <v>2</v>
      </c>
      <c r="B157" t="s">
        <v>162</v>
      </c>
      <c r="C157">
        <v>156</v>
      </c>
      <c r="D157" t="e">
        <f>VLOOKUP(B157,USNEWS!B:F,5,0)</f>
        <v>#N/A</v>
      </c>
      <c r="E157">
        <f>VLOOKUP(B157,THE!A:C,3,0)</f>
        <v>98</v>
      </c>
      <c r="F157" t="e">
        <f>VLOOKUP(B157,ARWU!B:D,2,0)</f>
        <v>#N/A</v>
      </c>
    </row>
    <row r="158" spans="1:6">
      <c r="A158" t="s">
        <v>6</v>
      </c>
      <c r="B158" t="s">
        <v>163</v>
      </c>
      <c r="C158">
        <v>157</v>
      </c>
      <c r="D158">
        <f>VLOOKUP(B158,USNEWS!B:F,5,0)</f>
        <v>155</v>
      </c>
      <c r="E158">
        <f>VLOOKUP(B158,THE!A:C,3,0)</f>
        <v>158</v>
      </c>
      <c r="F158" t="str">
        <f>VLOOKUP(B158,ARWU!B:D,2,0)</f>
        <v>101-150</v>
      </c>
    </row>
    <row r="159" spans="1:6">
      <c r="A159" t="s">
        <v>2</v>
      </c>
      <c r="B159" t="s">
        <v>164</v>
      </c>
      <c r="C159">
        <v>158</v>
      </c>
      <c r="D159">
        <f>VLOOKUP(B159,USNEWS!B:F,5,0)</f>
        <v>231</v>
      </c>
      <c r="E159">
        <f>VLOOKUP(B159,THE!A:C,3,0)</f>
        <v>82</v>
      </c>
      <c r="F159" t="str">
        <f>VLOOKUP(B159,ARWU!B:D,2,0)</f>
        <v>201-300</v>
      </c>
    </row>
    <row r="160" spans="1:6">
      <c r="A160" t="s">
        <v>6</v>
      </c>
      <c r="B160" t="s">
        <v>165</v>
      </c>
      <c r="C160">
        <v>159</v>
      </c>
      <c r="D160">
        <f>VLOOKUP(B160,USNEWS!B:F,5,0)</f>
        <v>414</v>
      </c>
      <c r="E160" t="str">
        <f>VLOOKUP(B160,THE!A:C,3,0)</f>
        <v>251-300</v>
      </c>
      <c r="F160" t="str">
        <f>VLOOKUP(B160,ARWU!B:D,2,0)</f>
        <v>301-400</v>
      </c>
    </row>
    <row r="161" spans="1:6">
      <c r="A161" t="s">
        <v>167</v>
      </c>
      <c r="B161" t="s">
        <v>166</v>
      </c>
      <c r="C161">
        <v>160</v>
      </c>
      <c r="D161">
        <f>VLOOKUP(B161,USNEWS!B:F,5,0)</f>
        <v>90</v>
      </c>
      <c r="E161" t="str">
        <f>VLOOKUP(B161,THE!A:C,3,0)</f>
        <v>201-250</v>
      </c>
      <c r="F161" t="str">
        <f>VLOOKUP(B161,ARWU!B:D,2,0)</f>
        <v>151-200</v>
      </c>
    </row>
    <row r="162" spans="1:6">
      <c r="A162" t="s">
        <v>2</v>
      </c>
      <c r="B162" t="s">
        <v>168</v>
      </c>
      <c r="C162">
        <v>161</v>
      </c>
      <c r="D162">
        <f>VLOOKUP(B162,USNEWS!B:F,5,0)</f>
        <v>88</v>
      </c>
      <c r="E162">
        <f>VLOOKUP(B162,THE!A:C,3,0)</f>
        <v>169</v>
      </c>
      <c r="F162" t="e">
        <f>VLOOKUP(B162,ARWU!B:D,2,0)</f>
        <v>#N/A</v>
      </c>
    </row>
    <row r="163" spans="1:6">
      <c r="A163" t="s">
        <v>2</v>
      </c>
      <c r="B163" t="s">
        <v>169</v>
      </c>
      <c r="C163">
        <v>162</v>
      </c>
      <c r="D163">
        <f>VLOOKUP(B163,USNEWS!B:F,5,0)</f>
        <v>82</v>
      </c>
      <c r="E163">
        <f>VLOOKUP(B163,THE!A:C,3,0)</f>
        <v>101</v>
      </c>
      <c r="F163" t="str">
        <f>VLOOKUP(B163,ARWU!B:D,2,0)</f>
        <v>101-150</v>
      </c>
    </row>
    <row r="164" spans="1:6">
      <c r="A164" t="s">
        <v>59</v>
      </c>
      <c r="B164" t="s">
        <v>170</v>
      </c>
      <c r="C164">
        <v>163</v>
      </c>
      <c r="D164" t="e">
        <f>VLOOKUP(B164,USNEWS!B:F,5,0)</f>
        <v>#N/A</v>
      </c>
      <c r="E164" t="e">
        <f>VLOOKUP(B164,THE!A:C,3,0)</f>
        <v>#N/A</v>
      </c>
      <c r="F164" t="e">
        <f>VLOOKUP(B164,ARWU!B:D,2,0)</f>
        <v>#N/A</v>
      </c>
    </row>
    <row r="165" spans="1:6">
      <c r="A165" t="s">
        <v>59</v>
      </c>
      <c r="B165" t="s">
        <v>3079</v>
      </c>
      <c r="C165">
        <v>164</v>
      </c>
      <c r="D165" t="e">
        <f>VLOOKUP(B165,USNEWS!B:F,5,0)</f>
        <v>#N/A</v>
      </c>
      <c r="E165" t="e">
        <f>VLOOKUP(B165,THE!A:C,3,0)</f>
        <v>#N/A</v>
      </c>
      <c r="F165" t="e">
        <f>VLOOKUP(B165,ARWU!B:D,2,0)</f>
        <v>#N/A</v>
      </c>
    </row>
    <row r="166" spans="1:6">
      <c r="A166" t="s">
        <v>6</v>
      </c>
      <c r="B166" t="s">
        <v>171</v>
      </c>
      <c r="C166">
        <v>165</v>
      </c>
      <c r="D166" t="e">
        <f>VLOOKUP(B166,USNEWS!B:F,5,0)</f>
        <v>#N/A</v>
      </c>
      <c r="E166" t="e">
        <f>VLOOKUP(B166,THE!A:C,3,0)</f>
        <v>#N/A</v>
      </c>
      <c r="F166" t="e">
        <f>VLOOKUP(B166,ARWU!B:D,2,0)</f>
        <v>#N/A</v>
      </c>
    </row>
    <row r="167" spans="1:6">
      <c r="A167" t="s">
        <v>33</v>
      </c>
      <c r="B167" t="s">
        <v>172</v>
      </c>
      <c r="C167">
        <v>166</v>
      </c>
      <c r="D167" t="e">
        <f>VLOOKUP(B167,USNEWS!B:F,5,0)</f>
        <v>#N/A</v>
      </c>
      <c r="E167" t="str">
        <f>VLOOKUP(B167,THE!A:C,3,0)</f>
        <v>201-250</v>
      </c>
      <c r="F167" t="e">
        <f>VLOOKUP(B167,ARWU!B:D,2,0)</f>
        <v>#N/A</v>
      </c>
    </row>
    <row r="168" spans="1:6">
      <c r="A168" t="s">
        <v>59</v>
      </c>
      <c r="B168" t="s">
        <v>173</v>
      </c>
      <c r="C168">
        <v>167</v>
      </c>
      <c r="D168" t="e">
        <f>VLOOKUP(B168,USNEWS!B:F,5,0)</f>
        <v>#N/A</v>
      </c>
      <c r="E168" t="e">
        <f>VLOOKUP(B168,THE!A:C,3,0)</f>
        <v>#N/A</v>
      </c>
      <c r="F168" t="e">
        <f>VLOOKUP(B168,ARWU!B:D,2,0)</f>
        <v>#N/A</v>
      </c>
    </row>
    <row r="169" spans="1:6">
      <c r="A169" t="s">
        <v>6</v>
      </c>
      <c r="B169" t="s">
        <v>174</v>
      </c>
      <c r="C169">
        <v>168</v>
      </c>
      <c r="D169">
        <f>VLOOKUP(B169,USNEWS!B:F,5,0)</f>
        <v>190</v>
      </c>
      <c r="E169">
        <f>VLOOKUP(B169,THE!A:C,3,0)</f>
        <v>190</v>
      </c>
      <c r="F169" t="str">
        <f>VLOOKUP(B169,ARWU!B:D,2,0)</f>
        <v>301-400</v>
      </c>
    </row>
    <row r="170" spans="1:6">
      <c r="A170" t="s">
        <v>84</v>
      </c>
      <c r="B170" t="s">
        <v>175</v>
      </c>
      <c r="C170">
        <v>169</v>
      </c>
      <c r="D170">
        <f>VLOOKUP(B170,USNEWS!B:F,5,0)</f>
        <v>270</v>
      </c>
      <c r="E170" t="str">
        <f>VLOOKUP(B170,THE!A:C,3,0)</f>
        <v>201-250</v>
      </c>
      <c r="F170" t="str">
        <f>VLOOKUP(B170,ARWU!B:D,2,0)</f>
        <v>301-400</v>
      </c>
    </row>
    <row r="171" spans="1:6">
      <c r="A171" t="s">
        <v>2</v>
      </c>
      <c r="B171" t="s">
        <v>176</v>
      </c>
      <c r="C171">
        <v>170</v>
      </c>
      <c r="D171" t="e">
        <f>VLOOKUP(B171,USNEWS!B:F,5,0)</f>
        <v>#N/A</v>
      </c>
      <c r="E171">
        <f>VLOOKUP(B171,THE!A:C,3,0)</f>
        <v>116</v>
      </c>
      <c r="F171" t="e">
        <f>VLOOKUP(B171,ARWU!B:D,2,0)</f>
        <v>#N/A</v>
      </c>
    </row>
    <row r="172" spans="1:6">
      <c r="A172" t="s">
        <v>37</v>
      </c>
      <c r="B172" t="s">
        <v>177</v>
      </c>
      <c r="C172">
        <v>171</v>
      </c>
      <c r="D172">
        <f>VLOOKUP(B172,USNEWS!B:F,5,0)</f>
        <v>432</v>
      </c>
      <c r="E172" t="str">
        <f>VLOOKUP(B172,THE!A:C,3,0)</f>
        <v>351-400</v>
      </c>
      <c r="F172" t="str">
        <f>VLOOKUP(B172,ARWU!B:D,2,0)</f>
        <v>301-400</v>
      </c>
    </row>
    <row r="173" spans="1:6">
      <c r="A173" t="s">
        <v>2</v>
      </c>
      <c r="B173" t="s">
        <v>178</v>
      </c>
      <c r="C173">
        <v>172</v>
      </c>
      <c r="D173">
        <f>VLOOKUP(B173,USNEWS!B:F,5,0)</f>
        <v>94</v>
      </c>
      <c r="E173">
        <f>VLOOKUP(B173,THE!A:C,3,0)</f>
        <v>121</v>
      </c>
      <c r="F173" t="str">
        <f>VLOOKUP(B173,ARWU!B:D,2,0)</f>
        <v>151-200</v>
      </c>
    </row>
    <row r="174" spans="1:6">
      <c r="A174" t="s">
        <v>55</v>
      </c>
      <c r="B174" t="s">
        <v>179</v>
      </c>
      <c r="C174">
        <v>173</v>
      </c>
      <c r="D174">
        <f>VLOOKUP(B174,USNEWS!B:F,5,0)</f>
        <v>184</v>
      </c>
      <c r="E174">
        <f>VLOOKUP(B174,THE!A:C,3,0)</f>
        <v>94</v>
      </c>
      <c r="F174" t="e">
        <f>VLOOKUP(B174,ARWU!B:D,2,0)</f>
        <v>#N/A</v>
      </c>
    </row>
    <row r="175" spans="1:6">
      <c r="A175" t="s">
        <v>68</v>
      </c>
      <c r="B175" t="s">
        <v>180</v>
      </c>
      <c r="C175">
        <v>174</v>
      </c>
      <c r="D175">
        <f>VLOOKUP(B175,USNEWS!B:F,5,0)</f>
        <v>434</v>
      </c>
      <c r="E175" t="str">
        <f>VLOOKUP(B175,THE!A:C,3,0)</f>
        <v>401-500</v>
      </c>
      <c r="F175" t="e">
        <f>VLOOKUP(B175,ARWU!B:D,2,0)</f>
        <v>#N/A</v>
      </c>
    </row>
    <row r="176" spans="1:6">
      <c r="A176" t="s">
        <v>6</v>
      </c>
      <c r="B176" t="s">
        <v>181</v>
      </c>
      <c r="C176">
        <v>175</v>
      </c>
      <c r="D176">
        <f>VLOOKUP(B176,USNEWS!B:F,5,0)</f>
        <v>303</v>
      </c>
      <c r="E176">
        <f>VLOOKUP(B176,THE!A:C,3,0)</f>
        <v>192</v>
      </c>
      <c r="F176" t="str">
        <f>VLOOKUP(B176,ARWU!B:D,2,0)</f>
        <v>301-400</v>
      </c>
    </row>
    <row r="177" spans="1:6">
      <c r="A177" t="s">
        <v>104</v>
      </c>
      <c r="B177" t="s">
        <v>182</v>
      </c>
      <c r="C177">
        <v>176</v>
      </c>
      <c r="D177">
        <f>VLOOKUP(B177,USNEWS!B:F,5,0)</f>
        <v>253</v>
      </c>
      <c r="E177" t="e">
        <f>VLOOKUP(B177,THE!A:C,3,0)</f>
        <v>#N/A</v>
      </c>
      <c r="F177" t="str">
        <f>VLOOKUP(B177,ARWU!B:D,2,0)</f>
        <v>301-400</v>
      </c>
    </row>
    <row r="178" spans="1:6">
      <c r="A178" t="s">
        <v>59</v>
      </c>
      <c r="B178" t="s">
        <v>183</v>
      </c>
      <c r="C178">
        <v>177</v>
      </c>
      <c r="D178" t="e">
        <f>VLOOKUP(B178,USNEWS!B:F,5,0)</f>
        <v>#N/A</v>
      </c>
      <c r="E178" t="e">
        <f>VLOOKUP(B178,THE!A:C,3,0)</f>
        <v>#N/A</v>
      </c>
      <c r="F178" t="e">
        <f>VLOOKUP(B178,ARWU!B:D,2,0)</f>
        <v>#N/A</v>
      </c>
    </row>
    <row r="179" spans="1:6">
      <c r="A179" t="s">
        <v>33</v>
      </c>
      <c r="B179" t="s">
        <v>184</v>
      </c>
      <c r="C179">
        <v>178</v>
      </c>
      <c r="D179" t="e">
        <f>VLOOKUP(B179,USNEWS!B:F,5,0)</f>
        <v>#N/A</v>
      </c>
      <c r="E179" t="str">
        <f>VLOOKUP(B179,THE!A:C,3,0)</f>
        <v>201-250</v>
      </c>
      <c r="F179" t="e">
        <f>VLOOKUP(B179,ARWU!B:D,2,0)</f>
        <v>#N/A</v>
      </c>
    </row>
    <row r="180" spans="1:6">
      <c r="A180" t="s">
        <v>118</v>
      </c>
      <c r="B180" t="s">
        <v>185</v>
      </c>
      <c r="C180">
        <v>179</v>
      </c>
      <c r="D180">
        <f>VLOOKUP(B180,USNEWS!B:F,5,0)</f>
        <v>225</v>
      </c>
      <c r="E180" t="str">
        <f>VLOOKUP(B180,THE!A:C,3,0)</f>
        <v>201-250</v>
      </c>
      <c r="F180" t="str">
        <f>VLOOKUP(B180,ARWU!B:D,2,0)</f>
        <v>201-300</v>
      </c>
    </row>
    <row r="181" spans="1:6">
      <c r="A181" t="s">
        <v>55</v>
      </c>
      <c r="B181" t="s">
        <v>186</v>
      </c>
      <c r="C181">
        <v>180</v>
      </c>
      <c r="D181">
        <f>VLOOKUP(B181,USNEWS!B:F,5,0)</f>
        <v>350</v>
      </c>
      <c r="E181">
        <f>VLOOKUP(B181,THE!A:C,3,0)</f>
        <v>153</v>
      </c>
      <c r="F181" t="str">
        <f>VLOOKUP(B181,ARWU!B:D,2,0)</f>
        <v>301-400</v>
      </c>
    </row>
    <row r="182" spans="1:6">
      <c r="A182" t="s">
        <v>8</v>
      </c>
      <c r="B182" t="s">
        <v>187</v>
      </c>
      <c r="C182">
        <v>181</v>
      </c>
      <c r="D182">
        <f>VLOOKUP(B182,USNEWS!B:F,5,0)</f>
        <v>140</v>
      </c>
      <c r="E182">
        <f>VLOOKUP(B182,THE!A:C,3,0)</f>
        <v>110</v>
      </c>
      <c r="F182" t="str">
        <f>VLOOKUP(B182,ARWU!B:D,2,0)</f>
        <v>101-150</v>
      </c>
    </row>
    <row r="183" spans="1:6">
      <c r="A183" t="s">
        <v>81</v>
      </c>
      <c r="B183" t="s">
        <v>188</v>
      </c>
      <c r="C183">
        <v>182</v>
      </c>
      <c r="D183" t="e">
        <f>VLOOKUP(B183,USNEWS!B:F,5,0)</f>
        <v>#N/A</v>
      </c>
      <c r="E183" t="e">
        <f>VLOOKUP(B183,THE!A:C,3,0)</f>
        <v>#N/A</v>
      </c>
      <c r="F183" t="e">
        <f>VLOOKUP(B183,ARWU!B:D,2,0)</f>
        <v>#N/A</v>
      </c>
    </row>
    <row r="184" spans="1:6">
      <c r="A184" t="s">
        <v>190</v>
      </c>
      <c r="B184" t="s">
        <v>189</v>
      </c>
      <c r="C184">
        <v>183</v>
      </c>
      <c r="D184" t="e">
        <f>VLOOKUP(B184,USNEWS!B:F,5,0)</f>
        <v>#N/A</v>
      </c>
      <c r="E184" t="e">
        <f>VLOOKUP(B184,THE!A:C,3,0)</f>
        <v>#N/A</v>
      </c>
      <c r="F184" t="e">
        <f>VLOOKUP(B184,ARWU!B:D,2,0)</f>
        <v>#N/A</v>
      </c>
    </row>
    <row r="185" spans="1:6">
      <c r="A185" t="s">
        <v>161</v>
      </c>
      <c r="B185" t="s">
        <v>191</v>
      </c>
      <c r="C185">
        <v>184</v>
      </c>
      <c r="D185">
        <f>VLOOKUP(B185,USNEWS!B:F,5,0)</f>
        <v>307</v>
      </c>
      <c r="E185" t="str">
        <f>VLOOKUP(B185,THE!A:C,3,0)</f>
        <v>251-300</v>
      </c>
      <c r="F185" t="str">
        <f>VLOOKUP(B185,ARWU!B:D,2,0)</f>
        <v>401-500</v>
      </c>
    </row>
    <row r="186" spans="1:6">
      <c r="A186" t="s">
        <v>2</v>
      </c>
      <c r="B186" t="s">
        <v>192</v>
      </c>
      <c r="C186">
        <v>185</v>
      </c>
      <c r="D186">
        <f>VLOOKUP(B186,USNEWS!B:F,5,0)</f>
        <v>53</v>
      </c>
      <c r="E186">
        <f>VLOOKUP(B186,THE!A:C,3,0)</f>
        <v>134</v>
      </c>
      <c r="F186">
        <f>VLOOKUP(B186,ARWU!B:D,2,0)</f>
        <v>90</v>
      </c>
    </row>
    <row r="187" spans="1:6">
      <c r="A187" t="s">
        <v>159</v>
      </c>
      <c r="B187" t="s">
        <v>193</v>
      </c>
      <c r="C187">
        <v>186</v>
      </c>
      <c r="D187" t="e">
        <f>VLOOKUP(B187,USNEWS!B:F,5,0)</f>
        <v>#N/A</v>
      </c>
      <c r="E187" t="e">
        <f>VLOOKUP(B187,THE!A:C,3,0)</f>
        <v>#N/A</v>
      </c>
      <c r="F187" t="e">
        <f>VLOOKUP(B187,ARWU!B:D,2,0)</f>
        <v>#N/A</v>
      </c>
    </row>
    <row r="188" spans="1:6">
      <c r="A188" t="s">
        <v>2</v>
      </c>
      <c r="B188" t="s">
        <v>194</v>
      </c>
      <c r="C188">
        <v>187</v>
      </c>
      <c r="D188" t="e">
        <f>VLOOKUP(B188,USNEWS!B:F,5,0)</f>
        <v>#N/A</v>
      </c>
      <c r="E188" t="e">
        <f>VLOOKUP(B188,THE!A:C,3,0)</f>
        <v>#N/A</v>
      </c>
      <c r="F188" t="e">
        <f>VLOOKUP(B188,ARWU!B:D,2,0)</f>
        <v>#N/A</v>
      </c>
    </row>
    <row r="189" spans="1:6">
      <c r="A189" t="s">
        <v>6</v>
      </c>
      <c r="B189" t="s">
        <v>195</v>
      </c>
      <c r="C189">
        <v>188</v>
      </c>
      <c r="D189">
        <f>VLOOKUP(B189,USNEWS!B:F,5,0)</f>
        <v>248</v>
      </c>
      <c r="E189">
        <f>VLOOKUP(B189,THE!A:C,3,0)</f>
        <v>149</v>
      </c>
      <c r="F189" t="str">
        <f>VLOOKUP(B189,ARWU!B:D,2,0)</f>
        <v>201-300</v>
      </c>
    </row>
    <row r="190" spans="1:6">
      <c r="A190" t="s">
        <v>197</v>
      </c>
      <c r="B190" t="s">
        <v>196</v>
      </c>
      <c r="C190">
        <v>189</v>
      </c>
      <c r="D190" t="e">
        <f>VLOOKUP(B190,USNEWS!B:F,5,0)</f>
        <v>#N/A</v>
      </c>
      <c r="E190" t="e">
        <f>VLOOKUP(B190,THE!A:C,3,0)</f>
        <v>#N/A</v>
      </c>
      <c r="F190" t="e">
        <f>VLOOKUP(B190,ARWU!B:D,2,0)</f>
        <v>#N/A</v>
      </c>
    </row>
    <row r="191" spans="1:6">
      <c r="A191" t="s">
        <v>55</v>
      </c>
      <c r="B191" t="s">
        <v>198</v>
      </c>
      <c r="C191">
        <v>190</v>
      </c>
      <c r="D191" t="e">
        <f>VLOOKUP(B191,USNEWS!B:F,5,0)</f>
        <v>#N/A</v>
      </c>
      <c r="E191" t="e">
        <f>VLOOKUP(B191,THE!A:C,3,0)</f>
        <v>#N/A</v>
      </c>
      <c r="F191" t="e">
        <f>VLOOKUP(B191,ARWU!B:D,2,0)</f>
        <v>#N/A</v>
      </c>
    </row>
    <row r="192" spans="1:6">
      <c r="A192" t="s">
        <v>125</v>
      </c>
      <c r="B192" t="s">
        <v>199</v>
      </c>
      <c r="C192">
        <v>191</v>
      </c>
      <c r="D192" t="e">
        <f>VLOOKUP(B192,USNEWS!B:F,5,0)</f>
        <v>#N/A</v>
      </c>
      <c r="E192" t="e">
        <f>VLOOKUP(B192,THE!A:C,3,0)</f>
        <v>#N/A</v>
      </c>
      <c r="F192" t="e">
        <f>VLOOKUP(B192,ARWU!B:D,2,0)</f>
        <v>#N/A</v>
      </c>
    </row>
    <row r="193" spans="1:6">
      <c r="A193" t="s">
        <v>201</v>
      </c>
      <c r="B193" t="s">
        <v>200</v>
      </c>
      <c r="C193">
        <v>192</v>
      </c>
      <c r="D193">
        <f>VLOOKUP(B193,USNEWS!B:F,5,0)</f>
        <v>162</v>
      </c>
      <c r="E193">
        <f>VLOOKUP(B193,THE!A:C,3,0)</f>
        <v>148</v>
      </c>
      <c r="F193" t="str">
        <f>VLOOKUP(B193,ARWU!B:D,2,0)</f>
        <v>201-300</v>
      </c>
    </row>
    <row r="194" spans="1:6">
      <c r="A194" t="s">
        <v>20</v>
      </c>
      <c r="B194" t="s">
        <v>202</v>
      </c>
      <c r="C194">
        <v>193</v>
      </c>
      <c r="D194">
        <f>VLOOKUP(B194,USNEWS!B:F,5,0)</f>
        <v>413</v>
      </c>
      <c r="E194" t="str">
        <f>VLOOKUP(B194,THE!A:C,3,0)</f>
        <v>251-300</v>
      </c>
      <c r="F194" t="str">
        <f>VLOOKUP(B194,ARWU!B:D,2,0)</f>
        <v>301-400</v>
      </c>
    </row>
    <row r="195" spans="1:6">
      <c r="A195" t="s">
        <v>2</v>
      </c>
      <c r="B195" t="s">
        <v>203</v>
      </c>
      <c r="C195">
        <v>186</v>
      </c>
      <c r="D195">
        <f>VLOOKUP(B195,USNEWS!B:F,5,0)</f>
        <v>122</v>
      </c>
      <c r="E195">
        <f>VLOOKUP(B195,THE!A:C,3,0)</f>
        <v>151</v>
      </c>
      <c r="F195" t="str">
        <f>VLOOKUP(B195,ARWU!B:D,2,0)</f>
        <v>101-150</v>
      </c>
    </row>
    <row r="196" spans="1:6">
      <c r="A196" t="s">
        <v>6</v>
      </c>
      <c r="B196" t="s">
        <v>204</v>
      </c>
      <c r="C196">
        <v>195</v>
      </c>
      <c r="D196">
        <f>VLOOKUP(B196,USNEWS!B:F,5,0)</f>
        <v>284</v>
      </c>
      <c r="E196" t="e">
        <f>VLOOKUP(B196,THE!A:C,3,0)</f>
        <v>#N/A</v>
      </c>
      <c r="F196" t="e">
        <f>VLOOKUP(B196,ARWU!B:D,2,0)</f>
        <v>#N/A</v>
      </c>
    </row>
    <row r="197" spans="1:6">
      <c r="A197" t="s">
        <v>74</v>
      </c>
      <c r="B197" t="s">
        <v>205</v>
      </c>
      <c r="C197">
        <v>196</v>
      </c>
      <c r="D197">
        <f>VLOOKUP(B197,USNEWS!B:F,5,0)</f>
        <v>153</v>
      </c>
      <c r="E197">
        <f>VLOOKUP(B197,THE!A:C,3,0)</f>
        <v>144</v>
      </c>
      <c r="F197" t="e">
        <f>VLOOKUP(B197,ARWU!B:D,2,0)</f>
        <v>#N/A</v>
      </c>
    </row>
    <row r="198" spans="1:6">
      <c r="A198" t="s">
        <v>30</v>
      </c>
      <c r="B198" t="s">
        <v>206</v>
      </c>
      <c r="C198">
        <v>197</v>
      </c>
      <c r="D198">
        <f>VLOOKUP(B198,USNEWS!B:F,5,0)</f>
        <v>194</v>
      </c>
      <c r="E198">
        <f>VLOOKUP(B198,THE!A:C,3,0)</f>
        <v>195</v>
      </c>
      <c r="F198" t="str">
        <f>VLOOKUP(B198,ARWU!B:D,2,0)</f>
        <v>201-300</v>
      </c>
    </row>
    <row r="199" spans="1:6">
      <c r="A199" t="s">
        <v>30</v>
      </c>
      <c r="B199" t="s">
        <v>207</v>
      </c>
      <c r="C199">
        <v>198</v>
      </c>
      <c r="D199" t="e">
        <f>VLOOKUP(B199,USNEWS!B:F,5,0)</f>
        <v>#N/A</v>
      </c>
      <c r="E199" t="e">
        <f>VLOOKUP(B199,THE!A:C,3,0)</f>
        <v>#N/A</v>
      </c>
      <c r="F199" t="e">
        <f>VLOOKUP(B199,ARWU!B:D,2,0)</f>
        <v>#N/A</v>
      </c>
    </row>
    <row r="200" spans="1:6">
      <c r="A200" t="s">
        <v>55</v>
      </c>
      <c r="B200" t="s">
        <v>208</v>
      </c>
      <c r="C200">
        <v>199</v>
      </c>
      <c r="D200" t="e">
        <f>VLOOKUP(B200,USNEWS!B:F,5,0)</f>
        <v>#N/A</v>
      </c>
      <c r="E200" t="e">
        <f>VLOOKUP(B200,THE!A:C,3,0)</f>
        <v>#N/A</v>
      </c>
      <c r="F200" t="e">
        <f>VLOOKUP(B200,ARWU!B:D,2,0)</f>
        <v>#N/A</v>
      </c>
    </row>
    <row r="201" spans="1:6">
      <c r="A201" t="s">
        <v>151</v>
      </c>
      <c r="B201" t="s">
        <v>209</v>
      </c>
      <c r="C201">
        <v>200</v>
      </c>
      <c r="D201">
        <f>VLOOKUP(B201,USNEWS!B:F,5,0)</f>
        <v>535</v>
      </c>
      <c r="E201" t="e">
        <f>VLOOKUP(B201,THE!A:C,3,0)</f>
        <v>#N/A</v>
      </c>
      <c r="F201" t="e">
        <f>VLOOKUP(B201,ARWU!B:D,2,0)</f>
        <v>#N/A</v>
      </c>
    </row>
    <row r="202" spans="1:6">
      <c r="A202" t="s">
        <v>35</v>
      </c>
      <c r="B202" t="s">
        <v>210</v>
      </c>
      <c r="C202">
        <v>201</v>
      </c>
      <c r="D202">
        <f>VLOOKUP(B202,USNEWS!B:F,5,0)</f>
        <v>295</v>
      </c>
      <c r="E202" t="str">
        <f>VLOOKUP(B202,THE!A:C,3,0)</f>
        <v>601-800</v>
      </c>
      <c r="F202" t="str">
        <f>VLOOKUP(B202,ARWU!B:D,2,0)</f>
        <v>401-500</v>
      </c>
    </row>
    <row r="203" spans="1:6">
      <c r="A203" t="s">
        <v>2</v>
      </c>
      <c r="B203" t="s">
        <v>211</v>
      </c>
      <c r="C203">
        <v>202</v>
      </c>
      <c r="D203">
        <f>VLOOKUP(B203,USNEWS!B:F,5,0)</f>
        <v>142</v>
      </c>
      <c r="E203">
        <f>VLOOKUP(B203,THE!A:C,3,0)</f>
        <v>126</v>
      </c>
      <c r="F203" t="str">
        <f>VLOOKUP(B203,ARWU!B:D,2,0)</f>
        <v>101-150</v>
      </c>
    </row>
    <row r="204" spans="1:6">
      <c r="A204" t="s">
        <v>167</v>
      </c>
      <c r="B204" t="s">
        <v>212</v>
      </c>
      <c r="C204">
        <v>203</v>
      </c>
      <c r="D204" t="e">
        <f>VLOOKUP(B204,USNEWS!B:F,5,0)</f>
        <v>#N/A</v>
      </c>
      <c r="E204" t="e">
        <f>VLOOKUP(B204,THE!A:C,3,0)</f>
        <v>#N/A</v>
      </c>
      <c r="F204" t="e">
        <f>VLOOKUP(B204,ARWU!B:D,2,0)</f>
        <v>#N/A</v>
      </c>
    </row>
    <row r="205" spans="1:6">
      <c r="A205" t="s">
        <v>2</v>
      </c>
      <c r="B205" t="s">
        <v>213</v>
      </c>
      <c r="C205">
        <v>204</v>
      </c>
      <c r="D205">
        <f>VLOOKUP(B205,USNEWS!B:F,5,0)</f>
        <v>74</v>
      </c>
      <c r="E205">
        <f>VLOOKUP(B205,THE!A:C,3,0)</f>
        <v>108</v>
      </c>
      <c r="F205" t="e">
        <f>VLOOKUP(B205,ARWU!B:D,2,0)</f>
        <v>#N/A</v>
      </c>
    </row>
    <row r="206" spans="1:6">
      <c r="A206" t="s">
        <v>2</v>
      </c>
      <c r="B206" t="s">
        <v>214</v>
      </c>
      <c r="C206">
        <v>205</v>
      </c>
      <c r="D206">
        <f>VLOOKUP(B206,USNEWS!B:F,5,0)</f>
        <v>173</v>
      </c>
      <c r="E206">
        <f>VLOOKUP(B206,THE!A:C,3,0)</f>
        <v>143</v>
      </c>
      <c r="F206" t="str">
        <f>VLOOKUP(B206,ARWU!B:D,2,0)</f>
        <v>201-300</v>
      </c>
    </row>
    <row r="207" spans="1:6">
      <c r="A207" t="s">
        <v>33</v>
      </c>
      <c r="B207" t="s">
        <v>215</v>
      </c>
      <c r="C207">
        <v>206</v>
      </c>
      <c r="D207" t="e">
        <f>VLOOKUP(B207,USNEWS!B:F,5,0)</f>
        <v>#N/A</v>
      </c>
      <c r="E207" t="e">
        <f>VLOOKUP(B207,THE!A:C,3,0)</f>
        <v>#N/A</v>
      </c>
      <c r="F207" t="e">
        <f>VLOOKUP(B207,ARWU!B:D,2,0)</f>
        <v>#N/A</v>
      </c>
    </row>
    <row r="208" spans="1:6">
      <c r="A208" t="s">
        <v>133</v>
      </c>
      <c r="B208" t="s">
        <v>216</v>
      </c>
      <c r="C208">
        <v>207</v>
      </c>
      <c r="D208" t="e">
        <f>VLOOKUP(B208,USNEWS!B:F,5,0)</f>
        <v>#N/A</v>
      </c>
      <c r="E208" t="e">
        <f>VLOOKUP(B208,THE!A:C,3,0)</f>
        <v>#N/A</v>
      </c>
      <c r="F208" t="e">
        <f>VLOOKUP(B208,ARWU!B:D,2,0)</f>
        <v>#N/A</v>
      </c>
    </row>
    <row r="209" spans="1:6">
      <c r="A209" t="s">
        <v>190</v>
      </c>
      <c r="B209" t="s">
        <v>217</v>
      </c>
      <c r="C209">
        <v>208</v>
      </c>
      <c r="D209" t="e">
        <f>VLOOKUP(B209,USNEWS!B:F,5,0)</f>
        <v>#N/A</v>
      </c>
      <c r="E209" t="e">
        <f>VLOOKUP(B209,THE!A:C,3,0)</f>
        <v>#N/A</v>
      </c>
      <c r="F209" t="e">
        <f>VLOOKUP(B209,ARWU!B:D,2,0)</f>
        <v>#N/A</v>
      </c>
    </row>
    <row r="210" spans="1:6">
      <c r="A210" t="s">
        <v>81</v>
      </c>
      <c r="B210" t="s">
        <v>218</v>
      </c>
      <c r="C210">
        <v>209</v>
      </c>
      <c r="D210">
        <f>VLOOKUP(B210,USNEWS!B:F,5,0)</f>
        <v>227</v>
      </c>
      <c r="E210" t="str">
        <f>VLOOKUP(B210,THE!A:C,3,0)</f>
        <v>201-250</v>
      </c>
      <c r="F210" t="str">
        <f>VLOOKUP(B210,ARWU!B:D,2,0)</f>
        <v>201-300</v>
      </c>
    </row>
    <row r="211" spans="1:6">
      <c r="A211" t="s">
        <v>167</v>
      </c>
      <c r="B211" t="s">
        <v>219</v>
      </c>
      <c r="C211">
        <v>210</v>
      </c>
      <c r="D211" t="e">
        <f>VLOOKUP(B211,USNEWS!B:F,5,0)</f>
        <v>#N/A</v>
      </c>
      <c r="E211" t="e">
        <f>VLOOKUP(B211,THE!A:C,3,0)</f>
        <v>#N/A</v>
      </c>
      <c r="F211" t="str">
        <f>VLOOKUP(B211,ARWU!B:D,2,0)</f>
        <v>201-300</v>
      </c>
    </row>
    <row r="212" spans="1:6">
      <c r="A212" t="s">
        <v>59</v>
      </c>
      <c r="B212" t="s">
        <v>220</v>
      </c>
      <c r="C212">
        <v>211</v>
      </c>
      <c r="D212" t="e">
        <f>VLOOKUP(B212,USNEWS!B:F,5,0)</f>
        <v>#N/A</v>
      </c>
      <c r="E212" t="e">
        <f>VLOOKUP(B212,THE!A:C,3,0)</f>
        <v>#N/A</v>
      </c>
      <c r="F212" t="e">
        <f>VLOOKUP(B212,ARWU!B:D,2,0)</f>
        <v>#N/A</v>
      </c>
    </row>
    <row r="213" spans="1:6">
      <c r="A213" t="s">
        <v>153</v>
      </c>
      <c r="B213" t="s">
        <v>221</v>
      </c>
      <c r="C213">
        <v>212</v>
      </c>
      <c r="D213">
        <f>VLOOKUP(B213,USNEWS!B:F,5,0)</f>
        <v>175</v>
      </c>
      <c r="E213" t="str">
        <f>VLOOKUP(B213,THE!A:C,3,0)</f>
        <v>201-250</v>
      </c>
      <c r="F213" t="e">
        <f>VLOOKUP(B213,ARWU!B:D,2,0)</f>
        <v>#N/A</v>
      </c>
    </row>
    <row r="214" spans="1:6">
      <c r="A214" t="s">
        <v>153</v>
      </c>
      <c r="B214" t="s">
        <v>222</v>
      </c>
      <c r="C214">
        <v>213</v>
      </c>
      <c r="D214" t="e">
        <f>VLOOKUP(B214,USNEWS!B:F,5,0)</f>
        <v>#N/A</v>
      </c>
      <c r="E214" t="e">
        <f>VLOOKUP(B214,THE!A:C,3,0)</f>
        <v>#N/A</v>
      </c>
      <c r="F214" t="e">
        <f>VLOOKUP(B214,ARWU!B:D,2,0)</f>
        <v>#N/A</v>
      </c>
    </row>
    <row r="215" spans="1:6">
      <c r="A215" t="s">
        <v>84</v>
      </c>
      <c r="B215" t="s">
        <v>223</v>
      </c>
      <c r="C215">
        <v>214</v>
      </c>
      <c r="D215">
        <f>VLOOKUP(B215,USNEWS!B:F,5,0)</f>
        <v>384</v>
      </c>
      <c r="E215" t="str">
        <f>VLOOKUP(B215,THE!A:C,3,0)</f>
        <v>351-400</v>
      </c>
      <c r="F215" t="str">
        <f>VLOOKUP(B215,ARWU!B:D,2,0)</f>
        <v>301-400</v>
      </c>
    </row>
    <row r="216" spans="1:6">
      <c r="A216" t="s">
        <v>2</v>
      </c>
      <c r="B216" t="s">
        <v>224</v>
      </c>
      <c r="C216">
        <v>215</v>
      </c>
      <c r="D216">
        <f>VLOOKUP(B216,USNEWS!B:F,5,0)</f>
        <v>248</v>
      </c>
      <c r="E216">
        <f>VLOOKUP(B216,THE!A:C,3,0)</f>
        <v>104</v>
      </c>
      <c r="F216" t="str">
        <f>VLOOKUP(B216,ARWU!B:D,2,0)</f>
        <v>301-400</v>
      </c>
    </row>
    <row r="217" spans="1:6">
      <c r="A217" t="s">
        <v>35</v>
      </c>
      <c r="B217" t="s">
        <v>225</v>
      </c>
      <c r="C217">
        <v>216</v>
      </c>
      <c r="D217">
        <f>VLOOKUP(B217,USNEWS!B:F,5,0)</f>
        <v>416</v>
      </c>
      <c r="E217" t="str">
        <f>VLOOKUP(B217,THE!A:C,3,0)</f>
        <v>601-800</v>
      </c>
      <c r="F217" t="str">
        <f>VLOOKUP(B217,ARWU!B:D,2,0)</f>
        <v>301-400</v>
      </c>
    </row>
    <row r="218" spans="1:6">
      <c r="A218" t="s">
        <v>81</v>
      </c>
      <c r="B218" t="s">
        <v>226</v>
      </c>
      <c r="C218">
        <v>217</v>
      </c>
      <c r="D218" t="e">
        <f>VLOOKUP(B218,USNEWS!B:F,5,0)</f>
        <v>#N/A</v>
      </c>
      <c r="E218" t="e">
        <f>VLOOKUP(B218,THE!A:C,3,0)</f>
        <v>#N/A</v>
      </c>
      <c r="F218" t="e">
        <f>VLOOKUP(B218,ARWU!B:D,2,0)</f>
        <v>#N/A</v>
      </c>
    </row>
    <row r="219" spans="1:6">
      <c r="A219" t="s">
        <v>20</v>
      </c>
      <c r="B219" t="s">
        <v>227</v>
      </c>
      <c r="C219">
        <v>218</v>
      </c>
      <c r="D219">
        <f>VLOOKUP(B219,USNEWS!B:F,5,0)</f>
        <v>346</v>
      </c>
      <c r="E219" t="str">
        <f>VLOOKUP(B219,THE!A:C,3,0)</f>
        <v>251-300</v>
      </c>
      <c r="F219" t="str">
        <f>VLOOKUP(B219,ARWU!B:D,2,0)</f>
        <v>301-400</v>
      </c>
    </row>
    <row r="220" spans="1:6">
      <c r="A220" t="s">
        <v>159</v>
      </c>
      <c r="B220" t="s">
        <v>228</v>
      </c>
      <c r="C220">
        <v>219</v>
      </c>
      <c r="D220" t="e">
        <f>VLOOKUP(B220,USNEWS!B:F,5,0)</f>
        <v>#N/A</v>
      </c>
      <c r="E220" t="e">
        <f>VLOOKUP(B220,THE!A:C,3,0)</f>
        <v>#N/A</v>
      </c>
      <c r="F220" t="e">
        <f>VLOOKUP(B220,ARWU!B:D,2,0)</f>
        <v>#N/A</v>
      </c>
    </row>
    <row r="221" spans="1:6">
      <c r="A221" t="s">
        <v>33</v>
      </c>
      <c r="B221" t="s">
        <v>229</v>
      </c>
      <c r="C221">
        <v>220</v>
      </c>
      <c r="D221" t="e">
        <f>VLOOKUP(B221,USNEWS!B:F,5,0)</f>
        <v>#N/A</v>
      </c>
      <c r="E221" t="e">
        <f>VLOOKUP(B221,THE!A:C,3,0)</f>
        <v>#N/A</v>
      </c>
      <c r="F221" t="e">
        <f>VLOOKUP(B221,ARWU!B:D,2,0)</f>
        <v>#N/A</v>
      </c>
    </row>
    <row r="222" spans="1:6">
      <c r="A222" t="s">
        <v>33</v>
      </c>
      <c r="B222" t="s">
        <v>230</v>
      </c>
      <c r="C222">
        <v>221</v>
      </c>
      <c r="D222" t="e">
        <f>VLOOKUP(B222,USNEWS!B:F,5,0)</f>
        <v>#N/A</v>
      </c>
      <c r="E222" t="e">
        <f>VLOOKUP(B222,THE!A:C,3,0)</f>
        <v>#N/A</v>
      </c>
      <c r="F222" t="e">
        <f>VLOOKUP(B222,ARWU!B:D,2,0)</f>
        <v>#N/A</v>
      </c>
    </row>
    <row r="223" spans="1:6">
      <c r="A223" t="s">
        <v>2</v>
      </c>
      <c r="B223" t="s">
        <v>231</v>
      </c>
      <c r="C223">
        <v>222</v>
      </c>
      <c r="D223">
        <f>VLOOKUP(B223,USNEWS!B:F,5,0)</f>
        <v>148</v>
      </c>
      <c r="E223">
        <f>VLOOKUP(B223,THE!A:C,3,0)</f>
        <v>131</v>
      </c>
      <c r="F223" t="str">
        <f>VLOOKUP(B223,ARWU!B:D,2,0)</f>
        <v>101-150</v>
      </c>
    </row>
    <row r="224" spans="1:6">
      <c r="A224" t="s">
        <v>190</v>
      </c>
      <c r="B224" t="s">
        <v>232</v>
      </c>
      <c r="C224">
        <v>223</v>
      </c>
      <c r="D224">
        <f>VLOOKUP(B224,USNEWS!B:F,5,0)</f>
        <v>148</v>
      </c>
      <c r="E224" t="str">
        <f>VLOOKUP(B224,THE!A:C,3,0)</f>
        <v>251-300</v>
      </c>
      <c r="F224" t="e">
        <f>VLOOKUP(B224,ARWU!B:D,2,0)</f>
        <v>#N/A</v>
      </c>
    </row>
    <row r="225" spans="1:6">
      <c r="A225" t="s">
        <v>30</v>
      </c>
      <c r="B225" t="s">
        <v>233</v>
      </c>
      <c r="C225">
        <v>224</v>
      </c>
      <c r="D225" t="e">
        <f>VLOOKUP(B225,USNEWS!B:F,5,0)</f>
        <v>#N/A</v>
      </c>
      <c r="E225" t="e">
        <f>VLOOKUP(B225,THE!A:C,3,0)</f>
        <v>#N/A</v>
      </c>
      <c r="F225" t="e">
        <f>VLOOKUP(B225,ARWU!B:D,2,0)</f>
        <v>#N/A</v>
      </c>
    </row>
    <row r="226" spans="1:6">
      <c r="A226" t="s">
        <v>35</v>
      </c>
      <c r="B226" t="s">
        <v>234</v>
      </c>
      <c r="C226">
        <v>225</v>
      </c>
      <c r="D226">
        <f>VLOOKUP(B226,USNEWS!B:F,5,0)</f>
        <v>265</v>
      </c>
      <c r="E226" t="str">
        <f>VLOOKUP(B226,THE!A:C,3,0)</f>
        <v>401-500</v>
      </c>
      <c r="F226" t="str">
        <f>VLOOKUP(B226,ARWU!B:D,2,0)</f>
        <v>201-300</v>
      </c>
    </row>
    <row r="227" spans="1:6">
      <c r="A227" t="s">
        <v>30</v>
      </c>
      <c r="B227" t="s">
        <v>235</v>
      </c>
      <c r="C227">
        <v>226</v>
      </c>
      <c r="D227">
        <f>VLOOKUP(B227,USNEWS!B:F,5,0)</f>
        <v>284</v>
      </c>
      <c r="E227" t="str">
        <f>VLOOKUP(B227,THE!A:C,3,0)</f>
        <v>201-250</v>
      </c>
      <c r="F227" t="str">
        <f>VLOOKUP(B227,ARWU!B:D,2,0)</f>
        <v>401-500</v>
      </c>
    </row>
    <row r="228" spans="1:6">
      <c r="A228" t="s">
        <v>197</v>
      </c>
      <c r="B228" t="s">
        <v>236</v>
      </c>
      <c r="C228">
        <v>227</v>
      </c>
      <c r="D228">
        <f>VLOOKUP(B228,USNEWS!B:F,5,0)</f>
        <v>489</v>
      </c>
      <c r="E228" t="str">
        <f>VLOOKUP(B228,THE!A:C,3,0)</f>
        <v>501-600</v>
      </c>
      <c r="F228" t="e">
        <f>VLOOKUP(B228,ARWU!B:D,2,0)</f>
        <v>#N/A</v>
      </c>
    </row>
    <row r="229" spans="1:6">
      <c r="A229" t="s">
        <v>33</v>
      </c>
      <c r="B229" t="s">
        <v>237</v>
      </c>
      <c r="C229">
        <v>228</v>
      </c>
      <c r="D229" t="e">
        <f>VLOOKUP(B229,USNEWS!B:F,5,0)</f>
        <v>#N/A</v>
      </c>
      <c r="E229" t="e">
        <f>VLOOKUP(B229,THE!A:C,3,0)</f>
        <v>#N/A</v>
      </c>
      <c r="F229" t="e">
        <f>VLOOKUP(B229,ARWU!B:D,2,0)</f>
        <v>#N/A</v>
      </c>
    </row>
    <row r="230" spans="1:6">
      <c r="A230" t="s">
        <v>84</v>
      </c>
      <c r="B230" t="s">
        <v>238</v>
      </c>
      <c r="C230">
        <v>229</v>
      </c>
      <c r="D230">
        <f>VLOOKUP(B230,USNEWS!B:F,5,0)</f>
        <v>485</v>
      </c>
      <c r="E230" t="str">
        <f>VLOOKUP(B230,THE!A:C,3,0)</f>
        <v>351-400</v>
      </c>
      <c r="F230" t="str">
        <f>VLOOKUP(B230,ARWU!B:D,2,0)</f>
        <v>301-400</v>
      </c>
    </row>
    <row r="231" spans="1:6">
      <c r="A231" t="s">
        <v>240</v>
      </c>
      <c r="B231" t="s">
        <v>239</v>
      </c>
      <c r="C231">
        <v>230</v>
      </c>
      <c r="D231" t="e">
        <f>VLOOKUP(B231,USNEWS!B:F,5,0)</f>
        <v>#N/A</v>
      </c>
      <c r="E231" t="e">
        <f>VLOOKUP(B231,THE!A:C,3,0)</f>
        <v>#N/A</v>
      </c>
      <c r="F231" t="e">
        <f>VLOOKUP(B231,ARWU!B:D,2,0)</f>
        <v>#N/A</v>
      </c>
    </row>
    <row r="232" spans="1:6">
      <c r="A232" t="s">
        <v>59</v>
      </c>
      <c r="B232" t="s">
        <v>241</v>
      </c>
      <c r="C232">
        <v>231</v>
      </c>
      <c r="D232" t="e">
        <f>VLOOKUP(B232,USNEWS!B:F,5,0)</f>
        <v>#N/A</v>
      </c>
      <c r="E232" t="e">
        <f>VLOOKUP(B232,THE!A:C,3,0)</f>
        <v>#N/A</v>
      </c>
      <c r="F232" t="e">
        <f>VLOOKUP(B232,ARWU!B:D,2,0)</f>
        <v>#N/A</v>
      </c>
    </row>
    <row r="233" spans="1:6">
      <c r="A233" t="s">
        <v>59</v>
      </c>
      <c r="B233" t="s">
        <v>242</v>
      </c>
      <c r="C233">
        <v>232</v>
      </c>
      <c r="D233" t="e">
        <f>VLOOKUP(B233,USNEWS!B:F,5,0)</f>
        <v>#N/A</v>
      </c>
      <c r="E233" t="e">
        <f>VLOOKUP(B233,THE!A:C,3,0)</f>
        <v>#N/A</v>
      </c>
      <c r="F233" t="e">
        <f>VLOOKUP(B233,ARWU!B:D,2,0)</f>
        <v>#N/A</v>
      </c>
    </row>
    <row r="234" spans="1:6">
      <c r="A234" t="s">
        <v>2</v>
      </c>
      <c r="B234" t="s">
        <v>243</v>
      </c>
      <c r="C234">
        <v>233</v>
      </c>
      <c r="D234" t="e">
        <f>VLOOKUP(B234,USNEWS!B:F,5,0)</f>
        <v>#N/A</v>
      </c>
      <c r="E234" t="e">
        <f>VLOOKUP(B234,THE!A:C,3,0)</f>
        <v>#N/A</v>
      </c>
      <c r="F234" t="e">
        <f>VLOOKUP(B234,ARWU!B:D,2,0)</f>
        <v>#N/A</v>
      </c>
    </row>
    <row r="235" spans="1:6">
      <c r="A235" t="s">
        <v>94</v>
      </c>
      <c r="B235" t="s">
        <v>244</v>
      </c>
      <c r="C235">
        <v>234</v>
      </c>
      <c r="D235">
        <f>VLOOKUP(B235,USNEWS!B:F,5,0)</f>
        <v>389</v>
      </c>
      <c r="E235" t="str">
        <f>VLOOKUP(B235,THE!A:C,3,0)</f>
        <v>301-350</v>
      </c>
      <c r="F235" t="str">
        <f>VLOOKUP(B235,ARWU!B:D,2,0)</f>
        <v>401-500</v>
      </c>
    </row>
    <row r="236" spans="1:6">
      <c r="A236" t="s">
        <v>6</v>
      </c>
      <c r="B236" t="s">
        <v>245</v>
      </c>
      <c r="C236">
        <v>235</v>
      </c>
      <c r="D236">
        <f>VLOOKUP(B236,USNEWS!B:F,5,0)</f>
        <v>312</v>
      </c>
      <c r="E236" t="e">
        <f>VLOOKUP(B236,THE!A:C,3,0)</f>
        <v>#N/A</v>
      </c>
      <c r="F236" t="e">
        <f>VLOOKUP(B236,ARWU!B:D,2,0)</f>
        <v>#N/A</v>
      </c>
    </row>
    <row r="237" spans="1:6">
      <c r="A237" t="s">
        <v>247</v>
      </c>
      <c r="B237" t="s">
        <v>246</v>
      </c>
      <c r="C237">
        <v>236</v>
      </c>
      <c r="D237" t="e">
        <f>VLOOKUP(B237,USNEWS!B:F,5,0)</f>
        <v>#N/A</v>
      </c>
      <c r="E237" t="e">
        <f>VLOOKUP(B237,THE!A:C,3,0)</f>
        <v>#N/A</v>
      </c>
      <c r="F237" t="e">
        <f>VLOOKUP(B237,ARWU!B:D,2,0)</f>
        <v>#N/A</v>
      </c>
    </row>
    <row r="238" spans="1:6">
      <c r="A238" t="s">
        <v>6</v>
      </c>
      <c r="B238" t="s">
        <v>248</v>
      </c>
      <c r="C238">
        <v>237</v>
      </c>
      <c r="D238">
        <f>VLOOKUP(B238,USNEWS!B:F,5,0)</f>
        <v>501</v>
      </c>
      <c r="E238" t="str">
        <f>VLOOKUP(B238,THE!A:C,3,0)</f>
        <v>301-350</v>
      </c>
      <c r="F238" t="e">
        <f>VLOOKUP(B238,ARWU!B:D,2,0)</f>
        <v>#N/A</v>
      </c>
    </row>
    <row r="239" spans="1:6">
      <c r="A239" t="s">
        <v>2</v>
      </c>
      <c r="B239" t="s">
        <v>249</v>
      </c>
      <c r="C239">
        <v>238</v>
      </c>
      <c r="D239">
        <f>VLOOKUP(B239,USNEWS!B:F,5,0)</f>
        <v>90</v>
      </c>
      <c r="E239">
        <f>VLOOKUP(B239,THE!A:C,3,0)</f>
        <v>135</v>
      </c>
      <c r="F239" t="str">
        <f>VLOOKUP(B239,ARWU!B:D,2,0)</f>
        <v>101-150</v>
      </c>
    </row>
    <row r="240" spans="1:6">
      <c r="A240" t="s">
        <v>167</v>
      </c>
      <c r="B240" t="s">
        <v>250</v>
      </c>
      <c r="C240">
        <v>239</v>
      </c>
      <c r="D240" t="e">
        <f>VLOOKUP(B240,USNEWS!B:F,5,0)</f>
        <v>#N/A</v>
      </c>
      <c r="E240" t="e">
        <f>VLOOKUP(B240,THE!A:C,3,0)</f>
        <v>#N/A</v>
      </c>
      <c r="F240" t="e">
        <f>VLOOKUP(B240,ARWU!B:D,2,0)</f>
        <v>#N/A</v>
      </c>
    </row>
    <row r="241" spans="1:6">
      <c r="A241" t="s">
        <v>6</v>
      </c>
      <c r="B241" t="s">
        <v>251</v>
      </c>
      <c r="C241">
        <v>240</v>
      </c>
      <c r="D241">
        <f>VLOOKUP(B241,USNEWS!B:F,5,0)</f>
        <v>247</v>
      </c>
      <c r="E241">
        <f>VLOOKUP(B241,THE!A:C,3,0)</f>
        <v>172</v>
      </c>
      <c r="F241" t="str">
        <f>VLOOKUP(B241,ARWU!B:D,2,0)</f>
        <v>201-300</v>
      </c>
    </row>
    <row r="242" spans="1:6">
      <c r="A242" t="s">
        <v>68</v>
      </c>
      <c r="B242" t="s">
        <v>252</v>
      </c>
      <c r="C242">
        <v>241</v>
      </c>
      <c r="D242" t="e">
        <f>VLOOKUP(B242,USNEWS!B:F,5,0)</f>
        <v>#N/A</v>
      </c>
      <c r="E242" t="str">
        <f>VLOOKUP(B242,THE!A:C,3,0)</f>
        <v>401-500</v>
      </c>
      <c r="F242" t="e">
        <f>VLOOKUP(B242,ARWU!B:D,2,0)</f>
        <v>#N/A</v>
      </c>
    </row>
    <row r="243" spans="1:6">
      <c r="A243" t="s">
        <v>33</v>
      </c>
      <c r="B243" t="s">
        <v>253</v>
      </c>
      <c r="C243">
        <v>242</v>
      </c>
      <c r="D243" t="e">
        <f>VLOOKUP(B243,USNEWS!B:F,5,0)</f>
        <v>#N/A</v>
      </c>
      <c r="E243" t="e">
        <f>VLOOKUP(B243,THE!A:C,3,0)</f>
        <v>#N/A</v>
      </c>
      <c r="F243" t="e">
        <f>VLOOKUP(B243,ARWU!B:D,2,0)</f>
        <v>#N/A</v>
      </c>
    </row>
    <row r="244" spans="1:6">
      <c r="A244" t="s">
        <v>68</v>
      </c>
      <c r="B244" t="s">
        <v>254</v>
      </c>
      <c r="C244">
        <v>243</v>
      </c>
      <c r="D244" t="e">
        <f>VLOOKUP(B244,USNEWS!B:F,5,0)</f>
        <v>#N/A</v>
      </c>
      <c r="E244" t="str">
        <f>VLOOKUP(B244,THE!A:C,3,0)</f>
        <v>401-500</v>
      </c>
      <c r="F244" t="e">
        <f>VLOOKUP(B244,ARWU!B:D,2,0)</f>
        <v>#N/A</v>
      </c>
    </row>
    <row r="245" spans="1:6">
      <c r="A245" t="s">
        <v>6</v>
      </c>
      <c r="B245" t="s">
        <v>255</v>
      </c>
      <c r="C245">
        <v>244</v>
      </c>
      <c r="D245">
        <f>VLOOKUP(B245,USNEWS!B:F,5,0)</f>
        <v>328</v>
      </c>
      <c r="E245">
        <f>VLOOKUP(B245,THE!A:C,3,0)</f>
        <v>180</v>
      </c>
      <c r="F245" t="str">
        <f>VLOOKUP(B245,ARWU!B:D,2,0)</f>
        <v>201-300</v>
      </c>
    </row>
    <row r="246" spans="1:6">
      <c r="A246" t="s">
        <v>20</v>
      </c>
      <c r="B246" t="s">
        <v>256</v>
      </c>
      <c r="C246">
        <v>245</v>
      </c>
      <c r="D246" t="e">
        <f>VLOOKUP(B246,USNEWS!B:F,5,0)</f>
        <v>#N/A</v>
      </c>
      <c r="E246" t="e">
        <f>VLOOKUP(B246,THE!A:C,3,0)</f>
        <v>#N/A</v>
      </c>
      <c r="F246" t="e">
        <f>VLOOKUP(B246,ARWU!B:D,2,0)</f>
        <v>#N/A</v>
      </c>
    </row>
    <row r="247" spans="1:6">
      <c r="A247" t="s">
        <v>167</v>
      </c>
      <c r="B247" t="s">
        <v>257</v>
      </c>
      <c r="C247">
        <v>246</v>
      </c>
      <c r="D247">
        <f>VLOOKUP(B247,USNEWS!B:F,5,0)</f>
        <v>529</v>
      </c>
      <c r="E247" t="str">
        <f>VLOOKUP(B247,THE!A:C,3,0)</f>
        <v>301-350</v>
      </c>
      <c r="F247" t="e">
        <f>VLOOKUP(B247,ARWU!B:D,2,0)</f>
        <v>#N/A</v>
      </c>
    </row>
    <row r="248" spans="1:6">
      <c r="A248" t="s">
        <v>20</v>
      </c>
      <c r="B248" t="s">
        <v>258</v>
      </c>
      <c r="C248">
        <v>247</v>
      </c>
      <c r="D248">
        <f>VLOOKUP(B248,USNEWS!B:F,5,0)</f>
        <v>322</v>
      </c>
      <c r="E248" t="str">
        <f>VLOOKUP(B248,THE!A:C,3,0)</f>
        <v>251-300</v>
      </c>
      <c r="F248" t="str">
        <f>VLOOKUP(B248,ARWU!B:D,2,0)</f>
        <v>201-300</v>
      </c>
    </row>
    <row r="249" spans="1:6">
      <c r="A249" t="s">
        <v>59</v>
      </c>
      <c r="B249" t="s">
        <v>259</v>
      </c>
      <c r="C249">
        <v>248</v>
      </c>
      <c r="D249" t="e">
        <f>VLOOKUP(B249,USNEWS!B:F,5,0)</f>
        <v>#N/A</v>
      </c>
      <c r="E249" t="e">
        <f>VLOOKUP(B249,THE!A:C,3,0)</f>
        <v>#N/A</v>
      </c>
      <c r="F249" t="e">
        <f>VLOOKUP(B249,ARWU!B:D,2,0)</f>
        <v>#N/A</v>
      </c>
    </row>
    <row r="250" spans="1:6">
      <c r="A250" t="s">
        <v>159</v>
      </c>
      <c r="B250" t="s">
        <v>260</v>
      </c>
      <c r="C250">
        <v>249</v>
      </c>
      <c r="D250" t="e">
        <f>VLOOKUP(B250,USNEWS!B:F,5,0)</f>
        <v>#N/A</v>
      </c>
      <c r="E250" t="e">
        <f>VLOOKUP(B250,THE!A:C,3,0)</f>
        <v>#N/A</v>
      </c>
      <c r="F250" t="e">
        <f>VLOOKUP(B250,ARWU!B:D,2,0)</f>
        <v>#N/A</v>
      </c>
    </row>
    <row r="251" spans="1:6">
      <c r="A251" t="s">
        <v>104</v>
      </c>
      <c r="B251" t="s">
        <v>261</v>
      </c>
      <c r="C251">
        <v>250</v>
      </c>
      <c r="D251" t="e">
        <f>VLOOKUP(B251,USNEWS!B:F,5,0)</f>
        <v>#N/A</v>
      </c>
      <c r="E251" t="str">
        <f>VLOOKUP(B251,THE!A:C,3,0)</f>
        <v>201-250</v>
      </c>
      <c r="F251" t="e">
        <f>VLOOKUP(B251,ARWU!B:D,2,0)</f>
        <v>#N/A</v>
      </c>
    </row>
    <row r="252" spans="1:6">
      <c r="A252" t="s">
        <v>2</v>
      </c>
      <c r="B252" t="s">
        <v>262</v>
      </c>
      <c r="C252">
        <v>251</v>
      </c>
      <c r="D252" t="e">
        <f>VLOOKUP(B252,USNEWS!B:F,5,0)</f>
        <v>#N/A</v>
      </c>
      <c r="E252" t="e">
        <f>VLOOKUP(B252,THE!A:C,3,0)</f>
        <v>#N/A</v>
      </c>
      <c r="F252" t="e">
        <f>VLOOKUP(B252,ARWU!B:D,2,0)</f>
        <v>#N/A</v>
      </c>
    </row>
    <row r="253" spans="1:6">
      <c r="A253" t="s">
        <v>264</v>
      </c>
      <c r="B253" t="s">
        <v>263</v>
      </c>
      <c r="C253">
        <v>252</v>
      </c>
      <c r="D253">
        <f>VLOOKUP(B253,USNEWS!B:F,5,0)</f>
        <v>579</v>
      </c>
      <c r="E253" t="str">
        <f>VLOOKUP(B253,THE!A:C,3,0)</f>
        <v>601-800</v>
      </c>
      <c r="F253" t="e">
        <f>VLOOKUP(B253,ARWU!B:D,2,0)</f>
        <v>#N/A</v>
      </c>
    </row>
    <row r="254" spans="1:6">
      <c r="A254" t="s">
        <v>20</v>
      </c>
      <c r="B254" t="s">
        <v>265</v>
      </c>
      <c r="C254">
        <v>253</v>
      </c>
      <c r="D254">
        <f>VLOOKUP(B254,USNEWS!B:F,5,0)</f>
        <v>535</v>
      </c>
      <c r="E254" t="str">
        <f>VLOOKUP(B254,THE!A:C,3,0)</f>
        <v>401-500</v>
      </c>
      <c r="F254" t="e">
        <f>VLOOKUP(B254,ARWU!B:D,2,0)</f>
        <v>#N/A</v>
      </c>
    </row>
    <row r="255" spans="1:6">
      <c r="A255" t="s">
        <v>6</v>
      </c>
      <c r="B255" t="s">
        <v>266</v>
      </c>
      <c r="C255">
        <v>254</v>
      </c>
      <c r="D255" t="e">
        <f>VLOOKUP(B255,USNEWS!B:F,5,0)</f>
        <v>#N/A</v>
      </c>
      <c r="E255" t="e">
        <f>VLOOKUP(B255,THE!A:C,3,0)</f>
        <v>#N/A</v>
      </c>
      <c r="F255" t="e">
        <f>VLOOKUP(B255,ARWU!B:D,2,0)</f>
        <v>#N/A</v>
      </c>
    </row>
    <row r="256" spans="1:6">
      <c r="A256" t="s">
        <v>6</v>
      </c>
      <c r="B256" t="s">
        <v>267</v>
      </c>
      <c r="C256">
        <v>255</v>
      </c>
      <c r="D256" t="e">
        <f>VLOOKUP(B256,USNEWS!B:F,5,0)</f>
        <v>#N/A</v>
      </c>
      <c r="E256" t="e">
        <f>VLOOKUP(B256,THE!A:C,3,0)</f>
        <v>#N/A</v>
      </c>
      <c r="F256" t="e">
        <f>VLOOKUP(B256,ARWU!B:D,2,0)</f>
        <v>#N/A</v>
      </c>
    </row>
    <row r="257" spans="1:6">
      <c r="A257" t="s">
        <v>2</v>
      </c>
      <c r="B257" t="s">
        <v>268</v>
      </c>
      <c r="C257">
        <v>256</v>
      </c>
      <c r="D257">
        <f>VLOOKUP(B257,USNEWS!B:F,5,0)</f>
        <v>155</v>
      </c>
      <c r="E257">
        <f>VLOOKUP(B257,THE!A:C,3,0)</f>
        <v>182</v>
      </c>
      <c r="F257" t="str">
        <f>VLOOKUP(B257,ARWU!B:D,2,0)</f>
        <v>151-200</v>
      </c>
    </row>
    <row r="258" spans="1:6">
      <c r="A258" t="s">
        <v>23</v>
      </c>
      <c r="B258" t="s">
        <v>269</v>
      </c>
      <c r="C258">
        <v>257</v>
      </c>
      <c r="D258">
        <f>VLOOKUP(B258,USNEWS!B:F,5,0)</f>
        <v>296</v>
      </c>
      <c r="E258" t="e">
        <f>VLOOKUP(B258,THE!A:C,3,0)</f>
        <v>#N/A</v>
      </c>
      <c r="F258" t="str">
        <f>VLOOKUP(B258,ARWU!B:D,2,0)</f>
        <v>201-300</v>
      </c>
    </row>
    <row r="259" spans="1:6">
      <c r="A259" t="s">
        <v>112</v>
      </c>
      <c r="B259" t="s">
        <v>270</v>
      </c>
      <c r="C259">
        <v>258</v>
      </c>
      <c r="D259" t="e">
        <f>VLOOKUP(B259,USNEWS!B:F,5,0)</f>
        <v>#N/A</v>
      </c>
      <c r="E259" t="e">
        <f>VLOOKUP(B259,THE!A:C,3,0)</f>
        <v>#N/A</v>
      </c>
      <c r="F259" t="e">
        <f>VLOOKUP(B259,ARWU!B:D,2,0)</f>
        <v>#N/A</v>
      </c>
    </row>
    <row r="260" spans="1:6">
      <c r="A260" t="s">
        <v>118</v>
      </c>
      <c r="B260" t="s">
        <v>271</v>
      </c>
      <c r="C260">
        <v>259</v>
      </c>
      <c r="D260">
        <f>VLOOKUP(B260,USNEWS!B:F,5,0)</f>
        <v>317</v>
      </c>
      <c r="E260" t="str">
        <f>VLOOKUP(B260,THE!A:C,3,0)</f>
        <v>251-300</v>
      </c>
      <c r="F260" t="str">
        <f>VLOOKUP(B260,ARWU!B:D,2,0)</f>
        <v>101-150</v>
      </c>
    </row>
    <row r="261" spans="1:6">
      <c r="A261" t="s">
        <v>33</v>
      </c>
      <c r="B261" t="s">
        <v>272</v>
      </c>
      <c r="C261">
        <v>260</v>
      </c>
      <c r="D261">
        <f>VLOOKUP(B261,USNEWS!B:F,5,0)</f>
        <v>113</v>
      </c>
      <c r="E261" t="e">
        <f>VLOOKUP(B261,THE!A:C,3,0)</f>
        <v>#N/A</v>
      </c>
      <c r="F261" t="e">
        <f>VLOOKUP(B261,ARWU!B:D,2,0)</f>
        <v>#N/A</v>
      </c>
    </row>
    <row r="262" spans="1:6">
      <c r="A262" t="s">
        <v>6</v>
      </c>
      <c r="B262" t="s">
        <v>273</v>
      </c>
      <c r="C262">
        <v>261</v>
      </c>
      <c r="D262">
        <f>VLOOKUP(B262,USNEWS!B:F,5,0)</f>
        <v>438</v>
      </c>
      <c r="E262" t="str">
        <f>VLOOKUP(B262,THE!A:C,3,0)</f>
        <v>251-300</v>
      </c>
      <c r="F262" t="str">
        <f>VLOOKUP(B262,ARWU!B:D,2,0)</f>
        <v>401-500</v>
      </c>
    </row>
    <row r="263" spans="1:6">
      <c r="A263" t="s">
        <v>33</v>
      </c>
      <c r="B263" t="s">
        <v>274</v>
      </c>
      <c r="C263">
        <v>262</v>
      </c>
      <c r="D263" t="e">
        <f>VLOOKUP(B263,USNEWS!B:F,5,0)</f>
        <v>#N/A</v>
      </c>
      <c r="E263" t="e">
        <f>VLOOKUP(B263,THE!A:C,3,0)</f>
        <v>#N/A</v>
      </c>
      <c r="F263" t="e">
        <f>VLOOKUP(B263,ARWU!B:D,2,0)</f>
        <v>#N/A</v>
      </c>
    </row>
    <row r="264" spans="1:6">
      <c r="A264" t="s">
        <v>59</v>
      </c>
      <c r="B264" t="s">
        <v>275</v>
      </c>
      <c r="C264">
        <v>263</v>
      </c>
      <c r="D264" t="e">
        <f>VLOOKUP(B264,USNEWS!B:F,5,0)</f>
        <v>#N/A</v>
      </c>
      <c r="E264" t="e">
        <f>VLOOKUP(B264,THE!A:C,3,0)</f>
        <v>#N/A</v>
      </c>
      <c r="F264" t="e">
        <f>VLOOKUP(B264,ARWU!B:D,2,0)</f>
        <v>#N/A</v>
      </c>
    </row>
    <row r="265" spans="1:6">
      <c r="A265" t="s">
        <v>59</v>
      </c>
      <c r="B265" t="s">
        <v>276</v>
      </c>
      <c r="C265">
        <v>264</v>
      </c>
      <c r="D265" t="e">
        <f>VLOOKUP(B265,USNEWS!B:F,5,0)</f>
        <v>#N/A</v>
      </c>
      <c r="E265" t="e">
        <f>VLOOKUP(B265,THE!A:C,3,0)</f>
        <v>#N/A</v>
      </c>
      <c r="F265" t="e">
        <f>VLOOKUP(B265,ARWU!B:D,2,0)</f>
        <v>#N/A</v>
      </c>
    </row>
    <row r="266" spans="1:6">
      <c r="A266" t="s">
        <v>74</v>
      </c>
      <c r="B266" t="s">
        <v>277</v>
      </c>
      <c r="C266">
        <v>265</v>
      </c>
      <c r="D266">
        <f>VLOOKUP(B266,USNEWS!B:F,5,0)</f>
        <v>272</v>
      </c>
      <c r="E266">
        <f>VLOOKUP(B266,THE!A:C,3,0)</f>
        <v>170</v>
      </c>
      <c r="F266" t="str">
        <f>VLOOKUP(B266,ARWU!B:D,2,0)</f>
        <v>151-200</v>
      </c>
    </row>
    <row r="267" spans="1:6">
      <c r="A267" t="s">
        <v>37</v>
      </c>
      <c r="B267" t="s">
        <v>278</v>
      </c>
      <c r="C267">
        <v>266</v>
      </c>
      <c r="D267">
        <f>VLOOKUP(B267,USNEWS!B:F,5,0)</f>
        <v>515</v>
      </c>
      <c r="E267" t="str">
        <f>VLOOKUP(B267,THE!A:C,3,0)</f>
        <v>351-400</v>
      </c>
      <c r="F267" t="str">
        <f>VLOOKUP(B267,ARWU!B:D,2,0)</f>
        <v>301-400</v>
      </c>
    </row>
    <row r="268" spans="1:6">
      <c r="A268" t="s">
        <v>33</v>
      </c>
      <c r="B268" t="s">
        <v>279</v>
      </c>
      <c r="C268">
        <v>267</v>
      </c>
      <c r="D268" t="e">
        <f>VLOOKUP(B268,USNEWS!B:F,5,0)</f>
        <v>#N/A</v>
      </c>
      <c r="E268" t="e">
        <f>VLOOKUP(B268,THE!A:C,3,0)</f>
        <v>#N/A</v>
      </c>
      <c r="F268" t="e">
        <f>VLOOKUP(B268,ARWU!B:D,2,0)</f>
        <v>#N/A</v>
      </c>
    </row>
    <row r="269" spans="1:6">
      <c r="A269" t="s">
        <v>33</v>
      </c>
      <c r="B269" t="s">
        <v>280</v>
      </c>
      <c r="C269">
        <v>268</v>
      </c>
      <c r="D269" t="e">
        <f>VLOOKUP(B269,USNEWS!B:F,5,0)</f>
        <v>#N/A</v>
      </c>
      <c r="E269" t="e">
        <f>VLOOKUP(B269,THE!A:C,3,0)</f>
        <v>#N/A</v>
      </c>
      <c r="F269" t="e">
        <f>VLOOKUP(B269,ARWU!B:D,2,0)</f>
        <v>#N/A</v>
      </c>
    </row>
    <row r="270" spans="1:6">
      <c r="A270" t="s">
        <v>282</v>
      </c>
      <c r="B270" t="s">
        <v>281</v>
      </c>
      <c r="C270">
        <v>269</v>
      </c>
      <c r="D270" t="e">
        <f>VLOOKUP(B270,USNEWS!B:F,5,0)</f>
        <v>#N/A</v>
      </c>
      <c r="E270" t="e">
        <f>VLOOKUP(B270,THE!A:C,3,0)</f>
        <v>#N/A</v>
      </c>
      <c r="F270" t="e">
        <f>VLOOKUP(B270,ARWU!B:D,2,0)</f>
        <v>#N/A</v>
      </c>
    </row>
    <row r="271" spans="1:6">
      <c r="A271" t="s">
        <v>138</v>
      </c>
      <c r="B271" t="s">
        <v>283</v>
      </c>
      <c r="C271">
        <v>270</v>
      </c>
      <c r="D271" t="e">
        <f>VLOOKUP(B271,USNEWS!B:F,5,0)</f>
        <v>#N/A</v>
      </c>
      <c r="E271" t="e">
        <f>VLOOKUP(B271,THE!A:C,3,0)</f>
        <v>#N/A</v>
      </c>
      <c r="F271" t="e">
        <f>VLOOKUP(B271,ARWU!B:D,2,0)</f>
        <v>#N/A</v>
      </c>
    </row>
    <row r="272" spans="1:6">
      <c r="A272" t="s">
        <v>2</v>
      </c>
      <c r="B272" t="s">
        <v>284</v>
      </c>
      <c r="C272">
        <v>271</v>
      </c>
      <c r="D272" t="e">
        <f>VLOOKUP(B272,USNEWS!B:F,5,0)</f>
        <v>#N/A</v>
      </c>
      <c r="E272">
        <f>VLOOKUP(B272,THE!A:C,3,0)</f>
        <v>165</v>
      </c>
      <c r="F272" t="e">
        <f>VLOOKUP(B272,ARWU!B:D,2,0)</f>
        <v>#N/A</v>
      </c>
    </row>
    <row r="273" spans="1:6">
      <c r="A273" t="s">
        <v>282</v>
      </c>
      <c r="B273" t="s">
        <v>285</v>
      </c>
      <c r="C273">
        <v>272</v>
      </c>
      <c r="D273" t="e">
        <f>VLOOKUP(B273,USNEWS!B:F,5,0)</f>
        <v>#N/A</v>
      </c>
      <c r="E273" t="e">
        <f>VLOOKUP(B273,THE!A:C,3,0)</f>
        <v>#N/A</v>
      </c>
      <c r="F273" t="e">
        <f>VLOOKUP(B273,ARWU!B:D,2,0)</f>
        <v>#N/A</v>
      </c>
    </row>
    <row r="274" spans="1:6">
      <c r="A274" t="s">
        <v>59</v>
      </c>
      <c r="B274" t="s">
        <v>286</v>
      </c>
      <c r="C274">
        <v>273</v>
      </c>
      <c r="D274" t="e">
        <f>VLOOKUP(B274,USNEWS!B:F,5,0)</f>
        <v>#N/A</v>
      </c>
      <c r="E274" t="e">
        <f>VLOOKUP(B274,THE!A:C,3,0)</f>
        <v>#N/A</v>
      </c>
      <c r="F274" t="e">
        <f>VLOOKUP(B274,ARWU!B:D,2,0)</f>
        <v>#N/A</v>
      </c>
    </row>
    <row r="275" spans="1:6">
      <c r="A275" t="s">
        <v>6</v>
      </c>
      <c r="B275" t="s">
        <v>287</v>
      </c>
      <c r="C275">
        <v>274</v>
      </c>
      <c r="D275">
        <f>VLOOKUP(B275,USNEWS!B:F,5,0)</f>
        <v>491</v>
      </c>
      <c r="E275" t="str">
        <f>VLOOKUP(B275,THE!A:C,3,0)</f>
        <v>401-500</v>
      </c>
      <c r="F275" t="e">
        <f>VLOOKUP(B275,ARWU!B:D,2,0)</f>
        <v>#N/A</v>
      </c>
    </row>
    <row r="276" spans="1:6">
      <c r="A276" t="s">
        <v>23</v>
      </c>
      <c r="B276" t="s">
        <v>288</v>
      </c>
      <c r="C276">
        <v>275</v>
      </c>
      <c r="D276">
        <f>VLOOKUP(B276,USNEWS!B:F,5,0)</f>
        <v>251</v>
      </c>
      <c r="E276" t="str">
        <f>VLOOKUP(B276,THE!A:C,3,0)</f>
        <v>401-500</v>
      </c>
      <c r="F276" t="str">
        <f>VLOOKUP(B276,ARWU!B:D,2,0)</f>
        <v>301-400</v>
      </c>
    </row>
    <row r="277" spans="1:6">
      <c r="A277" t="s">
        <v>20</v>
      </c>
      <c r="B277" t="s">
        <v>289</v>
      </c>
      <c r="C277">
        <v>276</v>
      </c>
      <c r="D277" t="e">
        <f>VLOOKUP(B277,USNEWS!B:F,5,0)</f>
        <v>#N/A</v>
      </c>
      <c r="E277" t="e">
        <f>VLOOKUP(B277,THE!A:C,3,0)</f>
        <v>#N/A</v>
      </c>
      <c r="F277" t="e">
        <f>VLOOKUP(B277,ARWU!B:D,2,0)</f>
        <v>#N/A</v>
      </c>
    </row>
    <row r="278" spans="1:6">
      <c r="A278" t="s">
        <v>2</v>
      </c>
      <c r="B278" t="s">
        <v>290</v>
      </c>
      <c r="C278">
        <v>277</v>
      </c>
      <c r="D278">
        <f>VLOOKUP(B278,USNEWS!B:F,5,0)</f>
        <v>212</v>
      </c>
      <c r="E278" t="str">
        <f>VLOOKUP(B278,THE!A:C,3,0)</f>
        <v>201-250</v>
      </c>
      <c r="F278" t="str">
        <f>VLOOKUP(B278,ARWU!B:D,2,0)</f>
        <v>201-300</v>
      </c>
    </row>
    <row r="279" spans="1:6">
      <c r="A279" t="s">
        <v>23</v>
      </c>
      <c r="B279" t="s">
        <v>291</v>
      </c>
      <c r="C279">
        <v>278</v>
      </c>
      <c r="D279">
        <f>VLOOKUP(B279,USNEWS!B:F,5,0)</f>
        <v>319</v>
      </c>
      <c r="E279" t="str">
        <f>VLOOKUP(B279,THE!A:C,3,0)</f>
        <v>501-600</v>
      </c>
      <c r="F279" t="str">
        <f>VLOOKUP(B279,ARWU!B:D,2,0)</f>
        <v>151-200</v>
      </c>
    </row>
    <row r="280" spans="1:6">
      <c r="A280" t="s">
        <v>27</v>
      </c>
      <c r="B280" t="s">
        <v>292</v>
      </c>
      <c r="C280">
        <v>279</v>
      </c>
      <c r="D280">
        <f>VLOOKUP(B280,USNEWS!B:F,5,0)</f>
        <v>520</v>
      </c>
      <c r="E280" t="str">
        <f>VLOOKUP(B280,THE!A:C,3,0)</f>
        <v>351-400</v>
      </c>
      <c r="F280" t="str">
        <f>VLOOKUP(B280,ARWU!B:D,2,0)</f>
        <v>401-500</v>
      </c>
    </row>
    <row r="281" spans="1:6">
      <c r="A281" t="s">
        <v>167</v>
      </c>
      <c r="B281" t="s">
        <v>293</v>
      </c>
      <c r="C281">
        <v>280</v>
      </c>
      <c r="D281" t="e">
        <f>VLOOKUP(B281,USNEWS!B:F,5,0)</f>
        <v>#N/A</v>
      </c>
      <c r="E281" t="e">
        <f>VLOOKUP(B281,THE!A:C,3,0)</f>
        <v>#N/A</v>
      </c>
      <c r="F281" t="e">
        <f>VLOOKUP(B281,ARWU!B:D,2,0)</f>
        <v>#N/A</v>
      </c>
    </row>
    <row r="282" spans="1:6">
      <c r="A282" t="s">
        <v>6</v>
      </c>
      <c r="B282" t="s">
        <v>294</v>
      </c>
      <c r="C282">
        <v>281</v>
      </c>
      <c r="D282" t="e">
        <f>VLOOKUP(B282,USNEWS!B:F,5,0)</f>
        <v>#N/A</v>
      </c>
      <c r="E282" t="str">
        <f>VLOOKUP(B282,THE!A:C,3,0)</f>
        <v>201-250</v>
      </c>
      <c r="F282" t="e">
        <f>VLOOKUP(B282,ARWU!B:D,2,0)</f>
        <v>#N/A</v>
      </c>
    </row>
    <row r="283" spans="1:6">
      <c r="A283" t="s">
        <v>74</v>
      </c>
      <c r="B283" t="s">
        <v>295</v>
      </c>
      <c r="C283">
        <v>282</v>
      </c>
      <c r="D283">
        <f>VLOOKUP(B283,USNEWS!B:F,5,0)</f>
        <v>427</v>
      </c>
      <c r="E283" t="str">
        <f>VLOOKUP(B283,THE!A:C,3,0)</f>
        <v>301-350</v>
      </c>
      <c r="F283" t="e">
        <f>VLOOKUP(B283,ARWU!B:D,2,0)</f>
        <v>#N/A</v>
      </c>
    </row>
    <row r="284" spans="1:6">
      <c r="A284" t="s">
        <v>264</v>
      </c>
      <c r="B284" t="s">
        <v>296</v>
      </c>
      <c r="C284">
        <v>283</v>
      </c>
      <c r="D284">
        <f>VLOOKUP(B284,USNEWS!B:F,5,0)</f>
        <v>529</v>
      </c>
      <c r="E284" t="str">
        <f>VLOOKUP(B284,THE!A:C,3,0)</f>
        <v>501-600</v>
      </c>
      <c r="F284" t="e">
        <f>VLOOKUP(B284,ARWU!B:D,2,0)</f>
        <v>#N/A</v>
      </c>
    </row>
    <row r="285" spans="1:6">
      <c r="A285" t="s">
        <v>167</v>
      </c>
      <c r="B285" t="s">
        <v>297</v>
      </c>
      <c r="C285">
        <v>284</v>
      </c>
      <c r="D285" t="e">
        <f>VLOOKUP(B285,USNEWS!B:F,5,0)</f>
        <v>#N/A</v>
      </c>
      <c r="E285" t="e">
        <f>VLOOKUP(B285,THE!A:C,3,0)</f>
        <v>#N/A</v>
      </c>
      <c r="F285" t="e">
        <f>VLOOKUP(B285,ARWU!B:D,2,0)</f>
        <v>#N/A</v>
      </c>
    </row>
    <row r="286" spans="1:6">
      <c r="A286" t="s">
        <v>104</v>
      </c>
      <c r="B286" t="s">
        <v>298</v>
      </c>
      <c r="C286">
        <v>285</v>
      </c>
      <c r="D286">
        <f>VLOOKUP(B286,USNEWS!B:F,5,0)</f>
        <v>412</v>
      </c>
      <c r="E286" t="str">
        <f>VLOOKUP(B286,THE!A:C,3,0)</f>
        <v>351-400</v>
      </c>
      <c r="F286" t="e">
        <f>VLOOKUP(B286,ARWU!B:D,2,0)</f>
        <v>#N/A</v>
      </c>
    </row>
    <row r="287" spans="1:6">
      <c r="A287" t="s">
        <v>197</v>
      </c>
      <c r="B287" t="s">
        <v>299</v>
      </c>
      <c r="C287">
        <v>286</v>
      </c>
      <c r="D287" t="e">
        <f>VLOOKUP(B287,USNEWS!B:F,5,0)</f>
        <v>#N/A</v>
      </c>
      <c r="E287" t="e">
        <f>VLOOKUP(B287,THE!A:C,3,0)</f>
        <v>#N/A</v>
      </c>
      <c r="F287" t="e">
        <f>VLOOKUP(B287,ARWU!B:D,2,0)</f>
        <v>#N/A</v>
      </c>
    </row>
    <row r="288" spans="1:6">
      <c r="A288" t="s">
        <v>30</v>
      </c>
      <c r="B288" t="s">
        <v>300</v>
      </c>
      <c r="C288">
        <v>287</v>
      </c>
      <c r="D288">
        <f>VLOOKUP(B288,USNEWS!B:F,5,0)</f>
        <v>370</v>
      </c>
      <c r="E288" t="str">
        <f>VLOOKUP(B288,THE!A:C,3,0)</f>
        <v>251-300</v>
      </c>
      <c r="F288" t="str">
        <f>VLOOKUP(B288,ARWU!B:D,2,0)</f>
        <v>301-400</v>
      </c>
    </row>
    <row r="289" spans="1:6">
      <c r="A289" t="s">
        <v>20</v>
      </c>
      <c r="B289" t="s">
        <v>301</v>
      </c>
      <c r="C289">
        <v>288</v>
      </c>
      <c r="D289">
        <f>VLOOKUP(B289,USNEWS!B:F,5,0)</f>
        <v>444</v>
      </c>
      <c r="E289" t="str">
        <f>VLOOKUP(B289,THE!A:C,3,0)</f>
        <v>251-300</v>
      </c>
      <c r="F289" t="e">
        <f>VLOOKUP(B289,ARWU!B:D,2,0)</f>
        <v>#N/A</v>
      </c>
    </row>
    <row r="290" spans="1:6">
      <c r="A290" t="s">
        <v>138</v>
      </c>
      <c r="B290" t="s">
        <v>302</v>
      </c>
      <c r="C290">
        <v>289</v>
      </c>
      <c r="D290">
        <f>VLOOKUP(B290,USNEWS!B:F,5,0)</f>
        <v>646</v>
      </c>
      <c r="E290" t="str">
        <f>VLOOKUP(B290,THE!A:C,3,0)</f>
        <v>601-800</v>
      </c>
      <c r="F290" t="e">
        <f>VLOOKUP(B290,ARWU!B:D,2,0)</f>
        <v>#N/A</v>
      </c>
    </row>
    <row r="291" spans="1:6">
      <c r="A291" t="s">
        <v>8</v>
      </c>
      <c r="B291" t="s">
        <v>303</v>
      </c>
      <c r="C291">
        <v>290</v>
      </c>
      <c r="D291" t="e">
        <f>VLOOKUP(B291,USNEWS!B:F,5,0)</f>
        <v>#N/A</v>
      </c>
      <c r="E291" t="e">
        <f>VLOOKUP(B291,THE!A:C,3,0)</f>
        <v>#N/A</v>
      </c>
      <c r="F291" t="e">
        <f>VLOOKUP(B291,ARWU!B:D,2,0)</f>
        <v>#N/A</v>
      </c>
    </row>
    <row r="292" spans="1:6">
      <c r="A292" t="s">
        <v>2</v>
      </c>
      <c r="B292" t="s">
        <v>304</v>
      </c>
      <c r="C292">
        <v>291</v>
      </c>
      <c r="D292" t="e">
        <f>VLOOKUP(B292,USNEWS!B:F,5,0)</f>
        <v>#N/A</v>
      </c>
      <c r="E292" t="e">
        <f>VLOOKUP(B292,THE!A:C,3,0)</f>
        <v>#N/A</v>
      </c>
      <c r="F292" t="e">
        <f>VLOOKUP(B292,ARWU!B:D,2,0)</f>
        <v>#N/A</v>
      </c>
    </row>
    <row r="293" spans="1:6">
      <c r="A293" t="s">
        <v>30</v>
      </c>
      <c r="B293" t="s">
        <v>305</v>
      </c>
      <c r="C293">
        <v>292</v>
      </c>
      <c r="D293">
        <f>VLOOKUP(B293,USNEWS!B:F,5,0)</f>
        <v>191</v>
      </c>
      <c r="E293" t="str">
        <f>VLOOKUP(B293,THE!A:C,3,0)</f>
        <v>251-300</v>
      </c>
      <c r="F293" t="str">
        <f>VLOOKUP(B293,ARWU!B:D,2,0)</f>
        <v>201-300</v>
      </c>
    </row>
    <row r="294" spans="1:6">
      <c r="A294" t="s">
        <v>112</v>
      </c>
      <c r="B294" t="s">
        <v>306</v>
      </c>
      <c r="C294">
        <v>293</v>
      </c>
      <c r="D294">
        <f>VLOOKUP(B294,USNEWS!B:F,5,0)</f>
        <v>672</v>
      </c>
      <c r="E294" t="str">
        <f>VLOOKUP(B294,THE!A:C,3,0)</f>
        <v>401-500</v>
      </c>
      <c r="F294" t="str">
        <f>VLOOKUP(B294,ARWU!B:D,2,0)</f>
        <v>401-500</v>
      </c>
    </row>
    <row r="295" spans="1:6">
      <c r="A295" t="s">
        <v>59</v>
      </c>
      <c r="B295" t="s">
        <v>307</v>
      </c>
      <c r="C295">
        <v>294</v>
      </c>
      <c r="D295" t="e">
        <f>VLOOKUP(B295,USNEWS!B:F,5,0)</f>
        <v>#N/A</v>
      </c>
      <c r="E295" t="e">
        <f>VLOOKUP(B295,THE!A:C,3,0)</f>
        <v>#N/A</v>
      </c>
      <c r="F295" t="e">
        <f>VLOOKUP(B295,ARWU!B:D,2,0)</f>
        <v>#N/A</v>
      </c>
    </row>
    <row r="296" spans="1:6">
      <c r="A296" t="s">
        <v>74</v>
      </c>
      <c r="B296" t="s">
        <v>308</v>
      </c>
      <c r="C296">
        <v>295</v>
      </c>
      <c r="D296" t="e">
        <f>VLOOKUP(B296,USNEWS!B:F,5,0)</f>
        <v>#N/A</v>
      </c>
      <c r="E296" t="e">
        <f>VLOOKUP(B296,THE!A:C,3,0)</f>
        <v>#N/A</v>
      </c>
      <c r="F296" t="str">
        <f>VLOOKUP(B296,ARWU!B:D,2,0)</f>
        <v>301-400</v>
      </c>
    </row>
    <row r="297" spans="1:6">
      <c r="A297" t="s">
        <v>2</v>
      </c>
      <c r="B297" t="s">
        <v>309</v>
      </c>
      <c r="C297">
        <v>296</v>
      </c>
      <c r="D297" t="e">
        <f>VLOOKUP(B297,USNEWS!B:F,5,0)</f>
        <v>#N/A</v>
      </c>
      <c r="E297">
        <f>VLOOKUP(B297,THE!A:C,3,0)</f>
        <v>146</v>
      </c>
      <c r="F297" t="e">
        <f>VLOOKUP(B297,ARWU!B:D,2,0)</f>
        <v>#N/A</v>
      </c>
    </row>
    <row r="298" spans="1:6">
      <c r="A298" t="s">
        <v>23</v>
      </c>
      <c r="B298" t="s">
        <v>310</v>
      </c>
      <c r="C298">
        <v>297</v>
      </c>
      <c r="D298">
        <f>VLOOKUP(B298,USNEWS!B:F,5,0)</f>
        <v>198</v>
      </c>
      <c r="E298" t="str">
        <f>VLOOKUP(B298,THE!A:C,3,0)</f>
        <v>401-500</v>
      </c>
      <c r="F298" t="e">
        <f>VLOOKUP(B298,ARWU!B:D,2,0)</f>
        <v>#N/A</v>
      </c>
    </row>
    <row r="299" spans="1:6">
      <c r="A299" t="s">
        <v>35</v>
      </c>
      <c r="B299" t="s">
        <v>311</v>
      </c>
      <c r="C299">
        <v>298</v>
      </c>
      <c r="D299">
        <f>VLOOKUP(B299,USNEWS!B:F,5,0)</f>
        <v>389</v>
      </c>
      <c r="E299" t="str">
        <f>VLOOKUP(B299,THE!A:C,3,0)</f>
        <v>501-600</v>
      </c>
      <c r="F299" t="e">
        <f>VLOOKUP(B299,ARWU!B:D,2,0)</f>
        <v>#N/A</v>
      </c>
    </row>
    <row r="300" spans="1:6">
      <c r="A300" t="s">
        <v>161</v>
      </c>
      <c r="B300" t="s">
        <v>312</v>
      </c>
      <c r="C300">
        <v>299</v>
      </c>
      <c r="D300" t="e">
        <f>VLOOKUP(B300,USNEWS!B:F,5,0)</f>
        <v>#N/A</v>
      </c>
      <c r="E300" t="e">
        <f>VLOOKUP(B300,THE!A:C,3,0)</f>
        <v>#N/A</v>
      </c>
      <c r="F300" t="e">
        <f>VLOOKUP(B300,ARWU!B:D,2,0)</f>
        <v>#N/A</v>
      </c>
    </row>
    <row r="301" spans="1:6">
      <c r="A301" t="s">
        <v>2</v>
      </c>
      <c r="B301" t="s">
        <v>313</v>
      </c>
      <c r="C301">
        <v>300</v>
      </c>
      <c r="D301">
        <f>VLOOKUP(B301,USNEWS!B:F,5,0)</f>
        <v>363</v>
      </c>
      <c r="E301" t="str">
        <f>VLOOKUP(B301,THE!A:C,3,0)</f>
        <v>201-250</v>
      </c>
      <c r="F301" t="str">
        <f>VLOOKUP(B301,ARWU!B:D,2,0)</f>
        <v>301-400</v>
      </c>
    </row>
    <row r="302" spans="1:6">
      <c r="A302" t="s">
        <v>2</v>
      </c>
      <c r="B302" t="s">
        <v>314</v>
      </c>
      <c r="C302">
        <v>301</v>
      </c>
      <c r="D302" t="e">
        <f>VLOOKUP(B302,USNEWS!B:F,5,0)</f>
        <v>#N/A</v>
      </c>
      <c r="E302" t="e">
        <f>VLOOKUP(B302,THE!A:C,3,0)</f>
        <v>#N/A</v>
      </c>
      <c r="F302" t="e">
        <f>VLOOKUP(B302,ARWU!B:D,2,0)</f>
        <v>#N/A</v>
      </c>
    </row>
    <row r="303" spans="1:6">
      <c r="A303" t="s">
        <v>316</v>
      </c>
      <c r="B303" t="s">
        <v>315</v>
      </c>
      <c r="C303">
        <v>302</v>
      </c>
      <c r="D303">
        <f>VLOOKUP(B303,USNEWS!B:F,5,0)</f>
        <v>204</v>
      </c>
      <c r="E303" t="str">
        <f>VLOOKUP(B303,THE!A:C,3,0)</f>
        <v>401-500</v>
      </c>
      <c r="F303" t="e">
        <f>VLOOKUP(B303,ARWU!B:D,2,0)</f>
        <v>#N/A</v>
      </c>
    </row>
    <row r="304" spans="1:6">
      <c r="A304" t="s">
        <v>138</v>
      </c>
      <c r="B304" t="s">
        <v>317</v>
      </c>
      <c r="C304">
        <v>303</v>
      </c>
      <c r="D304" t="e">
        <f>VLOOKUP(B304,USNEWS!B:F,5,0)</f>
        <v>#N/A</v>
      </c>
      <c r="E304" t="e">
        <f>VLOOKUP(B304,THE!A:C,3,0)</f>
        <v>#N/A</v>
      </c>
      <c r="F304" t="e">
        <f>VLOOKUP(B304,ARWU!B:D,2,0)</f>
        <v>#N/A</v>
      </c>
    </row>
    <row r="305" spans="1:6">
      <c r="A305" t="s">
        <v>159</v>
      </c>
      <c r="B305" t="s">
        <v>318</v>
      </c>
      <c r="C305">
        <v>304</v>
      </c>
      <c r="D305" t="e">
        <f>VLOOKUP(B305,USNEWS!B:F,5,0)</f>
        <v>#N/A</v>
      </c>
      <c r="E305" t="e">
        <f>VLOOKUP(B305,THE!A:C,3,0)</f>
        <v>#N/A</v>
      </c>
      <c r="F305" t="e">
        <f>VLOOKUP(B305,ARWU!B:D,2,0)</f>
        <v>#N/A</v>
      </c>
    </row>
    <row r="306" spans="1:6">
      <c r="A306" t="s">
        <v>190</v>
      </c>
      <c r="B306" t="s">
        <v>319</v>
      </c>
      <c r="C306">
        <v>305</v>
      </c>
      <c r="D306" t="e">
        <f>VLOOKUP(B306,USNEWS!B:F,5,0)</f>
        <v>#N/A</v>
      </c>
      <c r="E306" t="e">
        <f>VLOOKUP(B306,THE!A:C,3,0)</f>
        <v>#N/A</v>
      </c>
      <c r="F306" t="e">
        <f>VLOOKUP(B306,ARWU!B:D,2,0)</f>
        <v>#N/A</v>
      </c>
    </row>
    <row r="307" spans="1:6">
      <c r="A307" t="s">
        <v>20</v>
      </c>
      <c r="B307" t="s">
        <v>320</v>
      </c>
      <c r="C307">
        <v>306</v>
      </c>
      <c r="D307" t="e">
        <f>VLOOKUP(B307,USNEWS!B:F,5,0)</f>
        <v>#N/A</v>
      </c>
      <c r="E307" t="str">
        <f>VLOOKUP(B307,THE!A:C,3,0)</f>
        <v>401-500</v>
      </c>
      <c r="F307" t="str">
        <f>VLOOKUP(B307,ARWU!B:D,2,0)</f>
        <v>201-300</v>
      </c>
    </row>
    <row r="308" spans="1:6">
      <c r="A308" t="s">
        <v>112</v>
      </c>
      <c r="B308" t="s">
        <v>321</v>
      </c>
      <c r="C308">
        <v>307</v>
      </c>
      <c r="D308" t="e">
        <f>VLOOKUP(B308,USNEWS!B:F,5,0)</f>
        <v>#N/A</v>
      </c>
      <c r="E308" t="str">
        <f>VLOOKUP(B308,THE!A:C,3,0)</f>
        <v>601-800</v>
      </c>
      <c r="F308" t="e">
        <f>VLOOKUP(B308,ARWU!B:D,2,0)</f>
        <v>#N/A</v>
      </c>
    </row>
    <row r="309" spans="1:6">
      <c r="A309" t="s">
        <v>87</v>
      </c>
      <c r="B309" t="s">
        <v>322</v>
      </c>
      <c r="C309">
        <v>308</v>
      </c>
      <c r="D309" t="e">
        <f>VLOOKUP(B309,USNEWS!B:F,5,0)</f>
        <v>#N/A</v>
      </c>
      <c r="E309" t="e">
        <f>VLOOKUP(B309,THE!A:C,3,0)</f>
        <v>#N/A</v>
      </c>
      <c r="F309" t="e">
        <f>VLOOKUP(B309,ARWU!B:D,2,0)</f>
        <v>#N/A</v>
      </c>
    </row>
    <row r="310" spans="1:6">
      <c r="A310" t="s">
        <v>68</v>
      </c>
      <c r="B310" t="s">
        <v>323</v>
      </c>
      <c r="C310">
        <v>309</v>
      </c>
      <c r="D310" t="e">
        <f>VLOOKUP(B310,USNEWS!B:F,5,0)</f>
        <v>#N/A</v>
      </c>
      <c r="E310" t="e">
        <f>VLOOKUP(B310,THE!A:C,3,0)</f>
        <v>#N/A</v>
      </c>
      <c r="F310" t="e">
        <f>VLOOKUP(B310,ARWU!B:D,2,0)</f>
        <v>#N/A</v>
      </c>
    </row>
    <row r="311" spans="1:6">
      <c r="A311" t="s">
        <v>68</v>
      </c>
      <c r="B311" t="s">
        <v>324</v>
      </c>
      <c r="C311">
        <v>310</v>
      </c>
      <c r="D311" t="e">
        <f>VLOOKUP(B311,USNEWS!B:F,5,0)</f>
        <v>#N/A</v>
      </c>
      <c r="E311" t="str">
        <f>VLOOKUP(B311,THE!A:C,3,0)</f>
        <v>501-600</v>
      </c>
      <c r="F311" t="e">
        <f>VLOOKUP(B311,ARWU!B:D,2,0)</f>
        <v>#N/A</v>
      </c>
    </row>
    <row r="312" spans="1:6">
      <c r="A312" t="s">
        <v>87</v>
      </c>
      <c r="B312" t="s">
        <v>325</v>
      </c>
      <c r="C312">
        <v>311</v>
      </c>
      <c r="D312" t="e">
        <f>VLOOKUP(B312,USNEWS!B:F,5,0)</f>
        <v>#N/A</v>
      </c>
      <c r="E312" t="e">
        <f>VLOOKUP(B312,THE!A:C,3,0)</f>
        <v>#N/A</v>
      </c>
      <c r="F312" t="e">
        <f>VLOOKUP(B312,ARWU!B:D,2,0)</f>
        <v>#N/A</v>
      </c>
    </row>
    <row r="313" spans="1:6">
      <c r="A313" t="s">
        <v>2</v>
      </c>
      <c r="B313" t="s">
        <v>326</v>
      </c>
      <c r="C313">
        <v>312</v>
      </c>
      <c r="D313">
        <f>VLOOKUP(B313,USNEWS!B:F,5,0)</f>
        <v>379</v>
      </c>
      <c r="E313" t="str">
        <f>VLOOKUP(B313,THE!A:C,3,0)</f>
        <v>251-300</v>
      </c>
      <c r="F313" t="str">
        <f>VLOOKUP(B313,ARWU!B:D,2,0)</f>
        <v>401-500</v>
      </c>
    </row>
    <row r="314" spans="1:6">
      <c r="A314" t="s">
        <v>159</v>
      </c>
      <c r="B314" t="s">
        <v>327</v>
      </c>
      <c r="C314">
        <v>313</v>
      </c>
      <c r="D314" t="e">
        <f>VLOOKUP(B314,USNEWS!B:F,5,0)</f>
        <v>#N/A</v>
      </c>
      <c r="E314" t="e">
        <f>VLOOKUP(B314,THE!A:C,3,0)</f>
        <v>#N/A</v>
      </c>
      <c r="F314" t="e">
        <f>VLOOKUP(B314,ARWU!B:D,2,0)</f>
        <v>#N/A</v>
      </c>
    </row>
    <row r="315" spans="1:6">
      <c r="A315" t="s">
        <v>6</v>
      </c>
      <c r="B315" t="s">
        <v>328</v>
      </c>
      <c r="C315">
        <v>314</v>
      </c>
      <c r="D315" t="e">
        <f>VLOOKUP(B315,USNEWS!B:F,5,0)</f>
        <v>#N/A</v>
      </c>
      <c r="E315" t="str">
        <f>VLOOKUP(B315,THE!A:C,3,0)</f>
        <v>351-400</v>
      </c>
      <c r="F315" t="e">
        <f>VLOOKUP(B315,ARWU!B:D,2,0)</f>
        <v>#N/A</v>
      </c>
    </row>
    <row r="316" spans="1:6">
      <c r="A316" t="s">
        <v>23</v>
      </c>
      <c r="B316" t="s">
        <v>329</v>
      </c>
      <c r="C316">
        <v>315</v>
      </c>
      <c r="D316">
        <f>VLOOKUP(B316,USNEWS!B:F,5,0)</f>
        <v>298</v>
      </c>
      <c r="E316" t="e">
        <f>VLOOKUP(B316,THE!A:C,3,0)</f>
        <v>#N/A</v>
      </c>
      <c r="F316" t="str">
        <f>VLOOKUP(B316,ARWU!B:D,2,0)</f>
        <v>301-400</v>
      </c>
    </row>
    <row r="317" spans="1:6">
      <c r="A317" t="s">
        <v>23</v>
      </c>
      <c r="B317" t="s">
        <v>330</v>
      </c>
      <c r="C317">
        <v>316</v>
      </c>
      <c r="D317">
        <f>VLOOKUP(B317,USNEWS!B:F,5,0)</f>
        <v>335</v>
      </c>
      <c r="E317" t="str">
        <f>VLOOKUP(B317,THE!A:C,3,0)</f>
        <v>501-600</v>
      </c>
      <c r="F317" t="str">
        <f>VLOOKUP(B317,ARWU!B:D,2,0)</f>
        <v>301-400</v>
      </c>
    </row>
    <row r="318" spans="1:6">
      <c r="A318" t="s">
        <v>81</v>
      </c>
      <c r="B318" t="s">
        <v>331</v>
      </c>
      <c r="C318">
        <v>317</v>
      </c>
      <c r="D318" t="e">
        <f>VLOOKUP(B318,USNEWS!B:F,5,0)</f>
        <v>#N/A</v>
      </c>
      <c r="E318" t="e">
        <f>VLOOKUP(B318,THE!A:C,3,0)</f>
        <v>#N/A</v>
      </c>
      <c r="F318" t="e">
        <f>VLOOKUP(B318,ARWU!B:D,2,0)</f>
        <v>#N/A</v>
      </c>
    </row>
    <row r="319" spans="1:6">
      <c r="A319" t="s">
        <v>23</v>
      </c>
      <c r="B319" t="s">
        <v>332</v>
      </c>
      <c r="C319">
        <v>318</v>
      </c>
      <c r="D319" t="e">
        <f>VLOOKUP(B319,USNEWS!B:F,5,0)</f>
        <v>#N/A</v>
      </c>
      <c r="E319" t="str">
        <f>VLOOKUP(B319,THE!A:C,3,0)</f>
        <v>501-600</v>
      </c>
      <c r="F319" t="e">
        <f>VLOOKUP(B319,ARWU!B:D,2,0)</f>
        <v>#N/A</v>
      </c>
    </row>
    <row r="320" spans="1:6">
      <c r="A320" t="s">
        <v>94</v>
      </c>
      <c r="B320" t="s">
        <v>333</v>
      </c>
      <c r="C320">
        <v>319</v>
      </c>
      <c r="D320">
        <f>VLOOKUP(B320,USNEWS!B:F,5,0)</f>
        <v>670</v>
      </c>
      <c r="E320" t="str">
        <f>VLOOKUP(B320,THE!A:C,3,0)</f>
        <v>501-600</v>
      </c>
      <c r="F320" t="e">
        <f>VLOOKUP(B320,ARWU!B:D,2,0)</f>
        <v>#N/A</v>
      </c>
    </row>
    <row r="321" spans="1:6">
      <c r="A321" t="s">
        <v>153</v>
      </c>
      <c r="B321" t="s">
        <v>334</v>
      </c>
      <c r="C321">
        <v>320</v>
      </c>
      <c r="D321" t="e">
        <f>VLOOKUP(B321,USNEWS!B:F,5,0)</f>
        <v>#N/A</v>
      </c>
      <c r="E321" t="e">
        <f>VLOOKUP(B321,THE!A:C,3,0)</f>
        <v>#N/A</v>
      </c>
      <c r="F321" t="e">
        <f>VLOOKUP(B321,ARWU!B:D,2,0)</f>
        <v>#N/A</v>
      </c>
    </row>
    <row r="322" spans="1:6">
      <c r="A322" t="s">
        <v>125</v>
      </c>
      <c r="B322" t="s">
        <v>335</v>
      </c>
      <c r="C322">
        <v>321</v>
      </c>
      <c r="D322">
        <f>VLOOKUP(B322,USNEWS!B:F,5,0)</f>
        <v>288</v>
      </c>
      <c r="E322" t="e">
        <f>VLOOKUP(B322,THE!A:C,3,0)</f>
        <v>#N/A</v>
      </c>
      <c r="F322" t="e">
        <f>VLOOKUP(B322,ARWU!B:D,2,0)</f>
        <v>#N/A</v>
      </c>
    </row>
    <row r="323" spans="1:6">
      <c r="A323" t="s">
        <v>167</v>
      </c>
      <c r="B323" t="s">
        <v>336</v>
      </c>
      <c r="C323">
        <v>322</v>
      </c>
      <c r="D323" t="e">
        <f>VLOOKUP(B323,USNEWS!B:F,5,0)</f>
        <v>#N/A</v>
      </c>
      <c r="E323" t="e">
        <f>VLOOKUP(B323,THE!A:C,3,0)</f>
        <v>#N/A</v>
      </c>
      <c r="F323" t="e">
        <f>VLOOKUP(B323,ARWU!B:D,2,0)</f>
        <v>#N/A</v>
      </c>
    </row>
    <row r="324" spans="1:6">
      <c r="A324" t="s">
        <v>338</v>
      </c>
      <c r="B324" t="s">
        <v>337</v>
      </c>
      <c r="C324">
        <v>323</v>
      </c>
      <c r="D324" t="e">
        <f>VLOOKUP(B324,USNEWS!B:F,5,0)</f>
        <v>#N/A</v>
      </c>
      <c r="E324" t="str">
        <f>VLOOKUP(B324,THE!A:C,3,0)</f>
        <v>401-500</v>
      </c>
      <c r="F324" t="str">
        <f>VLOOKUP(B324,ARWU!B:D,2,0)</f>
        <v>301-400</v>
      </c>
    </row>
    <row r="325" spans="1:6">
      <c r="A325" t="s">
        <v>84</v>
      </c>
      <c r="B325" t="s">
        <v>339</v>
      </c>
      <c r="C325">
        <v>324</v>
      </c>
      <c r="D325" t="e">
        <f>VLOOKUP(B325,USNEWS!B:F,5,0)</f>
        <v>#N/A</v>
      </c>
      <c r="E325" t="str">
        <f>VLOOKUP(B325,THE!A:C,3,0)</f>
        <v>401-500</v>
      </c>
      <c r="F325" t="e">
        <f>VLOOKUP(B325,ARWU!B:D,2,0)</f>
        <v>#N/A</v>
      </c>
    </row>
    <row r="326" spans="1:6">
      <c r="A326" t="s">
        <v>341</v>
      </c>
      <c r="B326" t="s">
        <v>340</v>
      </c>
      <c r="C326">
        <v>325</v>
      </c>
      <c r="D326" t="e">
        <f>VLOOKUP(B326,USNEWS!B:F,5,0)</f>
        <v>#N/A</v>
      </c>
      <c r="E326" t="e">
        <f>VLOOKUP(B326,THE!A:C,3,0)</f>
        <v>#N/A</v>
      </c>
      <c r="F326" t="e">
        <f>VLOOKUP(B326,ARWU!B:D,2,0)</f>
        <v>#N/A</v>
      </c>
    </row>
    <row r="327" spans="1:6">
      <c r="A327" t="s">
        <v>30</v>
      </c>
      <c r="B327" t="s">
        <v>342</v>
      </c>
      <c r="C327">
        <v>326</v>
      </c>
      <c r="D327">
        <f>VLOOKUP(B327,USNEWS!B:F,5,0)</f>
        <v>296</v>
      </c>
      <c r="E327" t="str">
        <f>VLOOKUP(B327,THE!A:C,3,0)</f>
        <v>301-350</v>
      </c>
      <c r="F327" t="str">
        <f>VLOOKUP(B327,ARWU!B:D,2,0)</f>
        <v>201-300</v>
      </c>
    </row>
    <row r="328" spans="1:6">
      <c r="A328" t="s">
        <v>33</v>
      </c>
      <c r="B328" t="s">
        <v>343</v>
      </c>
      <c r="C328">
        <v>327</v>
      </c>
      <c r="D328" t="e">
        <f>VLOOKUP(B328,USNEWS!B:F,5,0)</f>
        <v>#N/A</v>
      </c>
      <c r="E328" t="e">
        <f>VLOOKUP(B328,THE!A:C,3,0)</f>
        <v>#N/A</v>
      </c>
      <c r="F328" t="e">
        <f>VLOOKUP(B328,ARWU!B:D,2,0)</f>
        <v>#N/A</v>
      </c>
    </row>
    <row r="329" spans="1:6">
      <c r="A329" t="s">
        <v>6</v>
      </c>
      <c r="B329" t="s">
        <v>344</v>
      </c>
      <c r="C329">
        <v>328</v>
      </c>
      <c r="D329" t="e">
        <f>VLOOKUP(B329,USNEWS!B:F,5,0)</f>
        <v>#N/A</v>
      </c>
      <c r="E329" t="str">
        <f>VLOOKUP(B329,THE!A:C,3,0)</f>
        <v>401-500</v>
      </c>
      <c r="F329" t="e">
        <f>VLOOKUP(B329,ARWU!B:D,2,0)</f>
        <v>#N/A</v>
      </c>
    </row>
    <row r="330" spans="1:6">
      <c r="A330" t="s">
        <v>35</v>
      </c>
      <c r="B330" t="s">
        <v>345</v>
      </c>
      <c r="C330">
        <v>329</v>
      </c>
      <c r="D330" t="e">
        <f>VLOOKUP(B330,USNEWS!B:F,5,0)</f>
        <v>#N/A</v>
      </c>
      <c r="E330" t="str">
        <f>VLOOKUP(B330,THE!A:C,3,0)</f>
        <v>401-500</v>
      </c>
      <c r="F330" t="e">
        <f>VLOOKUP(B330,ARWU!B:D,2,0)</f>
        <v>#N/A</v>
      </c>
    </row>
    <row r="331" spans="1:6">
      <c r="A331" t="s">
        <v>338</v>
      </c>
      <c r="B331" t="s">
        <v>346</v>
      </c>
      <c r="C331">
        <v>330</v>
      </c>
      <c r="D331" t="e">
        <f>VLOOKUP(B331,USNEWS!B:F,5,0)</f>
        <v>#N/A</v>
      </c>
      <c r="E331" t="str">
        <f>VLOOKUP(B331,THE!A:C,3,0)</f>
        <v>401-500</v>
      </c>
      <c r="F331" t="str">
        <f>VLOOKUP(B331,ARWU!B:D,2,0)</f>
        <v>151-200</v>
      </c>
    </row>
    <row r="332" spans="1:6">
      <c r="A332" t="s">
        <v>138</v>
      </c>
      <c r="B332" t="s">
        <v>347</v>
      </c>
      <c r="C332">
        <v>331</v>
      </c>
      <c r="D332" t="e">
        <f>VLOOKUP(B332,USNEWS!B:F,5,0)</f>
        <v>#N/A</v>
      </c>
      <c r="E332" t="e">
        <f>VLOOKUP(B332,THE!A:C,3,0)</f>
        <v>#N/A</v>
      </c>
      <c r="F332" t="e">
        <f>VLOOKUP(B332,ARWU!B:D,2,0)</f>
        <v>#N/A</v>
      </c>
    </row>
    <row r="333" spans="1:6">
      <c r="A333" t="s">
        <v>55</v>
      </c>
      <c r="B333" t="s">
        <v>348</v>
      </c>
      <c r="C333">
        <v>332</v>
      </c>
      <c r="D333">
        <f>VLOOKUP(B333,USNEWS!B:F,5,0)</f>
        <v>489</v>
      </c>
      <c r="E333">
        <f>VLOOKUP(B333,THE!A:C,3,0)</f>
        <v>198</v>
      </c>
      <c r="F333" t="e">
        <f>VLOOKUP(B333,ARWU!B:D,2,0)</f>
        <v>#N/A</v>
      </c>
    </row>
    <row r="334" spans="1:6">
      <c r="A334" t="s">
        <v>6</v>
      </c>
      <c r="B334" t="s">
        <v>349</v>
      </c>
      <c r="C334">
        <v>333</v>
      </c>
      <c r="D334">
        <f>VLOOKUP(B334,USNEWS!B:F,5,0)</f>
        <v>576</v>
      </c>
      <c r="E334" t="str">
        <f>VLOOKUP(B334,THE!A:C,3,0)</f>
        <v>301-350</v>
      </c>
      <c r="F334" t="e">
        <f>VLOOKUP(B334,ARWU!B:D,2,0)</f>
        <v>#N/A</v>
      </c>
    </row>
    <row r="335" spans="1:6">
      <c r="A335" t="s">
        <v>2</v>
      </c>
      <c r="B335" t="s">
        <v>350</v>
      </c>
      <c r="C335">
        <v>334</v>
      </c>
      <c r="D335">
        <f>VLOOKUP(B335,USNEWS!B:F,5,0)</f>
        <v>222</v>
      </c>
      <c r="E335" t="e">
        <f>VLOOKUP(B335,THE!A:C,3,0)</f>
        <v>#N/A</v>
      </c>
      <c r="F335" t="e">
        <f>VLOOKUP(B335,ARWU!B:D,2,0)</f>
        <v>#N/A</v>
      </c>
    </row>
    <row r="336" spans="1:6">
      <c r="A336" t="s">
        <v>37</v>
      </c>
      <c r="B336" t="s">
        <v>351</v>
      </c>
      <c r="C336">
        <v>335</v>
      </c>
      <c r="D336">
        <f>VLOOKUP(B336,USNEWS!B:F,5,0)</f>
        <v>465</v>
      </c>
      <c r="E336" t="str">
        <f>VLOOKUP(B336,THE!A:C,3,0)</f>
        <v>401-500</v>
      </c>
      <c r="F336" t="str">
        <f>VLOOKUP(B336,ARWU!B:D,2,0)</f>
        <v>401-500</v>
      </c>
    </row>
    <row r="337" spans="1:6">
      <c r="A337" t="s">
        <v>20</v>
      </c>
      <c r="B337" t="s">
        <v>352</v>
      </c>
      <c r="C337">
        <v>336</v>
      </c>
      <c r="D337">
        <f>VLOOKUP(B337,USNEWS!B:F,5,0)</f>
        <v>402</v>
      </c>
      <c r="E337" t="str">
        <f>VLOOKUP(B337,THE!A:C,3,0)</f>
        <v>251-300</v>
      </c>
      <c r="F337" t="str">
        <f>VLOOKUP(B337,ARWU!B:D,2,0)</f>
        <v>301-400</v>
      </c>
    </row>
    <row r="338" spans="1:6">
      <c r="A338" t="s">
        <v>37</v>
      </c>
      <c r="B338" t="s">
        <v>353</v>
      </c>
      <c r="C338">
        <v>337</v>
      </c>
      <c r="D338" t="e">
        <f>VLOOKUP(B338,USNEWS!B:F,5,0)</f>
        <v>#N/A</v>
      </c>
      <c r="E338" t="e">
        <f>VLOOKUP(B338,THE!A:C,3,0)</f>
        <v>#N/A</v>
      </c>
      <c r="F338" t="e">
        <f>VLOOKUP(B338,ARWU!B:D,2,0)</f>
        <v>#N/A</v>
      </c>
    </row>
    <row r="339" spans="1:6">
      <c r="A339" t="s">
        <v>190</v>
      </c>
      <c r="B339" t="s">
        <v>354</v>
      </c>
      <c r="C339">
        <v>338</v>
      </c>
      <c r="D339" t="e">
        <f>VLOOKUP(B339,USNEWS!B:F,5,0)</f>
        <v>#N/A</v>
      </c>
      <c r="E339" t="e">
        <f>VLOOKUP(B339,THE!A:C,3,0)</f>
        <v>#N/A</v>
      </c>
      <c r="F339" t="e">
        <f>VLOOKUP(B339,ARWU!B:D,2,0)</f>
        <v>#N/A</v>
      </c>
    </row>
    <row r="340" spans="1:6">
      <c r="A340" t="s">
        <v>94</v>
      </c>
      <c r="B340" t="s">
        <v>355</v>
      </c>
      <c r="C340">
        <v>339</v>
      </c>
      <c r="D340">
        <f>VLOOKUP(B340,USNEWS!B:F,5,0)</f>
        <v>465</v>
      </c>
      <c r="E340" t="str">
        <f>VLOOKUP(B340,THE!A:C,3,0)</f>
        <v>401-500</v>
      </c>
      <c r="F340" t="e">
        <f>VLOOKUP(B340,ARWU!B:D,2,0)</f>
        <v>#N/A</v>
      </c>
    </row>
    <row r="341" spans="1:6">
      <c r="A341" t="s">
        <v>84</v>
      </c>
      <c r="B341" t="s">
        <v>356</v>
      </c>
      <c r="C341">
        <v>340</v>
      </c>
      <c r="D341">
        <f>VLOOKUP(B341,USNEWS!B:F,5,0)</f>
        <v>494</v>
      </c>
      <c r="E341" t="str">
        <f>VLOOKUP(B341,THE!A:C,3,0)</f>
        <v>401-500</v>
      </c>
      <c r="F341" t="e">
        <f>VLOOKUP(B341,ARWU!B:D,2,0)</f>
        <v>#N/A</v>
      </c>
    </row>
    <row r="342" spans="1:6">
      <c r="A342" t="s">
        <v>20</v>
      </c>
      <c r="B342" t="s">
        <v>357</v>
      </c>
      <c r="C342">
        <v>341</v>
      </c>
      <c r="D342">
        <f>VLOOKUP(B342,USNEWS!B:F,5,0)</f>
        <v>354</v>
      </c>
      <c r="E342" t="str">
        <f>VLOOKUP(B342,THE!A:C,3,0)</f>
        <v>251-300</v>
      </c>
      <c r="F342" t="str">
        <f>VLOOKUP(B342,ARWU!B:D,2,0)</f>
        <v>201-300</v>
      </c>
    </row>
    <row r="343" spans="1:6">
      <c r="A343" t="s">
        <v>2</v>
      </c>
      <c r="B343" t="s">
        <v>358</v>
      </c>
      <c r="C343">
        <v>342</v>
      </c>
      <c r="D343" t="e">
        <f>VLOOKUP(B343,USNEWS!B:F,5,0)</f>
        <v>#N/A</v>
      </c>
      <c r="E343" t="e">
        <f>VLOOKUP(B343,THE!A:C,3,0)</f>
        <v>#N/A</v>
      </c>
      <c r="F343" t="e">
        <f>VLOOKUP(B343,ARWU!B:D,2,0)</f>
        <v>#N/A</v>
      </c>
    </row>
    <row r="344" spans="1:6">
      <c r="A344" t="s">
        <v>84</v>
      </c>
      <c r="B344" t="s">
        <v>359</v>
      </c>
      <c r="C344">
        <v>343</v>
      </c>
      <c r="D344" t="e">
        <f>VLOOKUP(B344,USNEWS!B:F,5,0)</f>
        <v>#N/A</v>
      </c>
      <c r="E344" t="str">
        <f>VLOOKUP(B344,THE!A:C,3,0)</f>
        <v>401-500</v>
      </c>
      <c r="F344" t="e">
        <f>VLOOKUP(B344,ARWU!B:D,2,0)</f>
        <v>#N/A</v>
      </c>
    </row>
    <row r="345" spans="1:6">
      <c r="A345" t="s">
        <v>2</v>
      </c>
      <c r="B345" t="s">
        <v>360</v>
      </c>
      <c r="C345">
        <v>344</v>
      </c>
      <c r="D345" t="e">
        <f>VLOOKUP(B345,USNEWS!B:F,5,0)</f>
        <v>#N/A</v>
      </c>
      <c r="E345" t="e">
        <f>VLOOKUP(B345,THE!A:C,3,0)</f>
        <v>#N/A</v>
      </c>
      <c r="F345" t="e">
        <f>VLOOKUP(B345,ARWU!B:D,2,0)</f>
        <v>#N/A</v>
      </c>
    </row>
    <row r="346" spans="1:6">
      <c r="A346" t="s">
        <v>6</v>
      </c>
      <c r="B346" t="s">
        <v>361</v>
      </c>
      <c r="C346">
        <v>345</v>
      </c>
      <c r="D346" t="e">
        <f>VLOOKUP(B346,USNEWS!B:F,5,0)</f>
        <v>#N/A</v>
      </c>
      <c r="E346" t="str">
        <f>VLOOKUP(B346,THE!A:C,3,0)</f>
        <v>301-350</v>
      </c>
      <c r="F346" t="e">
        <f>VLOOKUP(B346,ARWU!B:D,2,0)</f>
        <v>#N/A</v>
      </c>
    </row>
    <row r="347" spans="1:6">
      <c r="A347" t="s">
        <v>247</v>
      </c>
      <c r="B347" t="s">
        <v>362</v>
      </c>
      <c r="C347">
        <v>346</v>
      </c>
      <c r="D347" t="e">
        <f>VLOOKUP(B347,USNEWS!B:F,5,0)</f>
        <v>#N/A</v>
      </c>
      <c r="E347" t="e">
        <f>VLOOKUP(B347,THE!A:C,3,0)</f>
        <v>#N/A</v>
      </c>
      <c r="F347" t="e">
        <f>VLOOKUP(B347,ARWU!B:D,2,0)</f>
        <v>#N/A</v>
      </c>
    </row>
    <row r="348" spans="1:6">
      <c r="A348" t="s">
        <v>59</v>
      </c>
      <c r="B348" t="s">
        <v>363</v>
      </c>
      <c r="C348">
        <v>347</v>
      </c>
      <c r="D348">
        <f>VLOOKUP(B348,USNEWS!B:F,5,0)</f>
        <v>168</v>
      </c>
      <c r="E348">
        <f>VLOOKUP(B348,THE!A:C,3,0)</f>
        <v>170</v>
      </c>
      <c r="F348" t="str">
        <f>VLOOKUP(B348,ARWU!B:D,2,0)</f>
        <v>201-300</v>
      </c>
    </row>
    <row r="349" spans="1:6">
      <c r="A349" t="s">
        <v>365</v>
      </c>
      <c r="B349" t="s">
        <v>364</v>
      </c>
      <c r="C349">
        <v>348</v>
      </c>
      <c r="D349">
        <f>VLOOKUP(B349,USNEWS!B:F,5,0)</f>
        <v>491</v>
      </c>
      <c r="E349" t="str">
        <f>VLOOKUP(B349,THE!A:C,3,0)</f>
        <v>301-350</v>
      </c>
      <c r="F349" t="str">
        <f>VLOOKUP(B349,ARWU!B:D,2,0)</f>
        <v>401-500</v>
      </c>
    </row>
    <row r="350" spans="1:6">
      <c r="A350" t="s">
        <v>59</v>
      </c>
      <c r="B350" t="s">
        <v>366</v>
      </c>
      <c r="C350">
        <v>349</v>
      </c>
      <c r="D350" t="e">
        <f>VLOOKUP(B350,USNEWS!B:F,5,0)</f>
        <v>#N/A</v>
      </c>
      <c r="E350" t="e">
        <f>VLOOKUP(B350,THE!A:C,3,0)</f>
        <v>#N/A</v>
      </c>
      <c r="F350" t="e">
        <f>VLOOKUP(B350,ARWU!B:D,2,0)</f>
        <v>#N/A</v>
      </c>
    </row>
    <row r="351" spans="1:6">
      <c r="A351" t="s">
        <v>112</v>
      </c>
      <c r="B351" t="s">
        <v>367</v>
      </c>
      <c r="C351">
        <v>350</v>
      </c>
      <c r="D351" t="e">
        <f>VLOOKUP(B351,USNEWS!B:F,5,0)</f>
        <v>#N/A</v>
      </c>
      <c r="E351" t="e">
        <f>VLOOKUP(B351,THE!A:C,3,0)</f>
        <v>#N/A</v>
      </c>
      <c r="F351" t="e">
        <f>VLOOKUP(B351,ARWU!B:D,2,0)</f>
        <v>#N/A</v>
      </c>
    </row>
    <row r="352" spans="1:6">
      <c r="A352" t="s">
        <v>112</v>
      </c>
      <c r="B352" t="s">
        <v>368</v>
      </c>
      <c r="C352">
        <v>351</v>
      </c>
      <c r="D352" t="e">
        <f>VLOOKUP(B352,USNEWS!B:F,5,0)</f>
        <v>#N/A</v>
      </c>
      <c r="E352" t="e">
        <f>VLOOKUP(B352,THE!A:C,3,0)</f>
        <v>#N/A</v>
      </c>
      <c r="F352" t="e">
        <f>VLOOKUP(B352,ARWU!B:D,2,0)</f>
        <v>#N/A</v>
      </c>
    </row>
    <row r="353" spans="1:6">
      <c r="A353" t="s">
        <v>59</v>
      </c>
      <c r="B353" t="s">
        <v>369</v>
      </c>
      <c r="C353">
        <v>352</v>
      </c>
      <c r="D353" t="e">
        <f>VLOOKUP(B353,USNEWS!B:F,5,0)</f>
        <v>#N/A</v>
      </c>
      <c r="E353" t="e">
        <f>VLOOKUP(B353,THE!A:C,3,0)</f>
        <v>#N/A</v>
      </c>
      <c r="F353" t="e">
        <f>VLOOKUP(B353,ARWU!B:D,2,0)</f>
        <v>#N/A</v>
      </c>
    </row>
    <row r="354" spans="1:6">
      <c r="A354" t="s">
        <v>87</v>
      </c>
      <c r="B354" t="s">
        <v>370</v>
      </c>
      <c r="C354">
        <v>353</v>
      </c>
      <c r="D354" t="e">
        <f>VLOOKUP(B354,USNEWS!B:F,5,0)</f>
        <v>#N/A</v>
      </c>
      <c r="E354" t="e">
        <f>VLOOKUP(B354,THE!A:C,3,0)</f>
        <v>#N/A</v>
      </c>
      <c r="F354" t="e">
        <f>VLOOKUP(B354,ARWU!B:D,2,0)</f>
        <v>#N/A</v>
      </c>
    </row>
    <row r="355" spans="1:6">
      <c r="A355" t="s">
        <v>372</v>
      </c>
      <c r="B355" t="s">
        <v>371</v>
      </c>
      <c r="C355">
        <v>354</v>
      </c>
      <c r="D355" t="e">
        <f>VLOOKUP(B355,USNEWS!B:F,5,0)</f>
        <v>#N/A</v>
      </c>
      <c r="E355" t="e">
        <f>VLOOKUP(B355,THE!A:C,3,0)</f>
        <v>#N/A</v>
      </c>
      <c r="F355" t="e">
        <f>VLOOKUP(B355,ARWU!B:D,2,0)</f>
        <v>#N/A</v>
      </c>
    </row>
    <row r="356" spans="1:6">
      <c r="A356" t="s">
        <v>20</v>
      </c>
      <c r="B356" t="s">
        <v>373</v>
      </c>
      <c r="C356">
        <v>355</v>
      </c>
      <c r="D356">
        <f>VLOOKUP(B356,USNEWS!B:F,5,0)</f>
        <v>381</v>
      </c>
      <c r="E356" t="str">
        <f>VLOOKUP(B356,THE!A:C,3,0)</f>
        <v>251-300</v>
      </c>
      <c r="F356" t="str">
        <f>VLOOKUP(B356,ARWU!B:D,2,0)</f>
        <v>201-300</v>
      </c>
    </row>
    <row r="357" spans="1:6">
      <c r="A357" t="s">
        <v>33</v>
      </c>
      <c r="B357" t="s">
        <v>374</v>
      </c>
      <c r="C357">
        <v>356</v>
      </c>
      <c r="D357" t="e">
        <f>VLOOKUP(B357,USNEWS!B:F,5,0)</f>
        <v>#N/A</v>
      </c>
      <c r="E357" t="e">
        <f>VLOOKUP(B357,THE!A:C,3,0)</f>
        <v>#N/A</v>
      </c>
      <c r="F357" t="e">
        <f>VLOOKUP(B357,ARWU!B:D,2,0)</f>
        <v>#N/A</v>
      </c>
    </row>
    <row r="358" spans="1:6">
      <c r="A358" t="s">
        <v>94</v>
      </c>
      <c r="B358" t="s">
        <v>375</v>
      </c>
      <c r="C358">
        <v>357</v>
      </c>
      <c r="D358" t="e">
        <f>VLOOKUP(B358,USNEWS!B:F,5,0)</f>
        <v>#N/A</v>
      </c>
      <c r="E358" t="str">
        <f>VLOOKUP(B358,THE!A:C,3,0)</f>
        <v>501-600</v>
      </c>
      <c r="F358" t="e">
        <f>VLOOKUP(B358,ARWU!B:D,2,0)</f>
        <v>#N/A</v>
      </c>
    </row>
    <row r="359" spans="1:6">
      <c r="A359" t="s">
        <v>6</v>
      </c>
      <c r="B359" t="s">
        <v>376</v>
      </c>
      <c r="C359">
        <v>358</v>
      </c>
      <c r="D359" t="e">
        <f>VLOOKUP(B359,USNEWS!B:F,5,0)</f>
        <v>#N/A</v>
      </c>
      <c r="E359" t="str">
        <f>VLOOKUP(B359,THE!A:C,3,0)</f>
        <v>351-400</v>
      </c>
      <c r="F359" t="e">
        <f>VLOOKUP(B359,ARWU!B:D,2,0)</f>
        <v>#N/A</v>
      </c>
    </row>
    <row r="360" spans="1:6">
      <c r="A360" t="s">
        <v>201</v>
      </c>
      <c r="B360" t="s">
        <v>377</v>
      </c>
      <c r="C360">
        <v>359</v>
      </c>
      <c r="D360" t="e">
        <f>VLOOKUP(B360,USNEWS!B:F,5,0)</f>
        <v>#N/A</v>
      </c>
      <c r="E360">
        <f>VLOOKUP(B360,THE!A:C,3,0)</f>
        <v>182</v>
      </c>
      <c r="F360" t="e">
        <f>VLOOKUP(B360,ARWU!B:D,2,0)</f>
        <v>#N/A</v>
      </c>
    </row>
    <row r="361" spans="1:6">
      <c r="A361" t="s">
        <v>6</v>
      </c>
      <c r="B361" t="s">
        <v>378</v>
      </c>
      <c r="C361">
        <v>360</v>
      </c>
      <c r="D361" t="e">
        <f>VLOOKUP(B361,USNEWS!B:F,5,0)</f>
        <v>#N/A</v>
      </c>
      <c r="E361" t="str">
        <f>VLOOKUP(B361,THE!A:C,3,0)</f>
        <v>401-500</v>
      </c>
      <c r="F361" t="e">
        <f>VLOOKUP(B361,ARWU!B:D,2,0)</f>
        <v>#N/A</v>
      </c>
    </row>
    <row r="362" spans="1:6">
      <c r="A362" t="s">
        <v>2</v>
      </c>
      <c r="B362" t="s">
        <v>379</v>
      </c>
      <c r="C362">
        <v>361</v>
      </c>
      <c r="D362" t="e">
        <f>VLOOKUP(B362,USNEWS!B:F,5,0)</f>
        <v>#N/A</v>
      </c>
      <c r="E362" t="str">
        <f>VLOOKUP(B362,THE!A:C,3,0)</f>
        <v>251-300</v>
      </c>
      <c r="F362" t="e">
        <f>VLOOKUP(B362,ARWU!B:D,2,0)</f>
        <v>#N/A</v>
      </c>
    </row>
    <row r="363" spans="1:6">
      <c r="A363" t="s">
        <v>2</v>
      </c>
      <c r="B363" t="s">
        <v>380</v>
      </c>
      <c r="C363">
        <v>362</v>
      </c>
      <c r="D363">
        <f>VLOOKUP(B363,USNEWS!B:F,5,0)</f>
        <v>204</v>
      </c>
      <c r="E363">
        <f>VLOOKUP(B363,THE!A:C,3,0)</f>
        <v>182</v>
      </c>
      <c r="F363" t="e">
        <f>VLOOKUP(B363,ARWU!B:D,2,0)</f>
        <v>#N/A</v>
      </c>
    </row>
    <row r="364" spans="1:6">
      <c r="A364" t="s">
        <v>2</v>
      </c>
      <c r="B364" t="s">
        <v>381</v>
      </c>
      <c r="C364">
        <v>363</v>
      </c>
      <c r="D364">
        <f>VLOOKUP(B364,USNEWS!B:F,5,0)</f>
        <v>268</v>
      </c>
      <c r="E364" t="str">
        <f>VLOOKUP(B364,THE!A:C,3,0)</f>
        <v>201-250</v>
      </c>
      <c r="F364" t="str">
        <f>VLOOKUP(B364,ARWU!B:D,2,0)</f>
        <v>301-400</v>
      </c>
    </row>
    <row r="365" spans="1:6">
      <c r="A365" t="s">
        <v>59</v>
      </c>
      <c r="B365" t="s">
        <v>382</v>
      </c>
      <c r="C365">
        <v>364</v>
      </c>
      <c r="D365" t="e">
        <f>VLOOKUP(B365,USNEWS!B:F,5,0)</f>
        <v>#N/A</v>
      </c>
      <c r="E365" t="e">
        <f>VLOOKUP(B365,THE!A:C,3,0)</f>
        <v>#N/A</v>
      </c>
      <c r="F365" t="e">
        <f>VLOOKUP(B365,ARWU!B:D,2,0)</f>
        <v>#N/A</v>
      </c>
    </row>
    <row r="366" spans="1:6">
      <c r="A366" t="s">
        <v>384</v>
      </c>
      <c r="B366" t="s">
        <v>383</v>
      </c>
      <c r="C366">
        <v>365</v>
      </c>
      <c r="D366" t="e">
        <f>VLOOKUP(B366,USNEWS!B:F,5,0)</f>
        <v>#N/A</v>
      </c>
      <c r="E366" t="e">
        <f>VLOOKUP(B366,THE!A:C,3,0)</f>
        <v>#N/A</v>
      </c>
      <c r="F366" t="e">
        <f>VLOOKUP(B366,ARWU!B:D,2,0)</f>
        <v>#N/A</v>
      </c>
    </row>
    <row r="367" spans="1:6">
      <c r="A367" t="s">
        <v>386</v>
      </c>
      <c r="B367" t="s">
        <v>385</v>
      </c>
      <c r="C367">
        <v>366</v>
      </c>
      <c r="D367">
        <f>VLOOKUP(B367,USNEWS!B:F,5,0)</f>
        <v>301</v>
      </c>
      <c r="E367" t="str">
        <f>VLOOKUP(B367,THE!A:C,3,0)</f>
        <v>501-600</v>
      </c>
      <c r="F367" t="str">
        <f>VLOOKUP(B367,ARWU!B:D,2,0)</f>
        <v>401-500</v>
      </c>
    </row>
    <row r="368" spans="1:6">
      <c r="A368" t="s">
        <v>338</v>
      </c>
      <c r="B368" t="s">
        <v>387</v>
      </c>
      <c r="C368">
        <v>367</v>
      </c>
      <c r="D368">
        <f>VLOOKUP(B368,USNEWS!B:F,5,0)</f>
        <v>477</v>
      </c>
      <c r="E368" t="e">
        <f>VLOOKUP(B368,THE!A:C,3,0)</f>
        <v>#N/A</v>
      </c>
      <c r="F368" t="e">
        <f>VLOOKUP(B368,ARWU!B:D,2,0)</f>
        <v>#N/A</v>
      </c>
    </row>
    <row r="369" spans="1:6">
      <c r="A369" t="s">
        <v>6</v>
      </c>
      <c r="B369" t="s">
        <v>388</v>
      </c>
      <c r="C369">
        <v>368</v>
      </c>
      <c r="D369">
        <f>VLOOKUP(B369,USNEWS!B:F,5,0)</f>
        <v>594</v>
      </c>
      <c r="E369" t="str">
        <f>VLOOKUP(B369,THE!A:C,3,0)</f>
        <v>301-350</v>
      </c>
      <c r="F369" t="e">
        <f>VLOOKUP(B369,ARWU!B:D,2,0)</f>
        <v>#N/A</v>
      </c>
    </row>
    <row r="370" spans="1:6">
      <c r="A370" t="s">
        <v>35</v>
      </c>
      <c r="B370" t="s">
        <v>389</v>
      </c>
      <c r="C370">
        <v>369</v>
      </c>
      <c r="D370">
        <f>VLOOKUP(B370,USNEWS!B:F,5,0)</f>
        <v>450</v>
      </c>
      <c r="E370" t="str">
        <f>VLOOKUP(B370,THE!A:C,3,0)</f>
        <v>601-800</v>
      </c>
      <c r="F370" t="e">
        <f>VLOOKUP(B370,ARWU!B:D,2,0)</f>
        <v>#N/A</v>
      </c>
    </row>
    <row r="371" spans="1:6">
      <c r="A371" t="s">
        <v>190</v>
      </c>
      <c r="B371" t="s">
        <v>390</v>
      </c>
      <c r="C371">
        <v>370</v>
      </c>
      <c r="D371">
        <f>VLOOKUP(B371,USNEWS!B:F,5,0)</f>
        <v>154</v>
      </c>
      <c r="E371" t="str">
        <f>VLOOKUP(B371,THE!A:C,3,0)</f>
        <v>301-350</v>
      </c>
      <c r="F371" t="str">
        <f>VLOOKUP(B371,ARWU!B:D,2,0)</f>
        <v>201-300</v>
      </c>
    </row>
    <row r="372" spans="1:6">
      <c r="A372" t="s">
        <v>20</v>
      </c>
      <c r="B372" t="s">
        <v>391</v>
      </c>
      <c r="C372">
        <v>371</v>
      </c>
      <c r="D372">
        <f>VLOOKUP(B372,USNEWS!B:F,5,0)</f>
        <v>366</v>
      </c>
      <c r="E372" t="str">
        <f>VLOOKUP(B372,THE!A:C,3,0)</f>
        <v>301-350</v>
      </c>
      <c r="F372" t="str">
        <f>VLOOKUP(B372,ARWU!B:D,2,0)</f>
        <v>201-300</v>
      </c>
    </row>
    <row r="373" spans="1:6">
      <c r="A373" t="s">
        <v>30</v>
      </c>
      <c r="B373" t="s">
        <v>392</v>
      </c>
      <c r="C373">
        <v>372</v>
      </c>
      <c r="D373">
        <f>VLOOKUP(B373,USNEWS!B:F,5,0)</f>
        <v>257</v>
      </c>
      <c r="E373" t="str">
        <f>VLOOKUP(B373,THE!A:C,3,0)</f>
        <v>251-300</v>
      </c>
      <c r="F373" t="str">
        <f>VLOOKUP(B373,ARWU!B:D,2,0)</f>
        <v>201-300</v>
      </c>
    </row>
    <row r="374" spans="1:6">
      <c r="A374" t="s">
        <v>2</v>
      </c>
      <c r="B374" t="s">
        <v>393</v>
      </c>
      <c r="C374">
        <v>373</v>
      </c>
      <c r="D374">
        <f>VLOOKUP(B374,USNEWS!B:F,5,0)</f>
        <v>204</v>
      </c>
      <c r="E374" t="str">
        <f>VLOOKUP(B374,THE!A:C,3,0)</f>
        <v>351-400</v>
      </c>
      <c r="F374" t="e">
        <f>VLOOKUP(B374,ARWU!B:D,2,0)</f>
        <v>#N/A</v>
      </c>
    </row>
    <row r="375" spans="1:6">
      <c r="A375" t="s">
        <v>395</v>
      </c>
      <c r="B375" t="s">
        <v>394</v>
      </c>
      <c r="C375">
        <v>374</v>
      </c>
      <c r="D375" t="e">
        <f>VLOOKUP(B375,USNEWS!B:F,5,0)</f>
        <v>#N/A</v>
      </c>
      <c r="E375" t="str">
        <f>VLOOKUP(B375,THE!A:C,3,0)</f>
        <v>801+</v>
      </c>
      <c r="F375" t="e">
        <f>VLOOKUP(B375,ARWU!B:D,2,0)</f>
        <v>#N/A</v>
      </c>
    </row>
    <row r="376" spans="1:6">
      <c r="A376" t="s">
        <v>70</v>
      </c>
      <c r="B376" t="s">
        <v>396</v>
      </c>
      <c r="C376">
        <v>375</v>
      </c>
      <c r="D376">
        <f>VLOOKUP(B376,USNEWS!B:F,5,0)</f>
        <v>416</v>
      </c>
      <c r="E376" t="str">
        <f>VLOOKUP(B376,THE!A:C,3,0)</f>
        <v>201-250</v>
      </c>
      <c r="F376" t="e">
        <f>VLOOKUP(B376,ARWU!B:D,2,0)</f>
        <v>#N/A</v>
      </c>
    </row>
    <row r="377" spans="1:6">
      <c r="A377" t="s">
        <v>2</v>
      </c>
      <c r="B377" t="s">
        <v>397</v>
      </c>
      <c r="C377">
        <v>376</v>
      </c>
      <c r="D377" t="e">
        <f>VLOOKUP(B377,USNEWS!B:F,5,0)</f>
        <v>#N/A</v>
      </c>
      <c r="E377" t="e">
        <f>VLOOKUP(B377,THE!A:C,3,0)</f>
        <v>#N/A</v>
      </c>
      <c r="F377" t="e">
        <f>VLOOKUP(B377,ARWU!B:D,2,0)</f>
        <v>#N/A</v>
      </c>
    </row>
    <row r="378" spans="1:6">
      <c r="A378" t="s">
        <v>33</v>
      </c>
      <c r="B378" t="s">
        <v>398</v>
      </c>
      <c r="C378">
        <v>377</v>
      </c>
      <c r="D378" t="e">
        <f>VLOOKUP(B378,USNEWS!B:F,5,0)</f>
        <v>#N/A</v>
      </c>
      <c r="E378" t="e">
        <f>VLOOKUP(B378,THE!A:C,3,0)</f>
        <v>#N/A</v>
      </c>
      <c r="F378" t="e">
        <f>VLOOKUP(B378,ARWU!B:D,2,0)</f>
        <v>#N/A</v>
      </c>
    </row>
    <row r="379" spans="1:6">
      <c r="A379" t="s">
        <v>112</v>
      </c>
      <c r="B379" t="s">
        <v>399</v>
      </c>
      <c r="C379">
        <v>378</v>
      </c>
      <c r="D379" t="e">
        <f>VLOOKUP(B379,USNEWS!B:F,5,0)</f>
        <v>#N/A</v>
      </c>
      <c r="E379" t="str">
        <f>VLOOKUP(B379,THE!A:C,3,0)</f>
        <v>501-600</v>
      </c>
      <c r="F379" t="e">
        <f>VLOOKUP(B379,ARWU!B:D,2,0)</f>
        <v>#N/A</v>
      </c>
    </row>
    <row r="380" spans="1:6">
      <c r="A380" t="s">
        <v>118</v>
      </c>
      <c r="B380" t="s">
        <v>400</v>
      </c>
      <c r="C380">
        <v>379</v>
      </c>
      <c r="D380" t="e">
        <f>VLOOKUP(B380,USNEWS!B:F,5,0)</f>
        <v>#N/A</v>
      </c>
      <c r="E380" t="e">
        <f>VLOOKUP(B380,THE!A:C,3,0)</f>
        <v>#N/A</v>
      </c>
      <c r="F380" t="e">
        <f>VLOOKUP(B380,ARWU!B:D,2,0)</f>
        <v>#N/A</v>
      </c>
    </row>
    <row r="381" spans="1:6">
      <c r="A381" t="s">
        <v>104</v>
      </c>
      <c r="B381" t="s">
        <v>401</v>
      </c>
      <c r="C381">
        <v>380</v>
      </c>
      <c r="D381">
        <f>VLOOKUP(B381,USNEWS!B:F,5,0)</f>
        <v>708</v>
      </c>
      <c r="E381" t="str">
        <f>VLOOKUP(B381,THE!A:C,3,0)</f>
        <v>401-500</v>
      </c>
      <c r="F381" t="e">
        <f>VLOOKUP(B381,ARWU!B:D,2,0)</f>
        <v>#N/A</v>
      </c>
    </row>
    <row r="382" spans="1:6">
      <c r="A382" t="s">
        <v>2</v>
      </c>
      <c r="B382" t="s">
        <v>402</v>
      </c>
      <c r="C382">
        <v>381</v>
      </c>
      <c r="D382" t="e">
        <f>VLOOKUP(B382,USNEWS!B:F,5,0)</f>
        <v>#N/A</v>
      </c>
      <c r="E382" t="e">
        <f>VLOOKUP(B382,THE!A:C,3,0)</f>
        <v>#N/A</v>
      </c>
      <c r="F382" t="e">
        <f>VLOOKUP(B382,ARWU!B:D,2,0)</f>
        <v>#N/A</v>
      </c>
    </row>
    <row r="383" spans="1:6">
      <c r="A383" t="s">
        <v>94</v>
      </c>
      <c r="B383" t="s">
        <v>403</v>
      </c>
      <c r="C383">
        <v>382</v>
      </c>
      <c r="D383">
        <f>VLOOKUP(B383,USNEWS!B:F,5,0)</f>
        <v>416</v>
      </c>
      <c r="E383" t="str">
        <f>VLOOKUP(B383,THE!A:C,3,0)</f>
        <v>351-400</v>
      </c>
      <c r="F383" t="e">
        <f>VLOOKUP(B383,ARWU!B:D,2,0)</f>
        <v>#N/A</v>
      </c>
    </row>
    <row r="384" spans="1:6">
      <c r="A384" t="s">
        <v>405</v>
      </c>
      <c r="B384" t="s">
        <v>404</v>
      </c>
      <c r="C384">
        <v>383</v>
      </c>
      <c r="D384" t="e">
        <f>VLOOKUP(B384,USNEWS!B:F,5,0)</f>
        <v>#N/A</v>
      </c>
      <c r="E384" t="e">
        <f>VLOOKUP(B384,THE!A:C,3,0)</f>
        <v>#N/A</v>
      </c>
      <c r="F384" t="e">
        <f>VLOOKUP(B384,ARWU!B:D,2,0)</f>
        <v>#N/A</v>
      </c>
    </row>
    <row r="385" spans="1:6">
      <c r="A385" t="s">
        <v>2</v>
      </c>
      <c r="B385" t="s">
        <v>406</v>
      </c>
      <c r="C385">
        <v>384</v>
      </c>
      <c r="D385" t="e">
        <f>VLOOKUP(B385,USNEWS!B:F,5,0)</f>
        <v>#N/A</v>
      </c>
      <c r="E385" t="str">
        <f>VLOOKUP(B385,THE!A:C,3,0)</f>
        <v>401-500</v>
      </c>
      <c r="F385" t="e">
        <f>VLOOKUP(B385,ARWU!B:D,2,0)</f>
        <v>#N/A</v>
      </c>
    </row>
    <row r="386" spans="1:6">
      <c r="A386" t="s">
        <v>6</v>
      </c>
      <c r="B386" t="s">
        <v>407</v>
      </c>
      <c r="C386">
        <v>385</v>
      </c>
      <c r="D386">
        <f>VLOOKUP(B386,USNEWS!B:F,5,0)</f>
        <v>720</v>
      </c>
      <c r="E386" t="str">
        <f>VLOOKUP(B386,THE!A:C,3,0)</f>
        <v>301-350</v>
      </c>
      <c r="F386" t="e">
        <f>VLOOKUP(B386,ARWU!B:D,2,0)</f>
        <v>#N/A</v>
      </c>
    </row>
    <row r="387" spans="1:6">
      <c r="A387" t="s">
        <v>2</v>
      </c>
      <c r="B387" t="s">
        <v>408</v>
      </c>
      <c r="C387">
        <v>386</v>
      </c>
      <c r="D387">
        <f>VLOOKUP(B387,USNEWS!B:F,5,0)</f>
        <v>236</v>
      </c>
      <c r="E387" t="str">
        <f>VLOOKUP(B387,THE!A:C,3,0)</f>
        <v>301-350</v>
      </c>
      <c r="F387" t="str">
        <f>VLOOKUP(B387,ARWU!B:D,2,0)</f>
        <v>201-300</v>
      </c>
    </row>
    <row r="388" spans="1:6">
      <c r="A388" t="s">
        <v>37</v>
      </c>
      <c r="B388" t="s">
        <v>409</v>
      </c>
      <c r="C388">
        <v>387</v>
      </c>
      <c r="D388" t="e">
        <f>VLOOKUP(B388,USNEWS!B:F,5,0)</f>
        <v>#N/A</v>
      </c>
      <c r="E388" t="e">
        <f>VLOOKUP(B388,THE!A:C,3,0)</f>
        <v>#N/A</v>
      </c>
      <c r="F388" t="e">
        <f>VLOOKUP(B388,ARWU!B:D,2,0)</f>
        <v>#N/A</v>
      </c>
    </row>
    <row r="389" spans="1:6">
      <c r="A389" t="s">
        <v>20</v>
      </c>
      <c r="B389" t="s">
        <v>410</v>
      </c>
      <c r="C389">
        <v>388</v>
      </c>
      <c r="D389">
        <f>VLOOKUP(B389,USNEWS!B:F,5,0)</f>
        <v>582</v>
      </c>
      <c r="E389" t="str">
        <f>VLOOKUP(B389,THE!A:C,3,0)</f>
        <v>351-400</v>
      </c>
      <c r="F389" t="e">
        <f>VLOOKUP(B389,ARWU!B:D,2,0)</f>
        <v>#N/A</v>
      </c>
    </row>
    <row r="390" spans="1:6">
      <c r="A390" t="s">
        <v>23</v>
      </c>
      <c r="B390" t="s">
        <v>411</v>
      </c>
      <c r="C390">
        <v>389</v>
      </c>
      <c r="D390">
        <f>VLOOKUP(B390,USNEWS!B:F,5,0)</f>
        <v>477</v>
      </c>
      <c r="E390" t="str">
        <f>VLOOKUP(B390,THE!A:C,3,0)</f>
        <v>601-800</v>
      </c>
      <c r="F390" t="e">
        <f>VLOOKUP(B390,ARWU!B:D,2,0)</f>
        <v>#N/A</v>
      </c>
    </row>
    <row r="391" spans="1:6">
      <c r="A391" t="s">
        <v>2</v>
      </c>
      <c r="B391" t="s">
        <v>412</v>
      </c>
      <c r="C391">
        <v>390</v>
      </c>
      <c r="D391" t="e">
        <f>VLOOKUP(B391,USNEWS!B:F,5,0)</f>
        <v>#N/A</v>
      </c>
      <c r="E391" t="e">
        <f>VLOOKUP(B391,THE!A:C,3,0)</f>
        <v>#N/A</v>
      </c>
      <c r="F391" t="e">
        <f>VLOOKUP(B391,ARWU!B:D,2,0)</f>
        <v>#N/A</v>
      </c>
    </row>
    <row r="392" spans="1:6">
      <c r="A392" t="s">
        <v>6</v>
      </c>
      <c r="B392" t="s">
        <v>413</v>
      </c>
      <c r="C392">
        <v>391</v>
      </c>
      <c r="D392">
        <f>VLOOKUP(B392,USNEWS!B:F,5,0)</f>
        <v>529</v>
      </c>
      <c r="E392" t="str">
        <f>VLOOKUP(B392,THE!A:C,3,0)</f>
        <v>301-350</v>
      </c>
      <c r="F392" t="e">
        <f>VLOOKUP(B392,ARWU!B:D,2,0)</f>
        <v>#N/A</v>
      </c>
    </row>
    <row r="393" spans="1:6">
      <c r="A393" t="s">
        <v>70</v>
      </c>
      <c r="B393" t="s">
        <v>414</v>
      </c>
      <c r="C393">
        <v>392</v>
      </c>
      <c r="D393">
        <f>VLOOKUP(B393,USNEWS!B:F,5,0)</f>
        <v>386</v>
      </c>
      <c r="E393" t="str">
        <f>VLOOKUP(B393,THE!A:C,3,0)</f>
        <v>251-300</v>
      </c>
      <c r="F393" t="e">
        <f>VLOOKUP(B393,ARWU!B:D,2,0)</f>
        <v>#N/A</v>
      </c>
    </row>
    <row r="394" spans="1:6">
      <c r="A394" t="s">
        <v>2</v>
      </c>
      <c r="B394" t="s">
        <v>415</v>
      </c>
      <c r="C394">
        <v>393</v>
      </c>
      <c r="D394">
        <f>VLOOKUP(B394,USNEWS!B:F,5,0)</f>
        <v>128</v>
      </c>
      <c r="E394" t="str">
        <f>VLOOKUP(B394,THE!A:C,3,0)</f>
        <v>201-250</v>
      </c>
      <c r="F394" t="str">
        <f>VLOOKUP(B394,ARWU!B:D,2,0)</f>
        <v>151-200</v>
      </c>
    </row>
    <row r="395" spans="1:6">
      <c r="A395" t="s">
        <v>417</v>
      </c>
      <c r="B395" t="s">
        <v>416</v>
      </c>
      <c r="C395">
        <v>394</v>
      </c>
      <c r="D395" t="e">
        <f>VLOOKUP(B395,USNEWS!B:F,5,0)</f>
        <v>#N/A</v>
      </c>
      <c r="E395" t="str">
        <f>VLOOKUP(B395,THE!A:C,3,0)</f>
        <v>501-600</v>
      </c>
      <c r="F395" t="e">
        <f>VLOOKUP(B395,ARWU!B:D,2,0)</f>
        <v>#N/A</v>
      </c>
    </row>
    <row r="396" spans="1:6">
      <c r="A396" t="s">
        <v>201</v>
      </c>
      <c r="B396" t="s">
        <v>418</v>
      </c>
      <c r="C396">
        <v>395</v>
      </c>
      <c r="D396">
        <f>VLOOKUP(B396,USNEWS!B:F,5,0)</f>
        <v>407</v>
      </c>
      <c r="E396" t="str">
        <f>VLOOKUP(B396,THE!A:C,3,0)</f>
        <v>401-500</v>
      </c>
      <c r="F396" t="str">
        <f>VLOOKUP(B396,ARWU!B:D,2,0)</f>
        <v>401-500</v>
      </c>
    </row>
    <row r="397" spans="1:6">
      <c r="A397" t="s">
        <v>2</v>
      </c>
      <c r="B397" t="s">
        <v>419</v>
      </c>
      <c r="C397">
        <v>396</v>
      </c>
      <c r="D397">
        <f>VLOOKUP(B397,USNEWS!B:F,5,0)</f>
        <v>341</v>
      </c>
      <c r="E397" t="str">
        <f>VLOOKUP(B397,THE!A:C,3,0)</f>
        <v>351-400</v>
      </c>
      <c r="F397" t="e">
        <f>VLOOKUP(B397,ARWU!B:D,2,0)</f>
        <v>#N/A</v>
      </c>
    </row>
    <row r="398" spans="1:6">
      <c r="A398" t="s">
        <v>68</v>
      </c>
      <c r="B398" t="s">
        <v>420</v>
      </c>
      <c r="C398">
        <v>397</v>
      </c>
      <c r="D398">
        <f>VLOOKUP(B398,USNEWS!B:F,5,0)</f>
        <v>626</v>
      </c>
      <c r="E398" t="str">
        <f>VLOOKUP(B398,THE!A:C,3,0)</f>
        <v>601-800</v>
      </c>
      <c r="F398" t="e">
        <f>VLOOKUP(B398,ARWU!B:D,2,0)</f>
        <v>#N/A</v>
      </c>
    </row>
    <row r="399" spans="1:6">
      <c r="A399" t="s">
        <v>422</v>
      </c>
      <c r="B399" t="s">
        <v>421</v>
      </c>
      <c r="C399">
        <v>398</v>
      </c>
      <c r="D399">
        <f>VLOOKUP(B399,USNEWS!B:F,5,0)</f>
        <v>552</v>
      </c>
      <c r="E399" t="e">
        <f>VLOOKUP(B399,THE!A:C,3,0)</f>
        <v>#N/A</v>
      </c>
      <c r="F399" t="e">
        <f>VLOOKUP(B399,ARWU!B:D,2,0)</f>
        <v>#N/A</v>
      </c>
    </row>
    <row r="400" spans="1:6">
      <c r="A400" t="s">
        <v>159</v>
      </c>
      <c r="B400" t="s">
        <v>423</v>
      </c>
      <c r="C400">
        <v>399</v>
      </c>
      <c r="D400" t="e">
        <f>VLOOKUP(B400,USNEWS!B:F,5,0)</f>
        <v>#N/A</v>
      </c>
      <c r="E400" t="e">
        <f>VLOOKUP(B400,THE!A:C,3,0)</f>
        <v>#N/A</v>
      </c>
      <c r="F400" t="e">
        <f>VLOOKUP(B400,ARWU!B:D,2,0)</f>
        <v>#N/A</v>
      </c>
    </row>
    <row r="401" spans="1:6">
      <c r="A401" t="s">
        <v>59</v>
      </c>
      <c r="B401" t="s">
        <v>424</v>
      </c>
      <c r="C401">
        <v>400</v>
      </c>
      <c r="D401" t="e">
        <f>VLOOKUP(B401,USNEWS!B:F,5,0)</f>
        <v>#N/A</v>
      </c>
      <c r="E401" t="e">
        <f>VLOOKUP(B401,THE!A:C,3,0)</f>
        <v>#N/A</v>
      </c>
      <c r="F401" t="e">
        <f>VLOOKUP(B401,ARWU!B:D,2,0)</f>
        <v>#N/A</v>
      </c>
    </row>
    <row r="402" spans="1:6">
      <c r="A402" t="s">
        <v>112</v>
      </c>
      <c r="B402" t="s">
        <v>425</v>
      </c>
      <c r="C402">
        <v>401</v>
      </c>
      <c r="D402" t="e">
        <f>VLOOKUP(B402,USNEWS!B:F,5,0)</f>
        <v>#N/A</v>
      </c>
      <c r="E402" t="e">
        <f>VLOOKUP(B402,THE!A:C,3,0)</f>
        <v>#N/A</v>
      </c>
      <c r="F402" t="e">
        <f>VLOOKUP(B402,ARWU!B:D,2,0)</f>
        <v>#N/A</v>
      </c>
    </row>
    <row r="403" spans="1:6">
      <c r="A403" t="s">
        <v>341</v>
      </c>
      <c r="B403" t="s">
        <v>426</v>
      </c>
      <c r="C403">
        <v>402</v>
      </c>
      <c r="D403" t="e">
        <f>VLOOKUP(B403,USNEWS!B:F,5,0)</f>
        <v>#N/A</v>
      </c>
      <c r="E403" t="str">
        <f>VLOOKUP(B403,THE!A:C,3,0)</f>
        <v>801+</v>
      </c>
      <c r="F403" t="e">
        <f>VLOOKUP(B403,ARWU!B:D,2,0)</f>
        <v>#N/A</v>
      </c>
    </row>
    <row r="404" spans="1:6">
      <c r="A404" t="s">
        <v>2</v>
      </c>
      <c r="B404" t="s">
        <v>427</v>
      </c>
      <c r="C404">
        <v>403</v>
      </c>
      <c r="D404">
        <f>VLOOKUP(B404,USNEWS!B:F,5,0)</f>
        <v>298</v>
      </c>
      <c r="E404">
        <f>VLOOKUP(B404,THE!A:C,3,0)</f>
        <v>198</v>
      </c>
      <c r="F404" t="str">
        <f>VLOOKUP(B404,ARWU!B:D,2,0)</f>
        <v>201-300</v>
      </c>
    </row>
    <row r="405" spans="1:6">
      <c r="A405" t="s">
        <v>2</v>
      </c>
      <c r="B405" t="s">
        <v>428</v>
      </c>
      <c r="C405">
        <v>404</v>
      </c>
      <c r="D405" t="e">
        <f>VLOOKUP(B405,USNEWS!B:F,5,0)</f>
        <v>#N/A</v>
      </c>
      <c r="E405" t="e">
        <f>VLOOKUP(B405,THE!A:C,3,0)</f>
        <v>#N/A</v>
      </c>
      <c r="F405" t="e">
        <f>VLOOKUP(B405,ARWU!B:D,2,0)</f>
        <v>#N/A</v>
      </c>
    </row>
    <row r="406" spans="1:6">
      <c r="A406" t="s">
        <v>59</v>
      </c>
      <c r="B406" t="s">
        <v>429</v>
      </c>
      <c r="C406">
        <v>405</v>
      </c>
      <c r="D406" t="e">
        <f>VLOOKUP(B406,USNEWS!B:F,5,0)</f>
        <v>#N/A</v>
      </c>
      <c r="E406" t="e">
        <f>VLOOKUP(B406,THE!A:C,3,0)</f>
        <v>#N/A</v>
      </c>
      <c r="F406" t="e">
        <f>VLOOKUP(B406,ARWU!B:D,2,0)</f>
        <v>#N/A</v>
      </c>
    </row>
    <row r="407" spans="1:6">
      <c r="A407" t="s">
        <v>431</v>
      </c>
      <c r="B407" t="s">
        <v>430</v>
      </c>
      <c r="C407">
        <v>406</v>
      </c>
      <c r="D407" t="e">
        <f>VLOOKUP(B407,USNEWS!B:F,5,0)</f>
        <v>#N/A</v>
      </c>
      <c r="E407" t="e">
        <f>VLOOKUP(B407,THE!A:C,3,0)</f>
        <v>#N/A</v>
      </c>
      <c r="F407" t="e">
        <f>VLOOKUP(B407,ARWU!B:D,2,0)</f>
        <v>#N/A</v>
      </c>
    </row>
    <row r="408" spans="1:6">
      <c r="A408" t="s">
        <v>112</v>
      </c>
      <c r="B408" t="s">
        <v>432</v>
      </c>
      <c r="C408">
        <v>407</v>
      </c>
      <c r="D408">
        <f>VLOOKUP(B408,USNEWS!B:F,5,0)</f>
        <v>465</v>
      </c>
      <c r="E408" t="e">
        <f>VLOOKUP(B408,THE!A:C,3,0)</f>
        <v>#N/A</v>
      </c>
      <c r="F408" t="e">
        <f>VLOOKUP(B408,ARWU!B:D,2,0)</f>
        <v>#N/A</v>
      </c>
    </row>
    <row r="409" spans="1:6">
      <c r="A409" t="s">
        <v>68</v>
      </c>
      <c r="B409" t="s">
        <v>433</v>
      </c>
      <c r="C409">
        <v>408</v>
      </c>
      <c r="D409" t="e">
        <f>VLOOKUP(B409,USNEWS!B:F,5,0)</f>
        <v>#N/A</v>
      </c>
      <c r="E409" t="str">
        <f>VLOOKUP(B409,THE!A:C,3,0)</f>
        <v>601-800</v>
      </c>
      <c r="F409" t="e">
        <f>VLOOKUP(B409,ARWU!B:D,2,0)</f>
        <v>#N/A</v>
      </c>
    </row>
    <row r="410" spans="1:6">
      <c r="A410" t="s">
        <v>282</v>
      </c>
      <c r="B410" t="s">
        <v>434</v>
      </c>
      <c r="C410">
        <v>409</v>
      </c>
      <c r="D410" t="e">
        <f>VLOOKUP(B410,USNEWS!B:F,5,0)</f>
        <v>#N/A</v>
      </c>
      <c r="E410" t="e">
        <f>VLOOKUP(B410,THE!A:C,3,0)</f>
        <v>#N/A</v>
      </c>
      <c r="F410" t="e">
        <f>VLOOKUP(B410,ARWU!B:D,2,0)</f>
        <v>#N/A</v>
      </c>
    </row>
    <row r="411" spans="1:6">
      <c r="A411" t="s">
        <v>2</v>
      </c>
      <c r="B411" t="s">
        <v>435</v>
      </c>
      <c r="C411">
        <v>410</v>
      </c>
      <c r="D411">
        <f>VLOOKUP(B411,USNEWS!B:F,5,0)</f>
        <v>317</v>
      </c>
      <c r="E411" t="str">
        <f>VLOOKUP(B411,THE!A:C,3,0)</f>
        <v>201-250</v>
      </c>
      <c r="F411" t="str">
        <f>VLOOKUP(B411,ARWU!B:D,2,0)</f>
        <v>401-500</v>
      </c>
    </row>
    <row r="412" spans="1:6">
      <c r="A412" t="s">
        <v>33</v>
      </c>
      <c r="B412" t="s">
        <v>436</v>
      </c>
      <c r="C412">
        <v>411</v>
      </c>
      <c r="D412" t="e">
        <f>VLOOKUP(B412,USNEWS!B:F,5,0)</f>
        <v>#N/A</v>
      </c>
      <c r="E412" t="str">
        <f>VLOOKUP(B412,THE!A:C,3,0)</f>
        <v>301-350</v>
      </c>
      <c r="F412" t="str">
        <f>VLOOKUP(B412,ARWU!B:D,2,0)</f>
        <v>101-150</v>
      </c>
    </row>
    <row r="413" spans="1:6">
      <c r="A413" t="s">
        <v>438</v>
      </c>
      <c r="B413" t="s">
        <v>437</v>
      </c>
      <c r="C413">
        <v>412</v>
      </c>
      <c r="D413">
        <f>VLOOKUP(B413,USNEWS!B:F,5,0)</f>
        <v>389</v>
      </c>
      <c r="E413" t="str">
        <f>VLOOKUP(B413,THE!A:C,3,0)</f>
        <v>351-400</v>
      </c>
      <c r="F413" t="e">
        <f>VLOOKUP(B413,ARWU!B:D,2,0)</f>
        <v>#N/A</v>
      </c>
    </row>
    <row r="414" spans="1:6">
      <c r="A414" t="s">
        <v>37</v>
      </c>
      <c r="B414" t="s">
        <v>439</v>
      </c>
      <c r="C414">
        <v>413</v>
      </c>
      <c r="D414" t="e">
        <f>VLOOKUP(B414,USNEWS!B:F,5,0)</f>
        <v>#N/A</v>
      </c>
      <c r="E414" t="str">
        <f>VLOOKUP(B414,THE!A:C,3,0)</f>
        <v>501-600</v>
      </c>
      <c r="F414" t="e">
        <f>VLOOKUP(B414,ARWU!B:D,2,0)</f>
        <v>#N/A</v>
      </c>
    </row>
    <row r="415" spans="1:6">
      <c r="A415" t="s">
        <v>6</v>
      </c>
      <c r="B415" t="s">
        <v>440</v>
      </c>
      <c r="C415">
        <v>414</v>
      </c>
      <c r="D415">
        <f>VLOOKUP(B415,USNEWS!B:F,5,0)</f>
        <v>552</v>
      </c>
      <c r="E415" t="str">
        <f>VLOOKUP(B415,THE!A:C,3,0)</f>
        <v>301-350</v>
      </c>
      <c r="F415" t="e">
        <f>VLOOKUP(B415,ARWU!B:D,2,0)</f>
        <v>#N/A</v>
      </c>
    </row>
    <row r="416" spans="1:6">
      <c r="A416" t="s">
        <v>247</v>
      </c>
      <c r="B416" t="s">
        <v>441</v>
      </c>
      <c r="C416">
        <v>415</v>
      </c>
      <c r="D416" t="e">
        <f>VLOOKUP(B416,USNEWS!B:F,5,0)</f>
        <v>#N/A</v>
      </c>
      <c r="E416" t="e">
        <f>VLOOKUP(B416,THE!A:C,3,0)</f>
        <v>#N/A</v>
      </c>
      <c r="F416" t="e">
        <f>VLOOKUP(B416,ARWU!B:D,2,0)</f>
        <v>#N/A</v>
      </c>
    </row>
    <row r="417" spans="1:6">
      <c r="A417" t="s">
        <v>68</v>
      </c>
      <c r="B417" t="s">
        <v>442</v>
      </c>
      <c r="C417">
        <v>416</v>
      </c>
      <c r="D417">
        <f>VLOOKUP(B417,USNEWS!B:F,5,0)</f>
        <v>427</v>
      </c>
      <c r="E417" t="str">
        <f>VLOOKUP(B417,THE!A:C,3,0)</f>
        <v>601-800</v>
      </c>
      <c r="F417" t="e">
        <f>VLOOKUP(B417,ARWU!B:D,2,0)</f>
        <v>#N/A</v>
      </c>
    </row>
    <row r="418" spans="1:6">
      <c r="A418" t="s">
        <v>112</v>
      </c>
      <c r="B418" t="s">
        <v>443</v>
      </c>
      <c r="C418">
        <v>417</v>
      </c>
      <c r="D418" t="e">
        <f>VLOOKUP(B418,USNEWS!B:F,5,0)</f>
        <v>#N/A</v>
      </c>
      <c r="E418" t="e">
        <f>VLOOKUP(B418,THE!A:C,3,0)</f>
        <v>#N/A</v>
      </c>
      <c r="F418" t="e">
        <f>VLOOKUP(B418,ARWU!B:D,2,0)</f>
        <v>#N/A</v>
      </c>
    </row>
    <row r="419" spans="1:6">
      <c r="A419" t="s">
        <v>112</v>
      </c>
      <c r="B419" t="s">
        <v>444</v>
      </c>
      <c r="C419">
        <v>418</v>
      </c>
      <c r="D419" t="e">
        <f>VLOOKUP(B419,USNEWS!B:F,5,0)</f>
        <v>#N/A</v>
      </c>
      <c r="E419" t="e">
        <f>VLOOKUP(B419,THE!A:C,3,0)</f>
        <v>#N/A</v>
      </c>
      <c r="F419" t="e">
        <f>VLOOKUP(B419,ARWU!B:D,2,0)</f>
        <v>#N/A</v>
      </c>
    </row>
    <row r="420" spans="1:6">
      <c r="A420" t="s">
        <v>431</v>
      </c>
      <c r="B420" t="s">
        <v>445</v>
      </c>
      <c r="C420">
        <v>419</v>
      </c>
      <c r="D420" t="e">
        <f>VLOOKUP(B420,USNEWS!B:F,5,0)</f>
        <v>#N/A</v>
      </c>
      <c r="E420" t="str">
        <f>VLOOKUP(B420,THE!A:C,3,0)</f>
        <v>501-600</v>
      </c>
      <c r="F420" t="e">
        <f>VLOOKUP(B420,ARWU!B:D,2,0)</f>
        <v>#N/A</v>
      </c>
    </row>
    <row r="421" spans="1:6">
      <c r="A421" t="s">
        <v>59</v>
      </c>
      <c r="B421" t="s">
        <v>446</v>
      </c>
      <c r="C421">
        <v>420</v>
      </c>
      <c r="D421" t="e">
        <f>VLOOKUP(B421,USNEWS!B:F,5,0)</f>
        <v>#N/A</v>
      </c>
      <c r="E421" t="e">
        <f>VLOOKUP(B421,THE!A:C,3,0)</f>
        <v>#N/A</v>
      </c>
      <c r="F421" t="e">
        <f>VLOOKUP(B421,ARWU!B:D,2,0)</f>
        <v>#N/A</v>
      </c>
    </row>
    <row r="422" spans="1:6">
      <c r="A422" t="s">
        <v>2</v>
      </c>
      <c r="B422" t="s">
        <v>447</v>
      </c>
      <c r="C422">
        <v>421</v>
      </c>
      <c r="D422">
        <f>VLOOKUP(B422,USNEWS!B:F,5,0)</f>
        <v>282</v>
      </c>
      <c r="E422" t="str">
        <f>VLOOKUP(B422,THE!A:C,3,0)</f>
        <v>201-250</v>
      </c>
      <c r="F422" t="str">
        <f>VLOOKUP(B422,ARWU!B:D,2,0)</f>
        <v>151-200</v>
      </c>
    </row>
    <row r="423" spans="1:6">
      <c r="A423" t="s">
        <v>94</v>
      </c>
      <c r="B423" t="s">
        <v>448</v>
      </c>
      <c r="C423">
        <v>422</v>
      </c>
      <c r="D423">
        <f>VLOOKUP(B423,USNEWS!B:F,5,0)</f>
        <v>494</v>
      </c>
      <c r="E423" t="str">
        <f>VLOOKUP(B423,THE!A:C,3,0)</f>
        <v>201-250</v>
      </c>
      <c r="F423" t="str">
        <f>VLOOKUP(B423,ARWU!B:D,2,0)</f>
        <v>401-500</v>
      </c>
    </row>
    <row r="424" spans="1:6">
      <c r="A424" t="s">
        <v>2</v>
      </c>
      <c r="B424" t="s">
        <v>449</v>
      </c>
      <c r="C424">
        <v>423</v>
      </c>
      <c r="D424">
        <f>VLOOKUP(B424,USNEWS!B:F,5,0)</f>
        <v>140</v>
      </c>
      <c r="E424" t="str">
        <f>VLOOKUP(B424,THE!A:C,3,0)</f>
        <v>201-250</v>
      </c>
      <c r="F424">
        <f>VLOOKUP(B424,ARWU!B:D,2,0)</f>
        <v>100</v>
      </c>
    </row>
    <row r="425" spans="1:6">
      <c r="A425" t="s">
        <v>23</v>
      </c>
      <c r="B425" t="s">
        <v>450</v>
      </c>
      <c r="C425">
        <v>424</v>
      </c>
      <c r="D425" t="e">
        <f>VLOOKUP(B425,USNEWS!B:F,5,0)</f>
        <v>#N/A</v>
      </c>
      <c r="E425" t="e">
        <f>VLOOKUP(B425,THE!A:C,3,0)</f>
        <v>#N/A</v>
      </c>
      <c r="F425" t="e">
        <f>VLOOKUP(B425,ARWU!B:D,2,0)</f>
        <v>#N/A</v>
      </c>
    </row>
    <row r="426" spans="1:6">
      <c r="A426" t="s">
        <v>59</v>
      </c>
      <c r="B426" t="s">
        <v>451</v>
      </c>
      <c r="C426">
        <v>425</v>
      </c>
      <c r="D426" t="e">
        <f>VLOOKUP(B426,USNEWS!B:F,5,0)</f>
        <v>#N/A</v>
      </c>
      <c r="E426" t="e">
        <f>VLOOKUP(B426,THE!A:C,3,0)</f>
        <v>#N/A</v>
      </c>
      <c r="F426" t="e">
        <f>VLOOKUP(B426,ARWU!B:D,2,0)</f>
        <v>#N/A</v>
      </c>
    </row>
    <row r="427" spans="1:6">
      <c r="A427" t="s">
        <v>2</v>
      </c>
      <c r="B427" t="s">
        <v>452</v>
      </c>
      <c r="C427">
        <v>426</v>
      </c>
      <c r="D427">
        <f>VLOOKUP(B427,USNEWS!B:F,5,0)</f>
        <v>165</v>
      </c>
      <c r="E427" t="str">
        <f>VLOOKUP(B427,THE!A:C,3,0)</f>
        <v>351-400</v>
      </c>
      <c r="F427" t="str">
        <f>VLOOKUP(B427,ARWU!B:D,2,0)</f>
        <v>201-300</v>
      </c>
    </row>
    <row r="428" spans="1:6">
      <c r="A428" t="s">
        <v>59</v>
      </c>
      <c r="B428" t="s">
        <v>453</v>
      </c>
      <c r="C428">
        <v>427</v>
      </c>
      <c r="D428" t="e">
        <f>VLOOKUP(B428,USNEWS!B:F,5,0)</f>
        <v>#N/A</v>
      </c>
      <c r="E428" t="e">
        <f>VLOOKUP(B428,THE!A:C,3,0)</f>
        <v>#N/A</v>
      </c>
      <c r="F428" t="e">
        <f>VLOOKUP(B428,ARWU!B:D,2,0)</f>
        <v>#N/A</v>
      </c>
    </row>
    <row r="429" spans="1:6">
      <c r="A429" t="s">
        <v>6</v>
      </c>
      <c r="B429" t="s">
        <v>454</v>
      </c>
      <c r="C429">
        <v>428</v>
      </c>
      <c r="D429" t="e">
        <f>VLOOKUP(B429,USNEWS!B:F,5,0)</f>
        <v>#N/A</v>
      </c>
      <c r="E429" t="str">
        <f>VLOOKUP(B429,THE!A:C,3,0)</f>
        <v>301-350</v>
      </c>
      <c r="F429" t="e">
        <f>VLOOKUP(B429,ARWU!B:D,2,0)</f>
        <v>#N/A</v>
      </c>
    </row>
    <row r="430" spans="1:6">
      <c r="A430" t="s">
        <v>33</v>
      </c>
      <c r="B430" t="s">
        <v>455</v>
      </c>
      <c r="C430">
        <v>429</v>
      </c>
      <c r="D430" t="e">
        <f>VLOOKUP(B430,USNEWS!B:F,5,0)</f>
        <v>#N/A</v>
      </c>
      <c r="E430" t="e">
        <f>VLOOKUP(B430,THE!A:C,3,0)</f>
        <v>#N/A</v>
      </c>
      <c r="F430" t="e">
        <f>VLOOKUP(B430,ARWU!B:D,2,0)</f>
        <v>#N/A</v>
      </c>
    </row>
    <row r="431" spans="1:6">
      <c r="A431" t="s">
        <v>2</v>
      </c>
      <c r="B431" t="s">
        <v>456</v>
      </c>
      <c r="C431">
        <v>430</v>
      </c>
      <c r="D431">
        <f>VLOOKUP(B431,USNEWS!B:F,5,0)</f>
        <v>263</v>
      </c>
      <c r="E431" t="str">
        <f>VLOOKUP(B431,THE!A:C,3,0)</f>
        <v>301-350</v>
      </c>
      <c r="F431" t="e">
        <f>VLOOKUP(B431,ARWU!B:D,2,0)</f>
        <v>#N/A</v>
      </c>
    </row>
    <row r="432" spans="1:6">
      <c r="A432" t="s">
        <v>190</v>
      </c>
      <c r="B432" t="s">
        <v>457</v>
      </c>
      <c r="C432">
        <v>431</v>
      </c>
      <c r="D432">
        <f>VLOOKUP(B432,USNEWS!B:F,5,0)</f>
        <v>265</v>
      </c>
      <c r="E432" t="str">
        <f>VLOOKUP(B432,THE!A:C,3,0)</f>
        <v>401-500</v>
      </c>
      <c r="F432" t="str">
        <f>VLOOKUP(B432,ARWU!B:D,2,0)</f>
        <v>201-300</v>
      </c>
    </row>
    <row r="433" spans="1:6">
      <c r="A433" t="s">
        <v>282</v>
      </c>
      <c r="B433" t="s">
        <v>458</v>
      </c>
      <c r="C433">
        <v>432</v>
      </c>
      <c r="D433" t="e">
        <f>VLOOKUP(B433,USNEWS!B:F,5,0)</f>
        <v>#N/A</v>
      </c>
      <c r="E433" t="e">
        <f>VLOOKUP(B433,THE!A:C,3,0)</f>
        <v>#N/A</v>
      </c>
      <c r="F433" t="e">
        <f>VLOOKUP(B433,ARWU!B:D,2,0)</f>
        <v>#N/A</v>
      </c>
    </row>
    <row r="434" spans="1:6">
      <c r="A434" t="s">
        <v>386</v>
      </c>
      <c r="B434" t="s">
        <v>459</v>
      </c>
      <c r="C434">
        <v>433</v>
      </c>
      <c r="D434">
        <f>VLOOKUP(B434,USNEWS!B:F,5,0)</f>
        <v>340</v>
      </c>
      <c r="E434" t="str">
        <f>VLOOKUP(B434,THE!A:C,3,0)</f>
        <v>601-800</v>
      </c>
      <c r="F434" t="e">
        <f>VLOOKUP(B434,ARWU!B:D,2,0)</f>
        <v>#N/A</v>
      </c>
    </row>
    <row r="435" spans="1:6">
      <c r="A435" t="s">
        <v>2</v>
      </c>
      <c r="B435" t="s">
        <v>460</v>
      </c>
      <c r="C435">
        <v>434</v>
      </c>
      <c r="D435">
        <f>VLOOKUP(B435,USNEWS!B:F,5,0)</f>
        <v>178</v>
      </c>
      <c r="E435" t="str">
        <f>VLOOKUP(B435,THE!A:C,3,0)</f>
        <v>201-250</v>
      </c>
      <c r="F435" t="str">
        <f>VLOOKUP(B435,ARWU!B:D,2,0)</f>
        <v>201-300</v>
      </c>
    </row>
    <row r="436" spans="1:6">
      <c r="A436" t="s">
        <v>405</v>
      </c>
      <c r="B436" t="s">
        <v>461</v>
      </c>
      <c r="C436">
        <v>435</v>
      </c>
      <c r="D436" t="e">
        <f>VLOOKUP(B436,USNEWS!B:F,5,0)</f>
        <v>#N/A</v>
      </c>
      <c r="E436" t="str">
        <f>VLOOKUP(B436,THE!A:C,3,0)</f>
        <v>801+</v>
      </c>
      <c r="F436" t="e">
        <f>VLOOKUP(B436,ARWU!B:D,2,0)</f>
        <v>#N/A</v>
      </c>
    </row>
    <row r="437" spans="1:6">
      <c r="A437" t="s">
        <v>2</v>
      </c>
      <c r="B437" t="s">
        <v>462</v>
      </c>
      <c r="C437">
        <v>436</v>
      </c>
      <c r="D437" t="e">
        <f>VLOOKUP(B437,USNEWS!B:F,5,0)</f>
        <v>#N/A</v>
      </c>
      <c r="E437" t="e">
        <f>VLOOKUP(B437,THE!A:C,3,0)</f>
        <v>#N/A</v>
      </c>
      <c r="F437" t="e">
        <f>VLOOKUP(B437,ARWU!B:D,2,0)</f>
        <v>#N/A</v>
      </c>
    </row>
    <row r="438" spans="1:6">
      <c r="A438" t="s">
        <v>23</v>
      </c>
      <c r="B438" t="s">
        <v>463</v>
      </c>
      <c r="C438">
        <v>437</v>
      </c>
      <c r="D438" t="e">
        <f>VLOOKUP(B438,USNEWS!B:F,5,0)</f>
        <v>#N/A</v>
      </c>
      <c r="E438" t="e">
        <f>VLOOKUP(B438,THE!A:C,3,0)</f>
        <v>#N/A</v>
      </c>
      <c r="F438" t="e">
        <f>VLOOKUP(B438,ARWU!B:D,2,0)</f>
        <v>#N/A</v>
      </c>
    </row>
    <row r="439" spans="1:6">
      <c r="A439" t="s">
        <v>37</v>
      </c>
      <c r="B439" t="s">
        <v>464</v>
      </c>
      <c r="C439">
        <v>438</v>
      </c>
      <c r="D439" t="e">
        <f>VLOOKUP(B439,USNEWS!B:F,5,0)</f>
        <v>#N/A</v>
      </c>
      <c r="E439" t="e">
        <f>VLOOKUP(B439,THE!A:C,3,0)</f>
        <v>#N/A</v>
      </c>
      <c r="F439" t="e">
        <f>VLOOKUP(B439,ARWU!B:D,2,0)</f>
        <v>#N/A</v>
      </c>
    </row>
    <row r="440" spans="1:6">
      <c r="A440" t="s">
        <v>466</v>
      </c>
      <c r="B440" t="s">
        <v>465</v>
      </c>
      <c r="C440">
        <v>439</v>
      </c>
      <c r="D440">
        <f>VLOOKUP(B440,USNEWS!B:F,5,0)</f>
        <v>435</v>
      </c>
      <c r="E440" t="str">
        <f>VLOOKUP(B440,THE!A:C,3,0)</f>
        <v>501-600</v>
      </c>
      <c r="F440" t="e">
        <f>VLOOKUP(B440,ARWU!B:D,2,0)</f>
        <v>#N/A</v>
      </c>
    </row>
    <row r="441" spans="1:6">
      <c r="A441" t="s">
        <v>12</v>
      </c>
      <c r="B441" t="s">
        <v>467</v>
      </c>
      <c r="C441">
        <v>440</v>
      </c>
      <c r="D441" t="e">
        <f>VLOOKUP(B441,USNEWS!B:F,5,0)</f>
        <v>#N/A</v>
      </c>
      <c r="E441" t="e">
        <f>VLOOKUP(B441,THE!A:C,3,0)</f>
        <v>#N/A</v>
      </c>
      <c r="F441" t="e">
        <f>VLOOKUP(B441,ARWU!B:D,2,0)</f>
        <v>#N/A</v>
      </c>
    </row>
    <row r="442" spans="1:6">
      <c r="A442" t="s">
        <v>167</v>
      </c>
      <c r="B442" t="s">
        <v>468</v>
      </c>
      <c r="C442">
        <v>441</v>
      </c>
      <c r="D442" t="e">
        <f>VLOOKUP(B442,USNEWS!B:F,5,0)</f>
        <v>#N/A</v>
      </c>
      <c r="E442" t="e">
        <f>VLOOKUP(B442,THE!A:C,3,0)</f>
        <v>#N/A</v>
      </c>
      <c r="F442" t="e">
        <f>VLOOKUP(B442,ARWU!B:D,2,0)</f>
        <v>#N/A</v>
      </c>
    </row>
    <row r="443" spans="1:6">
      <c r="A443" t="s">
        <v>59</v>
      </c>
      <c r="B443" t="s">
        <v>469</v>
      </c>
      <c r="C443">
        <v>442</v>
      </c>
      <c r="D443" t="e">
        <f>VLOOKUP(B443,USNEWS!B:F,5,0)</f>
        <v>#N/A</v>
      </c>
      <c r="E443" t="e">
        <f>VLOOKUP(B443,THE!A:C,3,0)</f>
        <v>#N/A</v>
      </c>
      <c r="F443" t="e">
        <f>VLOOKUP(B443,ARWU!B:D,2,0)</f>
        <v>#N/A</v>
      </c>
    </row>
    <row r="444" spans="1:6">
      <c r="A444" t="s">
        <v>23</v>
      </c>
      <c r="B444" t="s">
        <v>470</v>
      </c>
      <c r="C444">
        <v>443</v>
      </c>
      <c r="D444">
        <f>VLOOKUP(B444,USNEWS!B:F,5,0)</f>
        <v>265</v>
      </c>
      <c r="E444" t="str">
        <f>VLOOKUP(B444,THE!A:C,3,0)</f>
        <v>401-500</v>
      </c>
      <c r="F444" t="str">
        <f>VLOOKUP(B444,ARWU!B:D,2,0)</f>
        <v>201-300</v>
      </c>
    </row>
    <row r="445" spans="1:6">
      <c r="A445" t="s">
        <v>190</v>
      </c>
      <c r="B445" t="s">
        <v>471</v>
      </c>
      <c r="C445">
        <v>444</v>
      </c>
      <c r="D445">
        <f>VLOOKUP(B445,USNEWS!B:F,5,0)</f>
        <v>370</v>
      </c>
      <c r="E445" t="str">
        <f>VLOOKUP(B445,THE!A:C,3,0)</f>
        <v>201-250</v>
      </c>
      <c r="F445" t="e">
        <f>VLOOKUP(B445,ARWU!B:D,2,0)</f>
        <v>#N/A</v>
      </c>
    </row>
    <row r="446" spans="1:6">
      <c r="A446" t="s">
        <v>431</v>
      </c>
      <c r="B446" t="s">
        <v>472</v>
      </c>
      <c r="C446">
        <v>445</v>
      </c>
      <c r="D446" t="e">
        <f>VLOOKUP(B446,USNEWS!B:F,5,0)</f>
        <v>#N/A</v>
      </c>
      <c r="E446" t="str">
        <f>VLOOKUP(B446,THE!A:C,3,0)</f>
        <v>601-800</v>
      </c>
      <c r="F446" t="e">
        <f>VLOOKUP(B446,ARWU!B:D,2,0)</f>
        <v>#N/A</v>
      </c>
    </row>
    <row r="447" spans="1:6">
      <c r="A447" t="s">
        <v>84</v>
      </c>
      <c r="B447" t="s">
        <v>473</v>
      </c>
      <c r="C447">
        <v>446</v>
      </c>
      <c r="D447" t="e">
        <f>VLOOKUP(B447,USNEWS!B:F,5,0)</f>
        <v>#N/A</v>
      </c>
      <c r="E447" t="e">
        <f>VLOOKUP(B447,THE!A:C,3,0)</f>
        <v>#N/A</v>
      </c>
      <c r="F447" t="e">
        <f>VLOOKUP(B447,ARWU!B:D,2,0)</f>
        <v>#N/A</v>
      </c>
    </row>
    <row r="448" spans="1:6">
      <c r="A448" t="s">
        <v>68</v>
      </c>
      <c r="B448" t="s">
        <v>474</v>
      </c>
      <c r="C448">
        <v>447</v>
      </c>
      <c r="D448">
        <f>VLOOKUP(B448,USNEWS!B:F,5,0)</f>
        <v>725</v>
      </c>
      <c r="E448" t="str">
        <f>VLOOKUP(B448,THE!A:C,3,0)</f>
        <v>601-800</v>
      </c>
      <c r="F448" t="str">
        <f>VLOOKUP(B448,ARWU!B:D,2,0)</f>
        <v>301-400</v>
      </c>
    </row>
    <row r="449" spans="1:6">
      <c r="A449" t="s">
        <v>37</v>
      </c>
      <c r="B449" t="s">
        <v>475</v>
      </c>
      <c r="C449">
        <v>448</v>
      </c>
      <c r="D449" t="e">
        <f>VLOOKUP(B449,USNEWS!B:F,5,0)</f>
        <v>#N/A</v>
      </c>
      <c r="E449" t="e">
        <f>VLOOKUP(B449,THE!A:C,3,0)</f>
        <v>#N/A</v>
      </c>
      <c r="F449" t="e">
        <f>VLOOKUP(B449,ARWU!B:D,2,0)</f>
        <v>#N/A</v>
      </c>
    </row>
    <row r="450" spans="1:6">
      <c r="A450" t="s">
        <v>438</v>
      </c>
      <c r="B450" t="s">
        <v>476</v>
      </c>
      <c r="C450">
        <v>449</v>
      </c>
      <c r="D450" t="e">
        <f>VLOOKUP(B450,USNEWS!B:F,5,0)</f>
        <v>#N/A</v>
      </c>
      <c r="E450" t="e">
        <f>VLOOKUP(B450,THE!A:C,3,0)</f>
        <v>#N/A</v>
      </c>
      <c r="F450" t="e">
        <f>VLOOKUP(B450,ARWU!B:D,2,0)</f>
        <v>#N/A</v>
      </c>
    </row>
    <row r="451" spans="1:6">
      <c r="A451" t="s">
        <v>20</v>
      </c>
      <c r="B451" t="s">
        <v>477</v>
      </c>
      <c r="C451">
        <v>450</v>
      </c>
      <c r="D451">
        <f>VLOOKUP(B451,USNEWS!B:F,5,0)</f>
        <v>465</v>
      </c>
      <c r="E451" t="str">
        <f>VLOOKUP(B451,THE!A:C,3,0)</f>
        <v>351-400</v>
      </c>
      <c r="F451" t="str">
        <f>VLOOKUP(B451,ARWU!B:D,2,0)</f>
        <v>401-500</v>
      </c>
    </row>
    <row r="452" spans="1:6">
      <c r="A452" t="s">
        <v>87</v>
      </c>
      <c r="B452" t="s">
        <v>478</v>
      </c>
      <c r="C452">
        <v>451</v>
      </c>
      <c r="D452" t="e">
        <f>VLOOKUP(B452,USNEWS!B:F,5,0)</f>
        <v>#N/A</v>
      </c>
      <c r="E452" t="e">
        <f>VLOOKUP(B452,THE!A:C,3,0)</f>
        <v>#N/A</v>
      </c>
      <c r="F452" t="e">
        <f>VLOOKUP(B452,ARWU!B:D,2,0)</f>
        <v>#N/A</v>
      </c>
    </row>
    <row r="453" spans="1:6">
      <c r="A453" t="s">
        <v>2</v>
      </c>
      <c r="B453" t="s">
        <v>479</v>
      </c>
      <c r="C453">
        <v>452</v>
      </c>
      <c r="D453" t="e">
        <f>VLOOKUP(B453,USNEWS!B:F,5,0)</f>
        <v>#N/A</v>
      </c>
      <c r="E453" t="str">
        <f>VLOOKUP(B453,THE!A:C,3,0)</f>
        <v>401-500</v>
      </c>
      <c r="F453" t="e">
        <f>VLOOKUP(B453,ARWU!B:D,2,0)</f>
        <v>#N/A</v>
      </c>
    </row>
    <row r="454" spans="1:6">
      <c r="A454" t="s">
        <v>190</v>
      </c>
      <c r="B454" t="s">
        <v>480</v>
      </c>
      <c r="C454">
        <v>453</v>
      </c>
      <c r="D454">
        <f>VLOOKUP(B454,USNEWS!B:F,5,0)</f>
        <v>239</v>
      </c>
      <c r="E454" t="str">
        <f>VLOOKUP(B454,THE!A:C,3,0)</f>
        <v>401-500</v>
      </c>
      <c r="F454" t="str">
        <f>VLOOKUP(B454,ARWU!B:D,2,0)</f>
        <v>201-300</v>
      </c>
    </row>
    <row r="455" spans="1:6">
      <c r="A455" t="s">
        <v>338</v>
      </c>
      <c r="B455" t="s">
        <v>481</v>
      </c>
      <c r="C455">
        <v>454</v>
      </c>
      <c r="D455" t="e">
        <f>VLOOKUP(B455,USNEWS!B:F,5,0)</f>
        <v>#N/A</v>
      </c>
      <c r="E455" t="str">
        <f>VLOOKUP(B455,THE!A:C,3,0)</f>
        <v>401-500</v>
      </c>
      <c r="F455" t="str">
        <f>VLOOKUP(B455,ARWU!B:D,2,0)</f>
        <v>401-500</v>
      </c>
    </row>
    <row r="456" spans="1:6">
      <c r="A456" t="s">
        <v>23</v>
      </c>
      <c r="B456" t="s">
        <v>482</v>
      </c>
      <c r="C456">
        <v>455</v>
      </c>
      <c r="D456">
        <f>VLOOKUP(B456,USNEWS!B:F,5,0)</f>
        <v>532</v>
      </c>
      <c r="E456" t="str">
        <f>VLOOKUP(B456,THE!A:C,3,0)</f>
        <v>801+</v>
      </c>
      <c r="F456" t="e">
        <f>VLOOKUP(B456,ARWU!B:D,2,0)</f>
        <v>#N/A</v>
      </c>
    </row>
    <row r="457" spans="1:6">
      <c r="A457" t="s">
        <v>37</v>
      </c>
      <c r="B457" t="s">
        <v>483</v>
      </c>
      <c r="C457">
        <v>456</v>
      </c>
      <c r="D457">
        <f>VLOOKUP(B457,USNEWS!B:F,5,0)</f>
        <v>540</v>
      </c>
      <c r="E457" t="str">
        <f>VLOOKUP(B457,THE!A:C,3,0)</f>
        <v>501-600</v>
      </c>
      <c r="F457" t="e">
        <f>VLOOKUP(B457,ARWU!B:D,2,0)</f>
        <v>#N/A</v>
      </c>
    </row>
    <row r="458" spans="1:6">
      <c r="A458" t="s">
        <v>30</v>
      </c>
      <c r="B458" t="s">
        <v>484</v>
      </c>
      <c r="C458">
        <v>457</v>
      </c>
      <c r="D458">
        <f>VLOOKUP(B458,USNEWS!B:F,5,0)</f>
        <v>384</v>
      </c>
      <c r="E458" t="str">
        <f>VLOOKUP(B458,THE!A:C,3,0)</f>
        <v>301-350</v>
      </c>
      <c r="F458" t="e">
        <f>VLOOKUP(B458,ARWU!B:D,2,0)</f>
        <v>#N/A</v>
      </c>
    </row>
    <row r="459" spans="1:6">
      <c r="A459" t="s">
        <v>59</v>
      </c>
      <c r="B459" t="s">
        <v>485</v>
      </c>
      <c r="C459">
        <v>458</v>
      </c>
      <c r="D459" t="e">
        <f>VLOOKUP(B459,USNEWS!B:F,5,0)</f>
        <v>#N/A</v>
      </c>
      <c r="E459" t="e">
        <f>VLOOKUP(B459,THE!A:C,3,0)</f>
        <v>#N/A</v>
      </c>
      <c r="F459" t="e">
        <f>VLOOKUP(B459,ARWU!B:D,2,0)</f>
        <v>#N/A</v>
      </c>
    </row>
    <row r="460" spans="1:6">
      <c r="A460" t="s">
        <v>23</v>
      </c>
      <c r="B460" t="s">
        <v>486</v>
      </c>
      <c r="C460">
        <v>459</v>
      </c>
      <c r="D460">
        <f>VLOOKUP(B460,USNEWS!B:F,5,0)</f>
        <v>275</v>
      </c>
      <c r="E460" t="str">
        <f>VLOOKUP(B460,THE!A:C,3,0)</f>
        <v>401-500</v>
      </c>
      <c r="F460" t="str">
        <f>VLOOKUP(B460,ARWU!B:D,2,0)</f>
        <v>201-300</v>
      </c>
    </row>
    <row r="461" spans="1:6">
      <c r="A461" t="s">
        <v>438</v>
      </c>
      <c r="B461" t="s">
        <v>487</v>
      </c>
      <c r="C461">
        <v>460</v>
      </c>
      <c r="D461" t="e">
        <f>VLOOKUP(B461,USNEWS!B:F,5,0)</f>
        <v>#N/A</v>
      </c>
      <c r="E461" t="e">
        <f>VLOOKUP(B461,THE!A:C,3,0)</f>
        <v>#N/A</v>
      </c>
      <c r="F461" t="e">
        <f>VLOOKUP(B461,ARWU!B:D,2,0)</f>
        <v>#N/A</v>
      </c>
    </row>
    <row r="462" spans="1:6">
      <c r="A462" t="s">
        <v>2</v>
      </c>
      <c r="B462" t="s">
        <v>488</v>
      </c>
      <c r="C462">
        <v>461</v>
      </c>
      <c r="D462">
        <f>VLOOKUP(B462,USNEWS!B:F,5,0)</f>
        <v>244</v>
      </c>
      <c r="E462" t="str">
        <f>VLOOKUP(B462,THE!A:C,3,0)</f>
        <v>301-350</v>
      </c>
      <c r="F462" t="str">
        <f>VLOOKUP(B462,ARWU!B:D,2,0)</f>
        <v>151-200</v>
      </c>
    </row>
    <row r="463" spans="1:6">
      <c r="A463" t="s">
        <v>490</v>
      </c>
      <c r="B463" t="s">
        <v>489</v>
      </c>
      <c r="C463">
        <v>462</v>
      </c>
      <c r="D463" t="e">
        <f>VLOOKUP(B463,USNEWS!B:F,5,0)</f>
        <v>#N/A</v>
      </c>
      <c r="E463" t="str">
        <f>VLOOKUP(B463,THE!A:C,3,0)</f>
        <v>601-800</v>
      </c>
      <c r="F463" t="e">
        <f>VLOOKUP(B463,ARWU!B:D,2,0)</f>
        <v>#N/A</v>
      </c>
    </row>
    <row r="464" spans="1:6">
      <c r="A464" t="s">
        <v>125</v>
      </c>
      <c r="B464" t="s">
        <v>491</v>
      </c>
      <c r="C464">
        <v>463</v>
      </c>
      <c r="D464">
        <f>VLOOKUP(B464,USNEWS!B:F,5,0)</f>
        <v>459</v>
      </c>
      <c r="E464" t="e">
        <f>VLOOKUP(B464,THE!A:C,3,0)</f>
        <v>#N/A</v>
      </c>
      <c r="F464" t="e">
        <f>VLOOKUP(B464,ARWU!B:D,2,0)</f>
        <v>#N/A</v>
      </c>
    </row>
    <row r="465" spans="1:6">
      <c r="A465" t="s">
        <v>33</v>
      </c>
      <c r="B465" t="s">
        <v>492</v>
      </c>
      <c r="C465">
        <v>464</v>
      </c>
      <c r="D465" t="e">
        <f>VLOOKUP(B465,USNEWS!B:F,5,0)</f>
        <v>#N/A</v>
      </c>
      <c r="E465" t="e">
        <f>VLOOKUP(B465,THE!A:C,3,0)</f>
        <v>#N/A</v>
      </c>
      <c r="F465" t="e">
        <f>VLOOKUP(B465,ARWU!B:D,2,0)</f>
        <v>#N/A</v>
      </c>
    </row>
    <row r="466" spans="1:6">
      <c r="A466" t="s">
        <v>161</v>
      </c>
      <c r="B466" t="s">
        <v>493</v>
      </c>
      <c r="C466">
        <v>465</v>
      </c>
      <c r="D466" t="e">
        <f>VLOOKUP(B466,USNEWS!B:F,5,0)</f>
        <v>#N/A</v>
      </c>
      <c r="E466" t="e">
        <f>VLOOKUP(B466,THE!A:C,3,0)</f>
        <v>#N/A</v>
      </c>
      <c r="F466" t="e">
        <f>VLOOKUP(B466,ARWU!B:D,2,0)</f>
        <v>#N/A</v>
      </c>
    </row>
    <row r="467" spans="1:6">
      <c r="A467" t="s">
        <v>495</v>
      </c>
      <c r="B467" t="s">
        <v>494</v>
      </c>
      <c r="C467">
        <v>466</v>
      </c>
      <c r="D467" t="e">
        <f>VLOOKUP(B467,USNEWS!B:F,5,0)</f>
        <v>#N/A</v>
      </c>
      <c r="E467" t="e">
        <f>VLOOKUP(B467,THE!A:C,3,0)</f>
        <v>#N/A</v>
      </c>
      <c r="F467" t="e">
        <f>VLOOKUP(B467,ARWU!B:D,2,0)</f>
        <v>#N/A</v>
      </c>
    </row>
    <row r="468" spans="1:6">
      <c r="A468" t="s">
        <v>20</v>
      </c>
      <c r="B468" t="s">
        <v>496</v>
      </c>
      <c r="C468">
        <v>467</v>
      </c>
      <c r="D468" t="e">
        <f>VLOOKUP(B468,USNEWS!B:F,5,0)</f>
        <v>#N/A</v>
      </c>
      <c r="E468" t="str">
        <f>VLOOKUP(B468,THE!A:C,3,0)</f>
        <v>501-600</v>
      </c>
      <c r="F468" t="e">
        <f>VLOOKUP(B468,ARWU!B:D,2,0)</f>
        <v>#N/A</v>
      </c>
    </row>
    <row r="469" spans="1:6">
      <c r="A469" t="s">
        <v>30</v>
      </c>
      <c r="B469" t="s">
        <v>497</v>
      </c>
      <c r="C469">
        <v>468</v>
      </c>
      <c r="D469">
        <f>VLOOKUP(B469,USNEWS!B:F,5,0)</f>
        <v>660</v>
      </c>
      <c r="E469" t="str">
        <f>VLOOKUP(B469,THE!A:C,3,0)</f>
        <v>501-600</v>
      </c>
      <c r="F469" t="e">
        <f>VLOOKUP(B469,ARWU!B:D,2,0)</f>
        <v>#N/A</v>
      </c>
    </row>
    <row r="470" spans="1:6">
      <c r="A470" t="s">
        <v>2</v>
      </c>
      <c r="B470" t="s">
        <v>498</v>
      </c>
      <c r="C470">
        <v>469</v>
      </c>
      <c r="D470">
        <f>VLOOKUP(B470,USNEWS!B:F,5,0)</f>
        <v>192</v>
      </c>
      <c r="E470" t="e">
        <f>VLOOKUP(B470,THE!A:C,3,0)</f>
        <v>#N/A</v>
      </c>
      <c r="F470" t="e">
        <f>VLOOKUP(B470,ARWU!B:D,2,0)</f>
        <v>#N/A</v>
      </c>
    </row>
    <row r="471" spans="1:6">
      <c r="A471" t="s">
        <v>2</v>
      </c>
      <c r="B471" t="s">
        <v>499</v>
      </c>
      <c r="C471">
        <v>470</v>
      </c>
      <c r="D471">
        <f>VLOOKUP(B471,USNEWS!B:F,5,0)</f>
        <v>278</v>
      </c>
      <c r="E471" t="str">
        <f>VLOOKUP(B471,THE!A:C,3,0)</f>
        <v>351-400</v>
      </c>
      <c r="F471" t="e">
        <f>VLOOKUP(B471,ARWU!B:D,2,0)</f>
        <v>#N/A</v>
      </c>
    </row>
    <row r="472" spans="1:6">
      <c r="A472" t="s">
        <v>2</v>
      </c>
      <c r="B472" t="s">
        <v>500</v>
      </c>
      <c r="C472">
        <v>471</v>
      </c>
      <c r="D472" t="e">
        <f>VLOOKUP(B472,USNEWS!B:F,5,0)</f>
        <v>#N/A</v>
      </c>
      <c r="E472" t="e">
        <f>VLOOKUP(B472,THE!A:C,3,0)</f>
        <v>#N/A</v>
      </c>
      <c r="F472" t="e">
        <f>VLOOKUP(B472,ARWU!B:D,2,0)</f>
        <v>#N/A</v>
      </c>
    </row>
    <row r="473" spans="1:6">
      <c r="A473" t="s">
        <v>2</v>
      </c>
      <c r="B473" t="s">
        <v>501</v>
      </c>
      <c r="C473">
        <v>472</v>
      </c>
      <c r="D473">
        <f>VLOOKUP(B473,USNEWS!B:F,5,0)</f>
        <v>253</v>
      </c>
      <c r="E473" t="str">
        <f>VLOOKUP(B473,THE!A:C,3,0)</f>
        <v>351-400</v>
      </c>
      <c r="F473" t="str">
        <f>VLOOKUP(B473,ARWU!B:D,2,0)</f>
        <v>301-400</v>
      </c>
    </row>
    <row r="474" spans="1:6">
      <c r="A474" t="s">
        <v>151</v>
      </c>
      <c r="B474" t="s">
        <v>502</v>
      </c>
      <c r="C474">
        <v>473</v>
      </c>
      <c r="D474" t="e">
        <f>VLOOKUP(B474,USNEWS!B:F,5,0)</f>
        <v>#N/A</v>
      </c>
      <c r="E474" t="e">
        <f>VLOOKUP(B474,THE!A:C,3,0)</f>
        <v>#N/A</v>
      </c>
      <c r="F474" t="e">
        <f>VLOOKUP(B474,ARWU!B:D,2,0)</f>
        <v>#N/A</v>
      </c>
    </row>
    <row r="475" spans="1:6">
      <c r="A475" t="s">
        <v>504</v>
      </c>
      <c r="B475" t="s">
        <v>503</v>
      </c>
      <c r="C475">
        <v>474</v>
      </c>
      <c r="D475" t="e">
        <f>VLOOKUP(B475,USNEWS!B:F,5,0)</f>
        <v>#N/A</v>
      </c>
      <c r="E475" t="e">
        <f>VLOOKUP(B475,THE!A:C,3,0)</f>
        <v>#N/A</v>
      </c>
      <c r="F475" t="e">
        <f>VLOOKUP(B475,ARWU!B:D,2,0)</f>
        <v>#N/A</v>
      </c>
    </row>
    <row r="476" spans="1:6">
      <c r="A476" t="s">
        <v>438</v>
      </c>
      <c r="B476" t="s">
        <v>505</v>
      </c>
      <c r="C476">
        <v>475</v>
      </c>
      <c r="D476">
        <f>VLOOKUP(B476,USNEWS!B:F,5,0)</f>
        <v>217</v>
      </c>
      <c r="E476" t="str">
        <f>VLOOKUP(B476,THE!A:C,3,0)</f>
        <v>601-800</v>
      </c>
      <c r="F476" t="e">
        <f>VLOOKUP(B476,ARWU!B:D,2,0)</f>
        <v>#N/A</v>
      </c>
    </row>
    <row r="477" spans="1:6">
      <c r="A477" t="s">
        <v>438</v>
      </c>
      <c r="B477" t="s">
        <v>506</v>
      </c>
      <c r="C477">
        <v>476</v>
      </c>
      <c r="D477" t="e">
        <f>VLOOKUP(B477,USNEWS!B:F,5,0)</f>
        <v>#N/A</v>
      </c>
      <c r="E477" t="e">
        <f>VLOOKUP(B477,THE!A:C,3,0)</f>
        <v>#N/A</v>
      </c>
      <c r="F477" t="e">
        <f>VLOOKUP(B477,ARWU!B:D,2,0)</f>
        <v>#N/A</v>
      </c>
    </row>
    <row r="478" spans="1:6">
      <c r="A478" t="s">
        <v>2</v>
      </c>
      <c r="B478" t="s">
        <v>507</v>
      </c>
      <c r="C478">
        <v>477</v>
      </c>
      <c r="D478" t="e">
        <f>VLOOKUP(B478,USNEWS!B:F,5,0)</f>
        <v>#N/A</v>
      </c>
      <c r="E478" t="str">
        <f>VLOOKUP(B478,THE!A:C,3,0)</f>
        <v>301-350</v>
      </c>
      <c r="F478" t="e">
        <f>VLOOKUP(B478,ARWU!B:D,2,0)</f>
        <v>#N/A</v>
      </c>
    </row>
    <row r="479" spans="1:6">
      <c r="A479" t="s">
        <v>23</v>
      </c>
      <c r="B479" t="s">
        <v>508</v>
      </c>
      <c r="C479">
        <v>478</v>
      </c>
      <c r="D479">
        <f>VLOOKUP(B479,USNEWS!B:F,5,0)</f>
        <v>515</v>
      </c>
      <c r="E479" t="str">
        <f>VLOOKUP(B479,THE!A:C,3,0)</f>
        <v>501-600</v>
      </c>
      <c r="F479" t="str">
        <f>VLOOKUP(B479,ARWU!B:D,2,0)</f>
        <v>301-400</v>
      </c>
    </row>
    <row r="480" spans="1:6">
      <c r="A480" t="s">
        <v>59</v>
      </c>
      <c r="B480" t="s">
        <v>509</v>
      </c>
      <c r="C480">
        <v>479</v>
      </c>
      <c r="D480" t="e">
        <f>VLOOKUP(B480,USNEWS!B:F,5,0)</f>
        <v>#N/A</v>
      </c>
      <c r="E480" t="e">
        <f>VLOOKUP(B480,THE!A:C,3,0)</f>
        <v>#N/A</v>
      </c>
      <c r="F480" t="e">
        <f>VLOOKUP(B480,ARWU!B:D,2,0)</f>
        <v>#N/A</v>
      </c>
    </row>
    <row r="481" spans="1:6">
      <c r="A481" t="s">
        <v>35</v>
      </c>
      <c r="B481" t="s">
        <v>510</v>
      </c>
      <c r="C481">
        <v>480</v>
      </c>
      <c r="D481">
        <f>VLOOKUP(B481,USNEWS!B:F,5,0)</f>
        <v>463</v>
      </c>
      <c r="E481" t="str">
        <f>VLOOKUP(B481,THE!A:C,3,0)</f>
        <v>401-500</v>
      </c>
      <c r="F481" t="e">
        <f>VLOOKUP(B481,ARWU!B:D,2,0)</f>
        <v>#N/A</v>
      </c>
    </row>
    <row r="482" spans="1:6">
      <c r="A482" t="s">
        <v>30</v>
      </c>
      <c r="B482" t="s">
        <v>511</v>
      </c>
      <c r="C482">
        <v>481</v>
      </c>
      <c r="D482">
        <f>VLOOKUP(B482,USNEWS!B:F,5,0)</f>
        <v>482</v>
      </c>
      <c r="E482" t="str">
        <f>VLOOKUP(B482,THE!A:C,3,0)</f>
        <v>401-500</v>
      </c>
      <c r="F482" t="str">
        <f>VLOOKUP(B482,ARWU!B:D,2,0)</f>
        <v>401-500</v>
      </c>
    </row>
    <row r="483" spans="1:6">
      <c r="A483" t="s">
        <v>513</v>
      </c>
      <c r="B483" t="s">
        <v>512</v>
      </c>
      <c r="C483">
        <v>482</v>
      </c>
      <c r="D483" t="e">
        <f>VLOOKUP(B483,USNEWS!B:F,5,0)</f>
        <v>#N/A</v>
      </c>
      <c r="E483" t="e">
        <f>VLOOKUP(B483,THE!A:C,3,0)</f>
        <v>#N/A</v>
      </c>
      <c r="F483" t="e">
        <f>VLOOKUP(B483,ARWU!B:D,2,0)</f>
        <v>#N/A</v>
      </c>
    </row>
    <row r="484" spans="1:6">
      <c r="A484" t="s">
        <v>190</v>
      </c>
      <c r="B484" t="s">
        <v>514</v>
      </c>
      <c r="C484">
        <v>483</v>
      </c>
      <c r="D484" t="e">
        <f>VLOOKUP(B484,USNEWS!B:F,5,0)</f>
        <v>#N/A</v>
      </c>
      <c r="E484" t="e">
        <f>VLOOKUP(B484,THE!A:C,3,0)</f>
        <v>#N/A</v>
      </c>
      <c r="F484" t="e">
        <f>VLOOKUP(B484,ARWU!B:D,2,0)</f>
        <v>#N/A</v>
      </c>
    </row>
    <row r="485" spans="1:6">
      <c r="A485" t="s">
        <v>190</v>
      </c>
      <c r="B485" t="s">
        <v>515</v>
      </c>
      <c r="C485">
        <v>484</v>
      </c>
      <c r="D485" t="e">
        <f>VLOOKUP(B485,USNEWS!B:F,5,0)</f>
        <v>#N/A</v>
      </c>
      <c r="E485" t="e">
        <f>VLOOKUP(B485,THE!A:C,3,0)</f>
        <v>#N/A</v>
      </c>
      <c r="F485" t="e">
        <f>VLOOKUP(B485,ARWU!B:D,2,0)</f>
        <v>#N/A</v>
      </c>
    </row>
    <row r="486" spans="1:6">
      <c r="A486" t="s">
        <v>35</v>
      </c>
      <c r="B486" t="s">
        <v>516</v>
      </c>
      <c r="C486">
        <v>485</v>
      </c>
      <c r="D486" t="e">
        <f>VLOOKUP(B486,USNEWS!B:F,5,0)</f>
        <v>#N/A</v>
      </c>
      <c r="E486" t="e">
        <f>VLOOKUP(B486,THE!A:C,3,0)</f>
        <v>#N/A</v>
      </c>
      <c r="F486" t="e">
        <f>VLOOKUP(B486,ARWU!B:D,2,0)</f>
        <v>#N/A</v>
      </c>
    </row>
    <row r="487" spans="1:6">
      <c r="A487" t="s">
        <v>23</v>
      </c>
      <c r="B487" t="s">
        <v>517</v>
      </c>
      <c r="C487">
        <v>486</v>
      </c>
      <c r="D487">
        <f>VLOOKUP(B487,USNEWS!B:F,5,0)</f>
        <v>375</v>
      </c>
      <c r="E487" t="str">
        <f>VLOOKUP(B487,THE!A:C,3,0)</f>
        <v>601-800</v>
      </c>
      <c r="F487" t="str">
        <f>VLOOKUP(B487,ARWU!B:D,2,0)</f>
        <v>301-400</v>
      </c>
    </row>
    <row r="488" spans="1:6">
      <c r="A488" t="s">
        <v>159</v>
      </c>
      <c r="B488" t="s">
        <v>518</v>
      </c>
      <c r="C488">
        <v>487</v>
      </c>
      <c r="D488" t="e">
        <f>VLOOKUP(B488,USNEWS!B:F,5,0)</f>
        <v>#N/A</v>
      </c>
      <c r="E488" t="e">
        <f>VLOOKUP(B488,THE!A:C,3,0)</f>
        <v>#N/A</v>
      </c>
      <c r="F488" t="e">
        <f>VLOOKUP(B488,ARWU!B:D,2,0)</f>
        <v>#N/A</v>
      </c>
    </row>
    <row r="489" spans="1:6">
      <c r="A489" t="s">
        <v>2</v>
      </c>
      <c r="B489" t="s">
        <v>519</v>
      </c>
      <c r="C489">
        <v>488</v>
      </c>
      <c r="D489">
        <f>VLOOKUP(B489,USNEWS!B:F,5,0)</f>
        <v>596</v>
      </c>
      <c r="E489" t="str">
        <f>VLOOKUP(B489,THE!A:C,3,0)</f>
        <v>401-500</v>
      </c>
      <c r="F489" t="e">
        <f>VLOOKUP(B489,ARWU!B:D,2,0)</f>
        <v>#N/A</v>
      </c>
    </row>
    <row r="490" spans="1:6">
      <c r="A490" t="s">
        <v>23</v>
      </c>
      <c r="B490" t="s">
        <v>520</v>
      </c>
      <c r="C490">
        <v>489</v>
      </c>
      <c r="D490">
        <f>VLOOKUP(B490,USNEWS!B:F,5,0)</f>
        <v>456</v>
      </c>
      <c r="E490" t="str">
        <f>VLOOKUP(B490,THE!A:C,3,0)</f>
        <v>501-600</v>
      </c>
      <c r="F490" t="str">
        <f>VLOOKUP(B490,ARWU!B:D,2,0)</f>
        <v>301-400</v>
      </c>
    </row>
    <row r="491" spans="1:6">
      <c r="A491" t="s">
        <v>167</v>
      </c>
      <c r="B491" t="s">
        <v>521</v>
      </c>
      <c r="C491">
        <v>490</v>
      </c>
      <c r="D491" t="e">
        <f>VLOOKUP(B491,USNEWS!B:F,5,0)</f>
        <v>#N/A</v>
      </c>
      <c r="E491" t="e">
        <f>VLOOKUP(B491,THE!A:C,3,0)</f>
        <v>#N/A</v>
      </c>
      <c r="F491" t="e">
        <f>VLOOKUP(B491,ARWU!B:D,2,0)</f>
        <v>#N/A</v>
      </c>
    </row>
    <row r="492" spans="1:6">
      <c r="A492" t="s">
        <v>523</v>
      </c>
      <c r="B492" t="s">
        <v>522</v>
      </c>
      <c r="C492">
        <v>491</v>
      </c>
      <c r="D492">
        <f>VLOOKUP(B492,USNEWS!B:F,5,0)</f>
        <v>540</v>
      </c>
      <c r="E492" t="str">
        <f>VLOOKUP(B492,THE!A:C,3,0)</f>
        <v>601-800</v>
      </c>
      <c r="F492" t="e">
        <f>VLOOKUP(B492,ARWU!B:D,2,0)</f>
        <v>#N/A</v>
      </c>
    </row>
    <row r="493" spans="1:6">
      <c r="A493" t="s">
        <v>422</v>
      </c>
      <c r="B493" t="s">
        <v>524</v>
      </c>
      <c r="C493">
        <v>492</v>
      </c>
      <c r="D493">
        <f>VLOOKUP(B493,USNEWS!B:F,5,0)</f>
        <v>432</v>
      </c>
      <c r="E493" t="str">
        <f>VLOOKUP(B493,THE!A:C,3,0)</f>
        <v>401-500</v>
      </c>
      <c r="F493" t="e">
        <f>VLOOKUP(B493,ARWU!B:D,2,0)</f>
        <v>#N/A</v>
      </c>
    </row>
    <row r="494" spans="1:6">
      <c r="A494" t="s">
        <v>190</v>
      </c>
      <c r="B494" t="s">
        <v>525</v>
      </c>
      <c r="C494">
        <v>493</v>
      </c>
      <c r="D494" t="e">
        <f>VLOOKUP(B494,USNEWS!B:F,5,0)</f>
        <v>#N/A</v>
      </c>
      <c r="E494" t="e">
        <f>VLOOKUP(B494,THE!A:C,3,0)</f>
        <v>#N/A</v>
      </c>
      <c r="F494" t="e">
        <f>VLOOKUP(B494,ARWU!B:D,2,0)</f>
        <v>#N/A</v>
      </c>
    </row>
    <row r="495" spans="1:6">
      <c r="A495" t="s">
        <v>6</v>
      </c>
      <c r="B495" t="s">
        <v>526</v>
      </c>
      <c r="C495">
        <v>494</v>
      </c>
      <c r="D495" t="e">
        <f>VLOOKUP(B495,USNEWS!B:F,5,0)</f>
        <v>#N/A</v>
      </c>
      <c r="E495" t="str">
        <f>VLOOKUP(B495,THE!A:C,3,0)</f>
        <v>301-350</v>
      </c>
      <c r="F495" t="e">
        <f>VLOOKUP(B495,ARWU!B:D,2,0)</f>
        <v>#N/A</v>
      </c>
    </row>
    <row r="496" spans="1:6">
      <c r="A496" t="s">
        <v>466</v>
      </c>
      <c r="B496" t="s">
        <v>527</v>
      </c>
      <c r="C496">
        <v>495</v>
      </c>
      <c r="D496" t="e">
        <f>VLOOKUP(B496,USNEWS!B:F,5,0)</f>
        <v>#N/A</v>
      </c>
      <c r="E496" t="str">
        <f>VLOOKUP(B496,THE!A:C,3,0)</f>
        <v>501-600</v>
      </c>
      <c r="F496" t="e">
        <f>VLOOKUP(B496,ARWU!B:D,2,0)</f>
        <v>#N/A</v>
      </c>
    </row>
    <row r="497" spans="1:6">
      <c r="A497" t="s">
        <v>23</v>
      </c>
      <c r="B497" t="s">
        <v>528</v>
      </c>
      <c r="C497">
        <v>496</v>
      </c>
      <c r="D497">
        <f>VLOOKUP(B497,USNEWS!B:F,5,0)</f>
        <v>346</v>
      </c>
      <c r="E497" t="str">
        <f>VLOOKUP(B497,THE!A:C,3,0)</f>
        <v>601-800</v>
      </c>
      <c r="F497" t="str">
        <f>VLOOKUP(B497,ARWU!B:D,2,0)</f>
        <v>201-300</v>
      </c>
    </row>
    <row r="498" spans="1:6">
      <c r="A498" t="s">
        <v>37</v>
      </c>
      <c r="B498" t="s">
        <v>529</v>
      </c>
      <c r="C498">
        <v>497</v>
      </c>
      <c r="D498" t="e">
        <f>VLOOKUP(B498,USNEWS!B:F,5,0)</f>
        <v>#N/A</v>
      </c>
      <c r="E498" t="e">
        <f>VLOOKUP(B498,THE!A:C,3,0)</f>
        <v>#N/A</v>
      </c>
      <c r="F498" t="e">
        <f>VLOOKUP(B498,ARWU!B:D,2,0)</f>
        <v>#N/A</v>
      </c>
    </row>
    <row r="499" spans="1:6">
      <c r="A499" t="s">
        <v>240</v>
      </c>
      <c r="B499" t="s">
        <v>530</v>
      </c>
      <c r="C499">
        <v>498</v>
      </c>
      <c r="D499" t="e">
        <f>VLOOKUP(B499,USNEWS!B:F,5,0)</f>
        <v>#N/A</v>
      </c>
      <c r="E499" t="e">
        <f>VLOOKUP(B499,THE!A:C,3,0)</f>
        <v>#N/A</v>
      </c>
      <c r="F499" t="e">
        <f>VLOOKUP(B499,ARWU!B:D,2,0)</f>
        <v>#N/A</v>
      </c>
    </row>
    <row r="500" spans="1:6">
      <c r="A500" t="s">
        <v>2</v>
      </c>
      <c r="B500" t="s">
        <v>531</v>
      </c>
      <c r="C500">
        <v>499</v>
      </c>
      <c r="D500" t="e">
        <f>VLOOKUP(B500,USNEWS!B:F,5,0)</f>
        <v>#N/A</v>
      </c>
      <c r="E500" t="str">
        <f>VLOOKUP(B500,THE!A:C,3,0)</f>
        <v>301-350</v>
      </c>
      <c r="F500" t="e">
        <f>VLOOKUP(B500,ARWU!B:D,2,0)</f>
        <v>#N/A</v>
      </c>
    </row>
    <row r="501" spans="1:6">
      <c r="A501" t="s">
        <v>2</v>
      </c>
      <c r="B501" t="s">
        <v>532</v>
      </c>
      <c r="C501">
        <v>500</v>
      </c>
      <c r="D501">
        <f>VLOOKUP(B501,USNEWS!B:F,5,0)</f>
        <v>275</v>
      </c>
      <c r="E501" t="str">
        <f>VLOOKUP(B501,THE!A:C,3,0)</f>
        <v>201-250</v>
      </c>
      <c r="F501" t="str">
        <f>VLOOKUP(B501,ARWU!B:D,2,0)</f>
        <v>201-300</v>
      </c>
    </row>
    <row r="502" spans="1:6">
      <c r="A502" t="s">
        <v>35</v>
      </c>
      <c r="B502" t="s">
        <v>533</v>
      </c>
      <c r="C502">
        <v>501</v>
      </c>
      <c r="D502" t="e">
        <f>VLOOKUP(B502,USNEWS!B:F,5,0)</f>
        <v>#N/A</v>
      </c>
      <c r="E502" t="str">
        <f>VLOOKUP(B502,THE!A:C,3,0)</f>
        <v>601-800</v>
      </c>
      <c r="F502" t="e">
        <f>VLOOKUP(B502,ARWU!B:D,2,0)</f>
        <v>#N/A</v>
      </c>
    </row>
    <row r="503" spans="1:6">
      <c r="A503" t="s">
        <v>341</v>
      </c>
      <c r="B503" t="s">
        <v>534</v>
      </c>
      <c r="C503">
        <v>502</v>
      </c>
      <c r="D503" t="e">
        <f>VLOOKUP(B503,USNEWS!B:F,5,0)</f>
        <v>#N/A</v>
      </c>
      <c r="E503" t="e">
        <f>VLOOKUP(B503,THE!A:C,3,0)</f>
        <v>#N/A</v>
      </c>
      <c r="F503" t="e">
        <f>VLOOKUP(B503,ARWU!B:D,2,0)</f>
        <v>#N/A</v>
      </c>
    </row>
    <row r="504" spans="1:6">
      <c r="A504" t="s">
        <v>159</v>
      </c>
      <c r="B504" t="s">
        <v>535</v>
      </c>
      <c r="C504">
        <v>503</v>
      </c>
      <c r="D504">
        <f>VLOOKUP(B504,USNEWS!B:F,5,0)</f>
        <v>610</v>
      </c>
      <c r="E504" t="str">
        <f>VLOOKUP(B504,THE!A:C,3,0)</f>
        <v>601-800</v>
      </c>
      <c r="F504" t="e">
        <f>VLOOKUP(B504,ARWU!B:D,2,0)</f>
        <v>#N/A</v>
      </c>
    </row>
    <row r="505" spans="1:6">
      <c r="A505" t="s">
        <v>2</v>
      </c>
      <c r="B505" t="s">
        <v>536</v>
      </c>
      <c r="C505">
        <v>504</v>
      </c>
      <c r="D505" t="e">
        <f>VLOOKUP(B505,USNEWS!B:F,5,0)</f>
        <v>#N/A</v>
      </c>
      <c r="E505" t="e">
        <f>VLOOKUP(B505,THE!A:C,3,0)</f>
        <v>#N/A</v>
      </c>
      <c r="F505" t="e">
        <f>VLOOKUP(B505,ARWU!B:D,2,0)</f>
        <v>#N/A</v>
      </c>
    </row>
    <row r="506" spans="1:6">
      <c r="A506" t="s">
        <v>33</v>
      </c>
      <c r="B506" t="s">
        <v>537</v>
      </c>
      <c r="C506">
        <v>505</v>
      </c>
      <c r="D506" t="e">
        <f>VLOOKUP(B506,USNEWS!B:F,5,0)</f>
        <v>#N/A</v>
      </c>
      <c r="E506" t="str">
        <f>VLOOKUP(B506,THE!A:C,3,0)</f>
        <v>301-350</v>
      </c>
      <c r="F506" t="str">
        <f>VLOOKUP(B506,ARWU!B:D,2,0)</f>
        <v>151-200</v>
      </c>
    </row>
    <row r="507" spans="1:6">
      <c r="A507" t="s">
        <v>125</v>
      </c>
      <c r="B507" t="s">
        <v>538</v>
      </c>
      <c r="C507">
        <v>506</v>
      </c>
      <c r="D507" t="e">
        <f>VLOOKUP(B507,USNEWS!B:F,5,0)</f>
        <v>#N/A</v>
      </c>
      <c r="E507" t="e">
        <f>VLOOKUP(B507,THE!A:C,3,0)</f>
        <v>#N/A</v>
      </c>
      <c r="F507" t="e">
        <f>VLOOKUP(B507,ARWU!B:D,2,0)</f>
        <v>#N/A</v>
      </c>
    </row>
    <row r="508" spans="1:6">
      <c r="A508" t="s">
        <v>167</v>
      </c>
      <c r="B508" t="s">
        <v>539</v>
      </c>
      <c r="C508">
        <v>507</v>
      </c>
      <c r="D508">
        <f>VLOOKUP(B508,USNEWS!B:F,5,0)</f>
        <v>329</v>
      </c>
      <c r="E508" t="str">
        <f>VLOOKUP(B508,THE!A:C,3,0)</f>
        <v>501-600</v>
      </c>
      <c r="F508" t="str">
        <f>VLOOKUP(B508,ARWU!B:D,2,0)</f>
        <v>201-300</v>
      </c>
    </row>
    <row r="509" spans="1:6">
      <c r="A509" t="s">
        <v>30</v>
      </c>
      <c r="B509" t="s">
        <v>540</v>
      </c>
      <c r="C509">
        <v>508</v>
      </c>
      <c r="D509" t="e">
        <f>VLOOKUP(B509,USNEWS!B:F,5,0)</f>
        <v>#N/A</v>
      </c>
      <c r="E509" t="e">
        <f>VLOOKUP(B509,THE!A:C,3,0)</f>
        <v>#N/A</v>
      </c>
      <c r="F509" t="e">
        <f>VLOOKUP(B509,ARWU!B:D,2,0)</f>
        <v>#N/A</v>
      </c>
    </row>
    <row r="510" spans="1:6">
      <c r="A510" t="s">
        <v>59</v>
      </c>
      <c r="B510" t="s">
        <v>541</v>
      </c>
      <c r="C510">
        <v>509</v>
      </c>
      <c r="D510" t="e">
        <f>VLOOKUP(B510,USNEWS!B:F,5,0)</f>
        <v>#N/A</v>
      </c>
      <c r="E510" t="e">
        <f>VLOOKUP(B510,THE!A:C,3,0)</f>
        <v>#N/A</v>
      </c>
      <c r="F510" t="e">
        <f>VLOOKUP(B510,ARWU!B:D,2,0)</f>
        <v>#N/A</v>
      </c>
    </row>
    <row r="511" spans="1:6">
      <c r="A511" t="s">
        <v>33</v>
      </c>
      <c r="B511" t="s">
        <v>542</v>
      </c>
      <c r="C511">
        <v>510</v>
      </c>
      <c r="D511">
        <f>VLOOKUP(B511,USNEWS!B:F,5,0)</f>
        <v>222</v>
      </c>
      <c r="E511" t="e">
        <f>VLOOKUP(B511,THE!A:C,3,0)</f>
        <v>#N/A</v>
      </c>
      <c r="F511" t="e">
        <f>VLOOKUP(B511,ARWU!B:D,2,0)</f>
        <v>#N/A</v>
      </c>
    </row>
    <row r="512" spans="1:6">
      <c r="A512" t="s">
        <v>395</v>
      </c>
      <c r="B512" t="s">
        <v>543</v>
      </c>
      <c r="C512">
        <v>511</v>
      </c>
      <c r="D512" t="e">
        <f>VLOOKUP(B512,USNEWS!B:F,5,0)</f>
        <v>#N/A</v>
      </c>
      <c r="E512" t="e">
        <f>VLOOKUP(B512,THE!A:C,3,0)</f>
        <v>#N/A</v>
      </c>
      <c r="F512" t="e">
        <f>VLOOKUP(B512,ARWU!B:D,2,0)</f>
        <v>#N/A</v>
      </c>
    </row>
    <row r="513" spans="1:6">
      <c r="A513" t="s">
        <v>125</v>
      </c>
      <c r="B513" t="s">
        <v>544</v>
      </c>
      <c r="C513">
        <v>512</v>
      </c>
      <c r="D513" t="e">
        <f>VLOOKUP(B513,USNEWS!B:F,5,0)</f>
        <v>#N/A</v>
      </c>
      <c r="E513" t="e">
        <f>VLOOKUP(B513,THE!A:C,3,0)</f>
        <v>#N/A</v>
      </c>
      <c r="F513" t="e">
        <f>VLOOKUP(B513,ARWU!B:D,2,0)</f>
        <v>#N/A</v>
      </c>
    </row>
    <row r="514" spans="1:6">
      <c r="A514" t="s">
        <v>94</v>
      </c>
      <c r="B514" t="s">
        <v>545</v>
      </c>
      <c r="C514">
        <v>513</v>
      </c>
      <c r="D514" t="e">
        <f>VLOOKUP(B514,USNEWS!B:F,5,0)</f>
        <v>#N/A</v>
      </c>
      <c r="E514" t="e">
        <f>VLOOKUP(B514,THE!A:C,3,0)</f>
        <v>#N/A</v>
      </c>
      <c r="F514" t="e">
        <f>VLOOKUP(B514,ARWU!B:D,2,0)</f>
        <v>#N/A</v>
      </c>
    </row>
    <row r="515" spans="1:6">
      <c r="A515" t="s">
        <v>466</v>
      </c>
      <c r="B515" t="s">
        <v>546</v>
      </c>
      <c r="C515">
        <v>514</v>
      </c>
      <c r="D515">
        <f>VLOOKUP(B515,USNEWS!B:F,5,0)</f>
        <v>599</v>
      </c>
      <c r="E515" t="str">
        <f>VLOOKUP(B515,THE!A:C,3,0)</f>
        <v>601-800</v>
      </c>
      <c r="F515" t="e">
        <f>VLOOKUP(B515,ARWU!B:D,2,0)</f>
        <v>#N/A</v>
      </c>
    </row>
    <row r="516" spans="1:6">
      <c r="A516" t="s">
        <v>37</v>
      </c>
      <c r="B516" t="s">
        <v>547</v>
      </c>
      <c r="C516">
        <v>515</v>
      </c>
      <c r="D516">
        <f>VLOOKUP(B516,USNEWS!B:F,5,0)</f>
        <v>610</v>
      </c>
      <c r="E516" t="str">
        <f>VLOOKUP(B516,THE!A:C,3,0)</f>
        <v>601-800</v>
      </c>
      <c r="F516" t="e">
        <f>VLOOKUP(B516,ARWU!B:D,2,0)</f>
        <v>#N/A</v>
      </c>
    </row>
    <row r="517" spans="1:6">
      <c r="A517" t="s">
        <v>316</v>
      </c>
      <c r="B517" t="s">
        <v>548</v>
      </c>
      <c r="C517">
        <v>516</v>
      </c>
      <c r="D517">
        <f>VLOOKUP(B517,USNEWS!B:F,5,0)</f>
        <v>399</v>
      </c>
      <c r="E517" t="str">
        <f>VLOOKUP(B517,THE!A:C,3,0)</f>
        <v>601-800</v>
      </c>
      <c r="F517" t="e">
        <f>VLOOKUP(B517,ARWU!B:D,2,0)</f>
        <v>#N/A</v>
      </c>
    </row>
    <row r="518" spans="1:6">
      <c r="A518" t="s">
        <v>2</v>
      </c>
      <c r="B518" t="s">
        <v>549</v>
      </c>
      <c r="C518">
        <v>517</v>
      </c>
      <c r="D518">
        <f>VLOOKUP(B518,USNEWS!B:F,5,0)</f>
        <v>389</v>
      </c>
      <c r="E518" t="str">
        <f>VLOOKUP(B518,THE!A:C,3,0)</f>
        <v>351-400</v>
      </c>
      <c r="F518" t="e">
        <f>VLOOKUP(B518,ARWU!B:D,2,0)</f>
        <v>#N/A</v>
      </c>
    </row>
    <row r="519" spans="1:6">
      <c r="A519" t="s">
        <v>87</v>
      </c>
      <c r="B519" t="s">
        <v>550</v>
      </c>
      <c r="C519">
        <v>518</v>
      </c>
      <c r="D519" t="e">
        <f>VLOOKUP(B519,USNEWS!B:F,5,0)</f>
        <v>#N/A</v>
      </c>
      <c r="E519" t="e">
        <f>VLOOKUP(B519,THE!A:C,3,0)</f>
        <v>#N/A</v>
      </c>
      <c r="F519" t="e">
        <f>VLOOKUP(B519,ARWU!B:D,2,0)</f>
        <v>#N/A</v>
      </c>
    </row>
    <row r="520" spans="1:6">
      <c r="A520" t="s">
        <v>247</v>
      </c>
      <c r="B520" t="s">
        <v>551</v>
      </c>
      <c r="C520">
        <v>519</v>
      </c>
      <c r="D520" t="e">
        <f>VLOOKUP(B520,USNEWS!B:F,5,0)</f>
        <v>#N/A</v>
      </c>
      <c r="E520" t="e">
        <f>VLOOKUP(B520,THE!A:C,3,0)</f>
        <v>#N/A</v>
      </c>
      <c r="F520" t="e">
        <f>VLOOKUP(B520,ARWU!B:D,2,0)</f>
        <v>#N/A</v>
      </c>
    </row>
    <row r="521" spans="1:6">
      <c r="A521" t="s">
        <v>112</v>
      </c>
      <c r="B521" t="s">
        <v>552</v>
      </c>
      <c r="C521">
        <v>520</v>
      </c>
      <c r="D521" t="e">
        <f>VLOOKUP(B521,USNEWS!B:F,5,0)</f>
        <v>#N/A</v>
      </c>
      <c r="E521" t="e">
        <f>VLOOKUP(B521,THE!A:C,3,0)</f>
        <v>#N/A</v>
      </c>
      <c r="F521" t="e">
        <f>VLOOKUP(B521,ARWU!B:D,2,0)</f>
        <v>#N/A</v>
      </c>
    </row>
    <row r="522" spans="1:6">
      <c r="A522" t="s">
        <v>197</v>
      </c>
      <c r="B522" t="s">
        <v>553</v>
      </c>
      <c r="C522">
        <v>521</v>
      </c>
      <c r="D522" t="e">
        <f>VLOOKUP(B522,USNEWS!B:F,5,0)</f>
        <v>#N/A</v>
      </c>
      <c r="E522" t="e">
        <f>VLOOKUP(B522,THE!A:C,3,0)</f>
        <v>#N/A</v>
      </c>
      <c r="F522" t="e">
        <f>VLOOKUP(B522,ARWU!B:D,2,0)</f>
        <v>#N/A</v>
      </c>
    </row>
    <row r="523" spans="1:6">
      <c r="A523" t="s">
        <v>6</v>
      </c>
      <c r="B523" t="s">
        <v>554</v>
      </c>
      <c r="C523">
        <v>522</v>
      </c>
      <c r="D523" t="e">
        <f>VLOOKUP(B523,USNEWS!B:F,5,0)</f>
        <v>#N/A</v>
      </c>
      <c r="E523" t="e">
        <f>VLOOKUP(B523,THE!A:C,3,0)</f>
        <v>#N/A</v>
      </c>
      <c r="F523" t="e">
        <f>VLOOKUP(B523,ARWU!B:D,2,0)</f>
        <v>#N/A</v>
      </c>
    </row>
    <row r="524" spans="1:6">
      <c r="A524" t="s">
        <v>59</v>
      </c>
      <c r="B524" t="s">
        <v>555</v>
      </c>
      <c r="C524">
        <v>523</v>
      </c>
      <c r="D524" t="e">
        <f>VLOOKUP(B524,USNEWS!B:F,5,0)</f>
        <v>#N/A</v>
      </c>
      <c r="E524" t="e">
        <f>VLOOKUP(B524,THE!A:C,3,0)</f>
        <v>#N/A</v>
      </c>
      <c r="F524" t="e">
        <f>VLOOKUP(B524,ARWU!B:D,2,0)</f>
        <v>#N/A</v>
      </c>
    </row>
    <row r="525" spans="1:6">
      <c r="A525" t="s">
        <v>2</v>
      </c>
      <c r="B525" t="s">
        <v>556</v>
      </c>
      <c r="C525">
        <v>524</v>
      </c>
      <c r="D525">
        <f>VLOOKUP(B525,USNEWS!B:F,5,0)</f>
        <v>660</v>
      </c>
      <c r="E525" t="e">
        <f>VLOOKUP(B525,THE!A:C,3,0)</f>
        <v>#N/A</v>
      </c>
      <c r="F525" t="e">
        <f>VLOOKUP(B525,ARWU!B:D,2,0)</f>
        <v>#N/A</v>
      </c>
    </row>
    <row r="526" spans="1:6">
      <c r="A526" t="s">
        <v>2</v>
      </c>
      <c r="B526" t="s">
        <v>557</v>
      </c>
      <c r="C526">
        <v>525</v>
      </c>
      <c r="D526" t="e">
        <f>VLOOKUP(B526,USNEWS!B:F,5,0)</f>
        <v>#N/A</v>
      </c>
      <c r="E526" t="str">
        <f>VLOOKUP(B526,THE!A:C,3,0)</f>
        <v>501-600</v>
      </c>
      <c r="F526" t="e">
        <f>VLOOKUP(B526,ARWU!B:D,2,0)</f>
        <v>#N/A</v>
      </c>
    </row>
    <row r="527" spans="1:6">
      <c r="A527" t="s">
        <v>20</v>
      </c>
      <c r="B527" t="s">
        <v>558</v>
      </c>
      <c r="C527">
        <v>526</v>
      </c>
      <c r="D527">
        <f>VLOOKUP(B527,USNEWS!B:F,5,0)</f>
        <v>678</v>
      </c>
      <c r="E527" t="str">
        <f>VLOOKUP(B527,THE!A:C,3,0)</f>
        <v>401-500</v>
      </c>
      <c r="F527" t="e">
        <f>VLOOKUP(B527,ARWU!B:D,2,0)</f>
        <v>#N/A</v>
      </c>
    </row>
    <row r="528" spans="1:6">
      <c r="A528" t="s">
        <v>35</v>
      </c>
      <c r="B528" t="s">
        <v>559</v>
      </c>
      <c r="C528">
        <v>527</v>
      </c>
      <c r="D528" t="e">
        <f>VLOOKUP(B528,USNEWS!B:F,5,0)</f>
        <v>#N/A</v>
      </c>
      <c r="E528" t="str">
        <f>VLOOKUP(B528,THE!A:C,3,0)</f>
        <v>601-800</v>
      </c>
      <c r="F528" t="e">
        <f>VLOOKUP(B528,ARWU!B:D,2,0)</f>
        <v>#N/A</v>
      </c>
    </row>
    <row r="529" spans="1:6">
      <c r="A529" t="s">
        <v>68</v>
      </c>
      <c r="B529" t="s">
        <v>560</v>
      </c>
      <c r="C529">
        <v>528</v>
      </c>
      <c r="D529">
        <f>VLOOKUP(B529,USNEWS!B:F,5,0)</f>
        <v>733</v>
      </c>
      <c r="E529" t="str">
        <f>VLOOKUP(B529,THE!A:C,3,0)</f>
        <v>601-800</v>
      </c>
      <c r="F529" t="e">
        <f>VLOOKUP(B529,ARWU!B:D,2,0)</f>
        <v>#N/A</v>
      </c>
    </row>
    <row r="530" spans="1:6">
      <c r="A530" t="s">
        <v>562</v>
      </c>
      <c r="B530" t="s">
        <v>561</v>
      </c>
      <c r="C530">
        <v>529</v>
      </c>
      <c r="D530" t="e">
        <f>VLOOKUP(B530,USNEWS!B:F,5,0)</f>
        <v>#N/A</v>
      </c>
      <c r="E530" t="e">
        <f>VLOOKUP(B530,THE!A:C,3,0)</f>
        <v>#N/A</v>
      </c>
      <c r="F530" t="e">
        <f>VLOOKUP(B530,ARWU!B:D,2,0)</f>
        <v>#N/A</v>
      </c>
    </row>
    <row r="531" spans="1:6">
      <c r="A531" t="s">
        <v>35</v>
      </c>
      <c r="B531" t="s">
        <v>563</v>
      </c>
      <c r="C531">
        <v>530</v>
      </c>
      <c r="D531">
        <f>VLOOKUP(B531,USNEWS!B:F,5,0)</f>
        <v>416</v>
      </c>
      <c r="E531" t="str">
        <f>VLOOKUP(B531,THE!A:C,3,0)</f>
        <v>601-800</v>
      </c>
      <c r="F531" t="str">
        <f>VLOOKUP(B531,ARWU!B:D,2,0)</f>
        <v>301-400</v>
      </c>
    </row>
    <row r="532" spans="1:6">
      <c r="A532" t="s">
        <v>125</v>
      </c>
      <c r="B532" t="s">
        <v>564</v>
      </c>
      <c r="C532">
        <v>531</v>
      </c>
      <c r="D532" t="e">
        <f>VLOOKUP(B532,USNEWS!B:F,5,0)</f>
        <v>#N/A</v>
      </c>
      <c r="E532" t="e">
        <f>VLOOKUP(B532,THE!A:C,3,0)</f>
        <v>#N/A</v>
      </c>
      <c r="F532" t="e">
        <f>VLOOKUP(B532,ARWU!B:D,2,0)</f>
        <v>#N/A</v>
      </c>
    </row>
    <row r="533" spans="1:6">
      <c r="A533" t="s">
        <v>37</v>
      </c>
      <c r="B533" t="s">
        <v>565</v>
      </c>
      <c r="C533">
        <v>532</v>
      </c>
      <c r="D533" t="e">
        <f>VLOOKUP(B533,USNEWS!B:F,5,0)</f>
        <v>#N/A</v>
      </c>
      <c r="E533" t="str">
        <f>VLOOKUP(B533,THE!A:C,3,0)</f>
        <v>501-600</v>
      </c>
      <c r="F533" t="e">
        <f>VLOOKUP(B533,ARWU!B:D,2,0)</f>
        <v>#N/A</v>
      </c>
    </row>
    <row r="534" spans="1:6">
      <c r="A534" t="s">
        <v>23</v>
      </c>
      <c r="B534" t="s">
        <v>566</v>
      </c>
      <c r="C534">
        <v>533</v>
      </c>
      <c r="D534">
        <f>VLOOKUP(B534,USNEWS!B:F,5,0)</f>
        <v>272</v>
      </c>
      <c r="E534" t="e">
        <f>VLOOKUP(B534,THE!A:C,3,0)</f>
        <v>#N/A</v>
      </c>
      <c r="F534" t="e">
        <f>VLOOKUP(B534,ARWU!B:D,2,0)</f>
        <v>#N/A</v>
      </c>
    </row>
    <row r="535" spans="1:6">
      <c r="A535" t="s">
        <v>23</v>
      </c>
      <c r="B535" t="s">
        <v>567</v>
      </c>
      <c r="C535">
        <v>534</v>
      </c>
      <c r="D535">
        <f>VLOOKUP(B535,USNEWS!B:F,5,0)</f>
        <v>359</v>
      </c>
      <c r="E535" t="str">
        <f>VLOOKUP(B535,THE!A:C,3,0)</f>
        <v>501-600</v>
      </c>
      <c r="F535" t="str">
        <f>VLOOKUP(B535,ARWU!B:D,2,0)</f>
        <v>201-300</v>
      </c>
    </row>
    <row r="536" spans="1:6">
      <c r="A536" t="s">
        <v>2</v>
      </c>
      <c r="B536" t="s">
        <v>568</v>
      </c>
      <c r="C536">
        <v>535</v>
      </c>
      <c r="D536">
        <f>VLOOKUP(B536,USNEWS!B:F,5,0)</f>
        <v>366</v>
      </c>
      <c r="E536" t="str">
        <f>VLOOKUP(B536,THE!A:C,3,0)</f>
        <v>351-400</v>
      </c>
      <c r="F536" t="e">
        <f>VLOOKUP(B536,ARWU!B:D,2,0)</f>
        <v>#N/A</v>
      </c>
    </row>
    <row r="537" spans="1:6">
      <c r="A537" t="s">
        <v>197</v>
      </c>
      <c r="B537" t="s">
        <v>569</v>
      </c>
      <c r="C537">
        <v>536</v>
      </c>
      <c r="D537" t="e">
        <f>VLOOKUP(B537,USNEWS!B:F,5,0)</f>
        <v>#N/A</v>
      </c>
      <c r="E537" t="e">
        <f>VLOOKUP(B537,THE!A:C,3,0)</f>
        <v>#N/A</v>
      </c>
      <c r="F537" t="e">
        <f>VLOOKUP(B537,ARWU!B:D,2,0)</f>
        <v>#N/A</v>
      </c>
    </row>
    <row r="538" spans="1:6">
      <c r="A538" t="s">
        <v>87</v>
      </c>
      <c r="B538" t="s">
        <v>570</v>
      </c>
      <c r="C538">
        <v>537</v>
      </c>
      <c r="D538" t="e">
        <f>VLOOKUP(B538,USNEWS!B:F,5,0)</f>
        <v>#N/A</v>
      </c>
      <c r="E538" t="e">
        <f>VLOOKUP(B538,THE!A:C,3,0)</f>
        <v>#N/A</v>
      </c>
      <c r="F538" t="e">
        <f>VLOOKUP(B538,ARWU!B:D,2,0)</f>
        <v>#N/A</v>
      </c>
    </row>
    <row r="539" spans="1:6">
      <c r="A539" t="s">
        <v>125</v>
      </c>
      <c r="B539" t="s">
        <v>571</v>
      </c>
      <c r="C539">
        <v>538</v>
      </c>
      <c r="D539">
        <f>VLOOKUP(B539,USNEWS!B:F,5,0)</f>
        <v>568</v>
      </c>
      <c r="E539" t="e">
        <f>VLOOKUP(B539,THE!A:C,3,0)</f>
        <v>#N/A</v>
      </c>
      <c r="F539" t="e">
        <f>VLOOKUP(B539,ARWU!B:D,2,0)</f>
        <v>#N/A</v>
      </c>
    </row>
    <row r="540" spans="1:6">
      <c r="A540" t="s">
        <v>59</v>
      </c>
      <c r="B540" t="s">
        <v>572</v>
      </c>
      <c r="C540">
        <v>539</v>
      </c>
      <c r="D540">
        <f>VLOOKUP(B540,USNEWS!B:F,5,0)</f>
        <v>511</v>
      </c>
      <c r="E540" t="e">
        <f>VLOOKUP(B540,THE!A:C,3,0)</f>
        <v>#N/A</v>
      </c>
      <c r="F540" t="e">
        <f>VLOOKUP(B540,ARWU!B:D,2,0)</f>
        <v>#N/A</v>
      </c>
    </row>
    <row r="541" spans="1:6">
      <c r="A541" t="s">
        <v>59</v>
      </c>
      <c r="B541" t="s">
        <v>573</v>
      </c>
      <c r="C541">
        <v>540</v>
      </c>
      <c r="D541" t="e">
        <f>VLOOKUP(B541,USNEWS!B:F,5,0)</f>
        <v>#N/A</v>
      </c>
      <c r="E541" t="e">
        <f>VLOOKUP(B541,THE!A:C,3,0)</f>
        <v>#N/A</v>
      </c>
      <c r="F541" t="e">
        <f>VLOOKUP(B541,ARWU!B:D,2,0)</f>
        <v>#N/A</v>
      </c>
    </row>
    <row r="542" spans="1:6">
      <c r="A542" t="s">
        <v>59</v>
      </c>
      <c r="B542" t="s">
        <v>574</v>
      </c>
      <c r="C542">
        <v>541</v>
      </c>
      <c r="D542" t="e">
        <f>VLOOKUP(B542,USNEWS!B:F,5,0)</f>
        <v>#N/A</v>
      </c>
      <c r="E542" t="e">
        <f>VLOOKUP(B542,THE!A:C,3,0)</f>
        <v>#N/A</v>
      </c>
      <c r="F542" t="e">
        <f>VLOOKUP(B542,ARWU!B:D,2,0)</f>
        <v>#N/A</v>
      </c>
    </row>
    <row r="543" spans="1:6">
      <c r="A543" t="s">
        <v>33</v>
      </c>
      <c r="B543" t="s">
        <v>575</v>
      </c>
      <c r="C543">
        <v>542</v>
      </c>
      <c r="D543" t="e">
        <f>VLOOKUP(B543,USNEWS!B:F,5,0)</f>
        <v>#N/A</v>
      </c>
      <c r="E543" t="e">
        <f>VLOOKUP(B543,THE!A:C,3,0)</f>
        <v>#N/A</v>
      </c>
      <c r="F543" t="e">
        <f>VLOOKUP(B543,ARWU!B:D,2,0)</f>
        <v>#N/A</v>
      </c>
    </row>
    <row r="544" spans="1:6">
      <c r="A544" t="s">
        <v>30</v>
      </c>
      <c r="B544" t="s">
        <v>576</v>
      </c>
      <c r="C544">
        <v>543</v>
      </c>
      <c r="D544">
        <f>VLOOKUP(B544,USNEWS!B:F,5,0)</f>
        <v>420</v>
      </c>
      <c r="E544" t="str">
        <f>VLOOKUP(B544,THE!A:C,3,0)</f>
        <v>351-400</v>
      </c>
      <c r="F544" t="str">
        <f>VLOOKUP(B544,ARWU!B:D,2,0)</f>
        <v>301-400</v>
      </c>
    </row>
    <row r="545" spans="1:6">
      <c r="A545" t="s">
        <v>2</v>
      </c>
      <c r="B545" t="s">
        <v>577</v>
      </c>
      <c r="C545">
        <v>544</v>
      </c>
      <c r="D545">
        <f>VLOOKUP(B545,USNEWS!B:F,5,0)</f>
        <v>259</v>
      </c>
      <c r="E545" t="str">
        <f>VLOOKUP(B545,THE!A:C,3,0)</f>
        <v>351-400</v>
      </c>
      <c r="F545" t="str">
        <f>VLOOKUP(B545,ARWU!B:D,2,0)</f>
        <v>301-400</v>
      </c>
    </row>
    <row r="546" spans="1:6">
      <c r="A546" t="s">
        <v>104</v>
      </c>
      <c r="B546" t="s">
        <v>578</v>
      </c>
      <c r="C546">
        <v>545</v>
      </c>
      <c r="D546" t="e">
        <f>VLOOKUP(B546,USNEWS!B:F,5,0)</f>
        <v>#N/A</v>
      </c>
      <c r="E546" t="str">
        <f>VLOOKUP(B546,THE!A:C,3,0)</f>
        <v>501-600</v>
      </c>
      <c r="F546" t="e">
        <f>VLOOKUP(B546,ARWU!B:D,2,0)</f>
        <v>#N/A</v>
      </c>
    </row>
    <row r="547" spans="1:6">
      <c r="A547" t="s">
        <v>580</v>
      </c>
      <c r="B547" t="s">
        <v>579</v>
      </c>
      <c r="C547">
        <v>546</v>
      </c>
      <c r="D547" t="e">
        <f>VLOOKUP(B547,USNEWS!B:F,5,0)</f>
        <v>#N/A</v>
      </c>
      <c r="E547" t="str">
        <f>VLOOKUP(B547,THE!A:C,3,0)</f>
        <v>351-400</v>
      </c>
      <c r="F547" t="e">
        <f>VLOOKUP(B547,ARWU!B:D,2,0)</f>
        <v>#N/A</v>
      </c>
    </row>
    <row r="548" spans="1:6">
      <c r="A548" t="s">
        <v>30</v>
      </c>
      <c r="B548" t="s">
        <v>581</v>
      </c>
      <c r="C548">
        <v>547</v>
      </c>
      <c r="D548">
        <f>VLOOKUP(B548,USNEWS!B:F,5,0)</f>
        <v>362</v>
      </c>
      <c r="E548" t="str">
        <f>VLOOKUP(B548,THE!A:C,3,0)</f>
        <v>401-500</v>
      </c>
      <c r="F548" t="str">
        <f>VLOOKUP(B548,ARWU!B:D,2,0)</f>
        <v>401-500</v>
      </c>
    </row>
    <row r="549" spans="1:6">
      <c r="A549" t="s">
        <v>81</v>
      </c>
      <c r="B549" t="s">
        <v>582</v>
      </c>
      <c r="C549">
        <v>548</v>
      </c>
      <c r="D549">
        <f>VLOOKUP(B549,USNEWS!B:F,5,0)</f>
        <v>638</v>
      </c>
      <c r="E549" t="e">
        <f>VLOOKUP(B549,THE!A:C,3,0)</f>
        <v>#N/A</v>
      </c>
      <c r="F549" t="e">
        <f>VLOOKUP(B549,ARWU!B:D,2,0)</f>
        <v>#N/A</v>
      </c>
    </row>
    <row r="550" spans="1:6">
      <c r="A550" t="s">
        <v>584</v>
      </c>
      <c r="B550" t="s">
        <v>583</v>
      </c>
      <c r="C550">
        <v>549</v>
      </c>
      <c r="D550">
        <f>VLOOKUP(B550,USNEWS!B:F,5,0)</f>
        <v>745</v>
      </c>
      <c r="E550" t="str">
        <f>VLOOKUP(B550,THE!A:C,3,0)</f>
        <v>601-800</v>
      </c>
      <c r="F550" t="e">
        <f>VLOOKUP(B550,ARWU!B:D,2,0)</f>
        <v>#N/A</v>
      </c>
    </row>
    <row r="551" spans="1:6">
      <c r="A551" t="s">
        <v>94</v>
      </c>
      <c r="B551" t="s">
        <v>585</v>
      </c>
      <c r="C551">
        <v>550</v>
      </c>
      <c r="D551">
        <f>VLOOKUP(B551,USNEWS!B:F,5,0)</f>
        <v>599</v>
      </c>
      <c r="E551" t="str">
        <f>VLOOKUP(B551,THE!A:C,3,0)</f>
        <v>251-300</v>
      </c>
      <c r="F551" t="e">
        <f>VLOOKUP(B551,ARWU!B:D,2,0)</f>
        <v>#N/A</v>
      </c>
    </row>
    <row r="552" spans="1:6">
      <c r="A552" t="s">
        <v>87</v>
      </c>
      <c r="B552" t="s">
        <v>586</v>
      </c>
      <c r="C552">
        <v>551</v>
      </c>
      <c r="D552" t="e">
        <f>VLOOKUP(B552,USNEWS!B:F,5,0)</f>
        <v>#N/A</v>
      </c>
      <c r="E552" t="e">
        <f>VLOOKUP(B552,THE!A:C,3,0)</f>
        <v>#N/A</v>
      </c>
      <c r="F552" t="e">
        <f>VLOOKUP(B552,ARWU!B:D,2,0)</f>
        <v>#N/A</v>
      </c>
    </row>
    <row r="553" spans="1:6">
      <c r="A553" t="s">
        <v>264</v>
      </c>
      <c r="B553" t="s">
        <v>587</v>
      </c>
      <c r="C553">
        <v>552</v>
      </c>
      <c r="D553" t="e">
        <f>VLOOKUP(B553,USNEWS!B:F,5,0)</f>
        <v>#N/A</v>
      </c>
      <c r="E553" t="str">
        <f>VLOOKUP(B553,THE!A:C,3,0)</f>
        <v>601-800</v>
      </c>
      <c r="F553" t="e">
        <f>VLOOKUP(B553,ARWU!B:D,2,0)</f>
        <v>#N/A</v>
      </c>
    </row>
    <row r="554" spans="1:6">
      <c r="A554" t="s">
        <v>125</v>
      </c>
      <c r="B554" t="s">
        <v>588</v>
      </c>
      <c r="C554">
        <v>553</v>
      </c>
      <c r="D554">
        <f>VLOOKUP(B554,USNEWS!B:F,5,0)</f>
        <v>396</v>
      </c>
      <c r="E554" t="e">
        <f>VLOOKUP(B554,THE!A:C,3,0)</f>
        <v>#N/A</v>
      </c>
      <c r="F554" t="e">
        <f>VLOOKUP(B554,ARWU!B:D,2,0)</f>
        <v>#N/A</v>
      </c>
    </row>
    <row r="555" spans="1:6">
      <c r="A555" t="s">
        <v>384</v>
      </c>
      <c r="B555" t="s">
        <v>589</v>
      </c>
      <c r="C555">
        <v>554</v>
      </c>
      <c r="D555">
        <f>VLOOKUP(B555,USNEWS!B:F,5,0)</f>
        <v>515</v>
      </c>
      <c r="E555" t="str">
        <f>VLOOKUP(B555,THE!A:C,3,0)</f>
        <v>801+</v>
      </c>
      <c r="F555" t="e">
        <f>VLOOKUP(B555,ARWU!B:D,2,0)</f>
        <v>#N/A</v>
      </c>
    </row>
    <row r="556" spans="1:6">
      <c r="A556" t="s">
        <v>167</v>
      </c>
      <c r="B556" t="s">
        <v>590</v>
      </c>
      <c r="C556">
        <v>555</v>
      </c>
      <c r="D556" t="e">
        <f>VLOOKUP(B556,USNEWS!B:F,5,0)</f>
        <v>#N/A</v>
      </c>
      <c r="E556" t="e">
        <f>VLOOKUP(B556,THE!A:C,3,0)</f>
        <v>#N/A</v>
      </c>
      <c r="F556" t="e">
        <f>VLOOKUP(B556,ARWU!B:D,2,0)</f>
        <v>#N/A</v>
      </c>
    </row>
    <row r="557" spans="1:6">
      <c r="A557" t="s">
        <v>201</v>
      </c>
      <c r="B557" t="s">
        <v>591</v>
      </c>
      <c r="C557">
        <v>556</v>
      </c>
      <c r="D557">
        <f>VLOOKUP(B557,USNEWS!B:F,5,0)</f>
        <v>550</v>
      </c>
      <c r="E557" t="str">
        <f>VLOOKUP(B557,THE!A:C,3,0)</f>
        <v>601-800</v>
      </c>
      <c r="F557" t="e">
        <f>VLOOKUP(B557,ARWU!B:D,2,0)</f>
        <v>#N/A</v>
      </c>
    </row>
    <row r="558" spans="1:6">
      <c r="A558" t="s">
        <v>190</v>
      </c>
      <c r="B558" t="s">
        <v>592</v>
      </c>
      <c r="C558">
        <v>557</v>
      </c>
      <c r="D558">
        <f>VLOOKUP(B558,USNEWS!B:F,5,0)</f>
        <v>207</v>
      </c>
      <c r="E558" t="str">
        <f>VLOOKUP(B558,THE!A:C,3,0)</f>
        <v>351-400</v>
      </c>
      <c r="F558" t="str">
        <f>VLOOKUP(B558,ARWU!B:D,2,0)</f>
        <v>201-300</v>
      </c>
    </row>
    <row r="559" spans="1:6">
      <c r="A559" t="s">
        <v>167</v>
      </c>
      <c r="B559" t="s">
        <v>593</v>
      </c>
      <c r="C559">
        <v>558</v>
      </c>
      <c r="D559" t="e">
        <f>VLOOKUP(B559,USNEWS!B:F,5,0)</f>
        <v>#N/A</v>
      </c>
      <c r="E559" t="e">
        <f>VLOOKUP(B559,THE!A:C,3,0)</f>
        <v>#N/A</v>
      </c>
      <c r="F559" t="e">
        <f>VLOOKUP(B559,ARWU!B:D,2,0)</f>
        <v>#N/A</v>
      </c>
    </row>
    <row r="560" spans="1:6">
      <c r="A560" t="s">
        <v>431</v>
      </c>
      <c r="B560" t="s">
        <v>594</v>
      </c>
      <c r="C560">
        <v>559</v>
      </c>
      <c r="D560" t="e">
        <f>VLOOKUP(B560,USNEWS!B:F,5,0)</f>
        <v>#N/A</v>
      </c>
      <c r="E560" t="e">
        <f>VLOOKUP(B560,THE!A:C,3,0)</f>
        <v>#N/A</v>
      </c>
      <c r="F560" t="e">
        <f>VLOOKUP(B560,ARWU!B:D,2,0)</f>
        <v>#N/A</v>
      </c>
    </row>
    <row r="561" spans="1:6">
      <c r="A561" t="s">
        <v>30</v>
      </c>
      <c r="B561" t="s">
        <v>595</v>
      </c>
      <c r="C561">
        <v>560</v>
      </c>
      <c r="D561">
        <f>VLOOKUP(B561,USNEWS!B:F,5,0)</f>
        <v>494</v>
      </c>
      <c r="E561" t="str">
        <f>VLOOKUP(B561,THE!A:C,3,0)</f>
        <v>501-600</v>
      </c>
      <c r="F561" t="e">
        <f>VLOOKUP(B561,ARWU!B:D,2,0)</f>
        <v>#N/A</v>
      </c>
    </row>
    <row r="562" spans="1:6">
      <c r="A562" t="s">
        <v>20</v>
      </c>
      <c r="B562" t="s">
        <v>596</v>
      </c>
      <c r="C562">
        <v>561</v>
      </c>
      <c r="D562" t="e">
        <f>VLOOKUP(B562,USNEWS!B:F,5,0)</f>
        <v>#N/A</v>
      </c>
      <c r="E562" t="str">
        <f>VLOOKUP(B562,THE!A:C,3,0)</f>
        <v>251-300</v>
      </c>
      <c r="F562" t="e">
        <f>VLOOKUP(B562,ARWU!B:D,2,0)</f>
        <v>#N/A</v>
      </c>
    </row>
    <row r="563" spans="1:6">
      <c r="A563" t="s">
        <v>35</v>
      </c>
      <c r="B563" t="s">
        <v>597</v>
      </c>
      <c r="C563">
        <v>562</v>
      </c>
      <c r="D563">
        <f>VLOOKUP(B563,USNEWS!B:F,5,0)</f>
        <v>522</v>
      </c>
      <c r="E563" t="str">
        <f>VLOOKUP(B563,THE!A:C,3,0)</f>
        <v>601-800</v>
      </c>
      <c r="F563" t="str">
        <f>VLOOKUP(B563,ARWU!B:D,2,0)</f>
        <v>301-400</v>
      </c>
    </row>
    <row r="564" spans="1:6">
      <c r="A564" t="s">
        <v>2</v>
      </c>
      <c r="B564" t="s">
        <v>598</v>
      </c>
      <c r="C564">
        <v>563</v>
      </c>
      <c r="D564" t="e">
        <f>VLOOKUP(B564,USNEWS!B:F,5,0)</f>
        <v>#N/A</v>
      </c>
      <c r="E564" t="e">
        <f>VLOOKUP(B564,THE!A:C,3,0)</f>
        <v>#N/A</v>
      </c>
      <c r="F564" t="e">
        <f>VLOOKUP(B564,ARWU!B:D,2,0)</f>
        <v>#N/A</v>
      </c>
    </row>
    <row r="565" spans="1:6">
      <c r="A565" t="s">
        <v>23</v>
      </c>
      <c r="B565" t="s">
        <v>599</v>
      </c>
      <c r="C565">
        <v>564</v>
      </c>
      <c r="D565">
        <f>VLOOKUP(B565,USNEWS!B:F,5,0)</f>
        <v>407</v>
      </c>
      <c r="E565" t="str">
        <f>VLOOKUP(B565,THE!A:C,3,0)</f>
        <v>501-600</v>
      </c>
      <c r="F565" t="e">
        <f>VLOOKUP(B565,ARWU!B:D,2,0)</f>
        <v>#N/A</v>
      </c>
    </row>
    <row r="566" spans="1:6">
      <c r="A566" t="s">
        <v>112</v>
      </c>
      <c r="B566" t="s">
        <v>600</v>
      </c>
      <c r="C566">
        <v>565</v>
      </c>
      <c r="D566" t="e">
        <f>VLOOKUP(B566,USNEWS!B:F,5,0)</f>
        <v>#N/A</v>
      </c>
      <c r="E566" t="e">
        <f>VLOOKUP(B566,THE!A:C,3,0)</f>
        <v>#N/A</v>
      </c>
      <c r="F566" t="e">
        <f>VLOOKUP(B566,ARWU!B:D,2,0)</f>
        <v>#N/A</v>
      </c>
    </row>
    <row r="567" spans="1:6">
      <c r="A567" t="s">
        <v>20</v>
      </c>
      <c r="B567" t="s">
        <v>601</v>
      </c>
      <c r="C567">
        <v>566</v>
      </c>
      <c r="D567">
        <f>VLOOKUP(B567,USNEWS!B:F,5,0)</f>
        <v>568</v>
      </c>
      <c r="E567" t="str">
        <f>VLOOKUP(B567,THE!A:C,3,0)</f>
        <v>351-400</v>
      </c>
      <c r="F567" t="str">
        <f>VLOOKUP(B567,ARWU!B:D,2,0)</f>
        <v>301-400</v>
      </c>
    </row>
    <row r="568" spans="1:6">
      <c r="A568" t="s">
        <v>2</v>
      </c>
      <c r="B568" t="s">
        <v>602</v>
      </c>
      <c r="C568">
        <v>567</v>
      </c>
      <c r="D568" t="e">
        <f>VLOOKUP(B568,USNEWS!B:F,5,0)</f>
        <v>#N/A</v>
      </c>
      <c r="E568" t="e">
        <f>VLOOKUP(B568,THE!A:C,3,0)</f>
        <v>#N/A</v>
      </c>
      <c r="F568" t="e">
        <f>VLOOKUP(B568,ARWU!B:D,2,0)</f>
        <v>#N/A</v>
      </c>
    </row>
    <row r="569" spans="1:6">
      <c r="A569" t="s">
        <v>37</v>
      </c>
      <c r="B569" t="s">
        <v>603</v>
      </c>
      <c r="C569">
        <v>568</v>
      </c>
      <c r="D569" t="e">
        <f>VLOOKUP(B569,USNEWS!B:F,5,0)</f>
        <v>#N/A</v>
      </c>
      <c r="E569" t="str">
        <f>VLOOKUP(B569,THE!A:C,3,0)</f>
        <v>601-800</v>
      </c>
      <c r="F569" t="e">
        <f>VLOOKUP(B569,ARWU!B:D,2,0)</f>
        <v>#N/A</v>
      </c>
    </row>
    <row r="570" spans="1:6">
      <c r="A570" t="s">
        <v>161</v>
      </c>
      <c r="B570" t="s">
        <v>604</v>
      </c>
      <c r="C570">
        <v>569</v>
      </c>
      <c r="D570" t="e">
        <f>VLOOKUP(B570,USNEWS!B:F,5,0)</f>
        <v>#N/A</v>
      </c>
      <c r="E570" t="e">
        <f>VLOOKUP(B570,THE!A:C,3,0)</f>
        <v>#N/A</v>
      </c>
      <c r="F570" t="e">
        <f>VLOOKUP(B570,ARWU!B:D,2,0)</f>
        <v>#N/A</v>
      </c>
    </row>
    <row r="571" spans="1:6">
      <c r="A571" t="s">
        <v>35</v>
      </c>
      <c r="B571" t="s">
        <v>605</v>
      </c>
      <c r="C571">
        <v>570</v>
      </c>
      <c r="D571" t="e">
        <f>VLOOKUP(B571,USNEWS!B:F,5,0)</f>
        <v>#N/A</v>
      </c>
      <c r="E571" t="e">
        <f>VLOOKUP(B571,THE!A:C,3,0)</f>
        <v>#N/A</v>
      </c>
      <c r="F571" t="e">
        <f>VLOOKUP(B571,ARWU!B:D,2,0)</f>
        <v>#N/A</v>
      </c>
    </row>
    <row r="572" spans="1:6">
      <c r="A572" t="s">
        <v>35</v>
      </c>
      <c r="B572" t="s">
        <v>606</v>
      </c>
      <c r="C572">
        <v>571</v>
      </c>
      <c r="D572">
        <f>VLOOKUP(B572,USNEWS!B:F,5,0)</f>
        <v>678</v>
      </c>
      <c r="E572" t="str">
        <f>VLOOKUP(B572,THE!A:C,3,0)</f>
        <v>601-800</v>
      </c>
      <c r="F572" t="e">
        <f>VLOOKUP(B572,ARWU!B:D,2,0)</f>
        <v>#N/A</v>
      </c>
    </row>
    <row r="573" spans="1:6">
      <c r="A573" t="s">
        <v>6</v>
      </c>
      <c r="B573" t="s">
        <v>607</v>
      </c>
      <c r="C573">
        <v>572</v>
      </c>
      <c r="D573">
        <f>VLOOKUP(B573,USNEWS!B:F,5,0)</f>
        <v>672</v>
      </c>
      <c r="E573" t="str">
        <f>VLOOKUP(B573,THE!A:C,3,0)</f>
        <v>401-500</v>
      </c>
      <c r="F573" t="e">
        <f>VLOOKUP(B573,ARWU!B:D,2,0)</f>
        <v>#N/A</v>
      </c>
    </row>
    <row r="574" spans="1:6">
      <c r="A574" t="s">
        <v>35</v>
      </c>
      <c r="B574" t="s">
        <v>608</v>
      </c>
      <c r="C574">
        <v>573</v>
      </c>
      <c r="D574">
        <f>VLOOKUP(B574,USNEWS!B:F,5,0)</f>
        <v>744</v>
      </c>
      <c r="E574" t="str">
        <f>VLOOKUP(B574,THE!A:C,3,0)</f>
        <v>601-800</v>
      </c>
      <c r="F574" t="e">
        <f>VLOOKUP(B574,ARWU!B:D,2,0)</f>
        <v>#N/A</v>
      </c>
    </row>
    <row r="575" spans="1:6">
      <c r="A575" t="s">
        <v>23</v>
      </c>
      <c r="B575" t="s">
        <v>609</v>
      </c>
      <c r="C575">
        <v>574</v>
      </c>
      <c r="D575">
        <f>VLOOKUP(B575,USNEWS!B:F,5,0)</f>
        <v>447</v>
      </c>
      <c r="E575" t="e">
        <f>VLOOKUP(B575,THE!A:C,3,0)</f>
        <v>#N/A</v>
      </c>
      <c r="F575" t="str">
        <f>VLOOKUP(B575,ARWU!B:D,2,0)</f>
        <v>301-400</v>
      </c>
    </row>
    <row r="576" spans="1:6">
      <c r="A576" t="s">
        <v>112</v>
      </c>
      <c r="B576" t="s">
        <v>610</v>
      </c>
      <c r="C576">
        <v>575</v>
      </c>
      <c r="D576" t="e">
        <f>VLOOKUP(B576,USNEWS!B:F,5,0)</f>
        <v>#N/A</v>
      </c>
      <c r="E576" t="str">
        <f>VLOOKUP(B576,THE!A:C,3,0)</f>
        <v>801+</v>
      </c>
      <c r="F576" t="e">
        <f>VLOOKUP(B576,ARWU!B:D,2,0)</f>
        <v>#N/A</v>
      </c>
    </row>
    <row r="577" spans="1:6">
      <c r="A577" t="s">
        <v>68</v>
      </c>
      <c r="B577" t="s">
        <v>611</v>
      </c>
      <c r="C577">
        <v>576</v>
      </c>
      <c r="D577" t="e">
        <f>VLOOKUP(B577,USNEWS!B:F,5,0)</f>
        <v>#N/A</v>
      </c>
      <c r="E577" t="str">
        <f>VLOOKUP(B577,THE!A:C,3,0)</f>
        <v>801+</v>
      </c>
      <c r="F577" t="e">
        <f>VLOOKUP(B577,ARWU!B:D,2,0)</f>
        <v>#N/A</v>
      </c>
    </row>
    <row r="578" spans="1:6">
      <c r="A578" t="s">
        <v>405</v>
      </c>
      <c r="B578" t="s">
        <v>612</v>
      </c>
      <c r="C578">
        <v>577</v>
      </c>
      <c r="D578" t="e">
        <f>VLOOKUP(B578,USNEWS!B:F,5,0)</f>
        <v>#N/A</v>
      </c>
      <c r="E578" t="e">
        <f>VLOOKUP(B578,THE!A:C,3,0)</f>
        <v>#N/A</v>
      </c>
      <c r="F578" t="e">
        <f>VLOOKUP(B578,ARWU!B:D,2,0)</f>
        <v>#N/A</v>
      </c>
    </row>
    <row r="579" spans="1:6">
      <c r="A579" t="s">
        <v>59</v>
      </c>
      <c r="B579" t="s">
        <v>613</v>
      </c>
      <c r="C579">
        <v>578</v>
      </c>
      <c r="D579" t="e">
        <f>VLOOKUP(B579,USNEWS!B:F,5,0)</f>
        <v>#N/A</v>
      </c>
      <c r="E579" t="e">
        <f>VLOOKUP(B579,THE!A:C,3,0)</f>
        <v>#N/A</v>
      </c>
      <c r="F579" t="e">
        <f>VLOOKUP(B579,ARWU!B:D,2,0)</f>
        <v>#N/A</v>
      </c>
    </row>
    <row r="580" spans="1:6">
      <c r="A580" t="s">
        <v>167</v>
      </c>
      <c r="B580" t="s">
        <v>614</v>
      </c>
      <c r="C580">
        <v>579</v>
      </c>
      <c r="D580" t="e">
        <f>VLOOKUP(B580,USNEWS!B:F,5,0)</f>
        <v>#N/A</v>
      </c>
      <c r="E580" t="e">
        <f>VLOOKUP(B580,THE!A:C,3,0)</f>
        <v>#N/A</v>
      </c>
      <c r="F580" t="e">
        <f>VLOOKUP(B580,ARWU!B:D,2,0)</f>
        <v>#N/A</v>
      </c>
    </row>
    <row r="581" spans="1:6">
      <c r="A581" t="s">
        <v>201</v>
      </c>
      <c r="B581" t="s">
        <v>615</v>
      </c>
      <c r="C581">
        <v>580</v>
      </c>
      <c r="D581" t="e">
        <f>VLOOKUP(B581,USNEWS!B:F,5,0)</f>
        <v>#N/A</v>
      </c>
      <c r="E581" t="e">
        <f>VLOOKUP(B581,THE!A:C,3,0)</f>
        <v>#N/A</v>
      </c>
      <c r="F581" t="e">
        <f>VLOOKUP(B581,ARWU!B:D,2,0)</f>
        <v>#N/A</v>
      </c>
    </row>
    <row r="582" spans="1:6">
      <c r="A582" t="s">
        <v>23</v>
      </c>
      <c r="B582" t="s">
        <v>616</v>
      </c>
      <c r="C582">
        <v>581</v>
      </c>
      <c r="D582">
        <f>VLOOKUP(B582,USNEWS!B:F,5,0)</f>
        <v>444</v>
      </c>
      <c r="E582" t="str">
        <f>VLOOKUP(B582,THE!A:C,3,0)</f>
        <v>601-800</v>
      </c>
      <c r="F582" t="str">
        <f>VLOOKUP(B582,ARWU!B:D,2,0)</f>
        <v>201-300</v>
      </c>
    </row>
    <row r="583" spans="1:6">
      <c r="A583" t="s">
        <v>23</v>
      </c>
      <c r="B583" t="s">
        <v>617</v>
      </c>
      <c r="C583">
        <v>582</v>
      </c>
      <c r="D583">
        <f>VLOOKUP(B583,USNEWS!B:F,5,0)</f>
        <v>395</v>
      </c>
      <c r="E583" t="str">
        <f>VLOOKUP(B583,THE!A:C,3,0)</f>
        <v>601-800</v>
      </c>
      <c r="F583" t="str">
        <f>VLOOKUP(B583,ARWU!B:D,2,0)</f>
        <v>201-300</v>
      </c>
    </row>
    <row r="584" spans="1:6">
      <c r="A584" t="s">
        <v>112</v>
      </c>
      <c r="B584" t="s">
        <v>618</v>
      </c>
      <c r="C584">
        <v>583</v>
      </c>
      <c r="D584" t="e">
        <f>VLOOKUP(B584,USNEWS!B:F,5,0)</f>
        <v>#N/A</v>
      </c>
      <c r="E584" t="str">
        <f>VLOOKUP(B584,THE!A:C,3,0)</f>
        <v>801+</v>
      </c>
      <c r="F584" t="e">
        <f>VLOOKUP(B584,ARWU!B:D,2,0)</f>
        <v>#N/A</v>
      </c>
    </row>
    <row r="585" spans="1:6">
      <c r="A585" t="s">
        <v>2</v>
      </c>
      <c r="B585" t="s">
        <v>619</v>
      </c>
      <c r="C585">
        <v>584</v>
      </c>
      <c r="D585">
        <f>VLOOKUP(B585,USNEWS!B:F,5,0)</f>
        <v>329</v>
      </c>
      <c r="E585" t="str">
        <f>VLOOKUP(B585,THE!A:C,3,0)</f>
        <v>251-300</v>
      </c>
      <c r="F585" t="e">
        <f>VLOOKUP(B585,ARWU!B:D,2,0)</f>
        <v>#N/A</v>
      </c>
    </row>
    <row r="586" spans="1:6">
      <c r="A586" t="s">
        <v>59</v>
      </c>
      <c r="B586" t="s">
        <v>620</v>
      </c>
      <c r="C586">
        <v>585</v>
      </c>
      <c r="D586" t="e">
        <f>VLOOKUP(B586,USNEWS!B:F,5,0)</f>
        <v>#N/A</v>
      </c>
      <c r="E586" t="e">
        <f>VLOOKUP(B586,THE!A:C,3,0)</f>
        <v>#N/A</v>
      </c>
      <c r="F586" t="e">
        <f>VLOOKUP(B586,ARWU!B:D,2,0)</f>
        <v>#N/A</v>
      </c>
    </row>
    <row r="587" spans="1:6">
      <c r="A587" t="s">
        <v>35</v>
      </c>
      <c r="B587" t="s">
        <v>621</v>
      </c>
      <c r="C587">
        <v>586</v>
      </c>
      <c r="D587" t="e">
        <f>VLOOKUP(B587,USNEWS!B:F,5,0)</f>
        <v>#N/A</v>
      </c>
      <c r="E587" t="str">
        <f>VLOOKUP(B587,THE!A:C,3,0)</f>
        <v>601-800</v>
      </c>
      <c r="F587" t="e">
        <f>VLOOKUP(B587,ARWU!B:D,2,0)</f>
        <v>#N/A</v>
      </c>
    </row>
    <row r="588" spans="1:6">
      <c r="A588" t="s">
        <v>190</v>
      </c>
      <c r="B588" t="s">
        <v>622</v>
      </c>
      <c r="C588">
        <v>587</v>
      </c>
      <c r="D588" t="e">
        <f>VLOOKUP(B588,USNEWS!B:F,5,0)</f>
        <v>#N/A</v>
      </c>
      <c r="E588" t="e">
        <f>VLOOKUP(B588,THE!A:C,3,0)</f>
        <v>#N/A</v>
      </c>
      <c r="F588" t="e">
        <f>VLOOKUP(B588,ARWU!B:D,2,0)</f>
        <v>#N/A</v>
      </c>
    </row>
    <row r="589" spans="1:6">
      <c r="A589" t="s">
        <v>6</v>
      </c>
      <c r="B589" t="s">
        <v>623</v>
      </c>
      <c r="C589">
        <v>588</v>
      </c>
      <c r="D589" t="e">
        <f>VLOOKUP(B589,USNEWS!B:F,5,0)</f>
        <v>#N/A</v>
      </c>
      <c r="E589" t="str">
        <f>VLOOKUP(B589,THE!A:C,3,0)</f>
        <v>601-800</v>
      </c>
      <c r="F589" t="e">
        <f>VLOOKUP(B589,ARWU!B:D,2,0)</f>
        <v>#N/A</v>
      </c>
    </row>
    <row r="590" spans="1:6">
      <c r="A590" t="s">
        <v>20</v>
      </c>
      <c r="B590" t="s">
        <v>624</v>
      </c>
      <c r="C590">
        <v>589</v>
      </c>
      <c r="D590" t="e">
        <f>VLOOKUP(B590,USNEWS!B:F,5,0)</f>
        <v>#N/A</v>
      </c>
      <c r="E590" t="str">
        <f>VLOOKUP(B590,THE!A:C,3,0)</f>
        <v>401-500</v>
      </c>
      <c r="F590" t="e">
        <f>VLOOKUP(B590,ARWU!B:D,2,0)</f>
        <v>#N/A</v>
      </c>
    </row>
    <row r="591" spans="1:6">
      <c r="A591" t="s">
        <v>2</v>
      </c>
      <c r="B591" t="s">
        <v>625</v>
      </c>
      <c r="C591">
        <v>590</v>
      </c>
      <c r="D591">
        <f>VLOOKUP(B591,USNEWS!B:F,5,0)</f>
        <v>207</v>
      </c>
      <c r="E591" t="str">
        <f>VLOOKUP(B591,THE!A:C,3,0)</f>
        <v>201-250</v>
      </c>
      <c r="F591" t="str">
        <f>VLOOKUP(B591,ARWU!B:D,2,0)</f>
        <v>201-300</v>
      </c>
    </row>
    <row r="592" spans="1:6">
      <c r="A592" t="s">
        <v>6</v>
      </c>
      <c r="B592" t="s">
        <v>626</v>
      </c>
      <c r="C592">
        <v>591</v>
      </c>
      <c r="D592">
        <f>VLOOKUP(B592,USNEWS!B:F,5,0)</f>
        <v>631</v>
      </c>
      <c r="E592" t="str">
        <f>VLOOKUP(B592,THE!A:C,3,0)</f>
        <v>501-600</v>
      </c>
      <c r="F592" t="e">
        <f>VLOOKUP(B592,ARWU!B:D,2,0)</f>
        <v>#N/A</v>
      </c>
    </row>
    <row r="593" spans="1:6">
      <c r="A593" t="s">
        <v>628</v>
      </c>
      <c r="B593" t="s">
        <v>627</v>
      </c>
      <c r="C593">
        <v>592</v>
      </c>
      <c r="D593" t="e">
        <f>VLOOKUP(B593,USNEWS!B:F,5,0)</f>
        <v>#N/A</v>
      </c>
      <c r="E593" t="str">
        <f>VLOOKUP(B593,THE!A:C,3,0)</f>
        <v>801+</v>
      </c>
      <c r="F593" t="e">
        <f>VLOOKUP(B593,ARWU!B:D,2,0)</f>
        <v>#N/A</v>
      </c>
    </row>
    <row r="594" spans="1:6">
      <c r="A594" t="s">
        <v>2</v>
      </c>
      <c r="B594" t="s">
        <v>629</v>
      </c>
      <c r="C594">
        <v>593</v>
      </c>
      <c r="D594" t="e">
        <f>VLOOKUP(B594,USNEWS!B:F,5,0)</f>
        <v>#N/A</v>
      </c>
      <c r="E594" t="e">
        <f>VLOOKUP(B594,THE!A:C,3,0)</f>
        <v>#N/A</v>
      </c>
      <c r="F594" t="e">
        <f>VLOOKUP(B594,ARWU!B:D,2,0)</f>
        <v>#N/A</v>
      </c>
    </row>
    <row r="595" spans="1:6">
      <c r="A595" t="s">
        <v>2</v>
      </c>
      <c r="B595" t="s">
        <v>630</v>
      </c>
      <c r="C595">
        <v>594</v>
      </c>
      <c r="D595" t="e">
        <f>VLOOKUP(B595,USNEWS!B:F,5,0)</f>
        <v>#N/A</v>
      </c>
      <c r="E595" t="e">
        <f>VLOOKUP(B595,THE!A:C,3,0)</f>
        <v>#N/A</v>
      </c>
      <c r="F595" t="e">
        <f>VLOOKUP(B595,ARWU!B:D,2,0)</f>
        <v>#N/A</v>
      </c>
    </row>
    <row r="596" spans="1:6">
      <c r="A596" t="s">
        <v>2</v>
      </c>
      <c r="B596" t="s">
        <v>631</v>
      </c>
      <c r="C596">
        <v>595</v>
      </c>
      <c r="D596">
        <f>VLOOKUP(B596,USNEWS!B:F,5,0)</f>
        <v>227</v>
      </c>
      <c r="E596" t="str">
        <f>VLOOKUP(B596,THE!A:C,3,0)</f>
        <v>301-350</v>
      </c>
      <c r="F596" t="str">
        <f>VLOOKUP(B596,ARWU!B:D,2,0)</f>
        <v>301-400</v>
      </c>
    </row>
    <row r="597" spans="1:6">
      <c r="A597" t="s">
        <v>23</v>
      </c>
      <c r="B597" t="s">
        <v>632</v>
      </c>
      <c r="C597">
        <v>596</v>
      </c>
      <c r="D597">
        <f>VLOOKUP(B597,USNEWS!B:F,5,0)</f>
        <v>667</v>
      </c>
      <c r="E597" t="str">
        <f>VLOOKUP(B597,THE!A:C,3,0)</f>
        <v>601-800</v>
      </c>
      <c r="F597" t="e">
        <f>VLOOKUP(B597,ARWU!B:D,2,0)</f>
        <v>#N/A</v>
      </c>
    </row>
    <row r="598" spans="1:6">
      <c r="A598" t="s">
        <v>2</v>
      </c>
      <c r="B598" t="s">
        <v>633</v>
      </c>
      <c r="C598">
        <v>597</v>
      </c>
      <c r="D598">
        <f>VLOOKUP(B598,USNEWS!B:F,5,0)</f>
        <v>242</v>
      </c>
      <c r="E598" t="e">
        <f>VLOOKUP(B598,THE!A:C,3,0)</f>
        <v>#N/A</v>
      </c>
      <c r="F598" t="e">
        <f>VLOOKUP(B598,ARWU!B:D,2,0)</f>
        <v>#N/A</v>
      </c>
    </row>
    <row r="599" spans="1:6">
      <c r="A599" t="s">
        <v>466</v>
      </c>
      <c r="B599" t="s">
        <v>634</v>
      </c>
      <c r="C599">
        <v>598</v>
      </c>
      <c r="D599">
        <f>VLOOKUP(B599,USNEWS!B:F,5,0)</f>
        <v>379</v>
      </c>
      <c r="E599" t="str">
        <f>VLOOKUP(B599,THE!A:C,3,0)</f>
        <v>601-800</v>
      </c>
      <c r="F599" t="str">
        <f>VLOOKUP(B599,ARWU!B:D,2,0)</f>
        <v>301-400</v>
      </c>
    </row>
    <row r="600" spans="1:6">
      <c r="A600" t="s">
        <v>37</v>
      </c>
      <c r="B600" t="s">
        <v>635</v>
      </c>
      <c r="C600">
        <v>599</v>
      </c>
      <c r="D600">
        <f>VLOOKUP(B600,USNEWS!B:F,5,0)</f>
        <v>667</v>
      </c>
      <c r="E600" t="str">
        <f>VLOOKUP(B600,THE!A:C,3,0)</f>
        <v>501-600</v>
      </c>
      <c r="F600" t="e">
        <f>VLOOKUP(B600,ARWU!B:D,2,0)</f>
        <v>#N/A</v>
      </c>
    </row>
    <row r="601" spans="1:6">
      <c r="A601" t="s">
        <v>2</v>
      </c>
      <c r="B601" t="s">
        <v>636</v>
      </c>
      <c r="C601">
        <v>600</v>
      </c>
      <c r="D601">
        <f>VLOOKUP(B601,USNEWS!B:F,5,0)</f>
        <v>463</v>
      </c>
      <c r="E601" t="e">
        <f>VLOOKUP(B601,THE!A:C,3,0)</f>
        <v>#N/A</v>
      </c>
      <c r="F601" t="str">
        <f>VLOOKUP(B601,ARWU!B:D,2,0)</f>
        <v>301-400</v>
      </c>
    </row>
    <row r="602" spans="1:6">
      <c r="A602" t="s">
        <v>20</v>
      </c>
      <c r="B602" t="s">
        <v>637</v>
      </c>
      <c r="C602">
        <v>601</v>
      </c>
      <c r="D602">
        <f>VLOOKUP(B602,USNEWS!B:F,5,0)</f>
        <v>507</v>
      </c>
      <c r="E602" t="str">
        <f>VLOOKUP(B602,THE!A:C,3,0)</f>
        <v>401-500</v>
      </c>
      <c r="F602" t="e">
        <f>VLOOKUP(B602,ARWU!B:D,2,0)</f>
        <v>#N/A</v>
      </c>
    </row>
    <row r="603" spans="1:6">
      <c r="A603" t="s">
        <v>282</v>
      </c>
      <c r="B603" t="s">
        <v>638</v>
      </c>
      <c r="C603">
        <v>602</v>
      </c>
      <c r="D603" t="e">
        <f>VLOOKUP(B603,USNEWS!B:F,5,0)</f>
        <v>#N/A</v>
      </c>
      <c r="E603" t="e">
        <f>VLOOKUP(B603,THE!A:C,3,0)</f>
        <v>#N/A</v>
      </c>
      <c r="F603" t="e">
        <f>VLOOKUP(B603,ARWU!B:D,2,0)</f>
        <v>#N/A</v>
      </c>
    </row>
    <row r="604" spans="1:6">
      <c r="A604" t="s">
        <v>87</v>
      </c>
      <c r="B604" t="s">
        <v>639</v>
      </c>
      <c r="C604">
        <v>603</v>
      </c>
      <c r="D604" t="e">
        <f>VLOOKUP(B604,USNEWS!B:F,5,0)</f>
        <v>#N/A</v>
      </c>
      <c r="E604" t="e">
        <f>VLOOKUP(B604,THE!A:C,3,0)</f>
        <v>#N/A</v>
      </c>
      <c r="F604" t="e">
        <f>VLOOKUP(B604,ARWU!B:D,2,0)</f>
        <v>#N/A</v>
      </c>
    </row>
    <row r="605" spans="1:6">
      <c r="A605" t="s">
        <v>167</v>
      </c>
      <c r="B605" t="s">
        <v>640</v>
      </c>
      <c r="C605">
        <v>604</v>
      </c>
      <c r="D605" t="e">
        <f>VLOOKUP(B605,USNEWS!B:F,5,0)</f>
        <v>#N/A</v>
      </c>
      <c r="E605" t="e">
        <f>VLOOKUP(B605,THE!A:C,3,0)</f>
        <v>#N/A</v>
      </c>
      <c r="F605" t="e">
        <f>VLOOKUP(B605,ARWU!B:D,2,0)</f>
        <v>#N/A</v>
      </c>
    </row>
    <row r="606" spans="1:6">
      <c r="A606" t="s">
        <v>642</v>
      </c>
      <c r="B606" t="s">
        <v>641</v>
      </c>
      <c r="C606">
        <v>605</v>
      </c>
      <c r="D606" t="e">
        <f>VLOOKUP(B606,USNEWS!B:F,5,0)</f>
        <v>#N/A</v>
      </c>
      <c r="E606" t="e">
        <f>VLOOKUP(B606,THE!A:C,3,0)</f>
        <v>#N/A</v>
      </c>
      <c r="F606" t="e">
        <f>VLOOKUP(B606,ARWU!B:D,2,0)</f>
        <v>#N/A</v>
      </c>
    </row>
    <row r="607" spans="1:6">
      <c r="A607" t="s">
        <v>151</v>
      </c>
      <c r="B607" t="s">
        <v>643</v>
      </c>
      <c r="C607">
        <v>606</v>
      </c>
      <c r="D607" t="e">
        <f>VLOOKUP(B607,USNEWS!B:F,5,0)</f>
        <v>#N/A</v>
      </c>
      <c r="E607" t="e">
        <f>VLOOKUP(B607,THE!A:C,3,0)</f>
        <v>#N/A</v>
      </c>
      <c r="F607" t="e">
        <f>VLOOKUP(B607,ARWU!B:D,2,0)</f>
        <v>#N/A</v>
      </c>
    </row>
    <row r="608" spans="1:6">
      <c r="A608" t="s">
        <v>125</v>
      </c>
      <c r="B608" t="s">
        <v>644</v>
      </c>
      <c r="C608">
        <v>607</v>
      </c>
      <c r="D608">
        <f>VLOOKUP(B608,USNEWS!B:F,5,0)</f>
        <v>653</v>
      </c>
      <c r="E608" t="e">
        <f>VLOOKUP(B608,THE!A:C,3,0)</f>
        <v>#N/A</v>
      </c>
      <c r="F608" t="e">
        <f>VLOOKUP(B608,ARWU!B:D,2,0)</f>
        <v>#N/A</v>
      </c>
    </row>
    <row r="609" spans="1:6">
      <c r="A609" t="s">
        <v>151</v>
      </c>
      <c r="B609" t="s">
        <v>645</v>
      </c>
      <c r="C609">
        <v>608</v>
      </c>
      <c r="D609">
        <f>VLOOKUP(B609,USNEWS!B:F,5,0)</f>
        <v>712</v>
      </c>
      <c r="E609" t="e">
        <f>VLOOKUP(B609,THE!A:C,3,0)</f>
        <v>#N/A</v>
      </c>
      <c r="F609" t="e">
        <f>VLOOKUP(B609,ARWU!B:D,2,0)</f>
        <v>#N/A</v>
      </c>
    </row>
    <row r="610" spans="1:6">
      <c r="A610" t="s">
        <v>264</v>
      </c>
      <c r="B610" t="s">
        <v>646</v>
      </c>
      <c r="C610">
        <v>609</v>
      </c>
      <c r="D610" t="e">
        <f>VLOOKUP(B610,USNEWS!B:F,5,0)</f>
        <v>#N/A</v>
      </c>
      <c r="E610" t="e">
        <f>VLOOKUP(B610,THE!A:C,3,0)</f>
        <v>#N/A</v>
      </c>
      <c r="F610" t="e">
        <f>VLOOKUP(B610,ARWU!B:D,2,0)</f>
        <v>#N/A</v>
      </c>
    </row>
    <row r="611" spans="1:6">
      <c r="A611" t="s">
        <v>59</v>
      </c>
      <c r="B611" t="s">
        <v>647</v>
      </c>
      <c r="C611">
        <v>610</v>
      </c>
      <c r="D611" t="e">
        <f>VLOOKUP(B611,USNEWS!B:F,5,0)</f>
        <v>#N/A</v>
      </c>
      <c r="E611" t="e">
        <f>VLOOKUP(B611,THE!A:C,3,0)</f>
        <v>#N/A</v>
      </c>
      <c r="F611" t="e">
        <f>VLOOKUP(B611,ARWU!B:D,2,0)</f>
        <v>#N/A</v>
      </c>
    </row>
    <row r="612" spans="1:6">
      <c r="A612" t="s">
        <v>37</v>
      </c>
      <c r="B612" t="s">
        <v>648</v>
      </c>
      <c r="C612">
        <v>611</v>
      </c>
      <c r="D612" t="e">
        <f>VLOOKUP(B612,USNEWS!B:F,5,0)</f>
        <v>#N/A</v>
      </c>
      <c r="E612" t="str">
        <f>VLOOKUP(B612,THE!A:C,3,0)</f>
        <v>601-800</v>
      </c>
      <c r="F612" t="e">
        <f>VLOOKUP(B612,ARWU!B:D,2,0)</f>
        <v>#N/A</v>
      </c>
    </row>
    <row r="613" spans="1:6">
      <c r="A613" t="s">
        <v>153</v>
      </c>
      <c r="B613" t="s">
        <v>649</v>
      </c>
      <c r="C613">
        <v>612</v>
      </c>
      <c r="D613">
        <f>VLOOKUP(B613,USNEWS!B:F,5,0)</f>
        <v>526</v>
      </c>
      <c r="E613" t="str">
        <f>VLOOKUP(B613,THE!A:C,3,0)</f>
        <v>401-500</v>
      </c>
      <c r="F613" t="e">
        <f>VLOOKUP(B613,ARWU!B:D,2,0)</f>
        <v>#N/A</v>
      </c>
    </row>
    <row r="614" spans="1:6">
      <c r="A614" t="s">
        <v>20</v>
      </c>
      <c r="B614" t="s">
        <v>650</v>
      </c>
      <c r="C614">
        <v>613</v>
      </c>
      <c r="D614" t="e">
        <f>VLOOKUP(B614,USNEWS!B:F,5,0)</f>
        <v>#N/A</v>
      </c>
      <c r="E614" t="str">
        <f>VLOOKUP(B614,THE!A:C,3,0)</f>
        <v>401-500</v>
      </c>
      <c r="F614" t="e">
        <f>VLOOKUP(B614,ARWU!B:D,2,0)</f>
        <v>#N/A</v>
      </c>
    </row>
    <row r="615" spans="1:6">
      <c r="A615" t="s">
        <v>37</v>
      </c>
      <c r="B615" t="s">
        <v>651</v>
      </c>
      <c r="C615">
        <v>614</v>
      </c>
      <c r="D615">
        <f>VLOOKUP(B615,USNEWS!B:F,5,0)</f>
        <v>543</v>
      </c>
      <c r="E615" t="str">
        <f>VLOOKUP(B615,THE!A:C,3,0)</f>
        <v>601-800</v>
      </c>
      <c r="F615" t="e">
        <f>VLOOKUP(B615,ARWU!B:D,2,0)</f>
        <v>#N/A</v>
      </c>
    </row>
    <row r="616" spans="1:6">
      <c r="A616" t="s">
        <v>2</v>
      </c>
      <c r="B616" t="s">
        <v>652</v>
      </c>
      <c r="C616">
        <v>615</v>
      </c>
      <c r="D616" t="e">
        <f>VLOOKUP(B616,USNEWS!B:F,5,0)</f>
        <v>#N/A</v>
      </c>
      <c r="E616" t="e">
        <f>VLOOKUP(B616,THE!A:C,3,0)</f>
        <v>#N/A</v>
      </c>
      <c r="F616" t="e">
        <f>VLOOKUP(B616,ARWU!B:D,2,0)</f>
        <v>#N/A</v>
      </c>
    </row>
    <row r="617" spans="1:6">
      <c r="A617" t="s">
        <v>584</v>
      </c>
      <c r="B617" t="s">
        <v>653</v>
      </c>
      <c r="C617">
        <v>616</v>
      </c>
      <c r="D617" t="e">
        <f>VLOOKUP(B617,USNEWS!B:F,5,0)</f>
        <v>#N/A</v>
      </c>
      <c r="E617" t="e">
        <f>VLOOKUP(B617,THE!A:C,3,0)</f>
        <v>#N/A</v>
      </c>
      <c r="F617" t="e">
        <f>VLOOKUP(B617,ARWU!B:D,2,0)</f>
        <v>#N/A</v>
      </c>
    </row>
    <row r="618" spans="1:6">
      <c r="A618" t="s">
        <v>37</v>
      </c>
      <c r="B618" t="s">
        <v>654</v>
      </c>
      <c r="C618">
        <v>617</v>
      </c>
      <c r="D618" t="e">
        <f>VLOOKUP(B618,USNEWS!B:F,5,0)</f>
        <v>#N/A</v>
      </c>
      <c r="E618" t="str">
        <f>VLOOKUP(B618,THE!A:C,3,0)</f>
        <v>801+</v>
      </c>
      <c r="F618" t="e">
        <f>VLOOKUP(B618,ARWU!B:D,2,0)</f>
        <v>#N/A</v>
      </c>
    </row>
    <row r="619" spans="1:6">
      <c r="A619" t="s">
        <v>133</v>
      </c>
      <c r="B619" t="s">
        <v>655</v>
      </c>
      <c r="C619">
        <v>618</v>
      </c>
      <c r="D619" t="e">
        <f>VLOOKUP(B619,USNEWS!B:F,5,0)</f>
        <v>#N/A</v>
      </c>
      <c r="E619" t="e">
        <f>VLOOKUP(B619,THE!A:C,3,0)</f>
        <v>#N/A</v>
      </c>
      <c r="F619" t="e">
        <f>VLOOKUP(B619,ARWU!B:D,2,0)</f>
        <v>#N/A</v>
      </c>
    </row>
    <row r="620" spans="1:6">
      <c r="A620" t="s">
        <v>138</v>
      </c>
      <c r="B620" t="s">
        <v>656</v>
      </c>
      <c r="C620">
        <v>619</v>
      </c>
      <c r="D620" t="e">
        <f>VLOOKUP(B620,USNEWS!B:F,5,0)</f>
        <v>#N/A</v>
      </c>
      <c r="E620" t="e">
        <f>VLOOKUP(B620,THE!A:C,3,0)</f>
        <v>#N/A</v>
      </c>
      <c r="F620" t="e">
        <f>VLOOKUP(B620,ARWU!B:D,2,0)</f>
        <v>#N/A</v>
      </c>
    </row>
    <row r="621" spans="1:6">
      <c r="A621" t="s">
        <v>27</v>
      </c>
      <c r="B621" t="s">
        <v>657</v>
      </c>
      <c r="C621">
        <v>620</v>
      </c>
      <c r="D621" t="e">
        <f>VLOOKUP(B621,USNEWS!B:F,5,0)</f>
        <v>#N/A</v>
      </c>
      <c r="E621" t="e">
        <f>VLOOKUP(B621,THE!A:C,3,0)</f>
        <v>#N/A</v>
      </c>
      <c r="F621" t="e">
        <f>VLOOKUP(B621,ARWU!B:D,2,0)</f>
        <v>#N/A</v>
      </c>
    </row>
    <row r="622" spans="1:6">
      <c r="A622" t="s">
        <v>247</v>
      </c>
      <c r="B622" t="s">
        <v>658</v>
      </c>
      <c r="C622">
        <v>621</v>
      </c>
      <c r="D622" t="e">
        <f>VLOOKUP(B622,USNEWS!B:F,5,0)</f>
        <v>#N/A</v>
      </c>
      <c r="E622" t="e">
        <f>VLOOKUP(B622,THE!A:C,3,0)</f>
        <v>#N/A</v>
      </c>
      <c r="F622" t="e">
        <f>VLOOKUP(B622,ARWU!B:D,2,0)</f>
        <v>#N/A</v>
      </c>
    </row>
    <row r="623" spans="1:6">
      <c r="A623" t="s">
        <v>316</v>
      </c>
      <c r="B623" t="s">
        <v>659</v>
      </c>
      <c r="C623">
        <v>622</v>
      </c>
      <c r="D623">
        <f>VLOOKUP(B623,USNEWS!B:F,5,0)</f>
        <v>622</v>
      </c>
      <c r="E623" t="str">
        <f>VLOOKUP(B623,THE!A:C,3,0)</f>
        <v>601-800</v>
      </c>
      <c r="F623" t="e">
        <f>VLOOKUP(B623,ARWU!B:D,2,0)</f>
        <v>#N/A</v>
      </c>
    </row>
    <row r="624" spans="1:6">
      <c r="A624" t="s">
        <v>6</v>
      </c>
      <c r="B624" t="s">
        <v>660</v>
      </c>
      <c r="C624">
        <v>623</v>
      </c>
      <c r="D624" t="e">
        <f>VLOOKUP(B624,USNEWS!B:F,5,0)</f>
        <v>#N/A</v>
      </c>
      <c r="E624" t="str">
        <f>VLOOKUP(B624,THE!A:C,3,0)</f>
        <v>501-600</v>
      </c>
      <c r="F624" t="e">
        <f>VLOOKUP(B624,ARWU!B:D,2,0)</f>
        <v>#N/A</v>
      </c>
    </row>
    <row r="625" spans="1:6">
      <c r="A625" t="s">
        <v>112</v>
      </c>
      <c r="B625" t="s">
        <v>661</v>
      </c>
      <c r="C625">
        <v>624</v>
      </c>
      <c r="D625" t="e">
        <f>VLOOKUP(B625,USNEWS!B:F,5,0)</f>
        <v>#N/A</v>
      </c>
      <c r="E625" t="e">
        <f>VLOOKUP(B625,THE!A:C,3,0)</f>
        <v>#N/A</v>
      </c>
      <c r="F625" t="e">
        <f>VLOOKUP(B625,ARWU!B:D,2,0)</f>
        <v>#N/A</v>
      </c>
    </row>
    <row r="626" spans="1:6">
      <c r="A626" t="s">
        <v>2</v>
      </c>
      <c r="B626" t="s">
        <v>662</v>
      </c>
      <c r="C626">
        <v>625</v>
      </c>
      <c r="D626" t="e">
        <f>VLOOKUP(B626,USNEWS!B:F,5,0)</f>
        <v>#N/A</v>
      </c>
      <c r="E626" t="e">
        <f>VLOOKUP(B626,THE!A:C,3,0)</f>
        <v>#N/A</v>
      </c>
      <c r="F626" t="e">
        <f>VLOOKUP(B626,ARWU!B:D,2,0)</f>
        <v>#N/A</v>
      </c>
    </row>
    <row r="627" spans="1:6">
      <c r="A627" t="s">
        <v>112</v>
      </c>
      <c r="B627" t="s">
        <v>663</v>
      </c>
      <c r="C627">
        <v>626</v>
      </c>
      <c r="D627" t="e">
        <f>VLOOKUP(B627,USNEWS!B:F,5,0)</f>
        <v>#N/A</v>
      </c>
      <c r="E627" t="e">
        <f>VLOOKUP(B627,THE!A:C,3,0)</f>
        <v>#N/A</v>
      </c>
      <c r="F627" t="e">
        <f>VLOOKUP(B627,ARWU!B:D,2,0)</f>
        <v>#N/A</v>
      </c>
    </row>
    <row r="628" spans="1:6">
      <c r="A628" t="s">
        <v>365</v>
      </c>
      <c r="B628" t="s">
        <v>664</v>
      </c>
      <c r="C628">
        <v>627</v>
      </c>
      <c r="D628" t="e">
        <f>VLOOKUP(B628,USNEWS!B:F,5,0)</f>
        <v>#N/A</v>
      </c>
      <c r="E628" t="str">
        <f>VLOOKUP(B628,THE!A:C,3,0)</f>
        <v>601-800</v>
      </c>
      <c r="F628" t="e">
        <f>VLOOKUP(B628,ARWU!B:D,2,0)</f>
        <v>#N/A</v>
      </c>
    </row>
    <row r="629" spans="1:6">
      <c r="A629" t="s">
        <v>167</v>
      </c>
      <c r="B629" t="s">
        <v>665</v>
      </c>
      <c r="C629">
        <v>628</v>
      </c>
      <c r="D629" t="e">
        <f>VLOOKUP(B629,USNEWS!B:F,5,0)</f>
        <v>#N/A</v>
      </c>
      <c r="E629" t="e">
        <f>VLOOKUP(B629,THE!A:C,3,0)</f>
        <v>#N/A</v>
      </c>
      <c r="F629" t="e">
        <f>VLOOKUP(B629,ARWU!B:D,2,0)</f>
        <v>#N/A</v>
      </c>
    </row>
    <row r="630" spans="1:6">
      <c r="A630" t="s">
        <v>667</v>
      </c>
      <c r="B630" t="s">
        <v>666</v>
      </c>
      <c r="C630">
        <v>629</v>
      </c>
      <c r="D630" t="e">
        <f>VLOOKUP(B630,USNEWS!B:F,5,0)</f>
        <v>#N/A</v>
      </c>
      <c r="E630" t="e">
        <f>VLOOKUP(B630,THE!A:C,3,0)</f>
        <v>#N/A</v>
      </c>
      <c r="F630" t="e">
        <f>VLOOKUP(B630,ARWU!B:D,2,0)</f>
        <v>#N/A</v>
      </c>
    </row>
    <row r="631" spans="1:6">
      <c r="A631" t="s">
        <v>87</v>
      </c>
      <c r="B631" t="s">
        <v>668</v>
      </c>
      <c r="C631">
        <v>630</v>
      </c>
      <c r="D631" t="e">
        <f>VLOOKUP(B631,USNEWS!B:F,5,0)</f>
        <v>#N/A</v>
      </c>
      <c r="E631" t="e">
        <f>VLOOKUP(B631,THE!A:C,3,0)</f>
        <v>#N/A</v>
      </c>
      <c r="F631" t="e">
        <f>VLOOKUP(B631,ARWU!B:D,2,0)</f>
        <v>#N/A</v>
      </c>
    </row>
    <row r="632" spans="1:6">
      <c r="A632" t="s">
        <v>59</v>
      </c>
      <c r="B632" t="s">
        <v>669</v>
      </c>
      <c r="C632">
        <v>631</v>
      </c>
      <c r="D632" t="e">
        <f>VLOOKUP(B632,USNEWS!B:F,5,0)</f>
        <v>#N/A</v>
      </c>
      <c r="E632" t="e">
        <f>VLOOKUP(B632,THE!A:C,3,0)</f>
        <v>#N/A</v>
      </c>
      <c r="F632" t="e">
        <f>VLOOKUP(B632,ARWU!B:D,2,0)</f>
        <v>#N/A</v>
      </c>
    </row>
    <row r="633" spans="1:6">
      <c r="A633" t="s">
        <v>59</v>
      </c>
      <c r="B633" t="s">
        <v>670</v>
      </c>
      <c r="C633">
        <v>632</v>
      </c>
      <c r="D633" t="e">
        <f>VLOOKUP(B633,USNEWS!B:F,5,0)</f>
        <v>#N/A</v>
      </c>
      <c r="E633" t="e">
        <f>VLOOKUP(B633,THE!A:C,3,0)</f>
        <v>#N/A</v>
      </c>
      <c r="F633" t="e">
        <f>VLOOKUP(B633,ARWU!B:D,2,0)</f>
        <v>#N/A</v>
      </c>
    </row>
    <row r="634" spans="1:6">
      <c r="A634" t="s">
        <v>33</v>
      </c>
      <c r="B634" t="s">
        <v>671</v>
      </c>
      <c r="C634">
        <v>633</v>
      </c>
      <c r="D634">
        <f>VLOOKUP(B634,USNEWS!B:F,5,0)</f>
        <v>422</v>
      </c>
      <c r="E634" t="e">
        <f>VLOOKUP(B634,THE!A:C,3,0)</f>
        <v>#N/A</v>
      </c>
      <c r="F634" t="e">
        <f>VLOOKUP(B634,ARWU!B:D,2,0)</f>
        <v>#N/A</v>
      </c>
    </row>
    <row r="635" spans="1:6">
      <c r="A635" t="s">
        <v>30</v>
      </c>
      <c r="B635" t="s">
        <v>672</v>
      </c>
      <c r="C635">
        <v>634</v>
      </c>
      <c r="D635" t="e">
        <f>VLOOKUP(B635,USNEWS!B:F,5,0)</f>
        <v>#N/A</v>
      </c>
      <c r="E635" t="str">
        <f>VLOOKUP(B635,THE!A:C,3,0)</f>
        <v>501-600</v>
      </c>
      <c r="F635" t="e">
        <f>VLOOKUP(B635,ARWU!B:D,2,0)</f>
        <v>#N/A</v>
      </c>
    </row>
    <row r="636" spans="1:6">
      <c r="A636" t="s">
        <v>33</v>
      </c>
      <c r="B636" t="s">
        <v>673</v>
      </c>
      <c r="C636">
        <v>635</v>
      </c>
      <c r="D636" t="e">
        <f>VLOOKUP(B636,USNEWS!B:F,5,0)</f>
        <v>#N/A</v>
      </c>
      <c r="E636" t="e">
        <f>VLOOKUP(B636,THE!A:C,3,0)</f>
        <v>#N/A</v>
      </c>
      <c r="F636" t="e">
        <f>VLOOKUP(B636,ARWU!B:D,2,0)</f>
        <v>#N/A</v>
      </c>
    </row>
    <row r="637" spans="1:6">
      <c r="A637" t="s">
        <v>33</v>
      </c>
      <c r="B637" t="s">
        <v>674</v>
      </c>
      <c r="C637">
        <v>636</v>
      </c>
      <c r="D637" t="e">
        <f>VLOOKUP(B637,USNEWS!B:F,5,0)</f>
        <v>#N/A</v>
      </c>
      <c r="E637" t="e">
        <f>VLOOKUP(B637,THE!A:C,3,0)</f>
        <v>#N/A</v>
      </c>
      <c r="F637" t="e">
        <f>VLOOKUP(B637,ARWU!B:D,2,0)</f>
        <v>#N/A</v>
      </c>
    </row>
    <row r="638" spans="1:6">
      <c r="A638" t="s">
        <v>138</v>
      </c>
      <c r="B638" t="s">
        <v>675</v>
      </c>
      <c r="C638">
        <v>637</v>
      </c>
      <c r="D638" t="e">
        <f>VLOOKUP(B638,USNEWS!B:F,5,0)</f>
        <v>#N/A</v>
      </c>
      <c r="E638" t="e">
        <f>VLOOKUP(B638,THE!A:C,3,0)</f>
        <v>#N/A</v>
      </c>
      <c r="F638" t="e">
        <f>VLOOKUP(B638,ARWU!B:D,2,0)</f>
        <v>#N/A</v>
      </c>
    </row>
    <row r="639" spans="1:6">
      <c r="A639" t="s">
        <v>2</v>
      </c>
      <c r="B639" t="s">
        <v>676</v>
      </c>
      <c r="C639">
        <v>638</v>
      </c>
      <c r="D639">
        <f>VLOOKUP(B639,USNEWS!B:F,5,0)</f>
        <v>200</v>
      </c>
      <c r="E639" t="e">
        <f>VLOOKUP(B639,THE!A:C,3,0)</f>
        <v>#N/A</v>
      </c>
      <c r="F639" t="e">
        <f>VLOOKUP(B639,ARWU!B:D,2,0)</f>
        <v>#N/A</v>
      </c>
    </row>
    <row r="640" spans="1:6">
      <c r="A640" t="s">
        <v>678</v>
      </c>
      <c r="B640" t="s">
        <v>677</v>
      </c>
      <c r="C640">
        <v>639</v>
      </c>
      <c r="D640" t="e">
        <f>VLOOKUP(B640,USNEWS!B:F,5,0)</f>
        <v>#N/A</v>
      </c>
      <c r="E640" t="e">
        <f>VLOOKUP(B640,THE!A:C,3,0)</f>
        <v>#N/A</v>
      </c>
      <c r="F640" t="e">
        <f>VLOOKUP(B640,ARWU!B:D,2,0)</f>
        <v>#N/A</v>
      </c>
    </row>
    <row r="641" spans="1:6">
      <c r="A641" t="s">
        <v>2</v>
      </c>
      <c r="B641" t="s">
        <v>679</v>
      </c>
      <c r="C641">
        <v>640</v>
      </c>
      <c r="D641">
        <f>VLOOKUP(B641,USNEWS!B:F,5,0)</f>
        <v>303</v>
      </c>
      <c r="E641" t="str">
        <f>VLOOKUP(B641,THE!A:C,3,0)</f>
        <v>351-400</v>
      </c>
      <c r="F641" t="str">
        <f>VLOOKUP(B641,ARWU!B:D,2,0)</f>
        <v>201-300</v>
      </c>
    </row>
    <row r="642" spans="1:6">
      <c r="A642" t="s">
        <v>201</v>
      </c>
      <c r="B642" t="s">
        <v>680</v>
      </c>
      <c r="C642">
        <v>641</v>
      </c>
      <c r="D642">
        <f>VLOOKUP(B642,USNEWS!B:F,5,0)</f>
        <v>562</v>
      </c>
      <c r="E642" t="str">
        <f>VLOOKUP(B642,THE!A:C,3,0)</f>
        <v>601-800</v>
      </c>
      <c r="F642" t="e">
        <f>VLOOKUP(B642,ARWU!B:D,2,0)</f>
        <v>#N/A</v>
      </c>
    </row>
    <row r="643" spans="1:6">
      <c r="A643" t="s">
        <v>682</v>
      </c>
      <c r="B643" t="s">
        <v>681</v>
      </c>
      <c r="C643">
        <v>642</v>
      </c>
      <c r="D643">
        <f>VLOOKUP(B643,USNEWS!B:F,5,0)</f>
        <v>386</v>
      </c>
      <c r="E643" t="str">
        <f>VLOOKUP(B643,THE!A:C,3,0)</f>
        <v>601-800</v>
      </c>
      <c r="F643" t="str">
        <f>VLOOKUP(B643,ARWU!B:D,2,0)</f>
        <v>401-500</v>
      </c>
    </row>
    <row r="644" spans="1:6">
      <c r="A644" t="s">
        <v>2</v>
      </c>
      <c r="B644" t="s">
        <v>683</v>
      </c>
      <c r="C644">
        <v>643</v>
      </c>
      <c r="D644">
        <f>VLOOKUP(B644,USNEWS!B:F,5,0)</f>
        <v>329</v>
      </c>
      <c r="E644" t="e">
        <f>VLOOKUP(B644,THE!A:C,3,0)</f>
        <v>#N/A</v>
      </c>
      <c r="F644" t="e">
        <f>VLOOKUP(B644,ARWU!B:D,2,0)</f>
        <v>#N/A</v>
      </c>
    </row>
    <row r="645" spans="1:6">
      <c r="A645" t="s">
        <v>2</v>
      </c>
      <c r="B645" t="s">
        <v>684</v>
      </c>
      <c r="C645">
        <v>644</v>
      </c>
      <c r="D645">
        <f>VLOOKUP(B645,USNEWS!B:F,5,0)</f>
        <v>572</v>
      </c>
      <c r="E645" t="e">
        <f>VLOOKUP(B645,THE!A:C,3,0)</f>
        <v>#N/A</v>
      </c>
      <c r="F645" t="e">
        <f>VLOOKUP(B645,ARWU!B:D,2,0)</f>
        <v>#N/A</v>
      </c>
    </row>
    <row r="646" spans="1:6">
      <c r="A646" t="s">
        <v>6</v>
      </c>
      <c r="B646" t="s">
        <v>685</v>
      </c>
      <c r="C646">
        <v>645</v>
      </c>
      <c r="D646">
        <f>VLOOKUP(B646,USNEWS!B:F,5,0)</f>
        <v>588</v>
      </c>
      <c r="E646" t="str">
        <f>VLOOKUP(B646,THE!A:C,3,0)</f>
        <v>401-500</v>
      </c>
      <c r="F646" t="e">
        <f>VLOOKUP(B646,ARWU!B:D,2,0)</f>
        <v>#N/A</v>
      </c>
    </row>
    <row r="647" spans="1:6">
      <c r="A647" t="s">
        <v>37</v>
      </c>
      <c r="B647" t="s">
        <v>686</v>
      </c>
      <c r="C647">
        <v>646</v>
      </c>
      <c r="D647" t="e">
        <f>VLOOKUP(B647,USNEWS!B:F,5,0)</f>
        <v>#N/A</v>
      </c>
      <c r="E647" t="str">
        <f>VLOOKUP(B647,THE!A:C,3,0)</f>
        <v>801+</v>
      </c>
      <c r="F647" t="e">
        <f>VLOOKUP(B647,ARWU!B:D,2,0)</f>
        <v>#N/A</v>
      </c>
    </row>
    <row r="648" spans="1:6">
      <c r="A648" t="s">
        <v>6</v>
      </c>
      <c r="B648" t="s">
        <v>687</v>
      </c>
      <c r="C648">
        <v>647</v>
      </c>
      <c r="D648" t="e">
        <f>VLOOKUP(B648,USNEWS!B:F,5,0)</f>
        <v>#N/A</v>
      </c>
      <c r="E648" t="str">
        <f>VLOOKUP(B648,THE!A:C,3,0)</f>
        <v>501-600</v>
      </c>
      <c r="F648" t="e">
        <f>VLOOKUP(B648,ARWU!B:D,2,0)</f>
        <v>#N/A</v>
      </c>
    </row>
    <row r="649" spans="1:6">
      <c r="A649" t="s">
        <v>112</v>
      </c>
      <c r="B649" t="s">
        <v>688</v>
      </c>
      <c r="C649">
        <v>648</v>
      </c>
      <c r="D649" t="e">
        <f>VLOOKUP(B649,USNEWS!B:F,5,0)</f>
        <v>#N/A</v>
      </c>
      <c r="E649" t="str">
        <f>VLOOKUP(B649,THE!A:C,3,0)</f>
        <v>801+</v>
      </c>
      <c r="F649" t="e">
        <f>VLOOKUP(B649,ARWU!B:D,2,0)</f>
        <v>#N/A</v>
      </c>
    </row>
    <row r="650" spans="1:6">
      <c r="A650" t="s">
        <v>386</v>
      </c>
      <c r="B650" t="s">
        <v>689</v>
      </c>
      <c r="C650">
        <v>649</v>
      </c>
      <c r="D650">
        <f>VLOOKUP(B650,USNEWS!B:F,5,0)</f>
        <v>635</v>
      </c>
      <c r="E650" t="str">
        <f>VLOOKUP(B650,THE!A:C,3,0)</f>
        <v>501-600</v>
      </c>
      <c r="F650" t="e">
        <f>VLOOKUP(B650,ARWU!B:D,2,0)</f>
        <v>#N/A</v>
      </c>
    </row>
    <row r="651" spans="1:6">
      <c r="A651" t="s">
        <v>2</v>
      </c>
      <c r="B651" t="s">
        <v>690</v>
      </c>
      <c r="C651">
        <v>650</v>
      </c>
      <c r="D651" t="e">
        <f>VLOOKUP(B651,USNEWS!B:F,5,0)</f>
        <v>#N/A</v>
      </c>
      <c r="E651" t="e">
        <f>VLOOKUP(B651,THE!A:C,3,0)</f>
        <v>#N/A</v>
      </c>
      <c r="F651" t="e">
        <f>VLOOKUP(B651,ARWU!B:D,2,0)</f>
        <v>#N/A</v>
      </c>
    </row>
    <row r="652" spans="1:6">
      <c r="A652" t="s">
        <v>197</v>
      </c>
      <c r="B652" t="s">
        <v>691</v>
      </c>
      <c r="C652">
        <v>651</v>
      </c>
      <c r="D652" t="e">
        <f>VLOOKUP(B652,USNEWS!B:F,5,0)</f>
        <v>#N/A</v>
      </c>
      <c r="E652" t="e">
        <f>VLOOKUP(B652,THE!A:C,3,0)</f>
        <v>#N/A</v>
      </c>
      <c r="F652" t="e">
        <f>VLOOKUP(B652,ARWU!B:D,2,0)</f>
        <v>#N/A</v>
      </c>
    </row>
    <row r="653" spans="1:6">
      <c r="A653" t="s">
        <v>23</v>
      </c>
      <c r="B653" t="s">
        <v>692</v>
      </c>
      <c r="C653">
        <v>652</v>
      </c>
      <c r="D653" t="e">
        <f>VLOOKUP(B653,USNEWS!B:F,5,0)</f>
        <v>#N/A</v>
      </c>
      <c r="E653" t="e">
        <f>VLOOKUP(B653,THE!A:C,3,0)</f>
        <v>#N/A</v>
      </c>
      <c r="F653" t="e">
        <f>VLOOKUP(B653,ARWU!B:D,2,0)</f>
        <v>#N/A</v>
      </c>
    </row>
    <row r="654" spans="1:6">
      <c r="A654" t="s">
        <v>2</v>
      </c>
      <c r="B654" t="s">
        <v>693</v>
      </c>
      <c r="C654">
        <v>653</v>
      </c>
      <c r="D654" t="e">
        <f>VLOOKUP(B654,USNEWS!B:F,5,0)</f>
        <v>#N/A</v>
      </c>
      <c r="E654" t="e">
        <f>VLOOKUP(B654,THE!A:C,3,0)</f>
        <v>#N/A</v>
      </c>
      <c r="F654" t="e">
        <f>VLOOKUP(B654,ARWU!B:D,2,0)</f>
        <v>#N/A</v>
      </c>
    </row>
    <row r="655" spans="1:6">
      <c r="A655" t="s">
        <v>316</v>
      </c>
      <c r="B655" t="s">
        <v>694</v>
      </c>
      <c r="C655">
        <v>654</v>
      </c>
      <c r="D655" t="e">
        <f>VLOOKUP(B655,USNEWS!B:F,5,0)</f>
        <v>#N/A</v>
      </c>
      <c r="E655" t="str">
        <f>VLOOKUP(B655,THE!A:C,3,0)</f>
        <v>601-800</v>
      </c>
      <c r="F655" t="e">
        <f>VLOOKUP(B655,ARWU!B:D,2,0)</f>
        <v>#N/A</v>
      </c>
    </row>
    <row r="656" spans="1:6">
      <c r="A656" t="s">
        <v>696</v>
      </c>
      <c r="B656" t="s">
        <v>695</v>
      </c>
      <c r="C656">
        <v>655</v>
      </c>
      <c r="D656">
        <f>VLOOKUP(B656,USNEWS!B:F,5,0)</f>
        <v>505</v>
      </c>
      <c r="E656" t="str">
        <f>VLOOKUP(B656,THE!A:C,3,0)</f>
        <v>601-800</v>
      </c>
      <c r="F656" t="e">
        <f>VLOOKUP(B656,ARWU!B:D,2,0)</f>
        <v>#N/A</v>
      </c>
    </row>
    <row r="657" spans="1:6">
      <c r="A657" t="s">
        <v>6</v>
      </c>
      <c r="B657" t="s">
        <v>697</v>
      </c>
      <c r="C657">
        <v>656</v>
      </c>
      <c r="D657" t="e">
        <f>VLOOKUP(B657,USNEWS!B:F,5,0)</f>
        <v>#N/A</v>
      </c>
      <c r="E657" t="str">
        <f>VLOOKUP(B657,THE!A:C,3,0)</f>
        <v>601-800</v>
      </c>
      <c r="F657" t="e">
        <f>VLOOKUP(B657,ARWU!B:D,2,0)</f>
        <v>#N/A</v>
      </c>
    </row>
    <row r="658" spans="1:6">
      <c r="A658" t="s">
        <v>104</v>
      </c>
      <c r="B658" t="s">
        <v>698</v>
      </c>
      <c r="C658">
        <v>657</v>
      </c>
      <c r="D658" t="e">
        <f>VLOOKUP(B658,USNEWS!B:F,5,0)</f>
        <v>#N/A</v>
      </c>
      <c r="E658" t="str">
        <f>VLOOKUP(B658,THE!A:C,3,0)</f>
        <v>601-800</v>
      </c>
      <c r="F658" t="e">
        <f>VLOOKUP(B658,ARWU!B:D,2,0)</f>
        <v>#N/A</v>
      </c>
    </row>
    <row r="659" spans="1:6">
      <c r="A659" t="s">
        <v>2</v>
      </c>
      <c r="B659" t="s">
        <v>699</v>
      </c>
      <c r="C659">
        <v>658</v>
      </c>
      <c r="D659">
        <f>VLOOKUP(B659,USNEWS!B:F,5,0)</f>
        <v>370</v>
      </c>
      <c r="E659" t="str">
        <f>VLOOKUP(B659,THE!A:C,3,0)</f>
        <v>301-350</v>
      </c>
      <c r="F659" t="str">
        <f>VLOOKUP(B659,ARWU!B:D,2,0)</f>
        <v>201-300</v>
      </c>
    </row>
    <row r="660" spans="1:6">
      <c r="A660" t="s">
        <v>35</v>
      </c>
      <c r="B660" t="s">
        <v>700</v>
      </c>
      <c r="C660">
        <v>659</v>
      </c>
      <c r="D660" t="e">
        <f>VLOOKUP(B660,USNEWS!B:F,5,0)</f>
        <v>#N/A</v>
      </c>
      <c r="E660" t="str">
        <f>VLOOKUP(B660,THE!A:C,3,0)</f>
        <v>801+</v>
      </c>
      <c r="F660" t="e">
        <f>VLOOKUP(B660,ARWU!B:D,2,0)</f>
        <v>#N/A</v>
      </c>
    </row>
    <row r="661" spans="1:6">
      <c r="A661" t="s">
        <v>438</v>
      </c>
      <c r="B661" t="s">
        <v>701</v>
      </c>
      <c r="C661">
        <v>660</v>
      </c>
      <c r="D661" t="e">
        <f>VLOOKUP(B661,USNEWS!B:F,5,0)</f>
        <v>#N/A</v>
      </c>
      <c r="E661" t="str">
        <f>VLOOKUP(B661,THE!A:C,3,0)</f>
        <v>501-600</v>
      </c>
      <c r="F661" t="e">
        <f>VLOOKUP(B661,ARWU!B:D,2,0)</f>
        <v>#N/A</v>
      </c>
    </row>
    <row r="662" spans="1:6">
      <c r="A662" t="s">
        <v>628</v>
      </c>
      <c r="B662" t="s">
        <v>702</v>
      </c>
      <c r="C662">
        <v>661</v>
      </c>
      <c r="D662" t="e">
        <f>VLOOKUP(B662,USNEWS!B:F,5,0)</f>
        <v>#N/A</v>
      </c>
      <c r="E662" t="e">
        <f>VLOOKUP(B662,THE!A:C,3,0)</f>
        <v>#N/A</v>
      </c>
      <c r="F662" t="e">
        <f>VLOOKUP(B662,ARWU!B:D,2,0)</f>
        <v>#N/A</v>
      </c>
    </row>
    <row r="663" spans="1:6">
      <c r="A663" t="s">
        <v>59</v>
      </c>
      <c r="B663" t="s">
        <v>703</v>
      </c>
      <c r="C663">
        <v>662</v>
      </c>
      <c r="D663" t="e">
        <f>VLOOKUP(B663,USNEWS!B:F,5,0)</f>
        <v>#N/A</v>
      </c>
      <c r="E663" t="e">
        <f>VLOOKUP(B663,THE!A:C,3,0)</f>
        <v>#N/A</v>
      </c>
      <c r="F663" t="e">
        <f>VLOOKUP(B663,ARWU!B:D,2,0)</f>
        <v>#N/A</v>
      </c>
    </row>
    <row r="664" spans="1:6">
      <c r="A664" t="s">
        <v>247</v>
      </c>
      <c r="B664" t="s">
        <v>704</v>
      </c>
      <c r="C664">
        <v>663</v>
      </c>
      <c r="D664" t="e">
        <f>VLOOKUP(B664,USNEWS!B:F,5,0)</f>
        <v>#N/A</v>
      </c>
      <c r="E664" t="e">
        <f>VLOOKUP(B664,THE!A:C,3,0)</f>
        <v>#N/A</v>
      </c>
      <c r="F664" t="e">
        <f>VLOOKUP(B664,ARWU!B:D,2,0)</f>
        <v>#N/A</v>
      </c>
    </row>
    <row r="665" spans="1:6">
      <c r="A665" t="s">
        <v>37</v>
      </c>
      <c r="B665" t="s">
        <v>705</v>
      </c>
      <c r="C665">
        <v>664</v>
      </c>
      <c r="D665">
        <f>VLOOKUP(B665,USNEWS!B:F,5,0)</f>
        <v>457</v>
      </c>
      <c r="E665" t="str">
        <f>VLOOKUP(B665,THE!A:C,3,0)</f>
        <v>601-800</v>
      </c>
      <c r="F665" t="e">
        <f>VLOOKUP(B665,ARWU!B:D,2,0)</f>
        <v>#N/A</v>
      </c>
    </row>
    <row r="666" spans="1:6">
      <c r="A666" t="s">
        <v>240</v>
      </c>
      <c r="B666" t="s">
        <v>706</v>
      </c>
      <c r="C666">
        <v>665</v>
      </c>
      <c r="D666" t="e">
        <f>VLOOKUP(B666,USNEWS!B:F,5,0)</f>
        <v>#N/A</v>
      </c>
      <c r="E666" t="e">
        <f>VLOOKUP(B666,THE!A:C,3,0)</f>
        <v>#N/A</v>
      </c>
      <c r="F666" t="e">
        <f>VLOOKUP(B666,ARWU!B:D,2,0)</f>
        <v>#N/A</v>
      </c>
    </row>
    <row r="667" spans="1:6">
      <c r="A667" t="s">
        <v>6</v>
      </c>
      <c r="B667" t="s">
        <v>707</v>
      </c>
      <c r="C667">
        <v>666</v>
      </c>
      <c r="D667" t="e">
        <f>VLOOKUP(B667,USNEWS!B:F,5,0)</f>
        <v>#N/A</v>
      </c>
      <c r="E667" t="str">
        <f>VLOOKUP(B667,THE!A:C,3,0)</f>
        <v>601-800</v>
      </c>
      <c r="F667" t="e">
        <f>VLOOKUP(B667,ARWU!B:D,2,0)</f>
        <v>#N/A</v>
      </c>
    </row>
    <row r="668" spans="1:6">
      <c r="A668" t="s">
        <v>2</v>
      </c>
      <c r="B668" t="s">
        <v>708</v>
      </c>
      <c r="C668">
        <v>667</v>
      </c>
      <c r="D668" t="e">
        <f>VLOOKUP(B668,USNEWS!B:F,5,0)</f>
        <v>#N/A</v>
      </c>
      <c r="E668" t="str">
        <f>VLOOKUP(B668,THE!A:C,3,0)</f>
        <v>501-600</v>
      </c>
      <c r="F668" t="e">
        <f>VLOOKUP(B668,ARWU!B:D,2,0)</f>
        <v>#N/A</v>
      </c>
    </row>
    <row r="669" spans="1:6">
      <c r="A669" t="s">
        <v>104</v>
      </c>
      <c r="B669" t="s">
        <v>709</v>
      </c>
      <c r="C669">
        <v>668</v>
      </c>
      <c r="D669" t="e">
        <f>VLOOKUP(B669,USNEWS!B:F,5,0)</f>
        <v>#N/A</v>
      </c>
      <c r="E669" t="e">
        <f>VLOOKUP(B669,THE!A:C,3,0)</f>
        <v>#N/A</v>
      </c>
      <c r="F669" t="e">
        <f>VLOOKUP(B669,ARWU!B:D,2,0)</f>
        <v>#N/A</v>
      </c>
    </row>
    <row r="670" spans="1:6">
      <c r="A670" t="s">
        <v>30</v>
      </c>
      <c r="B670" t="s">
        <v>710</v>
      </c>
      <c r="C670">
        <v>669</v>
      </c>
      <c r="D670">
        <f>VLOOKUP(B670,USNEWS!B:F,5,0)</f>
        <v>688</v>
      </c>
      <c r="E670" t="str">
        <f>VLOOKUP(B670,THE!A:C,3,0)</f>
        <v>501-600</v>
      </c>
      <c r="F670" t="e">
        <f>VLOOKUP(B670,ARWU!B:D,2,0)</f>
        <v>#N/A</v>
      </c>
    </row>
    <row r="671" spans="1:6">
      <c r="A671" t="s">
        <v>422</v>
      </c>
      <c r="B671" t="s">
        <v>711</v>
      </c>
      <c r="C671">
        <v>670</v>
      </c>
      <c r="D671">
        <f>VLOOKUP(B671,USNEWS!B:F,5,0)</f>
        <v>292</v>
      </c>
      <c r="E671" t="str">
        <f>VLOOKUP(B671,THE!A:C,3,0)</f>
        <v>501-600</v>
      </c>
      <c r="F671" t="e">
        <f>VLOOKUP(B671,ARWU!B:D,2,0)</f>
        <v>#N/A</v>
      </c>
    </row>
    <row r="672" spans="1:6">
      <c r="A672" t="s">
        <v>35</v>
      </c>
      <c r="B672" t="s">
        <v>712</v>
      </c>
      <c r="C672">
        <v>671</v>
      </c>
      <c r="D672">
        <f>VLOOKUP(B672,USNEWS!B:F,5,0)</f>
        <v>632</v>
      </c>
      <c r="E672" t="str">
        <f>VLOOKUP(B672,THE!A:C,3,0)</f>
        <v>601-800</v>
      </c>
      <c r="F672" t="str">
        <f>VLOOKUP(B672,ARWU!B:D,2,0)</f>
        <v>401-500</v>
      </c>
    </row>
    <row r="673" spans="1:6">
      <c r="A673" t="s">
        <v>35</v>
      </c>
      <c r="B673" t="s">
        <v>713</v>
      </c>
      <c r="C673">
        <v>672</v>
      </c>
      <c r="D673" t="e">
        <f>VLOOKUP(B673,USNEWS!B:F,5,0)</f>
        <v>#N/A</v>
      </c>
      <c r="E673" t="str">
        <f>VLOOKUP(B673,THE!A:C,3,0)</f>
        <v>801+</v>
      </c>
      <c r="F673" t="e">
        <f>VLOOKUP(B673,ARWU!B:D,2,0)</f>
        <v>#N/A</v>
      </c>
    </row>
    <row r="674" spans="1:6">
      <c r="A674" t="s">
        <v>316</v>
      </c>
      <c r="B674" t="s">
        <v>714</v>
      </c>
      <c r="C674">
        <v>673</v>
      </c>
      <c r="D674" t="e">
        <f>VLOOKUP(B674,USNEWS!B:F,5,0)</f>
        <v>#N/A</v>
      </c>
      <c r="E674" t="str">
        <f>VLOOKUP(B674,THE!A:C,3,0)</f>
        <v>601-800</v>
      </c>
      <c r="F674" t="e">
        <f>VLOOKUP(B674,ARWU!B:D,2,0)</f>
        <v>#N/A</v>
      </c>
    </row>
    <row r="675" spans="1:6">
      <c r="A675" t="s">
        <v>2</v>
      </c>
      <c r="B675" t="s">
        <v>715</v>
      </c>
      <c r="C675">
        <v>674</v>
      </c>
      <c r="D675" t="e">
        <f>VLOOKUP(B675,USNEWS!B:F,5,0)</f>
        <v>#N/A</v>
      </c>
      <c r="E675" t="e">
        <f>VLOOKUP(B675,THE!A:C,3,0)</f>
        <v>#N/A</v>
      </c>
      <c r="F675" t="e">
        <f>VLOOKUP(B675,ARWU!B:D,2,0)</f>
        <v>#N/A</v>
      </c>
    </row>
    <row r="676" spans="1:6">
      <c r="A676" t="s">
        <v>717</v>
      </c>
      <c r="B676" t="s">
        <v>716</v>
      </c>
      <c r="C676">
        <v>675</v>
      </c>
      <c r="D676" t="e">
        <f>VLOOKUP(B676,USNEWS!B:F,5,0)</f>
        <v>#N/A</v>
      </c>
      <c r="E676" t="e">
        <f>VLOOKUP(B676,THE!A:C,3,0)</f>
        <v>#N/A</v>
      </c>
      <c r="F676" t="e">
        <f>VLOOKUP(B676,ARWU!B:D,2,0)</f>
        <v>#N/A</v>
      </c>
    </row>
    <row r="677" spans="1:6">
      <c r="A677" t="s">
        <v>2</v>
      </c>
      <c r="B677" t="s">
        <v>718</v>
      </c>
      <c r="C677">
        <v>676</v>
      </c>
      <c r="D677" t="e">
        <f>VLOOKUP(B677,USNEWS!B:F,5,0)</f>
        <v>#N/A</v>
      </c>
      <c r="E677" t="str">
        <f>VLOOKUP(B677,THE!A:C,3,0)</f>
        <v>401-500</v>
      </c>
      <c r="F677" t="e">
        <f>VLOOKUP(B677,ARWU!B:D,2,0)</f>
        <v>#N/A</v>
      </c>
    </row>
    <row r="678" spans="1:6">
      <c r="A678" t="s">
        <v>2</v>
      </c>
      <c r="B678" t="s">
        <v>719</v>
      </c>
      <c r="C678">
        <v>677</v>
      </c>
      <c r="D678">
        <f>VLOOKUP(B678,USNEWS!B:F,5,0)</f>
        <v>356</v>
      </c>
      <c r="E678" t="str">
        <f>VLOOKUP(B678,THE!A:C,3,0)</f>
        <v>301-350</v>
      </c>
      <c r="F678" t="str">
        <f>VLOOKUP(B678,ARWU!B:D,2,0)</f>
        <v>301-400</v>
      </c>
    </row>
    <row r="679" spans="1:6">
      <c r="A679" t="s">
        <v>151</v>
      </c>
      <c r="B679" t="s">
        <v>720</v>
      </c>
      <c r="C679">
        <v>678</v>
      </c>
      <c r="D679" t="e">
        <f>VLOOKUP(B679,USNEWS!B:F,5,0)</f>
        <v>#N/A</v>
      </c>
      <c r="E679" t="e">
        <f>VLOOKUP(B679,THE!A:C,3,0)</f>
        <v>#N/A</v>
      </c>
      <c r="F679" t="e">
        <f>VLOOKUP(B679,ARWU!B:D,2,0)</f>
        <v>#N/A</v>
      </c>
    </row>
    <row r="680" spans="1:6">
      <c r="A680" t="s">
        <v>133</v>
      </c>
      <c r="B680" t="s">
        <v>721</v>
      </c>
      <c r="C680">
        <v>679</v>
      </c>
      <c r="D680" t="e">
        <f>VLOOKUP(B680,USNEWS!B:F,5,0)</f>
        <v>#N/A</v>
      </c>
      <c r="E680" t="e">
        <f>VLOOKUP(B680,THE!A:C,3,0)</f>
        <v>#N/A</v>
      </c>
      <c r="F680" t="e">
        <f>VLOOKUP(B680,ARWU!B:D,2,0)</f>
        <v>#N/A</v>
      </c>
    </row>
    <row r="681" spans="1:6">
      <c r="A681" t="s">
        <v>642</v>
      </c>
      <c r="B681" t="s">
        <v>722</v>
      </c>
      <c r="C681">
        <v>680</v>
      </c>
      <c r="D681" t="e">
        <f>VLOOKUP(B681,USNEWS!B:F,5,0)</f>
        <v>#N/A</v>
      </c>
      <c r="E681" t="e">
        <f>VLOOKUP(B681,THE!A:C,3,0)</f>
        <v>#N/A</v>
      </c>
      <c r="F681" t="e">
        <f>VLOOKUP(B681,ARWU!B:D,2,0)</f>
        <v>#N/A</v>
      </c>
    </row>
    <row r="682" spans="1:6">
      <c r="A682" t="s">
        <v>282</v>
      </c>
      <c r="B682" t="s">
        <v>723</v>
      </c>
      <c r="C682">
        <v>681</v>
      </c>
      <c r="D682" t="e">
        <f>VLOOKUP(B682,USNEWS!B:F,5,0)</f>
        <v>#N/A</v>
      </c>
      <c r="E682" t="e">
        <f>VLOOKUP(B682,THE!A:C,3,0)</f>
        <v>#N/A</v>
      </c>
      <c r="F682" t="e">
        <f>VLOOKUP(B682,ARWU!B:D,2,0)</f>
        <v>#N/A</v>
      </c>
    </row>
    <row r="683" spans="1:6">
      <c r="A683" t="s">
        <v>167</v>
      </c>
      <c r="B683" t="s">
        <v>724</v>
      </c>
      <c r="C683">
        <v>682</v>
      </c>
      <c r="D683">
        <f>VLOOKUP(B683,USNEWS!B:F,5,0)</f>
        <v>624</v>
      </c>
      <c r="E683" t="str">
        <f>VLOOKUP(B683,THE!A:C,3,0)</f>
        <v>601-800</v>
      </c>
      <c r="F683" t="e">
        <f>VLOOKUP(B683,ARWU!B:D,2,0)</f>
        <v>#N/A</v>
      </c>
    </row>
    <row r="684" spans="1:6">
      <c r="A684" t="s">
        <v>133</v>
      </c>
      <c r="B684" t="s">
        <v>725</v>
      </c>
      <c r="C684">
        <v>683</v>
      </c>
      <c r="D684" t="e">
        <f>VLOOKUP(B684,USNEWS!B:F,5,0)</f>
        <v>#N/A</v>
      </c>
      <c r="E684" t="e">
        <f>VLOOKUP(B684,THE!A:C,3,0)</f>
        <v>#N/A</v>
      </c>
      <c r="F684" t="e">
        <f>VLOOKUP(B684,ARWU!B:D,2,0)</f>
        <v>#N/A</v>
      </c>
    </row>
    <row r="685" spans="1:6">
      <c r="A685" t="s">
        <v>125</v>
      </c>
      <c r="B685" t="s">
        <v>726</v>
      </c>
      <c r="C685">
        <v>684</v>
      </c>
      <c r="D685" t="e">
        <f>VLOOKUP(B685,USNEWS!B:F,5,0)</f>
        <v>#N/A</v>
      </c>
      <c r="E685" t="e">
        <f>VLOOKUP(B685,THE!A:C,3,0)</f>
        <v>#N/A</v>
      </c>
      <c r="F685" t="e">
        <f>VLOOKUP(B685,ARWU!B:D,2,0)</f>
        <v>#N/A</v>
      </c>
    </row>
    <row r="686" spans="1:6">
      <c r="A686" t="s">
        <v>190</v>
      </c>
      <c r="B686" t="s">
        <v>727</v>
      </c>
      <c r="C686">
        <v>685</v>
      </c>
      <c r="D686">
        <f>VLOOKUP(B686,USNEWS!B:F,5,0)</f>
        <v>513</v>
      </c>
      <c r="E686" t="str">
        <f>VLOOKUP(B686,THE!A:C,3,0)</f>
        <v>401-500</v>
      </c>
      <c r="F686" t="e">
        <f>VLOOKUP(B686,ARWU!B:D,2,0)</f>
        <v>#N/A</v>
      </c>
    </row>
    <row r="687" spans="1:6">
      <c r="A687" t="s">
        <v>59</v>
      </c>
      <c r="B687" t="s">
        <v>728</v>
      </c>
      <c r="C687">
        <v>686</v>
      </c>
      <c r="D687" t="e">
        <f>VLOOKUP(B687,USNEWS!B:F,5,0)</f>
        <v>#N/A</v>
      </c>
      <c r="E687" t="e">
        <f>VLOOKUP(B687,THE!A:C,3,0)</f>
        <v>#N/A</v>
      </c>
      <c r="F687" t="e">
        <f>VLOOKUP(B687,ARWU!B:D,2,0)</f>
        <v>#N/A</v>
      </c>
    </row>
    <row r="688" spans="1:6">
      <c r="A688" t="s">
        <v>2</v>
      </c>
      <c r="B688" t="s">
        <v>729</v>
      </c>
      <c r="C688">
        <v>687</v>
      </c>
      <c r="D688" t="e">
        <f>VLOOKUP(B688,USNEWS!B:F,5,0)</f>
        <v>#N/A</v>
      </c>
      <c r="E688" t="e">
        <f>VLOOKUP(B688,THE!A:C,3,0)</f>
        <v>#N/A</v>
      </c>
      <c r="F688" t="e">
        <f>VLOOKUP(B688,ARWU!B:D,2,0)</f>
        <v>#N/A</v>
      </c>
    </row>
    <row r="689" spans="1:6">
      <c r="A689" t="s">
        <v>159</v>
      </c>
      <c r="B689" t="s">
        <v>730</v>
      </c>
      <c r="C689">
        <v>688</v>
      </c>
      <c r="D689" t="e">
        <f>VLOOKUP(B689,USNEWS!B:F,5,0)</f>
        <v>#N/A</v>
      </c>
      <c r="E689" t="str">
        <f>VLOOKUP(B689,THE!A:C,3,0)</f>
        <v>601-800</v>
      </c>
      <c r="F689" t="e">
        <f>VLOOKUP(B689,ARWU!B:D,2,0)</f>
        <v>#N/A</v>
      </c>
    </row>
    <row r="690" spans="1:6">
      <c r="A690" t="s">
        <v>422</v>
      </c>
      <c r="B690" t="s">
        <v>731</v>
      </c>
      <c r="C690">
        <v>689</v>
      </c>
      <c r="D690">
        <f>VLOOKUP(B690,USNEWS!B:F,5,0)</f>
        <v>435</v>
      </c>
      <c r="E690" t="str">
        <f>VLOOKUP(B690,THE!A:C,3,0)</f>
        <v>301-350</v>
      </c>
      <c r="F690" t="e">
        <f>VLOOKUP(B690,ARWU!B:D,2,0)</f>
        <v>#N/A</v>
      </c>
    </row>
    <row r="691" spans="1:6">
      <c r="A691" t="s">
        <v>584</v>
      </c>
      <c r="B691" t="s">
        <v>732</v>
      </c>
      <c r="C691">
        <v>690</v>
      </c>
      <c r="D691">
        <f>VLOOKUP(B691,USNEWS!B:F,5,0)</f>
        <v>585</v>
      </c>
      <c r="E691" t="str">
        <f>VLOOKUP(B691,THE!A:C,3,0)</f>
        <v>801+</v>
      </c>
      <c r="F691" t="e">
        <f>VLOOKUP(B691,ARWU!B:D,2,0)</f>
        <v>#N/A</v>
      </c>
    </row>
    <row r="692" spans="1:6">
      <c r="A692" t="s">
        <v>2</v>
      </c>
      <c r="B692" t="s">
        <v>733</v>
      </c>
      <c r="C692">
        <v>691</v>
      </c>
      <c r="D692" t="e">
        <f>VLOOKUP(B692,USNEWS!B:F,5,0)</f>
        <v>#N/A</v>
      </c>
      <c r="E692" t="str">
        <f>VLOOKUP(B692,THE!A:C,3,0)</f>
        <v>301-350</v>
      </c>
      <c r="F692" t="e">
        <f>VLOOKUP(B692,ARWU!B:D,2,0)</f>
        <v>#N/A</v>
      </c>
    </row>
    <row r="693" spans="1:6">
      <c r="A693" t="s">
        <v>153</v>
      </c>
      <c r="B693" t="s">
        <v>734</v>
      </c>
      <c r="C693">
        <v>692</v>
      </c>
      <c r="D693">
        <f>VLOOKUP(B693,USNEWS!B:F,5,0)</f>
        <v>640</v>
      </c>
      <c r="E693" t="str">
        <f>VLOOKUP(B693,THE!A:C,3,0)</f>
        <v>601-800</v>
      </c>
      <c r="F693" t="e">
        <f>VLOOKUP(B693,ARWU!B:D,2,0)</f>
        <v>#N/A</v>
      </c>
    </row>
    <row r="694" spans="1:6">
      <c r="A694" t="s">
        <v>201</v>
      </c>
      <c r="B694" t="s">
        <v>735</v>
      </c>
      <c r="C694">
        <v>693</v>
      </c>
      <c r="D694">
        <f>VLOOKUP(B694,USNEWS!B:F,5,0)</f>
        <v>435</v>
      </c>
      <c r="E694" t="str">
        <f>VLOOKUP(B694,THE!A:C,3,0)</f>
        <v>501-600</v>
      </c>
      <c r="F694" t="e">
        <f>VLOOKUP(B694,ARWU!B:D,2,0)</f>
        <v>#N/A</v>
      </c>
    </row>
    <row r="695" spans="1:6">
      <c r="A695" t="s">
        <v>737</v>
      </c>
      <c r="B695" t="s">
        <v>736</v>
      </c>
      <c r="C695">
        <v>694</v>
      </c>
      <c r="D695" t="e">
        <f>VLOOKUP(B695,USNEWS!B:F,5,0)</f>
        <v>#N/A</v>
      </c>
      <c r="E695" t="str">
        <f>VLOOKUP(B695,THE!A:C,3,0)</f>
        <v>801+</v>
      </c>
      <c r="F695" t="e">
        <f>VLOOKUP(B695,ARWU!B:D,2,0)</f>
        <v>#N/A</v>
      </c>
    </row>
    <row r="696" spans="1:6">
      <c r="A696" t="s">
        <v>190</v>
      </c>
      <c r="B696" t="s">
        <v>738</v>
      </c>
      <c r="C696">
        <v>695</v>
      </c>
      <c r="D696" t="e">
        <f>VLOOKUP(B696,USNEWS!B:F,5,0)</f>
        <v>#N/A</v>
      </c>
      <c r="E696" t="e">
        <f>VLOOKUP(B696,THE!A:C,3,0)</f>
        <v>#N/A</v>
      </c>
      <c r="F696" t="e">
        <f>VLOOKUP(B696,ARWU!B:D,2,0)</f>
        <v>#N/A</v>
      </c>
    </row>
    <row r="697" spans="1:6">
      <c r="A697" t="s">
        <v>422</v>
      </c>
      <c r="B697" t="s">
        <v>739</v>
      </c>
      <c r="C697">
        <v>696</v>
      </c>
      <c r="D697">
        <f>VLOOKUP(B697,USNEWS!B:F,5,0)</f>
        <v>650</v>
      </c>
      <c r="E697" t="str">
        <f>VLOOKUP(B697,THE!A:C,3,0)</f>
        <v>601-800</v>
      </c>
      <c r="F697" t="e">
        <f>VLOOKUP(B697,ARWU!B:D,2,0)</f>
        <v>#N/A</v>
      </c>
    </row>
    <row r="698" spans="1:6">
      <c r="A698" t="s">
        <v>6</v>
      </c>
      <c r="B698" t="s">
        <v>740</v>
      </c>
      <c r="C698">
        <v>697</v>
      </c>
      <c r="D698" t="e">
        <f>VLOOKUP(B698,USNEWS!B:F,5,0)</f>
        <v>#N/A</v>
      </c>
      <c r="E698" t="str">
        <f>VLOOKUP(B698,THE!A:C,3,0)</f>
        <v>351-400</v>
      </c>
      <c r="F698" t="e">
        <f>VLOOKUP(B698,ARWU!B:D,2,0)</f>
        <v>#N/A</v>
      </c>
    </row>
    <row r="699" spans="1:6">
      <c r="A699" t="s">
        <v>431</v>
      </c>
      <c r="B699" t="s">
        <v>741</v>
      </c>
      <c r="C699">
        <v>698</v>
      </c>
      <c r="D699" t="e">
        <f>VLOOKUP(B699,USNEWS!B:F,5,0)</f>
        <v>#N/A</v>
      </c>
      <c r="E699" t="e">
        <f>VLOOKUP(B699,THE!A:C,3,0)</f>
        <v>#N/A</v>
      </c>
      <c r="F699" t="e">
        <f>VLOOKUP(B699,ARWU!B:D,2,0)</f>
        <v>#N/A</v>
      </c>
    </row>
    <row r="700" spans="1:6">
      <c r="A700" t="s">
        <v>30</v>
      </c>
      <c r="B700" t="s">
        <v>742</v>
      </c>
      <c r="C700">
        <v>699</v>
      </c>
      <c r="D700" t="e">
        <f>VLOOKUP(B700,USNEWS!B:F,5,0)</f>
        <v>#N/A</v>
      </c>
      <c r="E700" t="str">
        <f>VLOOKUP(B700,THE!A:C,3,0)</f>
        <v>601-800</v>
      </c>
      <c r="F700" t="e">
        <f>VLOOKUP(B700,ARWU!B:D,2,0)</f>
        <v>#N/A</v>
      </c>
    </row>
    <row r="701" spans="1:6">
      <c r="A701" t="s">
        <v>744</v>
      </c>
      <c r="B701" t="s">
        <v>743</v>
      </c>
      <c r="C701">
        <v>700</v>
      </c>
      <c r="D701">
        <f>VLOOKUP(B701,USNEWS!B:F,5,0)</f>
        <v>602</v>
      </c>
      <c r="E701" t="str">
        <f>VLOOKUP(B701,THE!A:C,3,0)</f>
        <v>801+</v>
      </c>
      <c r="F701" t="str">
        <f>VLOOKUP(B701,ARWU!B:D,2,0)</f>
        <v>401-500</v>
      </c>
    </row>
    <row r="702" spans="1:6">
      <c r="A702" t="s">
        <v>20</v>
      </c>
      <c r="B702" t="s">
        <v>745</v>
      </c>
      <c r="C702">
        <v>701</v>
      </c>
      <c r="D702" t="e">
        <f>VLOOKUP(B702,USNEWS!B:F,5,0)</f>
        <v>#N/A</v>
      </c>
      <c r="E702" t="str">
        <f>VLOOKUP(B702,THE!A:C,3,0)</f>
        <v>351-400</v>
      </c>
      <c r="F702" t="e">
        <f>VLOOKUP(B702,ARWU!B:D,2,0)</f>
        <v>#N/A</v>
      </c>
    </row>
    <row r="703" spans="1:6">
      <c r="A703" t="s">
        <v>2</v>
      </c>
      <c r="B703" t="s">
        <v>746</v>
      </c>
      <c r="C703">
        <v>702</v>
      </c>
      <c r="D703">
        <f>VLOOKUP(B703,USNEWS!B:F,5,0)</f>
        <v>329</v>
      </c>
      <c r="E703" t="e">
        <f>VLOOKUP(B703,THE!A:C,3,0)</f>
        <v>#N/A</v>
      </c>
      <c r="F703" t="str">
        <f>VLOOKUP(B703,ARWU!B:D,2,0)</f>
        <v>201-300</v>
      </c>
    </row>
    <row r="704" spans="1:6">
      <c r="A704" t="s">
        <v>37</v>
      </c>
      <c r="B704" t="s">
        <v>747</v>
      </c>
      <c r="C704">
        <v>703</v>
      </c>
      <c r="D704" t="e">
        <f>VLOOKUP(B704,USNEWS!B:F,5,0)</f>
        <v>#N/A</v>
      </c>
      <c r="E704" t="str">
        <f>VLOOKUP(B704,THE!A:C,3,0)</f>
        <v>601-800</v>
      </c>
      <c r="F704" t="e">
        <f>VLOOKUP(B704,ARWU!B:D,2,0)</f>
        <v>#N/A</v>
      </c>
    </row>
    <row r="705" spans="1:6">
      <c r="A705" t="s">
        <v>264</v>
      </c>
      <c r="B705" t="s">
        <v>748</v>
      </c>
      <c r="C705">
        <v>704</v>
      </c>
      <c r="D705" t="e">
        <f>VLOOKUP(B705,USNEWS!B:F,5,0)</f>
        <v>#N/A</v>
      </c>
      <c r="E705" t="str">
        <f>VLOOKUP(B705,THE!A:C,3,0)</f>
        <v>801+</v>
      </c>
      <c r="F705" t="e">
        <f>VLOOKUP(B705,ARWU!B:D,2,0)</f>
        <v>#N/A</v>
      </c>
    </row>
    <row r="706" spans="1:6">
      <c r="A706" t="s">
        <v>87</v>
      </c>
      <c r="B706" t="s">
        <v>749</v>
      </c>
      <c r="C706">
        <v>705</v>
      </c>
      <c r="D706" t="e">
        <f>VLOOKUP(B706,USNEWS!B:F,5,0)</f>
        <v>#N/A</v>
      </c>
      <c r="E706" t="e">
        <f>VLOOKUP(B706,THE!A:C,3,0)</f>
        <v>#N/A</v>
      </c>
      <c r="F706" t="e">
        <f>VLOOKUP(B706,ARWU!B:D,2,0)</f>
        <v>#N/A</v>
      </c>
    </row>
    <row r="707" spans="1:6">
      <c r="A707" t="s">
        <v>431</v>
      </c>
      <c r="B707" t="s">
        <v>750</v>
      </c>
      <c r="C707">
        <v>706</v>
      </c>
      <c r="D707" t="e">
        <f>VLOOKUP(B707,USNEWS!B:F,5,0)</f>
        <v>#N/A</v>
      </c>
      <c r="E707" t="e">
        <f>VLOOKUP(B707,THE!A:C,3,0)</f>
        <v>#N/A</v>
      </c>
      <c r="F707" t="e">
        <f>VLOOKUP(B707,ARWU!B:D,2,0)</f>
        <v>#N/A</v>
      </c>
    </row>
    <row r="708" spans="1:6">
      <c r="A708" t="s">
        <v>384</v>
      </c>
      <c r="B708" t="s">
        <v>751</v>
      </c>
      <c r="C708">
        <v>707</v>
      </c>
      <c r="D708">
        <f>VLOOKUP(B708,USNEWS!B:F,5,0)</f>
        <v>717</v>
      </c>
      <c r="E708" t="str">
        <f>VLOOKUP(B708,THE!A:C,3,0)</f>
        <v>801+</v>
      </c>
      <c r="F708" t="e">
        <f>VLOOKUP(B708,ARWU!B:D,2,0)</f>
        <v>#N/A</v>
      </c>
    </row>
    <row r="709" spans="1:6">
      <c r="A709" t="s">
        <v>341</v>
      </c>
      <c r="B709" t="s">
        <v>752</v>
      </c>
      <c r="C709">
        <v>708</v>
      </c>
      <c r="D709" t="e">
        <f>VLOOKUP(B709,USNEWS!B:F,5,0)</f>
        <v>#N/A</v>
      </c>
      <c r="E709" t="e">
        <f>VLOOKUP(B709,THE!A:C,3,0)</f>
        <v>#N/A</v>
      </c>
      <c r="F709" t="e">
        <f>VLOOKUP(B709,ARWU!B:D,2,0)</f>
        <v>#N/A</v>
      </c>
    </row>
    <row r="710" spans="1:6">
      <c r="A710" t="s">
        <v>384</v>
      </c>
      <c r="B710" t="s">
        <v>753</v>
      </c>
      <c r="C710">
        <v>709</v>
      </c>
      <c r="D710" t="e">
        <f>VLOOKUP(B710,USNEWS!B:F,5,0)</f>
        <v>#N/A</v>
      </c>
      <c r="E710" t="e">
        <f>VLOOKUP(B710,THE!A:C,3,0)</f>
        <v>#N/A</v>
      </c>
      <c r="F710" t="e">
        <f>VLOOKUP(B710,ARWU!B:D,2,0)</f>
        <v>#N/A</v>
      </c>
    </row>
    <row r="711" spans="1:6">
      <c r="A711" t="s">
        <v>384</v>
      </c>
      <c r="B711" t="s">
        <v>754</v>
      </c>
      <c r="C711">
        <v>710</v>
      </c>
      <c r="D711">
        <f>VLOOKUP(B711,USNEWS!B:F,5,0)</f>
        <v>725</v>
      </c>
      <c r="E711" t="str">
        <f>VLOOKUP(B711,THE!A:C,3,0)</f>
        <v>801+</v>
      </c>
      <c r="F711" t="e">
        <f>VLOOKUP(B711,ARWU!B:D,2,0)</f>
        <v>#N/A</v>
      </c>
    </row>
    <row r="712" spans="1:6">
      <c r="A712" t="s">
        <v>756</v>
      </c>
      <c r="B712" t="s">
        <v>755</v>
      </c>
      <c r="C712">
        <v>711</v>
      </c>
      <c r="D712" t="e">
        <f>VLOOKUP(B712,USNEWS!B:F,5,0)</f>
        <v>#N/A</v>
      </c>
      <c r="E712" t="str">
        <f>VLOOKUP(B712,THE!A:C,3,0)</f>
        <v>801+</v>
      </c>
      <c r="F712" t="e">
        <f>VLOOKUP(B712,ARWU!B:D,2,0)</f>
        <v>#N/A</v>
      </c>
    </row>
    <row r="713" spans="1:6">
      <c r="A713" t="s">
        <v>161</v>
      </c>
      <c r="B713" t="s">
        <v>757</v>
      </c>
      <c r="C713">
        <v>712</v>
      </c>
      <c r="D713" t="e">
        <f>VLOOKUP(B713,USNEWS!B:F,5,0)</f>
        <v>#N/A</v>
      </c>
      <c r="E713" t="e">
        <f>VLOOKUP(B713,THE!A:C,3,0)</f>
        <v>#N/A</v>
      </c>
      <c r="F713" t="e">
        <f>VLOOKUP(B713,ARWU!B:D,2,0)</f>
        <v>#N/A</v>
      </c>
    </row>
    <row r="714" spans="1:6">
      <c r="A714" t="s">
        <v>438</v>
      </c>
      <c r="B714" t="s">
        <v>758</v>
      </c>
      <c r="C714">
        <v>713</v>
      </c>
      <c r="D714" t="e">
        <f>VLOOKUP(B714,USNEWS!B:F,5,0)</f>
        <v>#N/A</v>
      </c>
      <c r="E714" t="e">
        <f>VLOOKUP(B714,THE!A:C,3,0)</f>
        <v>#N/A</v>
      </c>
      <c r="F714" t="e">
        <f>VLOOKUP(B714,ARWU!B:D,2,0)</f>
        <v>#N/A</v>
      </c>
    </row>
    <row r="715" spans="1:6">
      <c r="A715" t="s">
        <v>35</v>
      </c>
      <c r="B715" t="s">
        <v>759</v>
      </c>
      <c r="C715">
        <v>714</v>
      </c>
      <c r="D715" t="e">
        <f>VLOOKUP(B715,USNEWS!B:F,5,0)</f>
        <v>#N/A</v>
      </c>
      <c r="E715" t="e">
        <f>VLOOKUP(B715,THE!A:C,3,0)</f>
        <v>#N/A</v>
      </c>
      <c r="F715" t="e">
        <f>VLOOKUP(B715,ARWU!B:D,2,0)</f>
        <v>#N/A</v>
      </c>
    </row>
    <row r="716" spans="1:6">
      <c r="A716" t="s">
        <v>422</v>
      </c>
      <c r="B716" t="s">
        <v>760</v>
      </c>
      <c r="C716">
        <v>715</v>
      </c>
      <c r="D716" t="e">
        <f>VLOOKUP(B716,USNEWS!B:F,5,0)</f>
        <v>#N/A</v>
      </c>
      <c r="E716" t="str">
        <f>VLOOKUP(B716,THE!A:C,3,0)</f>
        <v>501-600</v>
      </c>
      <c r="F716" t="e">
        <f>VLOOKUP(B716,ARWU!B:D,2,0)</f>
        <v>#N/A</v>
      </c>
    </row>
    <row r="717" spans="1:6">
      <c r="A717" t="s">
        <v>2</v>
      </c>
      <c r="B717" t="s">
        <v>761</v>
      </c>
      <c r="C717">
        <v>716</v>
      </c>
      <c r="D717">
        <f>VLOOKUP(B717,USNEWS!B:F,5,0)</f>
        <v>588</v>
      </c>
      <c r="E717" t="str">
        <f>VLOOKUP(B717,THE!A:C,3,0)</f>
        <v>601-800</v>
      </c>
      <c r="F717" t="e">
        <f>VLOOKUP(B717,ARWU!B:D,2,0)</f>
        <v>#N/A</v>
      </c>
    </row>
    <row r="718" spans="1:6">
      <c r="A718" t="s">
        <v>20</v>
      </c>
      <c r="B718" t="s">
        <v>762</v>
      </c>
      <c r="C718">
        <v>717</v>
      </c>
      <c r="D718" t="e">
        <f>VLOOKUP(B718,USNEWS!B:F,5,0)</f>
        <v>#N/A</v>
      </c>
      <c r="E718" t="str">
        <f>VLOOKUP(B718,THE!A:C,3,0)</f>
        <v>601-800</v>
      </c>
      <c r="F718" t="e">
        <f>VLOOKUP(B718,ARWU!B:D,2,0)</f>
        <v>#N/A</v>
      </c>
    </row>
    <row r="719" spans="1:6">
      <c r="A719" t="s">
        <v>756</v>
      </c>
      <c r="B719" t="s">
        <v>763</v>
      </c>
      <c r="C719">
        <v>718</v>
      </c>
      <c r="D719" t="e">
        <f>VLOOKUP(B719,USNEWS!B:F,5,0)</f>
        <v>#N/A</v>
      </c>
      <c r="E719" t="e">
        <f>VLOOKUP(B719,THE!A:C,3,0)</f>
        <v>#N/A</v>
      </c>
      <c r="F719" t="e">
        <f>VLOOKUP(B719,ARWU!B:D,2,0)</f>
        <v>#N/A</v>
      </c>
    </row>
    <row r="720" spans="1:6">
      <c r="A720" t="s">
        <v>765</v>
      </c>
      <c r="B720" t="s">
        <v>764</v>
      </c>
      <c r="C720">
        <v>719</v>
      </c>
      <c r="D720" t="e">
        <f>VLOOKUP(B720,USNEWS!B:F,5,0)</f>
        <v>#N/A</v>
      </c>
      <c r="E720" t="e">
        <f>VLOOKUP(B720,THE!A:C,3,0)</f>
        <v>#N/A</v>
      </c>
      <c r="F720" t="e">
        <f>VLOOKUP(B720,ARWU!B:D,2,0)</f>
        <v>#N/A</v>
      </c>
    </row>
    <row r="721" spans="1:6">
      <c r="A721" t="s">
        <v>159</v>
      </c>
      <c r="B721" t="s">
        <v>766</v>
      </c>
      <c r="C721">
        <v>720</v>
      </c>
      <c r="D721">
        <f>VLOOKUP(B721,USNEWS!B:F,5,0)</f>
        <v>625</v>
      </c>
      <c r="E721" t="e">
        <f>VLOOKUP(B721,THE!A:C,3,0)</f>
        <v>#N/A</v>
      </c>
      <c r="F721" t="e">
        <f>VLOOKUP(B721,ARWU!B:D,2,0)</f>
        <v>#N/A</v>
      </c>
    </row>
    <row r="722" spans="1:6">
      <c r="A722" t="s">
        <v>2</v>
      </c>
      <c r="B722" t="s">
        <v>767</v>
      </c>
      <c r="C722">
        <v>721</v>
      </c>
      <c r="D722">
        <f>VLOOKUP(B722,USNEWS!B:F,5,0)</f>
        <v>312</v>
      </c>
      <c r="E722" t="e">
        <f>VLOOKUP(B722,THE!A:C,3,0)</f>
        <v>#N/A</v>
      </c>
      <c r="F722" t="e">
        <f>VLOOKUP(B722,ARWU!B:D,2,0)</f>
        <v>#N/A</v>
      </c>
    </row>
    <row r="723" spans="1:6">
      <c r="A723" t="s">
        <v>23</v>
      </c>
      <c r="B723" t="s">
        <v>768</v>
      </c>
      <c r="C723">
        <v>722</v>
      </c>
      <c r="D723">
        <f>VLOOKUP(B723,USNEWS!B:F,5,0)</f>
        <v>672</v>
      </c>
      <c r="E723" t="e">
        <f>VLOOKUP(B723,THE!A:C,3,0)</f>
        <v>#N/A</v>
      </c>
      <c r="F723" t="e">
        <f>VLOOKUP(B723,ARWU!B:D,2,0)</f>
        <v>#N/A</v>
      </c>
    </row>
    <row r="724" spans="1:6">
      <c r="A724" t="s">
        <v>372</v>
      </c>
      <c r="B724" t="s">
        <v>769</v>
      </c>
      <c r="C724">
        <v>723</v>
      </c>
      <c r="D724" t="e">
        <f>VLOOKUP(B724,USNEWS!B:F,5,0)</f>
        <v>#N/A</v>
      </c>
      <c r="E724" t="e">
        <f>VLOOKUP(B724,THE!A:C,3,0)</f>
        <v>#N/A</v>
      </c>
      <c r="F724" t="e">
        <f>VLOOKUP(B724,ARWU!B:D,2,0)</f>
        <v>#N/A</v>
      </c>
    </row>
    <row r="725" spans="1:6">
      <c r="A725" t="s">
        <v>133</v>
      </c>
      <c r="B725" t="s">
        <v>770</v>
      </c>
      <c r="C725">
        <v>724</v>
      </c>
      <c r="D725" t="e">
        <f>VLOOKUP(B725,USNEWS!B:F,5,0)</f>
        <v>#N/A</v>
      </c>
      <c r="E725" t="e">
        <f>VLOOKUP(B725,THE!A:C,3,0)</f>
        <v>#N/A</v>
      </c>
      <c r="F725" t="e">
        <f>VLOOKUP(B725,ARWU!B:D,2,0)</f>
        <v>#N/A</v>
      </c>
    </row>
    <row r="726" spans="1:6">
      <c r="A726" t="s">
        <v>2</v>
      </c>
      <c r="B726" t="s">
        <v>771</v>
      </c>
      <c r="C726">
        <v>725</v>
      </c>
      <c r="D726" t="e">
        <f>VLOOKUP(B726,USNEWS!B:F,5,0)</f>
        <v>#N/A</v>
      </c>
      <c r="E726" t="e">
        <f>VLOOKUP(B726,THE!A:C,3,0)</f>
        <v>#N/A</v>
      </c>
      <c r="F726" t="e">
        <f>VLOOKUP(B726,ARWU!B:D,2,0)</f>
        <v>#N/A</v>
      </c>
    </row>
    <row r="727" spans="1:6">
      <c r="A727" t="s">
        <v>341</v>
      </c>
      <c r="B727" t="s">
        <v>772</v>
      </c>
      <c r="C727">
        <v>726</v>
      </c>
      <c r="D727" t="e">
        <f>VLOOKUP(B727,USNEWS!B:F,5,0)</f>
        <v>#N/A</v>
      </c>
      <c r="E727" t="e">
        <f>VLOOKUP(B727,THE!A:C,3,0)</f>
        <v>#N/A</v>
      </c>
      <c r="F727" t="e">
        <f>VLOOKUP(B727,ARWU!B:D,2,0)</f>
        <v>#N/A</v>
      </c>
    </row>
    <row r="728" spans="1:6">
      <c r="A728" t="s">
        <v>584</v>
      </c>
      <c r="B728" t="s">
        <v>773</v>
      </c>
      <c r="C728">
        <v>727</v>
      </c>
      <c r="D728" t="e">
        <f>VLOOKUP(B728,USNEWS!B:F,5,0)</f>
        <v>#N/A</v>
      </c>
      <c r="E728" t="str">
        <f>VLOOKUP(B728,THE!A:C,3,0)</f>
        <v>601-800</v>
      </c>
      <c r="F728" t="e">
        <f>VLOOKUP(B728,ARWU!B:D,2,0)</f>
        <v>#N/A</v>
      </c>
    </row>
    <row r="729" spans="1:6">
      <c r="A729" t="s">
        <v>20</v>
      </c>
      <c r="B729" t="s">
        <v>774</v>
      </c>
      <c r="C729">
        <v>728</v>
      </c>
      <c r="D729" t="e">
        <f>VLOOKUP(B729,USNEWS!B:F,5,0)</f>
        <v>#N/A</v>
      </c>
      <c r="E729" t="e">
        <f>VLOOKUP(B729,THE!A:C,3,0)</f>
        <v>#N/A</v>
      </c>
      <c r="F729" t="e">
        <f>VLOOKUP(B729,ARWU!B:D,2,0)</f>
        <v>#N/A</v>
      </c>
    </row>
    <row r="730" spans="1:6">
      <c r="A730" t="s">
        <v>37</v>
      </c>
      <c r="B730" t="s">
        <v>775</v>
      </c>
      <c r="C730">
        <v>729</v>
      </c>
      <c r="D730">
        <f>VLOOKUP(B730,USNEWS!B:F,5,0)</f>
        <v>708</v>
      </c>
      <c r="E730" t="str">
        <f>VLOOKUP(B730,THE!A:C,3,0)</f>
        <v>801+</v>
      </c>
      <c r="F730" t="e">
        <f>VLOOKUP(B730,ARWU!B:D,2,0)</f>
        <v>#N/A</v>
      </c>
    </row>
    <row r="731" spans="1:6">
      <c r="A731" t="s">
        <v>2</v>
      </c>
      <c r="B731" t="s">
        <v>776</v>
      </c>
      <c r="C731">
        <v>730</v>
      </c>
      <c r="D731">
        <f>VLOOKUP(B731,USNEWS!B:F,5,0)</f>
        <v>567</v>
      </c>
      <c r="E731" t="str">
        <f>VLOOKUP(B731,THE!A:C,3,0)</f>
        <v>601-800</v>
      </c>
      <c r="F731" t="e">
        <f>VLOOKUP(B731,ARWU!B:D,2,0)</f>
        <v>#N/A</v>
      </c>
    </row>
    <row r="732" spans="1:6">
      <c r="A732" t="s">
        <v>584</v>
      </c>
      <c r="B732" t="s">
        <v>777</v>
      </c>
      <c r="C732">
        <v>731</v>
      </c>
      <c r="D732" t="e">
        <f>VLOOKUP(B732,USNEWS!B:F,5,0)</f>
        <v>#N/A</v>
      </c>
      <c r="E732" t="e">
        <f>VLOOKUP(B732,THE!A:C,3,0)</f>
        <v>#N/A</v>
      </c>
      <c r="F732" t="e">
        <f>VLOOKUP(B732,ARWU!B:D,2,0)</f>
        <v>#N/A</v>
      </c>
    </row>
    <row r="733" spans="1:6">
      <c r="A733" t="s">
        <v>438</v>
      </c>
      <c r="B733" t="s">
        <v>778</v>
      </c>
      <c r="C733">
        <v>732</v>
      </c>
      <c r="D733" t="e">
        <f>VLOOKUP(B733,USNEWS!B:F,5,0)</f>
        <v>#N/A</v>
      </c>
      <c r="E733" t="e">
        <f>VLOOKUP(B733,THE!A:C,3,0)</f>
        <v>#N/A</v>
      </c>
      <c r="F733" t="e">
        <f>VLOOKUP(B733,ARWU!B:D,2,0)</f>
        <v>#N/A</v>
      </c>
    </row>
    <row r="734" spans="1:6">
      <c r="A734" t="s">
        <v>37</v>
      </c>
      <c r="B734" t="s">
        <v>779</v>
      </c>
      <c r="C734">
        <v>733</v>
      </c>
      <c r="D734" t="e">
        <f>VLOOKUP(B734,USNEWS!B:F,5,0)</f>
        <v>#N/A</v>
      </c>
      <c r="E734" t="e">
        <f>VLOOKUP(B734,THE!A:C,3,0)</f>
        <v>#N/A</v>
      </c>
      <c r="F734" t="e">
        <f>VLOOKUP(B734,ARWU!B:D,2,0)</f>
        <v>#N/A</v>
      </c>
    </row>
    <row r="735" spans="1:6">
      <c r="A735" t="s">
        <v>395</v>
      </c>
      <c r="B735" t="s">
        <v>780</v>
      </c>
      <c r="C735">
        <v>734</v>
      </c>
      <c r="D735" t="e">
        <f>VLOOKUP(B735,USNEWS!B:F,5,0)</f>
        <v>#N/A</v>
      </c>
      <c r="E735" t="e">
        <f>VLOOKUP(B735,THE!A:C,3,0)</f>
        <v>#N/A</v>
      </c>
      <c r="F735" t="e">
        <f>VLOOKUP(B735,ARWU!B:D,2,0)</f>
        <v>#N/A</v>
      </c>
    </row>
    <row r="736" spans="1:6">
      <c r="A736" t="s">
        <v>341</v>
      </c>
      <c r="B736" t="s">
        <v>781</v>
      </c>
      <c r="C736">
        <v>735</v>
      </c>
      <c r="D736" t="e">
        <f>VLOOKUP(B736,USNEWS!B:F,5,0)</f>
        <v>#N/A</v>
      </c>
      <c r="E736" t="e">
        <f>VLOOKUP(B736,THE!A:C,3,0)</f>
        <v>#N/A</v>
      </c>
      <c r="F736" t="e">
        <f>VLOOKUP(B736,ARWU!B:D,2,0)</f>
        <v>#N/A</v>
      </c>
    </row>
    <row r="737" spans="1:6">
      <c r="A737" t="s">
        <v>405</v>
      </c>
      <c r="B737" t="s">
        <v>782</v>
      </c>
      <c r="C737">
        <v>736</v>
      </c>
      <c r="D737" t="e">
        <f>VLOOKUP(B737,USNEWS!B:F,5,0)</f>
        <v>#N/A</v>
      </c>
      <c r="E737" t="e">
        <f>VLOOKUP(B737,THE!A:C,3,0)</f>
        <v>#N/A</v>
      </c>
      <c r="F737" t="e">
        <f>VLOOKUP(B737,ARWU!B:D,2,0)</f>
        <v>#N/A</v>
      </c>
    </row>
    <row r="738" spans="1:6">
      <c r="A738" t="s">
        <v>35</v>
      </c>
      <c r="B738" t="s">
        <v>783</v>
      </c>
      <c r="C738">
        <v>737</v>
      </c>
      <c r="D738" t="e">
        <f>VLOOKUP(B738,USNEWS!B:F,5,0)</f>
        <v>#N/A</v>
      </c>
      <c r="E738" t="str">
        <f>VLOOKUP(B738,THE!A:C,3,0)</f>
        <v>801+</v>
      </c>
      <c r="F738" t="e">
        <f>VLOOKUP(B738,ARWU!B:D,2,0)</f>
        <v>#N/A</v>
      </c>
    </row>
    <row r="739" spans="1:6">
      <c r="A739" t="s">
        <v>247</v>
      </c>
      <c r="B739" t="s">
        <v>784</v>
      </c>
      <c r="C739">
        <v>738</v>
      </c>
      <c r="D739" t="e">
        <f>VLOOKUP(B739,USNEWS!B:F,5,0)</f>
        <v>#N/A</v>
      </c>
      <c r="E739" t="e">
        <f>VLOOKUP(B739,THE!A:C,3,0)</f>
        <v>#N/A</v>
      </c>
      <c r="F739" t="e">
        <f>VLOOKUP(B739,ARWU!B:D,2,0)</f>
        <v>#N/A</v>
      </c>
    </row>
    <row r="740" spans="1:6">
      <c r="A740" t="s">
        <v>20</v>
      </c>
      <c r="B740" t="s">
        <v>785</v>
      </c>
      <c r="C740">
        <v>739</v>
      </c>
      <c r="D740" t="e">
        <f>VLOOKUP(B740,USNEWS!B:F,5,0)</f>
        <v>#N/A</v>
      </c>
      <c r="E740" t="str">
        <f>VLOOKUP(B740,THE!A:C,3,0)</f>
        <v>501-600</v>
      </c>
      <c r="F740" t="e">
        <f>VLOOKUP(B740,ARWU!B:D,2,0)</f>
        <v>#N/A</v>
      </c>
    </row>
    <row r="741" spans="1:6">
      <c r="A741" t="s">
        <v>2</v>
      </c>
      <c r="B741" t="s">
        <v>786</v>
      </c>
      <c r="C741">
        <v>740</v>
      </c>
      <c r="D741" t="e">
        <f>VLOOKUP(B741,USNEWS!B:F,5,0)</f>
        <v>#N/A</v>
      </c>
      <c r="E741" t="e">
        <f>VLOOKUP(B741,THE!A:C,3,0)</f>
        <v>#N/A</v>
      </c>
      <c r="F741" t="e">
        <f>VLOOKUP(B741,ARWU!B:D,2,0)</f>
        <v>#N/A</v>
      </c>
    </row>
    <row r="742" spans="1:6">
      <c r="A742" t="s">
        <v>68</v>
      </c>
      <c r="B742" t="s">
        <v>787</v>
      </c>
      <c r="C742">
        <v>741</v>
      </c>
      <c r="D742" t="e">
        <f>VLOOKUP(B742,USNEWS!B:F,5,0)</f>
        <v>#N/A</v>
      </c>
      <c r="E742" t="str">
        <f>VLOOKUP(B742,THE!A:C,3,0)</f>
        <v>801+</v>
      </c>
      <c r="F742" t="e">
        <f>VLOOKUP(B742,ARWU!B:D,2,0)</f>
        <v>#N/A</v>
      </c>
    </row>
    <row r="743" spans="1:6">
      <c r="A743" t="s">
        <v>438</v>
      </c>
      <c r="B743" t="s">
        <v>788</v>
      </c>
      <c r="C743">
        <v>742</v>
      </c>
      <c r="D743" t="e">
        <f>VLOOKUP(B743,USNEWS!B:F,5,0)</f>
        <v>#N/A</v>
      </c>
      <c r="E743" t="e">
        <f>VLOOKUP(B743,THE!A:C,3,0)</f>
        <v>#N/A</v>
      </c>
      <c r="F743" t="e">
        <f>VLOOKUP(B743,ARWU!B:D,2,0)</f>
        <v>#N/A</v>
      </c>
    </row>
    <row r="744" spans="1:6">
      <c r="A744" t="s">
        <v>2</v>
      </c>
      <c r="B744" t="s">
        <v>789</v>
      </c>
      <c r="C744">
        <v>743</v>
      </c>
      <c r="D744">
        <f>VLOOKUP(B744,USNEWS!B:F,5,0)</f>
        <v>471</v>
      </c>
      <c r="E744" t="str">
        <f>VLOOKUP(B744,THE!A:C,3,0)</f>
        <v>401-500</v>
      </c>
      <c r="F744" t="e">
        <f>VLOOKUP(B744,ARWU!B:D,2,0)</f>
        <v>#N/A</v>
      </c>
    </row>
    <row r="745" spans="1:6">
      <c r="A745" t="s">
        <v>35</v>
      </c>
      <c r="B745" t="s">
        <v>790</v>
      </c>
      <c r="C745">
        <v>744</v>
      </c>
      <c r="D745" t="e">
        <f>VLOOKUP(B745,USNEWS!B:F,5,0)</f>
        <v>#N/A</v>
      </c>
      <c r="E745" t="str">
        <f>VLOOKUP(B745,THE!A:C,3,0)</f>
        <v>801+</v>
      </c>
      <c r="F745" t="e">
        <f>VLOOKUP(B745,ARWU!B:D,2,0)</f>
        <v>#N/A</v>
      </c>
    </row>
    <row r="746" spans="1:6">
      <c r="A746" t="s">
        <v>438</v>
      </c>
      <c r="B746" t="s">
        <v>791</v>
      </c>
      <c r="C746">
        <v>745</v>
      </c>
      <c r="D746">
        <f>VLOOKUP(B746,USNEWS!B:F,5,0)</f>
        <v>606</v>
      </c>
      <c r="E746" t="str">
        <f>VLOOKUP(B746,THE!A:C,3,0)</f>
        <v>601-800</v>
      </c>
      <c r="F746" t="e">
        <f>VLOOKUP(B746,ARWU!B:D,2,0)</f>
        <v>#N/A</v>
      </c>
    </row>
    <row r="747" spans="1:6">
      <c r="A747" t="s">
        <v>133</v>
      </c>
      <c r="B747" t="s">
        <v>792</v>
      </c>
      <c r="C747">
        <v>746</v>
      </c>
      <c r="D747" t="e">
        <f>VLOOKUP(B747,USNEWS!B:F,5,0)</f>
        <v>#N/A</v>
      </c>
      <c r="E747" t="e">
        <f>VLOOKUP(B747,THE!A:C,3,0)</f>
        <v>#N/A</v>
      </c>
      <c r="F747" t="e">
        <f>VLOOKUP(B747,ARWU!B:D,2,0)</f>
        <v>#N/A</v>
      </c>
    </row>
    <row r="748" spans="1:6">
      <c r="A748" t="s">
        <v>438</v>
      </c>
      <c r="B748" t="s">
        <v>793</v>
      </c>
      <c r="C748">
        <v>747</v>
      </c>
      <c r="D748">
        <f>VLOOKUP(B748,USNEWS!B:F,5,0)</f>
        <v>560</v>
      </c>
      <c r="E748" t="str">
        <f>VLOOKUP(B748,THE!A:C,3,0)</f>
        <v>601-800</v>
      </c>
      <c r="F748" t="e">
        <f>VLOOKUP(B748,ARWU!B:D,2,0)</f>
        <v>#N/A</v>
      </c>
    </row>
    <row r="749" spans="1:6">
      <c r="A749" t="s">
        <v>2</v>
      </c>
      <c r="B749" t="s">
        <v>794</v>
      </c>
      <c r="C749">
        <v>748</v>
      </c>
      <c r="D749">
        <f>VLOOKUP(B749,USNEWS!B:F,5,0)</f>
        <v>352</v>
      </c>
      <c r="E749" t="str">
        <f>VLOOKUP(B749,THE!A:C,3,0)</f>
        <v>501-600</v>
      </c>
      <c r="F749" t="e">
        <f>VLOOKUP(B749,ARWU!B:D,2,0)</f>
        <v>#N/A</v>
      </c>
    </row>
    <row r="750" spans="1:6">
      <c r="A750" t="s">
        <v>523</v>
      </c>
      <c r="B750" t="s">
        <v>795</v>
      </c>
      <c r="C750">
        <v>749</v>
      </c>
      <c r="D750" t="e">
        <f>VLOOKUP(B750,USNEWS!B:F,5,0)</f>
        <v>#N/A</v>
      </c>
      <c r="E750" t="str">
        <f>VLOOKUP(B750,THE!A:C,3,0)</f>
        <v>801+</v>
      </c>
      <c r="F750" t="e">
        <f>VLOOKUP(B750,ARWU!B:D,2,0)</f>
        <v>#N/A</v>
      </c>
    </row>
    <row r="751" spans="1:6">
      <c r="A751" t="s">
        <v>247</v>
      </c>
      <c r="B751" t="s">
        <v>796</v>
      </c>
      <c r="C751">
        <v>750</v>
      </c>
      <c r="D751" t="e">
        <f>VLOOKUP(B751,USNEWS!B:F,5,0)</f>
        <v>#N/A</v>
      </c>
      <c r="E751" t="e">
        <f>VLOOKUP(B751,THE!A:C,3,0)</f>
        <v>#N/A</v>
      </c>
      <c r="F751" t="e">
        <f>VLOOKUP(B751,ARWU!B:D,2,0)</f>
        <v>#N/A</v>
      </c>
    </row>
    <row r="752" spans="1:6">
      <c r="A752" t="s">
        <v>2</v>
      </c>
      <c r="B752" t="s">
        <v>797</v>
      </c>
      <c r="C752">
        <v>751</v>
      </c>
      <c r="D752">
        <f>VLOOKUP(B752,USNEWS!B:F,5,0)</f>
        <v>609</v>
      </c>
      <c r="E752" t="str">
        <f>VLOOKUP(B752,THE!A:C,3,0)</f>
        <v>401-500</v>
      </c>
      <c r="F752" t="e">
        <f>VLOOKUP(B752,ARWU!B:D,2,0)</f>
        <v>#N/A</v>
      </c>
    </row>
    <row r="753" spans="1:6">
      <c r="A753" t="s">
        <v>765</v>
      </c>
      <c r="B753" t="s">
        <v>798</v>
      </c>
      <c r="C753">
        <v>752</v>
      </c>
      <c r="D753" t="e">
        <f>VLOOKUP(B753,USNEWS!B:F,5,0)</f>
        <v>#N/A</v>
      </c>
      <c r="E753" t="e">
        <f>VLOOKUP(B753,THE!A:C,3,0)</f>
        <v>#N/A</v>
      </c>
      <c r="F753" t="e">
        <f>VLOOKUP(B753,ARWU!B:D,2,0)</f>
        <v>#N/A</v>
      </c>
    </row>
    <row r="754" spans="1:6">
      <c r="A754" t="s">
        <v>264</v>
      </c>
      <c r="B754" t="s">
        <v>799</v>
      </c>
      <c r="C754">
        <v>753</v>
      </c>
      <c r="D754" t="e">
        <f>VLOOKUP(B754,USNEWS!B:F,5,0)</f>
        <v>#N/A</v>
      </c>
      <c r="E754" t="str">
        <f>VLOOKUP(B754,THE!A:C,3,0)</f>
        <v>801+</v>
      </c>
      <c r="F754" t="e">
        <f>VLOOKUP(B754,ARWU!B:D,2,0)</f>
        <v>#N/A</v>
      </c>
    </row>
    <row r="755" spans="1:6">
      <c r="A755" t="s">
        <v>197</v>
      </c>
      <c r="B755" t="s">
        <v>800</v>
      </c>
      <c r="C755">
        <v>754</v>
      </c>
      <c r="D755" t="e">
        <f>VLOOKUP(B755,USNEWS!B:F,5,0)</f>
        <v>#N/A</v>
      </c>
      <c r="E755" t="e">
        <f>VLOOKUP(B755,THE!A:C,3,0)</f>
        <v>#N/A</v>
      </c>
      <c r="F755" t="e">
        <f>VLOOKUP(B755,ARWU!B:D,2,0)</f>
        <v>#N/A</v>
      </c>
    </row>
    <row r="756" spans="1:6">
      <c r="A756" t="s">
        <v>264</v>
      </c>
      <c r="B756" t="s">
        <v>801</v>
      </c>
      <c r="C756">
        <v>755</v>
      </c>
      <c r="D756" t="e">
        <f>VLOOKUP(B756,USNEWS!B:F,5,0)</f>
        <v>#N/A</v>
      </c>
      <c r="E756" t="e">
        <f>VLOOKUP(B756,THE!A:C,3,0)</f>
        <v>#N/A</v>
      </c>
      <c r="F756" t="e">
        <f>VLOOKUP(B756,ARWU!B:D,2,0)</f>
        <v>#N/A</v>
      </c>
    </row>
    <row r="757" spans="1:6">
      <c r="A757" t="s">
        <v>37</v>
      </c>
      <c r="B757" t="s">
        <v>802</v>
      </c>
      <c r="C757">
        <v>756</v>
      </c>
      <c r="D757" t="e">
        <f>VLOOKUP(B757,USNEWS!B:F,5,0)</f>
        <v>#N/A</v>
      </c>
      <c r="E757" t="str">
        <f>VLOOKUP(B757,THE!A:C,3,0)</f>
        <v>601-800</v>
      </c>
      <c r="F757" t="e">
        <f>VLOOKUP(B757,ARWU!B:D,2,0)</f>
        <v>#N/A</v>
      </c>
    </row>
    <row r="758" spans="1:6">
      <c r="A758" t="s">
        <v>804</v>
      </c>
      <c r="B758" t="s">
        <v>803</v>
      </c>
      <c r="C758">
        <v>757</v>
      </c>
      <c r="D758" t="e">
        <f>VLOOKUP(B758,USNEWS!B:F,5,0)</f>
        <v>#N/A</v>
      </c>
      <c r="E758" t="str">
        <f>VLOOKUP(B758,THE!A:C,3,0)</f>
        <v>601-800</v>
      </c>
      <c r="F758" t="e">
        <f>VLOOKUP(B758,ARWU!B:D,2,0)</f>
        <v>#N/A</v>
      </c>
    </row>
    <row r="759" spans="1:6">
      <c r="A759" t="s">
        <v>562</v>
      </c>
      <c r="B759" t="s">
        <v>805</v>
      </c>
      <c r="C759">
        <v>758</v>
      </c>
      <c r="D759" t="e">
        <f>VLOOKUP(B759,USNEWS!B:F,5,0)</f>
        <v>#N/A</v>
      </c>
      <c r="E759" t="e">
        <f>VLOOKUP(B759,THE!A:C,3,0)</f>
        <v>#N/A</v>
      </c>
      <c r="F759" t="e">
        <f>VLOOKUP(B759,ARWU!B:D,2,0)</f>
        <v>#N/A</v>
      </c>
    </row>
    <row r="760" spans="1:6">
      <c r="A760" t="s">
        <v>112</v>
      </c>
      <c r="B760" t="s">
        <v>806</v>
      </c>
      <c r="C760">
        <v>759</v>
      </c>
      <c r="D760" t="e">
        <f>VLOOKUP(B760,USNEWS!B:F,5,0)</f>
        <v>#N/A</v>
      </c>
      <c r="E760" t="e">
        <f>VLOOKUP(B760,THE!A:C,3,0)</f>
        <v>#N/A</v>
      </c>
      <c r="F760" t="e">
        <f>VLOOKUP(B760,ARWU!B:D,2,0)</f>
        <v>#N/A</v>
      </c>
    </row>
    <row r="761" spans="1:6">
      <c r="A761" t="s">
        <v>386</v>
      </c>
      <c r="B761" t="s">
        <v>807</v>
      </c>
      <c r="C761">
        <v>760</v>
      </c>
      <c r="D761" t="e">
        <f>VLOOKUP(B761,USNEWS!B:F,5,0)</f>
        <v>#N/A</v>
      </c>
      <c r="E761" t="e">
        <f>VLOOKUP(B761,THE!A:C,3,0)</f>
        <v>#N/A</v>
      </c>
      <c r="F761" t="e">
        <f>VLOOKUP(B761,ARWU!B:D,2,0)</f>
        <v>#N/A</v>
      </c>
    </row>
    <row r="762" spans="1:6">
      <c r="A762" t="s">
        <v>2</v>
      </c>
      <c r="B762" t="s">
        <v>808</v>
      </c>
      <c r="C762">
        <v>761</v>
      </c>
      <c r="D762">
        <f>VLOOKUP(B762,USNEWS!B:F,5,0)</f>
        <v>568</v>
      </c>
      <c r="E762" t="e">
        <f>VLOOKUP(B762,THE!A:C,3,0)</f>
        <v>#N/A</v>
      </c>
      <c r="F762" t="e">
        <f>VLOOKUP(B762,ARWU!B:D,2,0)</f>
        <v>#N/A</v>
      </c>
    </row>
    <row r="763" spans="1:6">
      <c r="A763" t="s">
        <v>810</v>
      </c>
      <c r="B763" t="s">
        <v>809</v>
      </c>
      <c r="C763">
        <v>762</v>
      </c>
      <c r="D763">
        <f>VLOOKUP(B763,USNEWS!B:F,5,0)</f>
        <v>660</v>
      </c>
      <c r="E763" t="str">
        <f>VLOOKUP(B763,THE!A:C,3,0)</f>
        <v>401-500</v>
      </c>
      <c r="F763" t="e">
        <f>VLOOKUP(B763,ARWU!B:D,2,0)</f>
        <v>#N/A</v>
      </c>
    </row>
    <row r="764" spans="1:6">
      <c r="A764" t="s">
        <v>6</v>
      </c>
      <c r="B764" t="s">
        <v>811</v>
      </c>
      <c r="C764">
        <v>763</v>
      </c>
      <c r="D764" t="e">
        <f>VLOOKUP(B764,USNEWS!B:F,5,0)</f>
        <v>#N/A</v>
      </c>
      <c r="E764" t="str">
        <f>VLOOKUP(B764,THE!A:C,3,0)</f>
        <v>601-800</v>
      </c>
      <c r="F764" t="e">
        <f>VLOOKUP(B764,ARWU!B:D,2,0)</f>
        <v>#N/A</v>
      </c>
    </row>
    <row r="765" spans="1:6">
      <c r="A765" t="s">
        <v>2</v>
      </c>
      <c r="B765" t="s">
        <v>812</v>
      </c>
      <c r="C765">
        <v>764</v>
      </c>
      <c r="D765" t="e">
        <f>VLOOKUP(B765,USNEWS!B:F,5,0)</f>
        <v>#N/A</v>
      </c>
      <c r="E765" t="e">
        <f>VLOOKUP(B765,THE!A:C,3,0)</f>
        <v>#N/A</v>
      </c>
      <c r="F765" t="e">
        <f>VLOOKUP(B765,ARWU!B:D,2,0)</f>
        <v>#N/A</v>
      </c>
    </row>
    <row r="766" spans="1:6">
      <c r="A766" t="s">
        <v>2</v>
      </c>
      <c r="B766" t="s">
        <v>813</v>
      </c>
      <c r="C766">
        <v>765</v>
      </c>
      <c r="D766" t="e">
        <f>VLOOKUP(B766,USNEWS!B:F,5,0)</f>
        <v>#N/A</v>
      </c>
      <c r="E766" t="str">
        <f>VLOOKUP(B766,THE!A:C,3,0)</f>
        <v>601-800</v>
      </c>
      <c r="F766" t="e">
        <f>VLOOKUP(B766,ARWU!B:D,2,0)</f>
        <v>#N/A</v>
      </c>
    </row>
    <row r="767" spans="1:6">
      <c r="A767" t="s">
        <v>68</v>
      </c>
      <c r="B767" t="s">
        <v>814</v>
      </c>
      <c r="C767">
        <v>766</v>
      </c>
      <c r="D767" t="e">
        <f>VLOOKUP(B767,USNEWS!B:F,5,0)</f>
        <v>#N/A</v>
      </c>
      <c r="E767" t="str">
        <f>VLOOKUP(B767,THE!A:C,3,0)</f>
        <v>801+</v>
      </c>
      <c r="F767" t="e">
        <f>VLOOKUP(B767,ARWU!B:D,2,0)</f>
        <v>#N/A</v>
      </c>
    </row>
    <row r="768" spans="1:6">
      <c r="A768" t="s">
        <v>405</v>
      </c>
      <c r="B768" t="s">
        <v>815</v>
      </c>
      <c r="C768">
        <v>767</v>
      </c>
      <c r="D768" t="e">
        <f>VLOOKUP(B768,USNEWS!B:F,5,0)</f>
        <v>#N/A</v>
      </c>
      <c r="E768" t="e">
        <f>VLOOKUP(B768,THE!A:C,3,0)</f>
        <v>#N/A</v>
      </c>
      <c r="F768" t="e">
        <f>VLOOKUP(B768,ARWU!B:D,2,0)</f>
        <v>#N/A</v>
      </c>
    </row>
    <row r="769" spans="1:6">
      <c r="A769" t="s">
        <v>2</v>
      </c>
      <c r="B769" t="s">
        <v>816</v>
      </c>
      <c r="C769">
        <v>768</v>
      </c>
      <c r="D769" t="e">
        <f>VLOOKUP(B769,USNEWS!B:F,5,0)</f>
        <v>#N/A</v>
      </c>
      <c r="E769" t="e">
        <f>VLOOKUP(B769,THE!A:C,3,0)</f>
        <v>#N/A</v>
      </c>
      <c r="F769" t="e">
        <f>VLOOKUP(B769,ARWU!B:D,2,0)</f>
        <v>#N/A</v>
      </c>
    </row>
    <row r="770" spans="1:6">
      <c r="A770" t="s">
        <v>386</v>
      </c>
      <c r="B770" t="s">
        <v>817</v>
      </c>
      <c r="C770">
        <v>769</v>
      </c>
      <c r="D770" t="e">
        <f>VLOOKUP(B770,USNEWS!B:F,5,0)</f>
        <v>#N/A</v>
      </c>
      <c r="E770" t="e">
        <f>VLOOKUP(B770,THE!A:C,3,0)</f>
        <v>#N/A</v>
      </c>
      <c r="F770" t="e">
        <f>VLOOKUP(B770,ARWU!B:D,2,0)</f>
        <v>#N/A</v>
      </c>
    </row>
    <row r="771" spans="1:6">
      <c r="A771" t="s">
        <v>35</v>
      </c>
      <c r="B771" t="s">
        <v>818</v>
      </c>
      <c r="C771">
        <v>770</v>
      </c>
      <c r="D771">
        <f>VLOOKUP(B771,USNEWS!B:F,5,0)</f>
        <v>746</v>
      </c>
      <c r="E771" t="str">
        <f>VLOOKUP(B771,THE!A:C,3,0)</f>
        <v>601-800</v>
      </c>
      <c r="F771" t="e">
        <f>VLOOKUP(B771,ARWU!B:D,2,0)</f>
        <v>#N/A</v>
      </c>
    </row>
    <row r="772" spans="1:6">
      <c r="A772" t="s">
        <v>6</v>
      </c>
      <c r="B772" t="s">
        <v>819</v>
      </c>
      <c r="C772">
        <v>771</v>
      </c>
      <c r="D772" t="e">
        <f>VLOOKUP(B772,USNEWS!B:F,5,0)</f>
        <v>#N/A</v>
      </c>
      <c r="E772" t="e">
        <f>VLOOKUP(B772,THE!A:C,3,0)</f>
        <v>#N/A</v>
      </c>
      <c r="F772" t="e">
        <f>VLOOKUP(B772,ARWU!B:D,2,0)</f>
        <v>#N/A</v>
      </c>
    </row>
    <row r="773" spans="1:6">
      <c r="A773" t="s">
        <v>201</v>
      </c>
      <c r="B773" t="s">
        <v>820</v>
      </c>
      <c r="C773">
        <v>772</v>
      </c>
      <c r="D773" t="e">
        <f>VLOOKUP(B773,USNEWS!B:F,5,0)</f>
        <v>#N/A</v>
      </c>
      <c r="E773" t="e">
        <f>VLOOKUP(B773,THE!A:C,3,0)</f>
        <v>#N/A</v>
      </c>
      <c r="F773" t="e">
        <f>VLOOKUP(B773,ARWU!B:D,2,0)</f>
        <v>#N/A</v>
      </c>
    </row>
    <row r="774" spans="1:6">
      <c r="A774" t="s">
        <v>6</v>
      </c>
      <c r="B774" t="s">
        <v>821</v>
      </c>
      <c r="C774">
        <v>773</v>
      </c>
      <c r="D774" t="e">
        <f>VLOOKUP(B774,USNEWS!B:F,5,0)</f>
        <v>#N/A</v>
      </c>
      <c r="E774" t="str">
        <f>VLOOKUP(B774,THE!A:C,3,0)</f>
        <v>601-800</v>
      </c>
      <c r="F774" t="e">
        <f>VLOOKUP(B774,ARWU!B:D,2,0)</f>
        <v>#N/A</v>
      </c>
    </row>
    <row r="775" spans="1:6">
      <c r="A775" t="s">
        <v>112</v>
      </c>
      <c r="B775" t="s">
        <v>822</v>
      </c>
      <c r="C775">
        <v>774</v>
      </c>
      <c r="D775" t="e">
        <f>VLOOKUP(B775,USNEWS!B:F,5,0)</f>
        <v>#N/A</v>
      </c>
      <c r="E775" t="str">
        <f>VLOOKUP(B775,THE!A:C,3,0)</f>
        <v>801+</v>
      </c>
      <c r="F775" t="e">
        <f>VLOOKUP(B775,ARWU!B:D,2,0)</f>
        <v>#N/A</v>
      </c>
    </row>
    <row r="776" spans="1:6">
      <c r="A776" t="s">
        <v>35</v>
      </c>
      <c r="B776" t="s">
        <v>823</v>
      </c>
      <c r="C776">
        <v>775</v>
      </c>
      <c r="D776" t="e">
        <f>VLOOKUP(B776,USNEWS!B:F,5,0)</f>
        <v>#N/A</v>
      </c>
      <c r="E776" t="e">
        <f>VLOOKUP(B776,THE!A:C,3,0)</f>
        <v>#N/A</v>
      </c>
      <c r="F776" t="e">
        <f>VLOOKUP(B776,ARWU!B:D,2,0)</f>
        <v>#N/A</v>
      </c>
    </row>
    <row r="777" spans="1:6">
      <c r="A777" t="s">
        <v>2</v>
      </c>
      <c r="B777" t="s">
        <v>824</v>
      </c>
      <c r="C777">
        <v>776</v>
      </c>
      <c r="D777">
        <f>VLOOKUP(B777,USNEWS!B:F,5,0)</f>
        <v>614</v>
      </c>
      <c r="E777" t="str">
        <f>VLOOKUP(B777,THE!A:C,3,0)</f>
        <v>601-800</v>
      </c>
      <c r="F777" t="e">
        <f>VLOOKUP(B777,ARWU!B:D,2,0)</f>
        <v>#N/A</v>
      </c>
    </row>
    <row r="778" spans="1:6">
      <c r="A778" t="s">
        <v>2</v>
      </c>
      <c r="B778" t="s">
        <v>825</v>
      </c>
      <c r="C778">
        <v>777</v>
      </c>
      <c r="D778" t="e">
        <f>VLOOKUP(B778,USNEWS!B:F,5,0)</f>
        <v>#N/A</v>
      </c>
      <c r="E778" t="str">
        <f>VLOOKUP(B778,THE!A:C,3,0)</f>
        <v>501-600</v>
      </c>
      <c r="F778" t="str">
        <f>VLOOKUP(B778,ARWU!B:D,2,0)</f>
        <v>401-500</v>
      </c>
    </row>
    <row r="779" spans="1:6">
      <c r="A779" t="s">
        <v>159</v>
      </c>
      <c r="B779" t="s">
        <v>826</v>
      </c>
      <c r="C779">
        <v>778</v>
      </c>
      <c r="D779">
        <f>VLOOKUP(B779,USNEWS!B:F,5,0)</f>
        <v>363</v>
      </c>
      <c r="E779" t="str">
        <f>VLOOKUP(B779,THE!A:C,3,0)</f>
        <v>601-800</v>
      </c>
      <c r="F779" t="e">
        <f>VLOOKUP(B779,ARWU!B:D,2,0)</f>
        <v>#N/A</v>
      </c>
    </row>
    <row r="780" spans="1:6">
      <c r="A780" t="s">
        <v>161</v>
      </c>
      <c r="B780" t="s">
        <v>827</v>
      </c>
      <c r="C780">
        <v>779</v>
      </c>
      <c r="D780" t="e">
        <f>VLOOKUP(B780,USNEWS!B:F,5,0)</f>
        <v>#N/A</v>
      </c>
      <c r="E780" t="e">
        <f>VLOOKUP(B780,THE!A:C,3,0)</f>
        <v>#N/A</v>
      </c>
      <c r="F780" t="e">
        <f>VLOOKUP(B780,ARWU!B:D,2,0)</f>
        <v>#N/A</v>
      </c>
    </row>
    <row r="781" spans="1:6">
      <c r="A781" t="s">
        <v>112</v>
      </c>
      <c r="B781" t="s">
        <v>828</v>
      </c>
      <c r="C781">
        <v>780</v>
      </c>
      <c r="D781" t="e">
        <f>VLOOKUP(B781,USNEWS!B:F,5,0)</f>
        <v>#N/A</v>
      </c>
      <c r="E781" t="e">
        <f>VLOOKUP(B781,THE!A:C,3,0)</f>
        <v>#N/A</v>
      </c>
      <c r="F781" t="e">
        <f>VLOOKUP(B781,ARWU!B:D,2,0)</f>
        <v>#N/A</v>
      </c>
    </row>
    <row r="782" spans="1:6">
      <c r="A782" t="s">
        <v>830</v>
      </c>
      <c r="B782" t="s">
        <v>829</v>
      </c>
      <c r="C782">
        <v>781</v>
      </c>
      <c r="D782" t="e">
        <f>VLOOKUP(B782,USNEWS!B:F,5,0)</f>
        <v>#N/A</v>
      </c>
      <c r="E782" t="e">
        <f>VLOOKUP(B782,THE!A:C,3,0)</f>
        <v>#N/A</v>
      </c>
      <c r="F782" t="e">
        <f>VLOOKUP(B782,ARWU!B:D,2,0)</f>
        <v>#N/A</v>
      </c>
    </row>
    <row r="783" spans="1:6">
      <c r="A783" t="s">
        <v>125</v>
      </c>
      <c r="B783" t="s">
        <v>831</v>
      </c>
      <c r="C783">
        <v>782</v>
      </c>
      <c r="D783" t="e">
        <f>VLOOKUP(B783,USNEWS!B:F,5,0)</f>
        <v>#N/A</v>
      </c>
      <c r="E783" t="e">
        <f>VLOOKUP(B783,THE!A:C,3,0)</f>
        <v>#N/A</v>
      </c>
      <c r="F783" t="e">
        <f>VLOOKUP(B783,ARWU!B:D,2,0)</f>
        <v>#N/A</v>
      </c>
    </row>
    <row r="784" spans="1:6">
      <c r="A784" t="s">
        <v>264</v>
      </c>
      <c r="B784" t="s">
        <v>832</v>
      </c>
      <c r="C784">
        <v>783</v>
      </c>
      <c r="D784" t="e">
        <f>VLOOKUP(B784,USNEWS!B:F,5,0)</f>
        <v>#N/A</v>
      </c>
      <c r="E784" t="str">
        <f>VLOOKUP(B784,THE!A:C,3,0)</f>
        <v>801+</v>
      </c>
      <c r="F784" t="e">
        <f>VLOOKUP(B784,ARWU!B:D,2,0)</f>
        <v>#N/A</v>
      </c>
    </row>
    <row r="785" spans="1:6">
      <c r="A785" t="s">
        <v>765</v>
      </c>
      <c r="B785" t="s">
        <v>833</v>
      </c>
      <c r="C785">
        <v>784</v>
      </c>
      <c r="D785" t="e">
        <f>VLOOKUP(B785,USNEWS!B:F,5,0)</f>
        <v>#N/A</v>
      </c>
      <c r="E785" t="e">
        <f>VLOOKUP(B785,THE!A:C,3,0)</f>
        <v>#N/A</v>
      </c>
      <c r="F785" t="e">
        <f>VLOOKUP(B785,ARWU!B:D,2,0)</f>
        <v>#N/A</v>
      </c>
    </row>
    <row r="786" spans="1:6">
      <c r="A786" t="s">
        <v>562</v>
      </c>
      <c r="B786" t="s">
        <v>834</v>
      </c>
      <c r="C786">
        <v>785</v>
      </c>
      <c r="D786" t="e">
        <f>VLOOKUP(B786,USNEWS!B:F,5,0)</f>
        <v>#N/A</v>
      </c>
      <c r="E786" t="str">
        <f>VLOOKUP(B786,THE!A:C,3,0)</f>
        <v>601-800</v>
      </c>
      <c r="F786" t="e">
        <f>VLOOKUP(B786,ARWU!B:D,2,0)</f>
        <v>#N/A</v>
      </c>
    </row>
    <row r="787" spans="1:6">
      <c r="A787" t="s">
        <v>35</v>
      </c>
      <c r="B787" t="s">
        <v>835</v>
      </c>
      <c r="C787">
        <v>786</v>
      </c>
      <c r="D787">
        <f>VLOOKUP(B787,USNEWS!B:F,5,0)</f>
        <v>696</v>
      </c>
      <c r="E787" t="str">
        <f>VLOOKUP(B787,THE!A:C,3,0)</f>
        <v>801+</v>
      </c>
      <c r="F787" t="e">
        <f>VLOOKUP(B787,ARWU!B:D,2,0)</f>
        <v>#N/A</v>
      </c>
    </row>
    <row r="788" spans="1:6">
      <c r="A788" t="s">
        <v>30</v>
      </c>
      <c r="B788" t="s">
        <v>836</v>
      </c>
      <c r="C788">
        <v>787</v>
      </c>
      <c r="D788" t="e">
        <f>VLOOKUP(B788,USNEWS!B:F,5,0)</f>
        <v>#N/A</v>
      </c>
      <c r="E788" t="e">
        <f>VLOOKUP(B788,THE!A:C,3,0)</f>
        <v>#N/A</v>
      </c>
      <c r="F788" t="e">
        <f>VLOOKUP(B788,ARWU!B:D,2,0)</f>
        <v>#N/A</v>
      </c>
    </row>
    <row r="789" spans="1:6">
      <c r="A789" t="s">
        <v>35</v>
      </c>
      <c r="B789" t="s">
        <v>837</v>
      </c>
      <c r="C789">
        <v>788</v>
      </c>
      <c r="D789" t="e">
        <f>VLOOKUP(B789,USNEWS!B:F,5,0)</f>
        <v>#N/A</v>
      </c>
      <c r="E789" t="str">
        <f>VLOOKUP(B789,THE!A:C,3,0)</f>
        <v>801+</v>
      </c>
      <c r="F789" t="e">
        <f>VLOOKUP(B789,ARWU!B:D,2,0)</f>
        <v>#N/A</v>
      </c>
    </row>
    <row r="790" spans="1:6">
      <c r="A790" t="s">
        <v>2</v>
      </c>
      <c r="B790" t="s">
        <v>838</v>
      </c>
      <c r="C790">
        <v>789</v>
      </c>
      <c r="D790">
        <f>VLOOKUP(B790,USNEWS!B:F,5,0)</f>
        <v>480</v>
      </c>
      <c r="E790" t="str">
        <f>VLOOKUP(B790,THE!A:C,3,0)</f>
        <v>401-500</v>
      </c>
      <c r="F790" t="str">
        <f>VLOOKUP(B790,ARWU!B:D,2,0)</f>
        <v>401-500</v>
      </c>
    </row>
    <row r="791" spans="1:6">
      <c r="A791" t="s">
        <v>37</v>
      </c>
      <c r="B791" t="s">
        <v>839</v>
      </c>
      <c r="C791">
        <v>790</v>
      </c>
      <c r="D791" t="e">
        <f>VLOOKUP(B791,USNEWS!B:F,5,0)</f>
        <v>#N/A</v>
      </c>
      <c r="E791" t="e">
        <f>VLOOKUP(B791,THE!A:C,3,0)</f>
        <v>#N/A</v>
      </c>
      <c r="F791" t="e">
        <f>VLOOKUP(B791,ARWU!B:D,2,0)</f>
        <v>#N/A</v>
      </c>
    </row>
    <row r="792" spans="1:6">
      <c r="A792" t="s">
        <v>341</v>
      </c>
      <c r="B792" t="s">
        <v>840</v>
      </c>
      <c r="C792">
        <v>791</v>
      </c>
      <c r="D792" t="e">
        <f>VLOOKUP(B792,USNEWS!B:F,5,0)</f>
        <v>#N/A</v>
      </c>
      <c r="E792" t="e">
        <f>VLOOKUP(B792,THE!A:C,3,0)</f>
        <v>#N/A</v>
      </c>
      <c r="F792" t="e">
        <f>VLOOKUP(B792,ARWU!B:D,2,0)</f>
        <v>#N/A</v>
      </c>
    </row>
    <row r="793" spans="1:6">
      <c r="A793" t="s">
        <v>466</v>
      </c>
      <c r="B793" t="s">
        <v>841</v>
      </c>
      <c r="C793">
        <v>792</v>
      </c>
      <c r="D793" t="e">
        <f>VLOOKUP(B793,USNEWS!B:F,5,0)</f>
        <v>#N/A</v>
      </c>
      <c r="E793" t="e">
        <f>VLOOKUP(B793,THE!A:C,3,0)</f>
        <v>#N/A</v>
      </c>
      <c r="F793" t="e">
        <f>VLOOKUP(B793,ARWU!B:D,2,0)</f>
        <v>#N/A</v>
      </c>
    </row>
    <row r="794" spans="1:6">
      <c r="A794" t="s">
        <v>35</v>
      </c>
      <c r="B794" t="s">
        <v>842</v>
      </c>
      <c r="C794">
        <v>793</v>
      </c>
      <c r="D794">
        <f>VLOOKUP(B794,USNEWS!B:F,5,0)</f>
        <v>596</v>
      </c>
      <c r="E794" t="str">
        <f>VLOOKUP(B794,THE!A:C,3,0)</f>
        <v>601-800</v>
      </c>
      <c r="F794" t="e">
        <f>VLOOKUP(B794,ARWU!B:D,2,0)</f>
        <v>#N/A</v>
      </c>
    </row>
    <row r="795" spans="1:6">
      <c r="A795" t="s">
        <v>2</v>
      </c>
      <c r="B795" t="s">
        <v>843</v>
      </c>
      <c r="C795">
        <v>794</v>
      </c>
      <c r="D795" t="e">
        <f>VLOOKUP(B795,USNEWS!B:F,5,0)</f>
        <v>#N/A</v>
      </c>
      <c r="E795" t="e">
        <f>VLOOKUP(B795,THE!A:C,3,0)</f>
        <v>#N/A</v>
      </c>
      <c r="F795" t="e">
        <f>VLOOKUP(B795,ARWU!B:D,2,0)</f>
        <v>#N/A</v>
      </c>
    </row>
    <row r="796" spans="1:6">
      <c r="A796" t="s">
        <v>2</v>
      </c>
      <c r="B796" t="s">
        <v>844</v>
      </c>
      <c r="C796">
        <v>795</v>
      </c>
      <c r="D796">
        <f>VLOOKUP(B796,USNEWS!B:F,5,0)</f>
        <v>357</v>
      </c>
      <c r="E796" t="e">
        <f>VLOOKUP(B796,THE!A:C,3,0)</f>
        <v>#N/A</v>
      </c>
      <c r="F796" t="e">
        <f>VLOOKUP(B796,ARWU!B:D,2,0)</f>
        <v>#N/A</v>
      </c>
    </row>
    <row r="797" spans="1:6">
      <c r="A797" t="s">
        <v>405</v>
      </c>
      <c r="B797" t="s">
        <v>845</v>
      </c>
      <c r="C797">
        <v>796</v>
      </c>
      <c r="D797" t="e">
        <f>VLOOKUP(B797,USNEWS!B:F,5,0)</f>
        <v>#N/A</v>
      </c>
      <c r="E797" t="e">
        <f>VLOOKUP(B797,THE!A:C,3,0)</f>
        <v>#N/A</v>
      </c>
      <c r="F797" t="e">
        <f>VLOOKUP(B797,ARWU!B:D,2,0)</f>
        <v>#N/A</v>
      </c>
    </row>
    <row r="798" spans="1:6">
      <c r="A798" t="s">
        <v>6</v>
      </c>
      <c r="B798" t="s">
        <v>846</v>
      </c>
      <c r="C798">
        <v>797</v>
      </c>
      <c r="D798" t="e">
        <f>VLOOKUP(B798,USNEWS!B:F,5,0)</f>
        <v>#N/A</v>
      </c>
      <c r="E798" t="str">
        <f>VLOOKUP(B798,THE!A:C,3,0)</f>
        <v>801+</v>
      </c>
      <c r="F798" t="e">
        <f>VLOOKUP(B798,ARWU!B:D,2,0)</f>
        <v>#N/A</v>
      </c>
    </row>
    <row r="799" spans="1:6">
      <c r="A799" t="s">
        <v>35</v>
      </c>
      <c r="B799" t="s">
        <v>847</v>
      </c>
      <c r="C799">
        <v>798</v>
      </c>
      <c r="D799" t="e">
        <f>VLOOKUP(B799,USNEWS!B:F,5,0)</f>
        <v>#N/A</v>
      </c>
      <c r="E799" t="str">
        <f>VLOOKUP(B799,THE!A:C,3,0)</f>
        <v>801+</v>
      </c>
      <c r="F799" t="e">
        <f>VLOOKUP(B799,ARWU!B:D,2,0)</f>
        <v>#N/A</v>
      </c>
    </row>
    <row r="800" spans="1:6">
      <c r="A800" t="s">
        <v>35</v>
      </c>
      <c r="B800" t="s">
        <v>848</v>
      </c>
      <c r="C800">
        <v>799</v>
      </c>
      <c r="D800">
        <f>VLOOKUP(B800,USNEWS!B:F,5,0)</f>
        <v>731</v>
      </c>
      <c r="E800" t="str">
        <f>VLOOKUP(B800,THE!A:C,3,0)</f>
        <v>601-800</v>
      </c>
      <c r="F800" t="str">
        <f>VLOOKUP(B800,ARWU!B:D,2,0)</f>
        <v>401-500</v>
      </c>
    </row>
    <row r="801" spans="1:6">
      <c r="A801" t="s">
        <v>151</v>
      </c>
      <c r="B801" t="s">
        <v>849</v>
      </c>
      <c r="C801">
        <v>800</v>
      </c>
      <c r="D801" t="e">
        <f>VLOOKUP(B801,USNEWS!B:F,5,0)</f>
        <v>#N/A</v>
      </c>
      <c r="E801" t="e">
        <f>VLOOKUP(B801,THE!A:C,3,0)</f>
        <v>#N/A</v>
      </c>
      <c r="F801" t="e">
        <f>VLOOKUP(B801,ARWU!B:D,2,0)</f>
        <v>#N/A</v>
      </c>
    </row>
    <row r="802" spans="1:6">
      <c r="A802" t="s">
        <v>133</v>
      </c>
      <c r="B802" t="s">
        <v>850</v>
      </c>
      <c r="C802">
        <v>801</v>
      </c>
      <c r="D802" t="e">
        <f>VLOOKUP(B802,USNEWS!B:F,5,0)</f>
        <v>#N/A</v>
      </c>
      <c r="E802" t="e">
        <f>VLOOKUP(B802,THE!A:C,3,0)</f>
        <v>#N/A</v>
      </c>
      <c r="F802" t="e">
        <f>VLOOKUP(B802,ARWU!B:D,2,0)</f>
        <v>#N/A</v>
      </c>
    </row>
    <row r="803" spans="1:6">
      <c r="A803" t="s">
        <v>133</v>
      </c>
      <c r="B803" t="s">
        <v>851</v>
      </c>
      <c r="C803">
        <v>802</v>
      </c>
      <c r="D803" t="e">
        <f>VLOOKUP(B803,USNEWS!B:F,5,0)</f>
        <v>#N/A</v>
      </c>
      <c r="E803" t="e">
        <f>VLOOKUP(B803,THE!A:C,3,0)</f>
        <v>#N/A</v>
      </c>
      <c r="F803" t="e">
        <f>VLOOKUP(B803,ARWU!B:D,2,0)</f>
        <v>#N/A</v>
      </c>
    </row>
    <row r="804" spans="1:6">
      <c r="A804" t="s">
        <v>133</v>
      </c>
      <c r="B804" t="s">
        <v>852</v>
      </c>
      <c r="C804">
        <v>803</v>
      </c>
      <c r="D804" t="e">
        <f>VLOOKUP(B804,USNEWS!B:F,5,0)</f>
        <v>#N/A</v>
      </c>
      <c r="E804" t="e">
        <f>VLOOKUP(B804,THE!A:C,3,0)</f>
        <v>#N/A</v>
      </c>
      <c r="F804" t="e">
        <f>VLOOKUP(B804,ARWU!B:D,2,0)</f>
        <v>#N/A</v>
      </c>
    </row>
    <row r="805" spans="1:6">
      <c r="A805" t="s">
        <v>167</v>
      </c>
      <c r="B805" t="s">
        <v>853</v>
      </c>
      <c r="C805">
        <v>804</v>
      </c>
      <c r="D805" t="e">
        <f>VLOOKUP(B805,USNEWS!B:F,5,0)</f>
        <v>#N/A</v>
      </c>
      <c r="E805" t="e">
        <f>VLOOKUP(B805,THE!A:C,3,0)</f>
        <v>#N/A</v>
      </c>
      <c r="F805" t="e">
        <f>VLOOKUP(B805,ARWU!B:D,2,0)</f>
        <v>#N/A</v>
      </c>
    </row>
    <row r="806" spans="1:6">
      <c r="A806" t="s">
        <v>133</v>
      </c>
      <c r="B806" t="s">
        <v>854</v>
      </c>
      <c r="C806">
        <v>805</v>
      </c>
      <c r="D806" t="e">
        <f>VLOOKUP(B806,USNEWS!B:F,5,0)</f>
        <v>#N/A</v>
      </c>
      <c r="E806" t="e">
        <f>VLOOKUP(B806,THE!A:C,3,0)</f>
        <v>#N/A</v>
      </c>
      <c r="F806" t="e">
        <f>VLOOKUP(B806,ARWU!B:D,2,0)</f>
        <v>#N/A</v>
      </c>
    </row>
    <row r="807" spans="1:6">
      <c r="A807" t="s">
        <v>856</v>
      </c>
      <c r="B807" t="s">
        <v>855</v>
      </c>
      <c r="C807">
        <v>806</v>
      </c>
      <c r="D807" t="e">
        <f>VLOOKUP(B807,USNEWS!B:F,5,0)</f>
        <v>#N/A</v>
      </c>
      <c r="E807" t="e">
        <f>VLOOKUP(B807,THE!A:C,3,0)</f>
        <v>#N/A</v>
      </c>
      <c r="F807" t="e">
        <f>VLOOKUP(B807,ARWU!B:D,2,0)</f>
        <v>#N/A</v>
      </c>
    </row>
    <row r="808" spans="1:6">
      <c r="A808" t="s">
        <v>667</v>
      </c>
      <c r="B808" t="s">
        <v>857</v>
      </c>
      <c r="C808">
        <v>807</v>
      </c>
      <c r="D808" t="e">
        <f>VLOOKUP(B808,USNEWS!B:F,5,0)</f>
        <v>#N/A</v>
      </c>
      <c r="E808" t="e">
        <f>VLOOKUP(B808,THE!A:C,3,0)</f>
        <v>#N/A</v>
      </c>
      <c r="F808" t="e">
        <f>VLOOKUP(B808,ARWU!B:D,2,0)</f>
        <v>#N/A</v>
      </c>
    </row>
    <row r="809" spans="1:6">
      <c r="A809" t="s">
        <v>133</v>
      </c>
      <c r="B809" t="s">
        <v>858</v>
      </c>
      <c r="C809">
        <v>808</v>
      </c>
      <c r="D809" t="e">
        <f>VLOOKUP(B809,USNEWS!B:F,5,0)</f>
        <v>#N/A</v>
      </c>
      <c r="E809" t="e">
        <f>VLOOKUP(B809,THE!A:C,3,0)</f>
        <v>#N/A</v>
      </c>
      <c r="F809" t="e">
        <f>VLOOKUP(B809,ARWU!B:D,2,0)</f>
        <v>#N/A</v>
      </c>
    </row>
    <row r="810" spans="1:6">
      <c r="A810" t="s">
        <v>642</v>
      </c>
      <c r="B810" t="s">
        <v>859</v>
      </c>
      <c r="C810">
        <v>809</v>
      </c>
      <c r="D810" t="e">
        <f>VLOOKUP(B810,USNEWS!B:F,5,0)</f>
        <v>#N/A</v>
      </c>
      <c r="E810" t="e">
        <f>VLOOKUP(B810,THE!A:C,3,0)</f>
        <v>#N/A</v>
      </c>
      <c r="F810" t="e">
        <f>VLOOKUP(B810,ARWU!B:D,2,0)</f>
        <v>#N/A</v>
      </c>
    </row>
    <row r="811" spans="1:6">
      <c r="A811" t="s">
        <v>133</v>
      </c>
      <c r="B811" t="s">
        <v>860</v>
      </c>
      <c r="C811">
        <v>810</v>
      </c>
      <c r="D811" t="e">
        <f>VLOOKUP(B811,USNEWS!B:F,5,0)</f>
        <v>#N/A</v>
      </c>
      <c r="E811" t="e">
        <f>VLOOKUP(B811,THE!A:C,3,0)</f>
        <v>#N/A</v>
      </c>
      <c r="F811" t="e">
        <f>VLOOKUP(B811,ARWU!B:D,2,0)</f>
        <v>#N/A</v>
      </c>
    </row>
    <row r="812" spans="1:6">
      <c r="A812" t="s">
        <v>167</v>
      </c>
      <c r="B812" t="s">
        <v>861</v>
      </c>
      <c r="C812">
        <v>811</v>
      </c>
      <c r="D812">
        <f>VLOOKUP(B812,USNEWS!B:F,5,0)</f>
        <v>731</v>
      </c>
      <c r="E812" t="str">
        <f>VLOOKUP(B812,THE!A:C,3,0)</f>
        <v>601-800</v>
      </c>
      <c r="F812" t="e">
        <f>VLOOKUP(B812,ARWU!B:D,2,0)</f>
        <v>#N/A</v>
      </c>
    </row>
    <row r="813" spans="1:6">
      <c r="A813" t="s">
        <v>863</v>
      </c>
      <c r="B813" t="s">
        <v>862</v>
      </c>
      <c r="C813">
        <v>812</v>
      </c>
      <c r="D813" t="e">
        <f>VLOOKUP(B813,USNEWS!B:F,5,0)</f>
        <v>#N/A</v>
      </c>
      <c r="E813" t="e">
        <f>VLOOKUP(B813,THE!A:C,3,0)</f>
        <v>#N/A</v>
      </c>
      <c r="F813" t="e">
        <f>VLOOKUP(B813,ARWU!B:D,2,0)</f>
        <v>#N/A</v>
      </c>
    </row>
    <row r="814" spans="1:6">
      <c r="A814" t="s">
        <v>830</v>
      </c>
      <c r="B814" t="s">
        <v>864</v>
      </c>
      <c r="C814">
        <v>813</v>
      </c>
      <c r="D814" t="e">
        <f>VLOOKUP(B814,USNEWS!B:F,5,0)</f>
        <v>#N/A</v>
      </c>
      <c r="E814" t="e">
        <f>VLOOKUP(B814,THE!A:C,3,0)</f>
        <v>#N/A</v>
      </c>
      <c r="F814" t="e">
        <f>VLOOKUP(B814,ARWU!B:D,2,0)</f>
        <v>#N/A</v>
      </c>
    </row>
    <row r="815" spans="1:6">
      <c r="A815" t="s">
        <v>151</v>
      </c>
      <c r="B815" t="s">
        <v>865</v>
      </c>
      <c r="C815">
        <v>814</v>
      </c>
      <c r="D815" t="e">
        <f>VLOOKUP(B815,USNEWS!B:F,5,0)</f>
        <v>#N/A</v>
      </c>
      <c r="E815" t="e">
        <f>VLOOKUP(B815,THE!A:C,3,0)</f>
        <v>#N/A</v>
      </c>
      <c r="F815" t="e">
        <f>VLOOKUP(B815,ARWU!B:D,2,0)</f>
        <v>#N/A</v>
      </c>
    </row>
    <row r="816" spans="1:6">
      <c r="A816" t="s">
        <v>151</v>
      </c>
      <c r="B816" t="s">
        <v>866</v>
      </c>
      <c r="C816">
        <v>815</v>
      </c>
      <c r="D816" t="e">
        <f>VLOOKUP(B816,USNEWS!B:F,5,0)</f>
        <v>#N/A</v>
      </c>
      <c r="E816" t="e">
        <f>VLOOKUP(B816,THE!A:C,3,0)</f>
        <v>#N/A</v>
      </c>
      <c r="F816" t="e">
        <f>VLOOKUP(B816,ARWU!B:D,2,0)</f>
        <v>#N/A</v>
      </c>
    </row>
    <row r="817" spans="1:6">
      <c r="A817" t="s">
        <v>282</v>
      </c>
      <c r="B817" t="s">
        <v>867</v>
      </c>
      <c r="C817">
        <v>816</v>
      </c>
      <c r="D817" t="e">
        <f>VLOOKUP(B817,USNEWS!B:F,5,0)</f>
        <v>#N/A</v>
      </c>
      <c r="E817" t="e">
        <f>VLOOKUP(B817,THE!A:C,3,0)</f>
        <v>#N/A</v>
      </c>
      <c r="F817" t="e">
        <f>VLOOKUP(B817,ARWU!B:D,2,0)</f>
        <v>#N/A</v>
      </c>
    </row>
    <row r="818" spans="1:6">
      <c r="A818" t="s">
        <v>282</v>
      </c>
      <c r="B818" t="s">
        <v>868</v>
      </c>
      <c r="C818">
        <v>817</v>
      </c>
      <c r="D818" t="e">
        <f>VLOOKUP(B818,USNEWS!B:F,5,0)</f>
        <v>#N/A</v>
      </c>
      <c r="E818" t="e">
        <f>VLOOKUP(B818,THE!A:C,3,0)</f>
        <v>#N/A</v>
      </c>
      <c r="F818" t="e">
        <f>VLOOKUP(B818,ARWU!B:D,2,0)</f>
        <v>#N/A</v>
      </c>
    </row>
    <row r="819" spans="1:6">
      <c r="A819" t="s">
        <v>282</v>
      </c>
      <c r="B819" t="s">
        <v>869</v>
      </c>
      <c r="C819">
        <v>818</v>
      </c>
      <c r="D819" t="e">
        <f>VLOOKUP(B819,USNEWS!B:F,5,0)</f>
        <v>#N/A</v>
      </c>
      <c r="E819" t="e">
        <f>VLOOKUP(B819,THE!A:C,3,0)</f>
        <v>#N/A</v>
      </c>
      <c r="F819" t="e">
        <f>VLOOKUP(B819,ARWU!B:D,2,0)</f>
        <v>#N/A</v>
      </c>
    </row>
    <row r="820" spans="1:6">
      <c r="A820" t="s">
        <v>151</v>
      </c>
      <c r="B820" t="s">
        <v>870</v>
      </c>
      <c r="C820">
        <v>819</v>
      </c>
      <c r="D820" t="e">
        <f>VLOOKUP(B820,USNEWS!B:F,5,0)</f>
        <v>#N/A</v>
      </c>
      <c r="E820" t="e">
        <f>VLOOKUP(B820,THE!A:C,3,0)</f>
        <v>#N/A</v>
      </c>
      <c r="F820" t="e">
        <f>VLOOKUP(B820,ARWU!B:D,2,0)</f>
        <v>#N/A</v>
      </c>
    </row>
    <row r="821" spans="1:6">
      <c r="A821" t="s">
        <v>282</v>
      </c>
      <c r="B821" t="s">
        <v>871</v>
      </c>
      <c r="C821">
        <v>820</v>
      </c>
      <c r="D821" t="e">
        <f>VLOOKUP(B821,USNEWS!B:F,5,0)</f>
        <v>#N/A</v>
      </c>
      <c r="E821" t="e">
        <f>VLOOKUP(B821,THE!A:C,3,0)</f>
        <v>#N/A</v>
      </c>
      <c r="F821" t="e">
        <f>VLOOKUP(B821,ARWU!B:D,2,0)</f>
        <v>#N/A</v>
      </c>
    </row>
    <row r="822" spans="1:6">
      <c r="A822" t="s">
        <v>504</v>
      </c>
      <c r="B822" t="s">
        <v>872</v>
      </c>
      <c r="C822">
        <v>821</v>
      </c>
      <c r="D822" t="e">
        <f>VLOOKUP(B822,USNEWS!B:F,5,0)</f>
        <v>#N/A</v>
      </c>
      <c r="E822" t="e">
        <f>VLOOKUP(B822,THE!A:C,3,0)</f>
        <v>#N/A</v>
      </c>
      <c r="F822" t="e">
        <f>VLOOKUP(B822,ARWU!B:D,2,0)</f>
        <v>#N/A</v>
      </c>
    </row>
    <row r="823" spans="1:6">
      <c r="A823" t="s">
        <v>642</v>
      </c>
      <c r="B823" t="s">
        <v>873</v>
      </c>
      <c r="C823">
        <v>822</v>
      </c>
      <c r="D823" t="e">
        <f>VLOOKUP(B823,USNEWS!B:F,5,0)</f>
        <v>#N/A</v>
      </c>
      <c r="E823" t="e">
        <f>VLOOKUP(B823,THE!A:C,3,0)</f>
        <v>#N/A</v>
      </c>
      <c r="F823" t="e">
        <f>VLOOKUP(B823,ARWU!B:D,2,0)</f>
        <v>#N/A</v>
      </c>
    </row>
    <row r="824" spans="1:6">
      <c r="A824" t="s">
        <v>504</v>
      </c>
      <c r="B824" t="s">
        <v>874</v>
      </c>
      <c r="C824">
        <v>823</v>
      </c>
      <c r="D824" t="e">
        <f>VLOOKUP(B824,USNEWS!B:F,5,0)</f>
        <v>#N/A</v>
      </c>
      <c r="E824" t="e">
        <f>VLOOKUP(B824,THE!A:C,3,0)</f>
        <v>#N/A</v>
      </c>
      <c r="F824" t="e">
        <f>VLOOKUP(B824,ARWU!B:D,2,0)</f>
        <v>#N/A</v>
      </c>
    </row>
    <row r="825" spans="1:6">
      <c r="A825" t="s">
        <v>87</v>
      </c>
      <c r="B825" t="s">
        <v>875</v>
      </c>
      <c r="C825">
        <v>824</v>
      </c>
      <c r="D825" t="e">
        <f>VLOOKUP(B825,USNEWS!B:F,5,0)</f>
        <v>#N/A</v>
      </c>
      <c r="E825" t="e">
        <f>VLOOKUP(B825,THE!A:C,3,0)</f>
        <v>#N/A</v>
      </c>
      <c r="F825" t="e">
        <f>VLOOKUP(B825,ARWU!B:D,2,0)</f>
        <v>#N/A</v>
      </c>
    </row>
    <row r="826" spans="1:6">
      <c r="A826" t="s">
        <v>87</v>
      </c>
      <c r="B826" t="s">
        <v>876</v>
      </c>
      <c r="C826">
        <v>825</v>
      </c>
      <c r="D826" t="e">
        <f>VLOOKUP(B826,USNEWS!B:F,5,0)</f>
        <v>#N/A</v>
      </c>
      <c r="E826" t="e">
        <f>VLOOKUP(B826,THE!A:C,3,0)</f>
        <v>#N/A</v>
      </c>
      <c r="F826" t="e">
        <f>VLOOKUP(B826,ARWU!B:D,2,0)</f>
        <v>#N/A</v>
      </c>
    </row>
    <row r="827" spans="1:6">
      <c r="A827" t="s">
        <v>87</v>
      </c>
      <c r="B827" t="s">
        <v>877</v>
      </c>
      <c r="C827">
        <v>826</v>
      </c>
      <c r="D827" t="e">
        <f>VLOOKUP(B827,USNEWS!B:F,5,0)</f>
        <v>#N/A</v>
      </c>
      <c r="E827" t="e">
        <f>VLOOKUP(B827,THE!A:C,3,0)</f>
        <v>#N/A</v>
      </c>
      <c r="F827" t="e">
        <f>VLOOKUP(B827,ARWU!B:D,2,0)</f>
        <v>#N/A</v>
      </c>
    </row>
    <row r="828" spans="1:6">
      <c r="A828" t="s">
        <v>87</v>
      </c>
      <c r="B828" t="s">
        <v>878</v>
      </c>
      <c r="C828">
        <v>827</v>
      </c>
      <c r="D828" t="e">
        <f>VLOOKUP(B828,USNEWS!B:F,5,0)</f>
        <v>#N/A</v>
      </c>
      <c r="E828" t="e">
        <f>VLOOKUP(B828,THE!A:C,3,0)</f>
        <v>#N/A</v>
      </c>
      <c r="F828" t="e">
        <f>VLOOKUP(B828,ARWU!B:D,2,0)</f>
        <v>#N/A</v>
      </c>
    </row>
    <row r="829" spans="1:6">
      <c r="A829" t="s">
        <v>513</v>
      </c>
      <c r="B829" t="s">
        <v>879</v>
      </c>
      <c r="C829">
        <v>828</v>
      </c>
      <c r="D829" t="e">
        <f>VLOOKUP(B829,USNEWS!B:F,5,0)</f>
        <v>#N/A</v>
      </c>
      <c r="E829" t="e">
        <f>VLOOKUP(B829,THE!A:C,3,0)</f>
        <v>#N/A</v>
      </c>
      <c r="F829" t="e">
        <f>VLOOKUP(B829,ARWU!B:D,2,0)</f>
        <v>#N/A</v>
      </c>
    </row>
    <row r="830" spans="1:6">
      <c r="A830" t="s">
        <v>133</v>
      </c>
      <c r="B830" t="s">
        <v>880</v>
      </c>
      <c r="C830">
        <v>829</v>
      </c>
      <c r="D830" t="e">
        <f>VLOOKUP(B830,USNEWS!B:F,5,0)</f>
        <v>#N/A</v>
      </c>
      <c r="E830" t="e">
        <f>VLOOKUP(B830,THE!A:C,3,0)</f>
        <v>#N/A</v>
      </c>
      <c r="F830" t="e">
        <f>VLOOKUP(B830,ARWU!B:D,2,0)</f>
        <v>#N/A</v>
      </c>
    </row>
    <row r="831" spans="1:6">
      <c r="A831" t="s">
        <v>513</v>
      </c>
      <c r="B831" t="s">
        <v>881</v>
      </c>
      <c r="C831">
        <v>830</v>
      </c>
      <c r="D831" t="e">
        <f>VLOOKUP(B831,USNEWS!B:F,5,0)</f>
        <v>#N/A</v>
      </c>
      <c r="E831" t="e">
        <f>VLOOKUP(B831,THE!A:C,3,0)</f>
        <v>#N/A</v>
      </c>
      <c r="F831" t="e">
        <f>VLOOKUP(B831,ARWU!B:D,2,0)</f>
        <v>#N/A</v>
      </c>
    </row>
    <row r="832" spans="1:6">
      <c r="A832" t="s">
        <v>167</v>
      </c>
      <c r="B832" t="s">
        <v>882</v>
      </c>
      <c r="C832">
        <v>831</v>
      </c>
      <c r="D832" t="e">
        <f>VLOOKUP(B832,USNEWS!B:F,5,0)</f>
        <v>#N/A</v>
      </c>
      <c r="E832" t="e">
        <f>VLOOKUP(B832,THE!A:C,3,0)</f>
        <v>#N/A</v>
      </c>
      <c r="F832" t="e">
        <f>VLOOKUP(B832,ARWU!B:D,2,0)</f>
        <v>#N/A</v>
      </c>
    </row>
    <row r="833" spans="1:6">
      <c r="A833" t="s">
        <v>642</v>
      </c>
      <c r="B833" t="s">
        <v>883</v>
      </c>
      <c r="C833">
        <v>832</v>
      </c>
      <c r="D833" t="e">
        <f>VLOOKUP(B833,USNEWS!B:F,5,0)</f>
        <v>#N/A</v>
      </c>
      <c r="E833" t="e">
        <f>VLOOKUP(B833,THE!A:C,3,0)</f>
        <v>#N/A</v>
      </c>
      <c r="F833" t="e">
        <f>VLOOKUP(B833,ARWU!B:D,2,0)</f>
        <v>#N/A</v>
      </c>
    </row>
    <row r="834" spans="1:6">
      <c r="A834" t="s">
        <v>151</v>
      </c>
      <c r="B834" t="s">
        <v>884</v>
      </c>
      <c r="C834">
        <v>833</v>
      </c>
      <c r="D834" t="e">
        <f>VLOOKUP(B834,USNEWS!B:F,5,0)</f>
        <v>#N/A</v>
      </c>
      <c r="E834" t="e">
        <f>VLOOKUP(B834,THE!A:C,3,0)</f>
        <v>#N/A</v>
      </c>
      <c r="F834" t="e">
        <f>VLOOKUP(B834,ARWU!B:D,2,0)</f>
        <v>#N/A</v>
      </c>
    </row>
    <row r="835" spans="1:6">
      <c r="A835" t="s">
        <v>87</v>
      </c>
      <c r="B835" t="s">
        <v>885</v>
      </c>
      <c r="C835">
        <v>834</v>
      </c>
      <c r="D835" t="e">
        <f>VLOOKUP(B835,USNEWS!B:F,5,0)</f>
        <v>#N/A</v>
      </c>
      <c r="E835" t="e">
        <f>VLOOKUP(B835,THE!A:C,3,0)</f>
        <v>#N/A</v>
      </c>
      <c r="F835" t="e">
        <f>VLOOKUP(B835,ARWU!B:D,2,0)</f>
        <v>#N/A</v>
      </c>
    </row>
    <row r="836" spans="1:6">
      <c r="A836" t="s">
        <v>338</v>
      </c>
      <c r="B836" t="s">
        <v>886</v>
      </c>
      <c r="C836">
        <v>835</v>
      </c>
      <c r="D836" t="e">
        <f>VLOOKUP(B836,USNEWS!B:F,5,0)</f>
        <v>#N/A</v>
      </c>
      <c r="E836" t="e">
        <f>VLOOKUP(B836,THE!A:C,3,0)</f>
        <v>#N/A</v>
      </c>
      <c r="F836" t="e">
        <f>VLOOKUP(B836,ARWU!B:D,2,0)</f>
        <v>#N/A</v>
      </c>
    </row>
    <row r="837" spans="1:6">
      <c r="A837" t="s">
        <v>167</v>
      </c>
      <c r="B837" t="s">
        <v>887</v>
      </c>
      <c r="C837">
        <v>836</v>
      </c>
      <c r="D837" t="e">
        <f>VLOOKUP(B837,USNEWS!B:F,5,0)</f>
        <v>#N/A</v>
      </c>
      <c r="E837" t="e">
        <f>VLOOKUP(B837,THE!A:C,3,0)</f>
        <v>#N/A</v>
      </c>
      <c r="F837" t="e">
        <f>VLOOKUP(B837,ARWU!B:D,2,0)</f>
        <v>#N/A</v>
      </c>
    </row>
    <row r="838" spans="1:6">
      <c r="A838" t="s">
        <v>125</v>
      </c>
      <c r="B838" t="s">
        <v>888</v>
      </c>
      <c r="C838">
        <v>837</v>
      </c>
      <c r="D838" t="e">
        <f>VLOOKUP(B838,USNEWS!B:F,5,0)</f>
        <v>#N/A</v>
      </c>
      <c r="E838" t="e">
        <f>VLOOKUP(B838,THE!A:C,3,0)</f>
        <v>#N/A</v>
      </c>
      <c r="F838" t="e">
        <f>VLOOKUP(B838,ARWU!B:D,2,0)</f>
        <v>#N/A</v>
      </c>
    </row>
    <row r="839" spans="1:6">
      <c r="A839" t="s">
        <v>125</v>
      </c>
      <c r="B839" t="s">
        <v>889</v>
      </c>
      <c r="C839">
        <v>838</v>
      </c>
      <c r="D839" t="e">
        <f>VLOOKUP(B839,USNEWS!B:F,5,0)</f>
        <v>#N/A</v>
      </c>
      <c r="E839" t="e">
        <f>VLOOKUP(B839,THE!A:C,3,0)</f>
        <v>#N/A</v>
      </c>
      <c r="F839" t="e">
        <f>VLOOKUP(B839,ARWU!B:D,2,0)</f>
        <v>#N/A</v>
      </c>
    </row>
    <row r="840" spans="1:6">
      <c r="A840" t="s">
        <v>125</v>
      </c>
      <c r="B840" t="s">
        <v>890</v>
      </c>
      <c r="C840">
        <v>839</v>
      </c>
      <c r="D840" t="e">
        <f>VLOOKUP(B840,USNEWS!B:F,5,0)</f>
        <v>#N/A</v>
      </c>
      <c r="E840" t="e">
        <f>VLOOKUP(B840,THE!A:C,3,0)</f>
        <v>#N/A</v>
      </c>
      <c r="F840" t="e">
        <f>VLOOKUP(B840,ARWU!B:D,2,0)</f>
        <v>#N/A</v>
      </c>
    </row>
    <row r="841" spans="1:6">
      <c r="A841" t="s">
        <v>125</v>
      </c>
      <c r="B841" t="s">
        <v>891</v>
      </c>
      <c r="C841">
        <v>840</v>
      </c>
      <c r="D841">
        <f>VLOOKUP(B841,USNEWS!B:F,5,0)</f>
        <v>640</v>
      </c>
      <c r="E841" t="e">
        <f>VLOOKUP(B841,THE!A:C,3,0)</f>
        <v>#N/A</v>
      </c>
      <c r="F841" t="e">
        <f>VLOOKUP(B841,ARWU!B:D,2,0)</f>
        <v>#N/A</v>
      </c>
    </row>
    <row r="842" spans="1:6">
      <c r="A842" t="s">
        <v>125</v>
      </c>
      <c r="B842" t="s">
        <v>892</v>
      </c>
      <c r="C842">
        <v>841</v>
      </c>
      <c r="D842" t="e">
        <f>VLOOKUP(B842,USNEWS!B:F,5,0)</f>
        <v>#N/A</v>
      </c>
      <c r="E842" t="e">
        <f>VLOOKUP(B842,THE!A:C,3,0)</f>
        <v>#N/A</v>
      </c>
      <c r="F842" t="e">
        <f>VLOOKUP(B842,ARWU!B:D,2,0)</f>
        <v>#N/A</v>
      </c>
    </row>
    <row r="843" spans="1:6">
      <c r="A843" t="s">
        <v>125</v>
      </c>
      <c r="B843" t="s">
        <v>893</v>
      </c>
      <c r="C843">
        <v>842</v>
      </c>
      <c r="D843" t="e">
        <f>VLOOKUP(B843,USNEWS!B:F,5,0)</f>
        <v>#N/A</v>
      </c>
      <c r="E843" t="e">
        <f>VLOOKUP(B843,THE!A:C,3,0)</f>
        <v>#N/A</v>
      </c>
      <c r="F843" t="e">
        <f>VLOOKUP(B843,ARWU!B:D,2,0)</f>
        <v>#N/A</v>
      </c>
    </row>
    <row r="844" spans="1:6">
      <c r="A844" t="s">
        <v>125</v>
      </c>
      <c r="B844" t="s">
        <v>894</v>
      </c>
      <c r="C844">
        <v>843</v>
      </c>
      <c r="D844" t="e">
        <f>VLOOKUP(B844,USNEWS!B:F,5,0)</f>
        <v>#N/A</v>
      </c>
      <c r="E844" t="e">
        <f>VLOOKUP(B844,THE!A:C,3,0)</f>
        <v>#N/A</v>
      </c>
      <c r="F844" t="e">
        <f>VLOOKUP(B844,ARWU!B:D,2,0)</f>
        <v>#N/A</v>
      </c>
    </row>
    <row r="845" spans="1:6">
      <c r="A845" t="s">
        <v>125</v>
      </c>
      <c r="B845" t="s">
        <v>895</v>
      </c>
      <c r="C845">
        <v>844</v>
      </c>
      <c r="D845" t="e">
        <f>VLOOKUP(B845,USNEWS!B:F,5,0)</f>
        <v>#N/A</v>
      </c>
      <c r="E845" t="e">
        <f>VLOOKUP(B845,THE!A:C,3,0)</f>
        <v>#N/A</v>
      </c>
      <c r="F845" t="e">
        <f>VLOOKUP(B845,ARWU!B:D,2,0)</f>
        <v>#N/A</v>
      </c>
    </row>
    <row r="846" spans="1:6">
      <c r="A846" t="s">
        <v>125</v>
      </c>
      <c r="B846" t="s">
        <v>896</v>
      </c>
      <c r="C846">
        <v>845</v>
      </c>
      <c r="D846" t="e">
        <f>VLOOKUP(B846,USNEWS!B:F,5,0)</f>
        <v>#N/A</v>
      </c>
      <c r="E846" t="e">
        <f>VLOOKUP(B846,THE!A:C,3,0)</f>
        <v>#N/A</v>
      </c>
      <c r="F846" t="e">
        <f>VLOOKUP(B846,ARWU!B:D,2,0)</f>
        <v>#N/A</v>
      </c>
    </row>
    <row r="847" spans="1:6">
      <c r="A847" t="s">
        <v>125</v>
      </c>
      <c r="B847" t="s">
        <v>897</v>
      </c>
      <c r="C847">
        <v>846</v>
      </c>
      <c r="D847" t="e">
        <f>VLOOKUP(B847,USNEWS!B:F,5,0)</f>
        <v>#N/A</v>
      </c>
      <c r="E847" t="e">
        <f>VLOOKUP(B847,THE!A:C,3,0)</f>
        <v>#N/A</v>
      </c>
      <c r="F847" t="e">
        <f>VLOOKUP(B847,ARWU!B:D,2,0)</f>
        <v>#N/A</v>
      </c>
    </row>
    <row r="848" spans="1:6">
      <c r="A848" t="s">
        <v>190</v>
      </c>
      <c r="B848" t="s">
        <v>898</v>
      </c>
      <c r="C848">
        <v>847</v>
      </c>
      <c r="D848" t="e">
        <f>VLOOKUP(B848,USNEWS!B:F,5,0)</f>
        <v>#N/A</v>
      </c>
      <c r="E848" t="e">
        <f>VLOOKUP(B848,THE!A:C,3,0)</f>
        <v>#N/A</v>
      </c>
      <c r="F848" t="e">
        <f>VLOOKUP(B848,ARWU!B:D,2,0)</f>
        <v>#N/A</v>
      </c>
    </row>
    <row r="849" spans="1:6">
      <c r="A849" t="s">
        <v>190</v>
      </c>
      <c r="B849" t="s">
        <v>899</v>
      </c>
      <c r="C849">
        <v>848</v>
      </c>
      <c r="D849" t="e">
        <f>VLOOKUP(B849,USNEWS!B:F,5,0)</f>
        <v>#N/A</v>
      </c>
      <c r="E849" t="e">
        <f>VLOOKUP(B849,THE!A:C,3,0)</f>
        <v>#N/A</v>
      </c>
      <c r="F849" t="e">
        <f>VLOOKUP(B849,ARWU!B:D,2,0)</f>
        <v>#N/A</v>
      </c>
    </row>
    <row r="850" spans="1:6">
      <c r="A850" t="s">
        <v>190</v>
      </c>
      <c r="B850" t="s">
        <v>900</v>
      </c>
      <c r="C850">
        <v>849</v>
      </c>
      <c r="D850" t="e">
        <f>VLOOKUP(B850,USNEWS!B:F,5,0)</f>
        <v>#N/A</v>
      </c>
      <c r="E850" t="e">
        <f>VLOOKUP(B850,THE!A:C,3,0)</f>
        <v>#N/A</v>
      </c>
      <c r="F850" t="e">
        <f>VLOOKUP(B850,ARWU!B:D,2,0)</f>
        <v>#N/A</v>
      </c>
    </row>
    <row r="851" spans="1:6">
      <c r="A851" t="s">
        <v>190</v>
      </c>
      <c r="B851" t="s">
        <v>901</v>
      </c>
      <c r="C851">
        <v>850</v>
      </c>
      <c r="D851">
        <f>VLOOKUP(B851,USNEWS!B:F,5,0)</f>
        <v>341</v>
      </c>
      <c r="E851" t="str">
        <f>VLOOKUP(B851,THE!A:C,3,0)</f>
        <v>401-500</v>
      </c>
      <c r="F851" t="e">
        <f>VLOOKUP(B851,ARWU!B:D,2,0)</f>
        <v>#N/A</v>
      </c>
    </row>
    <row r="852" spans="1:6">
      <c r="A852" t="s">
        <v>190</v>
      </c>
      <c r="B852" t="s">
        <v>902</v>
      </c>
      <c r="C852">
        <v>851</v>
      </c>
      <c r="D852" t="e">
        <f>VLOOKUP(B852,USNEWS!B:F,5,0)</f>
        <v>#N/A</v>
      </c>
      <c r="E852" t="e">
        <f>VLOOKUP(B852,THE!A:C,3,0)</f>
        <v>#N/A</v>
      </c>
      <c r="F852" t="e">
        <f>VLOOKUP(B852,ARWU!B:D,2,0)</f>
        <v>#N/A</v>
      </c>
    </row>
    <row r="853" spans="1:6">
      <c r="A853" t="s">
        <v>190</v>
      </c>
      <c r="B853" t="s">
        <v>903</v>
      </c>
      <c r="C853">
        <v>852</v>
      </c>
      <c r="D853">
        <f>VLOOKUP(B853,USNEWS!B:F,5,0)</f>
        <v>396</v>
      </c>
      <c r="E853" t="str">
        <f>VLOOKUP(B853,THE!A:C,3,0)</f>
        <v>501-600</v>
      </c>
      <c r="F853" t="e">
        <f>VLOOKUP(B853,ARWU!B:D,2,0)</f>
        <v>#N/A</v>
      </c>
    </row>
    <row r="854" spans="1:6">
      <c r="A854" t="s">
        <v>190</v>
      </c>
      <c r="B854" t="s">
        <v>904</v>
      </c>
      <c r="C854">
        <v>853</v>
      </c>
      <c r="D854">
        <f>VLOOKUP(B854,USNEWS!B:F,5,0)</f>
        <v>219</v>
      </c>
      <c r="E854" t="str">
        <f>VLOOKUP(B854,THE!A:C,3,0)</f>
        <v>351-400</v>
      </c>
      <c r="F854" t="e">
        <f>VLOOKUP(B854,ARWU!B:D,2,0)</f>
        <v>#N/A</v>
      </c>
    </row>
    <row r="855" spans="1:6">
      <c r="A855" t="s">
        <v>190</v>
      </c>
      <c r="B855" t="s">
        <v>905</v>
      </c>
      <c r="C855">
        <v>854</v>
      </c>
      <c r="D855" t="e">
        <f>VLOOKUP(B855,USNEWS!B:F,5,0)</f>
        <v>#N/A</v>
      </c>
      <c r="E855" t="e">
        <f>VLOOKUP(B855,THE!A:C,3,0)</f>
        <v>#N/A</v>
      </c>
      <c r="F855" t="e">
        <f>VLOOKUP(B855,ARWU!B:D,2,0)</f>
        <v>#N/A</v>
      </c>
    </row>
    <row r="856" spans="1:6">
      <c r="A856" t="s">
        <v>190</v>
      </c>
      <c r="B856" t="s">
        <v>906</v>
      </c>
      <c r="C856">
        <v>855</v>
      </c>
      <c r="D856">
        <f>VLOOKUP(B856,USNEWS!B:F,5,0)</f>
        <v>686</v>
      </c>
      <c r="E856" t="str">
        <f>VLOOKUP(B856,THE!A:C,3,0)</f>
        <v>501-600</v>
      </c>
      <c r="F856" t="str">
        <f>VLOOKUP(B856,ARWU!B:D,2,0)</f>
        <v>401-500</v>
      </c>
    </row>
    <row r="857" spans="1:6">
      <c r="A857" t="s">
        <v>341</v>
      </c>
      <c r="B857" t="s">
        <v>907</v>
      </c>
      <c r="C857">
        <v>856</v>
      </c>
      <c r="D857" t="e">
        <f>VLOOKUP(B857,USNEWS!B:F,5,0)</f>
        <v>#N/A</v>
      </c>
      <c r="E857" t="e">
        <f>VLOOKUP(B857,THE!A:C,3,0)</f>
        <v>#N/A</v>
      </c>
      <c r="F857" t="e">
        <f>VLOOKUP(B857,ARWU!B:D,2,0)</f>
        <v>#N/A</v>
      </c>
    </row>
    <row r="858" spans="1:6">
      <c r="A858" t="s">
        <v>33</v>
      </c>
      <c r="B858" t="s">
        <v>908</v>
      </c>
      <c r="C858">
        <v>857</v>
      </c>
      <c r="D858" t="e">
        <f>VLOOKUP(B858,USNEWS!B:F,5,0)</f>
        <v>#N/A</v>
      </c>
      <c r="E858" t="e">
        <f>VLOOKUP(B858,THE!A:C,3,0)</f>
        <v>#N/A</v>
      </c>
      <c r="F858" t="e">
        <f>VLOOKUP(B858,ARWU!B:D,2,0)</f>
        <v>#N/A</v>
      </c>
    </row>
    <row r="859" spans="1:6">
      <c r="A859" t="s">
        <v>33</v>
      </c>
      <c r="B859" t="s">
        <v>909</v>
      </c>
      <c r="C859">
        <v>858</v>
      </c>
      <c r="D859" t="e">
        <f>VLOOKUP(B859,USNEWS!B:F,5,0)</f>
        <v>#N/A</v>
      </c>
      <c r="E859" t="e">
        <f>VLOOKUP(B859,THE!A:C,3,0)</f>
        <v>#N/A</v>
      </c>
      <c r="F859" t="e">
        <f>VLOOKUP(B859,ARWU!B:D,2,0)</f>
        <v>#N/A</v>
      </c>
    </row>
    <row r="860" spans="1:6">
      <c r="A860" t="s">
        <v>33</v>
      </c>
      <c r="B860" t="s">
        <v>910</v>
      </c>
      <c r="C860">
        <v>859</v>
      </c>
      <c r="D860" t="e">
        <f>VLOOKUP(B860,USNEWS!B:F,5,0)</f>
        <v>#N/A</v>
      </c>
      <c r="E860" t="e">
        <f>VLOOKUP(B860,THE!A:C,3,0)</f>
        <v>#N/A</v>
      </c>
      <c r="F860" t="e">
        <f>VLOOKUP(B860,ARWU!B:D,2,0)</f>
        <v>#N/A</v>
      </c>
    </row>
    <row r="861" spans="1:6">
      <c r="A861" t="s">
        <v>33</v>
      </c>
      <c r="B861" t="s">
        <v>911</v>
      </c>
      <c r="C861">
        <v>860</v>
      </c>
      <c r="D861" t="e">
        <f>VLOOKUP(B861,USNEWS!B:F,5,0)</f>
        <v>#N/A</v>
      </c>
      <c r="E861" t="e">
        <f>VLOOKUP(B861,THE!A:C,3,0)</f>
        <v>#N/A</v>
      </c>
      <c r="F861" t="e">
        <f>VLOOKUP(B861,ARWU!B:D,2,0)</f>
        <v>#N/A</v>
      </c>
    </row>
    <row r="862" spans="1:6">
      <c r="A862" t="s">
        <v>33</v>
      </c>
      <c r="B862" t="s">
        <v>912</v>
      </c>
      <c r="C862">
        <v>861</v>
      </c>
      <c r="D862" t="e">
        <f>VLOOKUP(B862,USNEWS!B:F,5,0)</f>
        <v>#N/A</v>
      </c>
      <c r="E862" t="e">
        <f>VLOOKUP(B862,THE!A:C,3,0)</f>
        <v>#N/A</v>
      </c>
      <c r="F862" t="e">
        <f>VLOOKUP(B862,ARWU!B:D,2,0)</f>
        <v>#N/A</v>
      </c>
    </row>
    <row r="863" spans="1:6">
      <c r="A863" t="s">
        <v>33</v>
      </c>
      <c r="B863" t="s">
        <v>913</v>
      </c>
      <c r="C863">
        <v>862</v>
      </c>
      <c r="D863" t="e">
        <f>VLOOKUP(B863,USNEWS!B:F,5,0)</f>
        <v>#N/A</v>
      </c>
      <c r="E863" t="e">
        <f>VLOOKUP(B863,THE!A:C,3,0)</f>
        <v>#N/A</v>
      </c>
      <c r="F863" t="e">
        <f>VLOOKUP(B863,ARWU!B:D,2,0)</f>
        <v>#N/A</v>
      </c>
    </row>
    <row r="864" spans="1:6">
      <c r="A864" t="s">
        <v>33</v>
      </c>
      <c r="B864" t="s">
        <v>914</v>
      </c>
      <c r="C864">
        <v>863</v>
      </c>
      <c r="D864" t="e">
        <f>VLOOKUP(B864,USNEWS!B:F,5,0)</f>
        <v>#N/A</v>
      </c>
      <c r="E864" t="e">
        <f>VLOOKUP(B864,THE!A:C,3,0)</f>
        <v>#N/A</v>
      </c>
      <c r="F864" t="e">
        <f>VLOOKUP(B864,ARWU!B:D,2,0)</f>
        <v>#N/A</v>
      </c>
    </row>
    <row r="865" spans="1:6">
      <c r="A865" t="s">
        <v>33</v>
      </c>
      <c r="B865" t="s">
        <v>915</v>
      </c>
      <c r="C865">
        <v>864</v>
      </c>
      <c r="D865" t="e">
        <f>VLOOKUP(B865,USNEWS!B:F,5,0)</f>
        <v>#N/A</v>
      </c>
      <c r="E865" t="e">
        <f>VLOOKUP(B865,THE!A:C,3,0)</f>
        <v>#N/A</v>
      </c>
      <c r="F865" t="e">
        <f>VLOOKUP(B865,ARWU!B:D,2,0)</f>
        <v>#N/A</v>
      </c>
    </row>
    <row r="866" spans="1:6">
      <c r="A866" t="s">
        <v>33</v>
      </c>
      <c r="B866" t="s">
        <v>916</v>
      </c>
      <c r="C866">
        <v>865</v>
      </c>
      <c r="D866" t="e">
        <f>VLOOKUP(B866,USNEWS!B:F,5,0)</f>
        <v>#N/A</v>
      </c>
      <c r="E866" t="e">
        <f>VLOOKUP(B866,THE!A:C,3,0)</f>
        <v>#N/A</v>
      </c>
      <c r="F866" t="e">
        <f>VLOOKUP(B866,ARWU!B:D,2,0)</f>
        <v>#N/A</v>
      </c>
    </row>
    <row r="867" spans="1:6">
      <c r="A867" t="s">
        <v>33</v>
      </c>
      <c r="B867" t="s">
        <v>917</v>
      </c>
      <c r="C867">
        <v>866</v>
      </c>
      <c r="D867" t="e">
        <f>VLOOKUP(B867,USNEWS!B:F,5,0)</f>
        <v>#N/A</v>
      </c>
      <c r="E867" t="e">
        <f>VLOOKUP(B867,THE!A:C,3,0)</f>
        <v>#N/A</v>
      </c>
      <c r="F867" t="e">
        <f>VLOOKUP(B867,ARWU!B:D,2,0)</f>
        <v>#N/A</v>
      </c>
    </row>
    <row r="868" spans="1:6">
      <c r="A868" t="s">
        <v>33</v>
      </c>
      <c r="B868" t="s">
        <v>918</v>
      </c>
      <c r="C868">
        <v>867</v>
      </c>
      <c r="D868" t="e">
        <f>VLOOKUP(B868,USNEWS!B:F,5,0)</f>
        <v>#N/A</v>
      </c>
      <c r="E868" t="e">
        <f>VLOOKUP(B868,THE!A:C,3,0)</f>
        <v>#N/A</v>
      </c>
      <c r="F868" t="e">
        <f>VLOOKUP(B868,ARWU!B:D,2,0)</f>
        <v>#N/A</v>
      </c>
    </row>
    <row r="869" spans="1:6">
      <c r="A869" t="s">
        <v>33</v>
      </c>
      <c r="B869" t="s">
        <v>919</v>
      </c>
      <c r="C869">
        <v>868</v>
      </c>
      <c r="D869" t="e">
        <f>VLOOKUP(B869,USNEWS!B:F,5,0)</f>
        <v>#N/A</v>
      </c>
      <c r="E869" t="e">
        <f>VLOOKUP(B869,THE!A:C,3,0)</f>
        <v>#N/A</v>
      </c>
      <c r="F869" t="e">
        <f>VLOOKUP(B869,ARWU!B:D,2,0)</f>
        <v>#N/A</v>
      </c>
    </row>
    <row r="870" spans="1:6">
      <c r="A870" t="s">
        <v>138</v>
      </c>
      <c r="B870" t="s">
        <v>920</v>
      </c>
      <c r="C870">
        <v>869</v>
      </c>
      <c r="D870" t="e">
        <f>VLOOKUP(B870,USNEWS!B:F,5,0)</f>
        <v>#N/A</v>
      </c>
      <c r="E870" t="e">
        <f>VLOOKUP(B870,THE!A:C,3,0)</f>
        <v>#N/A</v>
      </c>
      <c r="F870" t="e">
        <f>VLOOKUP(B870,ARWU!B:D,2,0)</f>
        <v>#N/A</v>
      </c>
    </row>
    <row r="871" spans="1:6">
      <c r="A871" t="s">
        <v>138</v>
      </c>
      <c r="B871" t="s">
        <v>921</v>
      </c>
      <c r="C871">
        <v>870</v>
      </c>
      <c r="D871" t="e">
        <f>VLOOKUP(B871,USNEWS!B:F,5,0)</f>
        <v>#N/A</v>
      </c>
      <c r="E871" t="e">
        <f>VLOOKUP(B871,THE!A:C,3,0)</f>
        <v>#N/A</v>
      </c>
      <c r="F871" t="e">
        <f>VLOOKUP(B871,ARWU!B:D,2,0)</f>
        <v>#N/A</v>
      </c>
    </row>
    <row r="872" spans="1:6">
      <c r="A872" t="s">
        <v>2</v>
      </c>
      <c r="B872" t="s">
        <v>922</v>
      </c>
      <c r="C872">
        <v>871</v>
      </c>
      <c r="D872">
        <f>VLOOKUP(B872,USNEWS!B:F,5,0)</f>
        <v>562</v>
      </c>
      <c r="E872" t="str">
        <f>VLOOKUP(B872,THE!A:C,3,0)</f>
        <v>501-600</v>
      </c>
      <c r="F872" t="e">
        <f>VLOOKUP(B872,ARWU!B:D,2,0)</f>
        <v>#N/A</v>
      </c>
    </row>
    <row r="873" spans="1:6">
      <c r="A873" t="s">
        <v>495</v>
      </c>
      <c r="B873" t="s">
        <v>923</v>
      </c>
      <c r="C873">
        <v>872</v>
      </c>
      <c r="D873" t="e">
        <f>VLOOKUP(B873,USNEWS!B:F,5,0)</f>
        <v>#N/A</v>
      </c>
      <c r="E873" t="e">
        <f>VLOOKUP(B873,THE!A:C,3,0)</f>
        <v>#N/A</v>
      </c>
      <c r="F873" t="e">
        <f>VLOOKUP(B873,ARWU!B:D,2,0)</f>
        <v>#N/A</v>
      </c>
    </row>
    <row r="874" spans="1:6">
      <c r="A874" t="s">
        <v>190</v>
      </c>
      <c r="B874" t="s">
        <v>924</v>
      </c>
      <c r="C874">
        <v>873</v>
      </c>
      <c r="D874">
        <f>VLOOKUP(B874,USNEWS!B:F,5,0)</f>
        <v>375</v>
      </c>
      <c r="E874" t="e">
        <f>VLOOKUP(B874,THE!A:C,3,0)</f>
        <v>#N/A</v>
      </c>
      <c r="F874" t="e">
        <f>VLOOKUP(B874,ARWU!B:D,2,0)</f>
        <v>#N/A</v>
      </c>
    </row>
    <row r="875" spans="1:6">
      <c r="A875" t="s">
        <v>926</v>
      </c>
      <c r="B875" t="s">
        <v>925</v>
      </c>
      <c r="C875">
        <v>874</v>
      </c>
      <c r="D875">
        <f>VLOOKUP(B875,USNEWS!B:F,5,0)</f>
        <v>396</v>
      </c>
      <c r="E875" t="str">
        <f>VLOOKUP(B875,THE!A:C,3,0)</f>
        <v>801+</v>
      </c>
      <c r="F875" t="str">
        <f>VLOOKUP(B875,ARWU!B:D,2,0)</f>
        <v>201-300</v>
      </c>
    </row>
    <row r="876" spans="1:6">
      <c r="A876" t="s">
        <v>341</v>
      </c>
      <c r="B876" t="s">
        <v>927</v>
      </c>
      <c r="C876">
        <v>875</v>
      </c>
      <c r="D876" t="e">
        <f>VLOOKUP(B876,USNEWS!B:F,5,0)</f>
        <v>#N/A</v>
      </c>
      <c r="E876" t="e">
        <f>VLOOKUP(B876,THE!A:C,3,0)</f>
        <v>#N/A</v>
      </c>
      <c r="F876" t="e">
        <f>VLOOKUP(B876,ARWU!B:D,2,0)</f>
        <v>#N/A</v>
      </c>
    </row>
    <row r="877" spans="1:6">
      <c r="A877" t="s">
        <v>190</v>
      </c>
      <c r="B877" t="s">
        <v>928</v>
      </c>
      <c r="C877">
        <v>876</v>
      </c>
      <c r="D877">
        <f>VLOOKUP(B877,USNEWS!B:F,5,0)</f>
        <v>576</v>
      </c>
      <c r="E877" t="str">
        <f>VLOOKUP(B877,THE!A:C,3,0)</f>
        <v>401-500</v>
      </c>
      <c r="F877" t="e">
        <f>VLOOKUP(B877,ARWU!B:D,2,0)</f>
        <v>#N/A</v>
      </c>
    </row>
    <row r="878" spans="1:6">
      <c r="A878" t="s">
        <v>756</v>
      </c>
      <c r="B878" t="s">
        <v>929</v>
      </c>
      <c r="C878">
        <v>877</v>
      </c>
      <c r="D878">
        <f>VLOOKUP(B878,USNEWS!B:F,5,0)</f>
        <v>588</v>
      </c>
      <c r="E878" t="str">
        <f>VLOOKUP(B878,THE!A:C,3,0)</f>
        <v>801+</v>
      </c>
      <c r="F878" t="e">
        <f>VLOOKUP(B878,ARWU!B:D,2,0)</f>
        <v>#N/A</v>
      </c>
    </row>
    <row r="879" spans="1:6">
      <c r="A879" t="s">
        <v>2</v>
      </c>
      <c r="B879" t="s">
        <v>930</v>
      </c>
      <c r="C879">
        <v>878</v>
      </c>
      <c r="D879">
        <f>VLOOKUP(B879,USNEWS!B:F,5,0)</f>
        <v>402</v>
      </c>
      <c r="E879" t="e">
        <f>VLOOKUP(B879,THE!A:C,3,0)</f>
        <v>#N/A</v>
      </c>
      <c r="F879" t="str">
        <f>VLOOKUP(B879,ARWU!B:D,2,0)</f>
        <v>401-500</v>
      </c>
    </row>
    <row r="880" spans="1:6">
      <c r="A880" t="s">
        <v>6</v>
      </c>
      <c r="B880" t="s">
        <v>931</v>
      </c>
      <c r="C880">
        <v>879</v>
      </c>
      <c r="D880" t="e">
        <f>VLOOKUP(B880,USNEWS!B:F,5,0)</f>
        <v>#N/A</v>
      </c>
      <c r="E880" t="str">
        <f>VLOOKUP(B880,THE!A:C,3,0)</f>
        <v>601-800</v>
      </c>
      <c r="F880" t="e">
        <f>VLOOKUP(B880,ARWU!B:D,2,0)</f>
        <v>#N/A</v>
      </c>
    </row>
    <row r="881" spans="1:6">
      <c r="A881" t="s">
        <v>933</v>
      </c>
      <c r="B881" t="s">
        <v>932</v>
      </c>
      <c r="C881">
        <v>880</v>
      </c>
      <c r="D881" t="e">
        <f>VLOOKUP(B881,USNEWS!B:F,5,0)</f>
        <v>#N/A</v>
      </c>
      <c r="E881" t="str">
        <f>VLOOKUP(B881,THE!A:C,3,0)</f>
        <v>801+</v>
      </c>
      <c r="F881" t="e">
        <f>VLOOKUP(B881,ARWU!B:D,2,0)</f>
        <v>#N/A</v>
      </c>
    </row>
    <row r="882" spans="1:6">
      <c r="A882" t="s">
        <v>935</v>
      </c>
      <c r="B882" t="s">
        <v>934</v>
      </c>
      <c r="C882">
        <v>881</v>
      </c>
      <c r="D882" t="e">
        <f>VLOOKUP(B882,USNEWS!B:F,5,0)</f>
        <v>#N/A</v>
      </c>
      <c r="E882" t="e">
        <f>VLOOKUP(B882,THE!A:C,3,0)</f>
        <v>#N/A</v>
      </c>
      <c r="F882" t="e">
        <f>VLOOKUP(B882,ARWU!B:D,2,0)</f>
        <v>#N/A</v>
      </c>
    </row>
    <row r="883" spans="1:6">
      <c r="A883" t="s">
        <v>6</v>
      </c>
      <c r="B883" t="s">
        <v>936</v>
      </c>
      <c r="C883">
        <v>882</v>
      </c>
      <c r="D883" t="e">
        <f>VLOOKUP(B883,USNEWS!B:F,5,0)</f>
        <v>#N/A</v>
      </c>
      <c r="E883" t="str">
        <f>VLOOKUP(B883,THE!A:C,3,0)</f>
        <v>601-800</v>
      </c>
      <c r="F883" t="e">
        <f>VLOOKUP(B883,ARWU!B:D,2,0)</f>
        <v>#N/A</v>
      </c>
    </row>
    <row r="884" spans="1:6">
      <c r="A884" t="s">
        <v>562</v>
      </c>
      <c r="B884" t="s">
        <v>937</v>
      </c>
      <c r="C884">
        <v>883</v>
      </c>
      <c r="D884" t="e">
        <f>VLOOKUP(B884,USNEWS!B:F,5,0)</f>
        <v>#N/A</v>
      </c>
      <c r="E884" t="e">
        <f>VLOOKUP(B884,THE!A:C,3,0)</f>
        <v>#N/A</v>
      </c>
      <c r="F884" t="e">
        <f>VLOOKUP(B884,ARWU!B:D,2,0)</f>
        <v>#N/A</v>
      </c>
    </row>
    <row r="885" spans="1:6">
      <c r="A885" t="s">
        <v>939</v>
      </c>
      <c r="B885" t="s">
        <v>938</v>
      </c>
      <c r="C885">
        <v>884</v>
      </c>
      <c r="D885" t="e">
        <f>VLOOKUP(B885,USNEWS!B:F,5,0)</f>
        <v>#N/A</v>
      </c>
      <c r="E885" t="str">
        <f>VLOOKUP(B885,THE!A:C,3,0)</f>
        <v>601-800</v>
      </c>
      <c r="F885" t="e">
        <f>VLOOKUP(B885,ARWU!B:D,2,0)</f>
        <v>#N/A</v>
      </c>
    </row>
    <row r="886" spans="1:6">
      <c r="A886" t="s">
        <v>6</v>
      </c>
      <c r="B886" t="s">
        <v>940</v>
      </c>
      <c r="C886">
        <v>885</v>
      </c>
      <c r="D886" t="e">
        <f>VLOOKUP(B886,USNEWS!B:F,5,0)</f>
        <v>#N/A</v>
      </c>
      <c r="E886" t="str">
        <f>VLOOKUP(B886,THE!A:C,3,0)</f>
        <v>601-800</v>
      </c>
      <c r="F886" t="e">
        <f>VLOOKUP(B886,ARWU!B:D,2,0)</f>
        <v>#N/A</v>
      </c>
    </row>
    <row r="887" spans="1:6">
      <c r="A887" t="s">
        <v>6</v>
      </c>
      <c r="B887" t="s">
        <v>941</v>
      </c>
      <c r="C887">
        <v>886</v>
      </c>
      <c r="D887" t="e">
        <f>VLOOKUP(B887,USNEWS!B:F,5,0)</f>
        <v>#N/A</v>
      </c>
      <c r="E887" t="str">
        <f>VLOOKUP(B887,THE!A:C,3,0)</f>
        <v>501-600</v>
      </c>
      <c r="F887" t="e">
        <f>VLOOKUP(B887,ARWU!B:D,2,0)</f>
        <v>#N/A</v>
      </c>
    </row>
    <row r="888" spans="1:6">
      <c r="A888" t="s">
        <v>6</v>
      </c>
      <c r="B888" t="s">
        <v>942</v>
      </c>
      <c r="C888">
        <v>887</v>
      </c>
      <c r="D888" t="e">
        <f>VLOOKUP(B888,USNEWS!B:F,5,0)</f>
        <v>#N/A</v>
      </c>
      <c r="E888" t="str">
        <f>VLOOKUP(B888,THE!A:C,3,0)</f>
        <v>601-800</v>
      </c>
      <c r="F888" t="e">
        <f>VLOOKUP(B888,ARWU!B:D,2,0)</f>
        <v>#N/A</v>
      </c>
    </row>
    <row r="889" spans="1:6">
      <c r="A889" t="s">
        <v>562</v>
      </c>
      <c r="B889" t="s">
        <v>943</v>
      </c>
      <c r="C889">
        <v>888</v>
      </c>
      <c r="D889" t="e">
        <f>VLOOKUP(B889,USNEWS!B:F,5,0)</f>
        <v>#N/A</v>
      </c>
      <c r="E889" t="str">
        <f>VLOOKUP(B889,THE!A:C,3,0)</f>
        <v>801+</v>
      </c>
      <c r="F889" t="e">
        <f>VLOOKUP(B889,ARWU!B:D,2,0)</f>
        <v>#N/A</v>
      </c>
    </row>
    <row r="890" spans="1:6">
      <c r="A890" t="s">
        <v>678</v>
      </c>
      <c r="B890" t="s">
        <v>944</v>
      </c>
      <c r="C890">
        <v>889</v>
      </c>
      <c r="D890" t="e">
        <f>VLOOKUP(B890,USNEWS!B:F,5,0)</f>
        <v>#N/A</v>
      </c>
      <c r="E890" t="e">
        <f>VLOOKUP(B890,THE!A:C,3,0)</f>
        <v>#N/A</v>
      </c>
      <c r="F890" t="e">
        <f>VLOOKUP(B890,ARWU!B:D,2,0)</f>
        <v>#N/A</v>
      </c>
    </row>
    <row r="891" spans="1:6">
      <c r="A891" t="s">
        <v>562</v>
      </c>
      <c r="B891" t="s">
        <v>945</v>
      </c>
      <c r="C891">
        <v>890</v>
      </c>
      <c r="D891" t="e">
        <f>VLOOKUP(B891,USNEWS!B:F,5,0)</f>
        <v>#N/A</v>
      </c>
      <c r="E891" t="e">
        <f>VLOOKUP(B891,THE!A:C,3,0)</f>
        <v>#N/A</v>
      </c>
      <c r="F891" t="e">
        <f>VLOOKUP(B891,ARWU!B:D,2,0)</f>
        <v>#N/A</v>
      </c>
    </row>
    <row r="892" spans="1:6">
      <c r="A892" t="s">
        <v>682</v>
      </c>
      <c r="B892" t="s">
        <v>946</v>
      </c>
      <c r="C892">
        <v>891</v>
      </c>
      <c r="D892">
        <f>VLOOKUP(B892,USNEWS!B:F,5,0)</f>
        <v>750</v>
      </c>
      <c r="E892" t="str">
        <f>VLOOKUP(B892,THE!A:C,3,0)</f>
        <v>501-600</v>
      </c>
      <c r="F892" t="e">
        <f>VLOOKUP(B892,ARWU!B:D,2,0)</f>
        <v>#N/A</v>
      </c>
    </row>
    <row r="893" spans="1:6">
      <c r="A893" t="s">
        <v>2</v>
      </c>
      <c r="B893" t="s">
        <v>947</v>
      </c>
      <c r="C893">
        <v>892</v>
      </c>
      <c r="D893" t="e">
        <f>VLOOKUP(B893,USNEWS!B:F,5,0)</f>
        <v>#N/A</v>
      </c>
      <c r="E893" t="e">
        <f>VLOOKUP(B893,THE!A:C,3,0)</f>
        <v>#N/A</v>
      </c>
      <c r="F893" t="e">
        <f>VLOOKUP(B893,ARWU!B:D,2,0)</f>
        <v>#N/A</v>
      </c>
    </row>
    <row r="894" spans="1:6">
      <c r="A894" t="s">
        <v>159</v>
      </c>
      <c r="B894" t="s">
        <v>948</v>
      </c>
      <c r="C894">
        <v>893</v>
      </c>
      <c r="D894" t="e">
        <f>VLOOKUP(B894,USNEWS!B:F,5,0)</f>
        <v>#N/A</v>
      </c>
      <c r="E894" t="e">
        <f>VLOOKUP(B894,THE!A:C,3,0)</f>
        <v>#N/A</v>
      </c>
      <c r="F894" t="e">
        <f>VLOOKUP(B894,ARWU!B:D,2,0)</f>
        <v>#N/A</v>
      </c>
    </row>
    <row r="895" spans="1:6">
      <c r="A895" t="s">
        <v>950</v>
      </c>
      <c r="B895" t="s">
        <v>949</v>
      </c>
      <c r="C895">
        <v>894</v>
      </c>
      <c r="D895" t="e">
        <f>VLOOKUP(B895,USNEWS!B:F,5,0)</f>
        <v>#N/A</v>
      </c>
      <c r="E895" t="str">
        <f>VLOOKUP(B895,THE!A:C,3,0)</f>
        <v>801+</v>
      </c>
      <c r="F895" t="e">
        <f>VLOOKUP(B895,ARWU!B:D,2,0)</f>
        <v>#N/A</v>
      </c>
    </row>
    <row r="896" spans="1:6">
      <c r="A896" t="s">
        <v>20</v>
      </c>
      <c r="B896" t="s">
        <v>951</v>
      </c>
      <c r="C896">
        <v>895</v>
      </c>
      <c r="D896" t="e">
        <f>VLOOKUP(B896,USNEWS!B:F,5,0)</f>
        <v>#N/A</v>
      </c>
      <c r="E896" t="e">
        <f>VLOOKUP(B896,THE!A:C,3,0)</f>
        <v>#N/A</v>
      </c>
      <c r="F896" t="e">
        <f>VLOOKUP(B896,ARWU!B:D,2,0)</f>
        <v>#N/A</v>
      </c>
    </row>
    <row r="897" spans="1:6">
      <c r="A897" t="s">
        <v>584</v>
      </c>
      <c r="B897" t="s">
        <v>952</v>
      </c>
      <c r="C897">
        <v>896</v>
      </c>
      <c r="D897" t="e">
        <f>VLOOKUP(B897,USNEWS!B:F,5,0)</f>
        <v>#N/A</v>
      </c>
      <c r="E897" t="str">
        <f>VLOOKUP(B897,THE!A:C,3,0)</f>
        <v>601-800</v>
      </c>
      <c r="F897" t="e">
        <f>VLOOKUP(B897,ARWU!B:D,2,0)</f>
        <v>#N/A</v>
      </c>
    </row>
    <row r="898" spans="1:6">
      <c r="A898" t="s">
        <v>159</v>
      </c>
      <c r="B898" t="s">
        <v>953</v>
      </c>
      <c r="C898">
        <v>897</v>
      </c>
      <c r="D898" t="e">
        <f>VLOOKUP(B898,USNEWS!B:F,5,0)</f>
        <v>#N/A</v>
      </c>
      <c r="E898" t="e">
        <f>VLOOKUP(B898,THE!A:C,3,0)</f>
        <v>#N/A</v>
      </c>
      <c r="F898" t="e">
        <f>VLOOKUP(B898,ARWU!B:D,2,0)</f>
        <v>#N/A</v>
      </c>
    </row>
    <row r="899" spans="1:6">
      <c r="A899" t="s">
        <v>6</v>
      </c>
      <c r="B899" t="s">
        <v>954</v>
      </c>
      <c r="C899">
        <v>898</v>
      </c>
      <c r="D899" t="e">
        <f>VLOOKUP(B899,USNEWS!B:F,5,0)</f>
        <v>#N/A</v>
      </c>
      <c r="E899" t="str">
        <f>VLOOKUP(B899,THE!A:C,3,0)</f>
        <v>601-800</v>
      </c>
      <c r="F899" t="e">
        <f>VLOOKUP(B899,ARWU!B:D,2,0)</f>
        <v>#N/A</v>
      </c>
    </row>
    <row r="900" spans="1:6">
      <c r="A900" t="s">
        <v>2</v>
      </c>
      <c r="B900" t="s">
        <v>955</v>
      </c>
      <c r="C900">
        <v>899</v>
      </c>
      <c r="D900" t="e">
        <f>VLOOKUP(B900,USNEWS!B:F,5,0)</f>
        <v>#N/A</v>
      </c>
      <c r="E900" t="e">
        <f>VLOOKUP(B900,THE!A:C,3,0)</f>
        <v>#N/A</v>
      </c>
      <c r="F900" t="e">
        <f>VLOOKUP(B900,ARWU!B:D,2,0)</f>
        <v>#N/A</v>
      </c>
    </row>
    <row r="901" spans="1:6">
      <c r="A901" t="s">
        <v>2</v>
      </c>
      <c r="B901" t="s">
        <v>956</v>
      </c>
      <c r="C901">
        <v>900</v>
      </c>
      <c r="D901" t="e">
        <f>VLOOKUP(B901,USNEWS!B:F,5,0)</f>
        <v>#N/A</v>
      </c>
      <c r="E901" t="e">
        <f>VLOOKUP(B901,THE!A:C,3,0)</f>
        <v>#N/A</v>
      </c>
      <c r="F901" t="e">
        <f>VLOOKUP(B901,ARWU!B:D,2,0)</f>
        <v>#N/A</v>
      </c>
    </row>
    <row r="902" spans="1:6">
      <c r="A902" t="s">
        <v>395</v>
      </c>
      <c r="B902" t="s">
        <v>957</v>
      </c>
      <c r="C902">
        <v>901</v>
      </c>
      <c r="D902" t="e">
        <f>VLOOKUP(B902,USNEWS!B:F,5,0)</f>
        <v>#N/A</v>
      </c>
      <c r="E902" t="e">
        <f>VLOOKUP(B902,THE!A:C,3,0)</f>
        <v>#N/A</v>
      </c>
      <c r="F902" t="e">
        <f>VLOOKUP(B902,ARWU!B:D,2,0)</f>
        <v>#N/A</v>
      </c>
    </row>
    <row r="903" spans="1:6">
      <c r="A903" t="s">
        <v>20</v>
      </c>
      <c r="B903" t="s">
        <v>958</v>
      </c>
      <c r="C903">
        <v>902</v>
      </c>
      <c r="D903" t="e">
        <f>VLOOKUP(B903,USNEWS!B:F,5,0)</f>
        <v>#N/A</v>
      </c>
      <c r="E903" t="str">
        <f>VLOOKUP(B903,THE!A:C,3,0)</f>
        <v>601-800</v>
      </c>
      <c r="F903" t="e">
        <f>VLOOKUP(B903,ARWU!B:D,2,0)</f>
        <v>#N/A</v>
      </c>
    </row>
    <row r="904" spans="1:6">
      <c r="A904" t="s">
        <v>2</v>
      </c>
      <c r="B904" t="s">
        <v>959</v>
      </c>
      <c r="C904">
        <v>903</v>
      </c>
      <c r="D904" t="e">
        <f>VLOOKUP(B904,USNEWS!B:F,5,0)</f>
        <v>#N/A</v>
      </c>
      <c r="E904" t="e">
        <f>VLOOKUP(B904,THE!A:C,3,0)</f>
        <v>#N/A</v>
      </c>
      <c r="F904" t="e">
        <f>VLOOKUP(B904,ARWU!B:D,2,0)</f>
        <v>#N/A</v>
      </c>
    </row>
    <row r="905" spans="1:6">
      <c r="A905" t="s">
        <v>201</v>
      </c>
      <c r="B905" t="s">
        <v>960</v>
      </c>
      <c r="C905">
        <v>904</v>
      </c>
      <c r="D905" t="e">
        <f>VLOOKUP(B905,USNEWS!B:F,5,0)</f>
        <v>#N/A</v>
      </c>
      <c r="E905" t="str">
        <f>VLOOKUP(B905,THE!A:C,3,0)</f>
        <v>601-800</v>
      </c>
      <c r="F905" t="e">
        <f>VLOOKUP(B905,ARWU!B:D,2,0)</f>
        <v>#N/A</v>
      </c>
    </row>
    <row r="906" spans="1:6">
      <c r="A906" t="s">
        <v>2</v>
      </c>
      <c r="B906" t="s">
        <v>961</v>
      </c>
      <c r="C906">
        <v>905</v>
      </c>
      <c r="D906" t="e">
        <f>VLOOKUP(B906,USNEWS!B:F,5,0)</f>
        <v>#N/A</v>
      </c>
      <c r="E906" t="str">
        <f>VLOOKUP(B906,THE!A:C,3,0)</f>
        <v>501-600</v>
      </c>
      <c r="F906" t="e">
        <f>VLOOKUP(B906,ARWU!B:D,2,0)</f>
        <v>#N/A</v>
      </c>
    </row>
    <row r="907" spans="1:6">
      <c r="A907" t="s">
        <v>386</v>
      </c>
      <c r="B907" t="s">
        <v>962</v>
      </c>
      <c r="C907">
        <v>906</v>
      </c>
      <c r="D907" t="e">
        <f>VLOOKUP(B907,USNEWS!B:F,5,0)</f>
        <v>#N/A</v>
      </c>
      <c r="E907" t="e">
        <f>VLOOKUP(B907,THE!A:C,3,0)</f>
        <v>#N/A</v>
      </c>
      <c r="F907" t="e">
        <f>VLOOKUP(B907,ARWU!B:D,2,0)</f>
        <v>#N/A</v>
      </c>
    </row>
    <row r="908" spans="1:6">
      <c r="A908" t="s">
        <v>2</v>
      </c>
      <c r="B908" t="s">
        <v>963</v>
      </c>
      <c r="C908">
        <v>907</v>
      </c>
      <c r="D908">
        <f>VLOOKUP(B908,USNEWS!B:F,5,0)</f>
        <v>549</v>
      </c>
      <c r="E908" t="e">
        <f>VLOOKUP(B908,THE!A:C,3,0)</f>
        <v>#N/A</v>
      </c>
      <c r="F908" t="str">
        <f>VLOOKUP(B908,ARWU!B:D,2,0)</f>
        <v>401-500</v>
      </c>
    </row>
    <row r="909" spans="1:6">
      <c r="A909" t="s">
        <v>33</v>
      </c>
      <c r="B909" t="s">
        <v>964</v>
      </c>
      <c r="C909">
        <v>908</v>
      </c>
      <c r="D909" t="e">
        <f>VLOOKUP(B909,USNEWS!B:F,5,0)</f>
        <v>#N/A</v>
      </c>
      <c r="E909" t="e">
        <f>VLOOKUP(B909,THE!A:C,3,0)</f>
        <v>#N/A</v>
      </c>
      <c r="F909" t="e">
        <f>VLOOKUP(B909,ARWU!B:D,2,0)</f>
        <v>#N/A</v>
      </c>
    </row>
    <row r="910" spans="1:6">
      <c r="A910" t="s">
        <v>2</v>
      </c>
      <c r="B910" t="s">
        <v>965</v>
      </c>
      <c r="C910">
        <v>909</v>
      </c>
      <c r="D910">
        <f>VLOOKUP(B910,USNEWS!B:F,5,0)</f>
        <v>626</v>
      </c>
      <c r="E910" t="e">
        <f>VLOOKUP(B910,THE!A:C,3,0)</f>
        <v>#N/A</v>
      </c>
      <c r="F910" t="e">
        <f>VLOOKUP(B910,ARWU!B:D,2,0)</f>
        <v>#N/A</v>
      </c>
    </row>
    <row r="911" spans="1:6">
      <c r="A911" t="s">
        <v>190</v>
      </c>
      <c r="B911" t="s">
        <v>966</v>
      </c>
      <c r="C911">
        <v>910</v>
      </c>
      <c r="D911" t="e">
        <f>VLOOKUP(B911,USNEWS!B:F,5,0)</f>
        <v>#N/A</v>
      </c>
      <c r="E911" t="str">
        <f>VLOOKUP(B911,THE!A:C,3,0)</f>
        <v>401-500</v>
      </c>
      <c r="F911" t="e">
        <f>VLOOKUP(B911,ARWU!B:D,2,0)</f>
        <v>#N/A</v>
      </c>
    </row>
    <row r="912" spans="1:6">
      <c r="A912" t="s">
        <v>523</v>
      </c>
      <c r="B912" t="s">
        <v>967</v>
      </c>
      <c r="C912">
        <v>911</v>
      </c>
      <c r="D912" t="e">
        <f>VLOOKUP(B912,USNEWS!B:F,5,0)</f>
        <v>#N/A</v>
      </c>
      <c r="E912" t="e">
        <f>VLOOKUP(B912,THE!A:C,3,0)</f>
        <v>#N/A</v>
      </c>
      <c r="F912" t="e">
        <f>VLOOKUP(B912,ARWU!B:D,2,0)</f>
        <v>#N/A</v>
      </c>
    </row>
    <row r="913" spans="1:6">
      <c r="A913" t="s">
        <v>112</v>
      </c>
      <c r="B913" t="s">
        <v>968</v>
      </c>
      <c r="C913">
        <v>912</v>
      </c>
      <c r="D913" t="e">
        <f>VLOOKUP(B913,USNEWS!B:F,5,0)</f>
        <v>#N/A</v>
      </c>
      <c r="E913" t="str">
        <f>VLOOKUP(B913,THE!A:C,3,0)</f>
        <v>801+</v>
      </c>
      <c r="F913" t="e">
        <f>VLOOKUP(B913,ARWU!B:D,2,0)</f>
        <v>#N/A</v>
      </c>
    </row>
    <row r="914" spans="1:6">
      <c r="A914" t="s">
        <v>523</v>
      </c>
      <c r="B914" t="s">
        <v>969</v>
      </c>
      <c r="C914">
        <v>913</v>
      </c>
      <c r="D914" t="e">
        <f>VLOOKUP(B914,USNEWS!B:F,5,0)</f>
        <v>#N/A</v>
      </c>
      <c r="E914" t="e">
        <f>VLOOKUP(B914,THE!A:C,3,0)</f>
        <v>#N/A</v>
      </c>
      <c r="F914" t="e">
        <f>VLOOKUP(B914,ARWU!B:D,2,0)</f>
        <v>#N/A</v>
      </c>
    </row>
    <row r="915" spans="1:6">
      <c r="A915" t="s">
        <v>756</v>
      </c>
      <c r="B915" t="s">
        <v>970</v>
      </c>
      <c r="C915">
        <v>914</v>
      </c>
      <c r="D915" t="e">
        <f>VLOOKUP(B915,USNEWS!B:F,5,0)</f>
        <v>#N/A</v>
      </c>
      <c r="E915" t="e">
        <f>VLOOKUP(B915,THE!A:C,3,0)</f>
        <v>#N/A</v>
      </c>
      <c r="F915" t="e">
        <f>VLOOKUP(B915,ARWU!B:D,2,0)</f>
        <v>#N/A</v>
      </c>
    </row>
    <row r="916" spans="1:6">
      <c r="A916" t="s">
        <v>35</v>
      </c>
      <c r="B916" t="s">
        <v>971</v>
      </c>
      <c r="C916">
        <v>915</v>
      </c>
      <c r="D916" t="e">
        <f>VLOOKUP(B916,USNEWS!B:F,5,0)</f>
        <v>#N/A</v>
      </c>
      <c r="E916" t="str">
        <f>VLOOKUP(B916,THE!A:C,3,0)</f>
        <v>801+</v>
      </c>
      <c r="F916" t="e">
        <f>VLOOKUP(B916,ARWU!B:D,2,0)</f>
        <v>#N/A</v>
      </c>
    </row>
    <row r="917" spans="1:6">
      <c r="A917" t="s">
        <v>35</v>
      </c>
      <c r="B917" t="s">
        <v>972</v>
      </c>
      <c r="C917">
        <v>916</v>
      </c>
      <c r="D917" t="e">
        <f>VLOOKUP(B917,USNEWS!B:F,5,0)</f>
        <v>#N/A</v>
      </c>
      <c r="E917" t="str">
        <f>VLOOKUP(B917,THE!A:C,3,0)</f>
        <v>801+</v>
      </c>
      <c r="F917" t="e">
        <f>VLOOKUP(B917,ARWU!B:D,2,0)</f>
        <v>#N/A</v>
      </c>
    </row>
    <row r="918" spans="1:6">
      <c r="A918" t="s">
        <v>2</v>
      </c>
      <c r="B918" t="s">
        <v>973</v>
      </c>
      <c r="C918">
        <v>917</v>
      </c>
      <c r="D918" t="e">
        <f>VLOOKUP(B918,USNEWS!B:F,5,0)</f>
        <v>#N/A</v>
      </c>
      <c r="E918" t="e">
        <f>VLOOKUP(B918,THE!A:C,3,0)</f>
        <v>#N/A</v>
      </c>
      <c r="F918" t="e">
        <f>VLOOKUP(B918,ARWU!B:D,2,0)</f>
        <v>#N/A</v>
      </c>
    </row>
    <row r="919" spans="1:6">
      <c r="A919" t="s">
        <v>74</v>
      </c>
      <c r="B919" t="s">
        <v>974</v>
      </c>
      <c r="C919">
        <v>918</v>
      </c>
      <c r="D919" t="e">
        <f>VLOOKUP(B919,USNEWS!B:F,5,0)</f>
        <v>#N/A</v>
      </c>
      <c r="E919" t="e">
        <f>VLOOKUP(B919,THE!A:C,3,0)</f>
        <v>#N/A</v>
      </c>
      <c r="F919" t="e">
        <f>VLOOKUP(B919,ARWU!B:D,2,0)</f>
        <v>#N/A</v>
      </c>
    </row>
    <row r="920" spans="1:6">
      <c r="A920" t="s">
        <v>159</v>
      </c>
      <c r="B920" t="s">
        <v>975</v>
      </c>
      <c r="C920">
        <v>919</v>
      </c>
      <c r="D920" t="e">
        <f>VLOOKUP(B920,USNEWS!B:F,5,0)</f>
        <v>#N/A</v>
      </c>
      <c r="E920" t="e">
        <f>VLOOKUP(B920,THE!A:C,3,0)</f>
        <v>#N/A</v>
      </c>
      <c r="F920" t="e">
        <f>VLOOKUP(B920,ARWU!B:D,2,0)</f>
        <v>#N/A</v>
      </c>
    </row>
    <row r="921" spans="1:6">
      <c r="A921" t="s">
        <v>33</v>
      </c>
      <c r="B921" t="s">
        <v>976</v>
      </c>
      <c r="C921">
        <v>920</v>
      </c>
      <c r="D921" t="e">
        <f>VLOOKUP(B921,USNEWS!B:F,5,0)</f>
        <v>#N/A</v>
      </c>
      <c r="E921" t="e">
        <f>VLOOKUP(B921,THE!A:C,3,0)</f>
        <v>#N/A</v>
      </c>
      <c r="F921" t="e">
        <f>VLOOKUP(B921,ARWU!B:D,2,0)</f>
        <v>#N/A</v>
      </c>
    </row>
    <row r="922" spans="1:6">
      <c r="A922" t="s">
        <v>6</v>
      </c>
      <c r="B922" t="s">
        <v>977</v>
      </c>
      <c r="C922">
        <v>921</v>
      </c>
      <c r="D922" t="e">
        <f>VLOOKUP(B922,USNEWS!B:F,5,0)</f>
        <v>#N/A</v>
      </c>
      <c r="E922" t="e">
        <f>VLOOKUP(B922,THE!A:C,3,0)</f>
        <v>#N/A</v>
      </c>
      <c r="F922" t="e">
        <f>VLOOKUP(B922,ARWU!B:D,2,0)</f>
        <v>#N/A</v>
      </c>
    </row>
    <row r="923" spans="1:6">
      <c r="A923" t="s">
        <v>153</v>
      </c>
      <c r="B923" t="s">
        <v>978</v>
      </c>
      <c r="C923">
        <v>922</v>
      </c>
      <c r="D923">
        <f>VLOOKUP(B923,USNEWS!B:F,5,0)</f>
        <v>126</v>
      </c>
      <c r="E923" t="e">
        <f>VLOOKUP(B923,THE!A:C,3,0)</f>
        <v>#N/A</v>
      </c>
      <c r="F923" t="e">
        <f>VLOOKUP(B923,ARWU!B:D,2,0)</f>
        <v>#N/A</v>
      </c>
    </row>
    <row r="924" spans="1:6">
      <c r="A924" t="s">
        <v>2</v>
      </c>
      <c r="B924" t="s">
        <v>979</v>
      </c>
      <c r="C924">
        <v>923</v>
      </c>
      <c r="D924">
        <f>VLOOKUP(B924,USNEWS!B:F,5,0)</f>
        <v>189</v>
      </c>
      <c r="E924" t="e">
        <f>VLOOKUP(B924,THE!A:C,3,0)</f>
        <v>#N/A</v>
      </c>
      <c r="F924" t="str">
        <f>VLOOKUP(B924,ARWU!B:D,2,0)</f>
        <v>101-150</v>
      </c>
    </row>
    <row r="925" spans="1:6">
      <c r="A925" t="s">
        <v>118</v>
      </c>
      <c r="B925" t="s">
        <v>980</v>
      </c>
      <c r="C925">
        <v>924</v>
      </c>
      <c r="D925" t="e">
        <f>VLOOKUP(B925,USNEWS!B:F,5,0)</f>
        <v>#N/A</v>
      </c>
      <c r="E925" t="e">
        <f>VLOOKUP(B925,THE!A:C,3,0)</f>
        <v>#N/A</v>
      </c>
      <c r="F925" t="e">
        <f>VLOOKUP(B925,ARWU!B:D,2,0)</f>
        <v>#N/A</v>
      </c>
    </row>
    <row r="926" spans="1:6">
      <c r="A926" t="s">
        <v>70</v>
      </c>
      <c r="B926" t="s">
        <v>981</v>
      </c>
      <c r="C926">
        <v>925</v>
      </c>
      <c r="D926" t="e">
        <f>VLOOKUP(B926,USNEWS!B:F,5,0)</f>
        <v>#N/A</v>
      </c>
      <c r="E926" t="str">
        <f>VLOOKUP(B926,THE!A:C,3,0)</f>
        <v>251-300</v>
      </c>
      <c r="F926" t="e">
        <f>VLOOKUP(B926,ARWU!B:D,2,0)</f>
        <v>#N/A</v>
      </c>
    </row>
    <row r="927" spans="1:6">
      <c r="A927" t="s">
        <v>6</v>
      </c>
      <c r="B927" t="s">
        <v>982</v>
      </c>
      <c r="C927">
        <v>926</v>
      </c>
      <c r="D927">
        <f>VLOOKUP(B927,USNEWS!B:F,5,0)</f>
        <v>647</v>
      </c>
      <c r="E927" t="e">
        <f>VLOOKUP(B927,THE!A:C,3,0)</f>
        <v>#N/A</v>
      </c>
      <c r="F927" t="e">
        <f>VLOOKUP(B927,ARWU!B:D,2,0)</f>
        <v>#N/A</v>
      </c>
    </row>
    <row r="928" spans="1:6">
      <c r="A928" t="s">
        <v>33</v>
      </c>
      <c r="B928" t="s">
        <v>983</v>
      </c>
      <c r="C928">
        <v>927</v>
      </c>
      <c r="D928" t="e">
        <f>VLOOKUP(B928,USNEWS!B:F,5,0)</f>
        <v>#N/A</v>
      </c>
      <c r="E928" t="e">
        <f>VLOOKUP(B928,THE!A:C,3,0)</f>
        <v>#N/A</v>
      </c>
      <c r="F928" t="e">
        <f>VLOOKUP(B928,ARWU!B:D,2,0)</f>
        <v>#N/A</v>
      </c>
    </row>
    <row r="929" spans="1:6">
      <c r="A929" t="s">
        <v>33</v>
      </c>
      <c r="B929" t="s">
        <v>984</v>
      </c>
      <c r="C929">
        <v>928</v>
      </c>
      <c r="D929" t="e">
        <f>VLOOKUP(B929,USNEWS!B:F,5,0)</f>
        <v>#N/A</v>
      </c>
      <c r="E929" t="e">
        <f>VLOOKUP(B929,THE!A:C,3,0)</f>
        <v>#N/A</v>
      </c>
      <c r="F929" t="e">
        <f>VLOOKUP(B929,ARWU!B:D,2,0)</f>
        <v>#N/A</v>
      </c>
    </row>
    <row r="930" spans="1:6">
      <c r="A930" t="s">
        <v>59</v>
      </c>
      <c r="B930" t="s">
        <v>985</v>
      </c>
      <c r="C930">
        <v>929</v>
      </c>
      <c r="D930" t="e">
        <f>VLOOKUP(B930,USNEWS!B:F,5,0)</f>
        <v>#N/A</v>
      </c>
      <c r="E930" t="e">
        <f>VLOOKUP(B930,THE!A:C,3,0)</f>
        <v>#N/A</v>
      </c>
      <c r="F930" t="e">
        <f>VLOOKUP(B930,ARWU!B:D,2,0)</f>
        <v>#N/A</v>
      </c>
    </row>
    <row r="931" spans="1:6">
      <c r="A931" t="s">
        <v>33</v>
      </c>
      <c r="B931" t="s">
        <v>986</v>
      </c>
      <c r="C931">
        <v>930</v>
      </c>
      <c r="D931" t="e">
        <f>VLOOKUP(B931,USNEWS!B:F,5,0)</f>
        <v>#N/A</v>
      </c>
      <c r="E931" t="e">
        <f>VLOOKUP(B931,THE!A:C,3,0)</f>
        <v>#N/A</v>
      </c>
      <c r="F931" t="e">
        <f>VLOOKUP(B931,ARWU!B:D,2,0)</f>
        <v>#N/A</v>
      </c>
    </row>
    <row r="932" spans="1:6">
      <c r="A932" t="s">
        <v>197</v>
      </c>
      <c r="B932" t="s">
        <v>987</v>
      </c>
      <c r="C932">
        <v>931</v>
      </c>
      <c r="D932">
        <f>VLOOKUP(B932,USNEWS!B:F,5,0)</f>
        <v>294</v>
      </c>
      <c r="E932" t="e">
        <f>VLOOKUP(B932,THE!A:C,3,0)</f>
        <v>#N/A</v>
      </c>
      <c r="F932" t="e">
        <f>VLOOKUP(B932,ARWU!B:D,2,0)</f>
        <v>#N/A</v>
      </c>
    </row>
    <row r="933" spans="1:6">
      <c r="A933" t="s">
        <v>74</v>
      </c>
      <c r="B933" t="s">
        <v>988</v>
      </c>
      <c r="C933">
        <v>932</v>
      </c>
      <c r="D933" t="e">
        <f>VLOOKUP(B933,USNEWS!B:F,5,0)</f>
        <v>#N/A</v>
      </c>
      <c r="E933" t="e">
        <f>VLOOKUP(B933,THE!A:C,3,0)</f>
        <v>#N/A</v>
      </c>
      <c r="F933" t="str">
        <f>VLOOKUP(B933,ARWU!B:D,2,0)</f>
        <v>401-500</v>
      </c>
    </row>
    <row r="934" spans="1:6">
      <c r="A934" t="s">
        <v>190</v>
      </c>
      <c r="B934" t="s">
        <v>989</v>
      </c>
      <c r="C934">
        <v>933</v>
      </c>
      <c r="D934" t="e">
        <f>VLOOKUP(B934,USNEWS!B:F,5,0)</f>
        <v>#N/A</v>
      </c>
      <c r="E934" t="e">
        <f>VLOOKUP(B934,THE!A:C,3,0)</f>
        <v>#N/A</v>
      </c>
      <c r="F934" t="e">
        <f>VLOOKUP(B934,ARWU!B:D,2,0)</f>
        <v>#N/A</v>
      </c>
    </row>
    <row r="935" spans="1:6">
      <c r="A935" t="s">
        <v>33</v>
      </c>
      <c r="B935" t="s">
        <v>990</v>
      </c>
      <c r="C935">
        <v>934</v>
      </c>
      <c r="D935" t="e">
        <f>VLOOKUP(B935,USNEWS!B:F,5,0)</f>
        <v>#N/A</v>
      </c>
      <c r="E935" t="e">
        <f>VLOOKUP(B935,THE!A:C,3,0)</f>
        <v>#N/A</v>
      </c>
      <c r="F935" t="e">
        <f>VLOOKUP(B935,ARWU!B:D,2,0)</f>
        <v>#N/A</v>
      </c>
    </row>
    <row r="936" spans="1:6">
      <c r="A936" t="s">
        <v>316</v>
      </c>
      <c r="B936" t="s">
        <v>991</v>
      </c>
      <c r="C936">
        <v>935</v>
      </c>
      <c r="D936" t="e">
        <f>VLOOKUP(B936,USNEWS!B:F,5,0)</f>
        <v>#N/A</v>
      </c>
      <c r="E936" t="e">
        <f>VLOOKUP(B936,THE!A:C,3,0)</f>
        <v>#N/A</v>
      </c>
      <c r="F936" t="e">
        <f>VLOOKUP(B936,ARWU!B:D,2,0)</f>
        <v>#N/A</v>
      </c>
    </row>
    <row r="937" spans="1:6">
      <c r="A937" t="s">
        <v>59</v>
      </c>
      <c r="B937" t="s">
        <v>992</v>
      </c>
      <c r="C937">
        <v>936</v>
      </c>
      <c r="D937" t="e">
        <f>VLOOKUP(B937,USNEWS!B:F,5,0)</f>
        <v>#N/A</v>
      </c>
      <c r="E937" t="e">
        <f>VLOOKUP(B937,THE!A:C,3,0)</f>
        <v>#N/A</v>
      </c>
      <c r="F937" t="e">
        <f>VLOOKUP(B937,ARWU!B:D,2,0)</f>
        <v>#N/A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B1" workbookViewId="0">
      <pane ySplit="1" topLeftCell="A2" activePane="bottomLeft" state="frozen"/>
      <selection pane="bottomLeft" activeCell="C2" sqref="C2"/>
    </sheetView>
  </sheetViews>
  <sheetFormatPr defaultRowHeight="14.25"/>
  <cols>
    <col min="1" max="1" width="25.25" customWidth="1"/>
    <col min="2" max="3" width="38.625" customWidth="1"/>
    <col min="6" max="6" width="9.375" customWidth="1"/>
  </cols>
  <sheetData>
    <row r="1" spans="1:11">
      <c r="A1" t="s">
        <v>1</v>
      </c>
      <c r="B1" t="s">
        <v>0</v>
      </c>
      <c r="C1" t="s">
        <v>3272</v>
      </c>
      <c r="D1" t="s">
        <v>3080</v>
      </c>
      <c r="E1" t="s">
        <v>993</v>
      </c>
      <c r="F1" t="s">
        <v>3081</v>
      </c>
      <c r="G1" t="s">
        <v>3082</v>
      </c>
      <c r="H1" t="s">
        <v>3273</v>
      </c>
    </row>
    <row r="2" spans="1:11">
      <c r="A2" t="s">
        <v>2</v>
      </c>
      <c r="B2" t="s">
        <v>3</v>
      </c>
      <c r="C2" t="str">
        <f>VLOOKUP(B2,前50!B:C,2,0)</f>
        <v>斯坦福大学</v>
      </c>
      <c r="D2">
        <v>98.7</v>
      </c>
      <c r="E2">
        <f>VLOOKUP(B2,USNEWS!B:F,4,0)</f>
        <v>89</v>
      </c>
      <c r="F2">
        <f>VLOOKUP(B2,THE!A:I,9,0)</f>
        <v>93.8</v>
      </c>
      <c r="G2">
        <f>VLOOKUP(B2,ARWU!B:E,4,0)</f>
        <v>74.7</v>
      </c>
      <c r="H2">
        <f>VLOOKUP(B2,'TOP100'!B:I,8,0)</f>
        <v>1</v>
      </c>
      <c r="I2" s="11">
        <f>SUM(D2:G2)</f>
        <v>356.2</v>
      </c>
      <c r="J2" s="26" t="s">
        <v>3274</v>
      </c>
      <c r="K2">
        <v>356.2</v>
      </c>
    </row>
    <row r="3" spans="1:11">
      <c r="A3" t="s">
        <v>2</v>
      </c>
      <c r="B3" t="s">
        <v>4</v>
      </c>
      <c r="C3" t="str">
        <f>VLOOKUP(B3,前50!B:C,2,0)</f>
        <v>哈佛大学</v>
      </c>
      <c r="D3">
        <v>98.3</v>
      </c>
      <c r="E3">
        <f>VLOOKUP(B3,USNEWS!B:F,4,0)</f>
        <v>100</v>
      </c>
      <c r="F3">
        <f>VLOOKUP(B3,THE!A:I,9,0)</f>
        <v>92.7</v>
      </c>
      <c r="G3">
        <f>VLOOKUP(B3,ARWU!B:E,4,0)</f>
        <v>100</v>
      </c>
      <c r="H3">
        <f>VLOOKUP(B3,'TOP100'!B:I,8,0)</f>
        <v>2</v>
      </c>
      <c r="I3" s="11">
        <f t="shared" ref="I3:K66" si="0">SUM(D3:G3)</f>
        <v>391</v>
      </c>
      <c r="J3" s="26"/>
      <c r="K3">
        <v>313.10000000000002</v>
      </c>
    </row>
    <row r="4" spans="1:11">
      <c r="A4" t="s">
        <v>2</v>
      </c>
      <c r="B4" t="s">
        <v>999</v>
      </c>
      <c r="C4" t="str">
        <f>VLOOKUP(B4,前50!B:C,2,0)</f>
        <v>麻省理工学院</v>
      </c>
      <c r="D4">
        <v>100</v>
      </c>
      <c r="E4">
        <f>VLOOKUP(B4,USNEWS!B:F,4,0)</f>
        <v>94.3</v>
      </c>
      <c r="F4">
        <f>VLOOKUP(B4,THE!A:I,9,0)</f>
        <v>93.4</v>
      </c>
      <c r="G4">
        <f>VLOOKUP(B4,ARWU!B:E,4,0)</f>
        <v>69.2</v>
      </c>
      <c r="H4">
        <f>VLOOKUP(B4,'TOP100'!B:I,8,0)</f>
        <v>3</v>
      </c>
      <c r="I4" s="11">
        <f t="shared" si="0"/>
        <v>356.90000000000003</v>
      </c>
      <c r="J4" s="26"/>
    </row>
    <row r="5" spans="1:11">
      <c r="A5" t="s">
        <v>6</v>
      </c>
      <c r="B5" t="s">
        <v>5</v>
      </c>
      <c r="C5" t="str">
        <f>VLOOKUP(B5,前50!B:C,2,0)</f>
        <v>剑桥大学</v>
      </c>
      <c r="D5">
        <v>97.2</v>
      </c>
      <c r="E5">
        <f>VLOOKUP(B5,USNEWS!B:F,4,0)</f>
        <v>86.2</v>
      </c>
      <c r="F5">
        <f>VLOOKUP(B5,THE!A:I,9,0)</f>
        <v>93.6</v>
      </c>
      <c r="G5">
        <f>VLOOKUP(B5,ARWU!B:E,4,0)</f>
        <v>69.599999999999994</v>
      </c>
      <c r="H5">
        <f>VLOOKUP(B5,'TOP100'!B:I,8,0)</f>
        <v>4</v>
      </c>
      <c r="I5" s="11">
        <f t="shared" si="0"/>
        <v>346.6</v>
      </c>
      <c r="J5" s="26"/>
    </row>
    <row r="6" spans="1:11">
      <c r="A6" t="s">
        <v>6</v>
      </c>
      <c r="B6" t="s">
        <v>7</v>
      </c>
      <c r="C6" t="str">
        <f>VLOOKUP(B6,前50!B:C,2,0)</f>
        <v>牛津大学</v>
      </c>
      <c r="D6">
        <v>96.8</v>
      </c>
      <c r="E6">
        <f>VLOOKUP(B6,USNEWS!B:F,4,0)</f>
        <v>86.7</v>
      </c>
      <c r="F6">
        <f>VLOOKUP(B6,THE!A:I,9,0)</f>
        <v>95</v>
      </c>
      <c r="G6">
        <f>VLOOKUP(B6,ARWU!B:E,4,0)</f>
        <v>58.9</v>
      </c>
      <c r="H6">
        <f>VLOOKUP(B6,'TOP100'!B:I,8,0)</f>
        <v>5</v>
      </c>
      <c r="I6" s="11">
        <f t="shared" si="0"/>
        <v>337.4</v>
      </c>
      <c r="J6" s="26"/>
    </row>
    <row r="7" spans="1:11">
      <c r="A7" t="s">
        <v>2</v>
      </c>
      <c r="B7" t="s">
        <v>1004</v>
      </c>
      <c r="C7" t="str">
        <f>VLOOKUP(B7,前50!B:C,2,0)</f>
        <v>加州理工学院</v>
      </c>
      <c r="D7">
        <v>96.9</v>
      </c>
      <c r="E7">
        <f>VLOOKUP(B7,USNEWS!B:F,4,0)</f>
        <v>85.1</v>
      </c>
      <c r="F7">
        <f>VLOOKUP(B7,THE!A:I,9,0)</f>
        <v>94.3</v>
      </c>
      <c r="G7">
        <f>VLOOKUP(B7,ARWU!B:E,4,0)</f>
        <v>57.8</v>
      </c>
      <c r="H7">
        <f>VLOOKUP(B7,'TOP100'!B:I,8,0)</f>
        <v>6</v>
      </c>
      <c r="I7" s="11">
        <f t="shared" si="0"/>
        <v>334.1</v>
      </c>
      <c r="J7" s="26"/>
    </row>
    <row r="8" spans="1:11">
      <c r="A8" t="s">
        <v>2</v>
      </c>
      <c r="B8" t="s">
        <v>11</v>
      </c>
      <c r="C8" t="str">
        <f>VLOOKUP(B8,前50!B:C,2,0)</f>
        <v>普林斯顿大学</v>
      </c>
      <c r="D8">
        <v>92.8</v>
      </c>
      <c r="E8">
        <f>VLOOKUP(B8,USNEWS!B:F,4,0)</f>
        <v>81.400000000000006</v>
      </c>
      <c r="F8">
        <f>VLOOKUP(B8,THE!A:I,9,0)</f>
        <v>90.2</v>
      </c>
      <c r="G8">
        <f>VLOOKUP(B8,ARWU!B:E,4,0)</f>
        <v>62</v>
      </c>
      <c r="H8">
        <f>VLOOKUP(B8,'TOP100'!B:I,8,0)</f>
        <v>7</v>
      </c>
      <c r="I8" s="11">
        <f t="shared" si="0"/>
        <v>326.39999999999998</v>
      </c>
      <c r="J8" s="26"/>
    </row>
    <row r="9" spans="1:11">
      <c r="A9" t="s">
        <v>2</v>
      </c>
      <c r="B9" t="s">
        <v>10</v>
      </c>
      <c r="C9" t="str">
        <f>VLOOKUP(B9,前50!B:C,2,0)</f>
        <v>芝加哥大学</v>
      </c>
      <c r="D9">
        <v>93</v>
      </c>
      <c r="E9">
        <f>VLOOKUP(B9,USNEWS!B:F,4,0)</f>
        <v>82.9</v>
      </c>
      <c r="F9">
        <f>VLOOKUP(B9,THE!A:I,9,0)</f>
        <v>88.9</v>
      </c>
      <c r="G9">
        <f>VLOOKUP(B9,ARWU!B:E,4,0)</f>
        <v>54.2</v>
      </c>
      <c r="H9">
        <f>VLOOKUP(B9,'TOP100'!B:I,8,0)</f>
        <v>8</v>
      </c>
      <c r="I9" s="11">
        <f t="shared" si="0"/>
        <v>319</v>
      </c>
      <c r="J9" s="26"/>
    </row>
    <row r="10" spans="1:11">
      <c r="A10" t="s">
        <v>2</v>
      </c>
      <c r="B10" t="s">
        <v>3075</v>
      </c>
      <c r="C10" t="str">
        <f>VLOOKUP(B10,前50!B:C,2,0)</f>
        <v>加州大学伯克利分校</v>
      </c>
      <c r="D10">
        <v>85.2</v>
      </c>
      <c r="E10">
        <f>VLOOKUP(B10,USNEWS!B:F,4,0)</f>
        <v>92.2</v>
      </c>
      <c r="F10">
        <f>VLOOKUP(B10,THE!A:I,9,0)</f>
        <v>88.9</v>
      </c>
      <c r="G10">
        <f>VLOOKUP(B10,ARWU!B:E,4,0)</f>
        <v>70.099999999999994</v>
      </c>
      <c r="H10">
        <f>VLOOKUP(B10,'TOP100'!B:I,8,0)</f>
        <v>9</v>
      </c>
      <c r="I10" s="11">
        <f t="shared" si="0"/>
        <v>336.4</v>
      </c>
      <c r="J10" s="26"/>
    </row>
    <row r="11" spans="1:11">
      <c r="A11" t="s">
        <v>2</v>
      </c>
      <c r="B11" t="s">
        <v>13</v>
      </c>
      <c r="C11" t="str">
        <f>VLOOKUP(B11,前50!B:C,2,0)</f>
        <v>耶鲁大学</v>
      </c>
      <c r="D11">
        <v>90.9</v>
      </c>
      <c r="E11">
        <f>VLOOKUP(B11,USNEWS!B:F,4,0)</f>
        <v>81.2</v>
      </c>
      <c r="F11">
        <f>VLOOKUP(B11,THE!A:I,9,0)</f>
        <v>88.2</v>
      </c>
      <c r="G11">
        <f>VLOOKUP(B11,ARWU!B:E,4,0)</f>
        <v>52.8</v>
      </c>
      <c r="H11">
        <f>VLOOKUP(B11,'TOP100'!B:I,8,0)</f>
        <v>10</v>
      </c>
      <c r="I11" s="11">
        <f t="shared" si="0"/>
        <v>313.10000000000002</v>
      </c>
      <c r="J11" s="26"/>
    </row>
    <row r="12" spans="1:11">
      <c r="A12" t="s">
        <v>2</v>
      </c>
      <c r="B12" t="s">
        <v>17</v>
      </c>
      <c r="C12" t="str">
        <f>VLOOKUP(B12,前50!B:C,2,0)</f>
        <v>哥伦比亚大学</v>
      </c>
      <c r="D12">
        <v>88.6</v>
      </c>
      <c r="E12">
        <f>VLOOKUP(B12,USNEWS!B:F,4,0)</f>
        <v>83.3</v>
      </c>
      <c r="F12">
        <f>VLOOKUP(B12,THE!A:I,9,0)</f>
        <v>86.1</v>
      </c>
      <c r="G12">
        <f>VLOOKUP(B12,ARWU!B:E,4,0)</f>
        <v>56.7</v>
      </c>
      <c r="H12">
        <f>VLOOKUP(B12,'TOP100'!B:I,8,0)</f>
        <v>11</v>
      </c>
      <c r="I12" s="11">
        <f t="shared" si="0"/>
        <v>314.7</v>
      </c>
      <c r="J12" s="26" t="s">
        <v>3278</v>
      </c>
      <c r="K12">
        <v>314.7</v>
      </c>
    </row>
    <row r="13" spans="1:11">
      <c r="A13" t="s">
        <v>6</v>
      </c>
      <c r="B13" t="s">
        <v>9</v>
      </c>
      <c r="C13" t="str">
        <f>VLOOKUP(B13,前50!B:C,2,0)</f>
        <v>伦敦帝国学院</v>
      </c>
      <c r="D13">
        <v>94.1</v>
      </c>
      <c r="E13">
        <f>VLOOKUP(B13,USNEWS!B:F,4,0)</f>
        <v>80.400000000000006</v>
      </c>
      <c r="F13">
        <f>VLOOKUP(B13,THE!A:I,9,0)</f>
        <v>90</v>
      </c>
      <c r="G13">
        <f>VLOOKUP(B13,ARWU!B:E,4,0)</f>
        <v>41.6</v>
      </c>
      <c r="H13">
        <f>VLOOKUP(B13,'TOP100'!B:I,8,0)</f>
        <v>12</v>
      </c>
      <c r="I13" s="11">
        <f t="shared" si="0"/>
        <v>306.10000000000002</v>
      </c>
      <c r="J13" s="26"/>
      <c r="K13">
        <v>290.29999999999995</v>
      </c>
    </row>
    <row r="14" spans="1:11">
      <c r="A14" t="s">
        <v>6</v>
      </c>
      <c r="B14" t="s">
        <v>1021</v>
      </c>
      <c r="C14" t="str">
        <f>VLOOKUP(B14,前50!B:C,2,0)</f>
        <v>伦敦大学学院</v>
      </c>
      <c r="D14">
        <v>95.6</v>
      </c>
      <c r="E14">
        <f>VLOOKUP(B14,USNEWS!B:F,4,0)</f>
        <v>78.400000000000006</v>
      </c>
      <c r="F14">
        <f>VLOOKUP(B14,THE!A:I,9,0)</f>
        <v>86.5</v>
      </c>
      <c r="G14">
        <f>VLOOKUP(B14,ARWU!B:E,4,0)</f>
        <v>45.3</v>
      </c>
      <c r="H14">
        <f>VLOOKUP(B14,'TOP100'!B:I,8,0)</f>
        <v>13</v>
      </c>
      <c r="I14" s="11">
        <f t="shared" si="0"/>
        <v>305.8</v>
      </c>
      <c r="J14" s="26"/>
    </row>
    <row r="15" spans="1:11">
      <c r="A15" t="s">
        <v>2</v>
      </c>
      <c r="B15" t="s">
        <v>15</v>
      </c>
      <c r="C15" t="str">
        <f>VLOOKUP(B15,前50!B:C,2,0)</f>
        <v>约翰霍普金斯大学</v>
      </c>
      <c r="D15">
        <v>89.3</v>
      </c>
      <c r="E15">
        <f>VLOOKUP(B15,USNEWS!B:F,4,0)</f>
        <v>81.5</v>
      </c>
      <c r="F15">
        <f>VLOOKUP(B15,THE!A:I,9,0)</f>
        <v>85.9</v>
      </c>
      <c r="G15">
        <f>VLOOKUP(B15,ARWU!B:E,4,0)</f>
        <v>46</v>
      </c>
      <c r="H15">
        <f>VLOOKUP(B15,'TOP100'!B:I,8,0)</f>
        <v>14</v>
      </c>
      <c r="I15" s="11">
        <f t="shared" si="0"/>
        <v>302.70000000000005</v>
      </c>
      <c r="J15" s="26"/>
    </row>
    <row r="16" spans="1:11">
      <c r="A16" t="s">
        <v>8</v>
      </c>
      <c r="B16" t="s">
        <v>1972</v>
      </c>
      <c r="C16" t="str">
        <f>VLOOKUP(B16,前50!B:C,2,0)</f>
        <v>苏黎世联邦理工学院</v>
      </c>
      <c r="D16">
        <v>94.2</v>
      </c>
      <c r="E16">
        <f>VLOOKUP(B16,USNEWS!B:F,4,0)</f>
        <v>75.900000000000006</v>
      </c>
      <c r="F16">
        <f>VLOOKUP(B16,THE!A:I,9,0)</f>
        <v>89.3</v>
      </c>
      <c r="G16">
        <f>VLOOKUP(B16,ARWU!B:E,4,0)</f>
        <v>43.8</v>
      </c>
      <c r="H16">
        <f>VLOOKUP(B16,'TOP100'!B:I,8,0)</f>
        <v>15</v>
      </c>
      <c r="I16" s="11">
        <f t="shared" si="0"/>
        <v>303.20000000000005</v>
      </c>
      <c r="J16" s="26"/>
    </row>
    <row r="17" spans="1:10">
      <c r="A17" t="s">
        <v>2</v>
      </c>
      <c r="B17" t="s">
        <v>16</v>
      </c>
      <c r="C17" t="str">
        <f>VLOOKUP(B17,前50!B:C,2,0)</f>
        <v>宾夕法尼亚大学</v>
      </c>
      <c r="D17">
        <v>89</v>
      </c>
      <c r="E17">
        <f>VLOOKUP(B17,USNEWS!B:F,4,0)</f>
        <v>81.2</v>
      </c>
      <c r="F17">
        <f>VLOOKUP(B17,THE!A:I,9,0)</f>
        <v>87.1</v>
      </c>
      <c r="G17">
        <f>VLOOKUP(B17,ARWU!B:E,4,0)</f>
        <v>44.5</v>
      </c>
      <c r="H17">
        <f>VLOOKUP(B17,'TOP100'!B:I,8,0)</f>
        <v>16</v>
      </c>
      <c r="I17" s="11">
        <f t="shared" si="0"/>
        <v>301.79999999999995</v>
      </c>
      <c r="J17" s="26"/>
    </row>
    <row r="18" spans="1:10">
      <c r="A18" t="s">
        <v>2</v>
      </c>
      <c r="B18" t="s">
        <v>1977</v>
      </c>
      <c r="C18" t="str">
        <f>VLOOKUP(B18,前50!B:C,2,0)</f>
        <v>加州大学洛杉矶分校</v>
      </c>
      <c r="D18">
        <v>84</v>
      </c>
      <c r="E18">
        <f>VLOOKUP(B18,USNEWS!B:F,4,0)</f>
        <v>84.5</v>
      </c>
      <c r="F18">
        <f>VLOOKUP(B18,THE!A:I,9,0)</f>
        <v>86.6</v>
      </c>
      <c r="G18">
        <f>VLOOKUP(B18,ARWU!B:E,4,0)</f>
        <v>51.5</v>
      </c>
      <c r="H18">
        <f>VLOOKUP(B18,'TOP100'!B:I,8,0)</f>
        <v>17</v>
      </c>
      <c r="I18" s="11">
        <f t="shared" si="0"/>
        <v>306.60000000000002</v>
      </c>
      <c r="J18" s="26"/>
    </row>
    <row r="19" spans="1:10">
      <c r="A19" t="s">
        <v>2</v>
      </c>
      <c r="B19" t="s">
        <v>14</v>
      </c>
      <c r="C19" t="str">
        <f>VLOOKUP(B19,前50!B:C,2,0)</f>
        <v>康奈尔大学</v>
      </c>
      <c r="D19">
        <v>90.1</v>
      </c>
      <c r="E19">
        <f>VLOOKUP(B19,USNEWS!B:F,4,0)</f>
        <v>78.900000000000006</v>
      </c>
      <c r="F19">
        <f>VLOOKUP(B19,THE!A:I,9,0)</f>
        <v>84.6</v>
      </c>
      <c r="G19">
        <f>VLOOKUP(B19,ARWU!B:E,4,0)</f>
        <v>49</v>
      </c>
      <c r="H19">
        <f>VLOOKUP(B19,'TOP100'!B:I,8,0)</f>
        <v>18</v>
      </c>
      <c r="I19" s="11">
        <f t="shared" si="0"/>
        <v>302.60000000000002</v>
      </c>
      <c r="J19" s="26"/>
    </row>
    <row r="20" spans="1:10">
      <c r="A20" t="s">
        <v>2</v>
      </c>
      <c r="B20" t="s">
        <v>21</v>
      </c>
      <c r="C20" t="str">
        <f>VLOOKUP(B20,前50!B:C,2,0)</f>
        <v>密歇根大学</v>
      </c>
      <c r="D20">
        <v>86.4</v>
      </c>
      <c r="E20">
        <f>VLOOKUP(B20,USNEWS!B:F,4,0)</f>
        <v>80.7</v>
      </c>
      <c r="F20">
        <f>VLOOKUP(B20,THE!A:I,9,0)</f>
        <v>83.6</v>
      </c>
      <c r="G20">
        <f>VLOOKUP(B20,ARWU!B:E,4,0)</f>
        <v>40.799999999999997</v>
      </c>
      <c r="H20">
        <f>VLOOKUP(B20,'TOP100'!B:I,8,0)</f>
        <v>19</v>
      </c>
      <c r="I20" s="11">
        <f t="shared" si="0"/>
        <v>291.5</v>
      </c>
      <c r="J20" s="26"/>
    </row>
    <row r="21" spans="1:10">
      <c r="A21" t="s">
        <v>2</v>
      </c>
      <c r="B21" t="s">
        <v>24</v>
      </c>
      <c r="C21" t="str">
        <f>VLOOKUP(B21,前50!B:C,2,0)</f>
        <v>杜克大学</v>
      </c>
      <c r="D21">
        <v>86</v>
      </c>
      <c r="E21">
        <f>VLOOKUP(B21,USNEWS!B:F,4,0)</f>
        <v>79.2</v>
      </c>
      <c r="F21">
        <f>VLOOKUP(B21,THE!A:I,9,0)</f>
        <v>84.7</v>
      </c>
      <c r="G21">
        <f>VLOOKUP(B21,ARWU!B:E,4,0)</f>
        <v>40.4</v>
      </c>
      <c r="H21">
        <f>VLOOKUP(B21,'TOP100'!B:I,8,0)</f>
        <v>20</v>
      </c>
      <c r="I21" s="11">
        <f t="shared" si="0"/>
        <v>290.29999999999995</v>
      </c>
      <c r="J21" s="26"/>
    </row>
    <row r="22" spans="1:10">
      <c r="A22" t="s">
        <v>2</v>
      </c>
      <c r="B22" t="s">
        <v>25</v>
      </c>
      <c r="C22" t="str">
        <f>VLOOKUP(B22,前50!B:C,2,0)</f>
        <v>西北大学</v>
      </c>
      <c r="D22">
        <v>85.7</v>
      </c>
      <c r="E22">
        <f>VLOOKUP(B22,USNEWS!B:F,4,0)</f>
        <v>77.3</v>
      </c>
      <c r="F22">
        <f>VLOOKUP(B22,THE!A:I,9,0)</f>
        <v>83.7</v>
      </c>
      <c r="G22">
        <f>VLOOKUP(B22,ARWU!B:E,4,0)</f>
        <v>40</v>
      </c>
      <c r="H22">
        <f>VLOOKUP(B22,'TOP100'!B:I,8,0)</f>
        <v>21</v>
      </c>
      <c r="I22" s="11">
        <f t="shared" si="0"/>
        <v>286.7</v>
      </c>
      <c r="J22" s="26" t="s">
        <v>3275</v>
      </c>
    </row>
    <row r="23" spans="1:10">
      <c r="A23" t="s">
        <v>30</v>
      </c>
      <c r="B23" t="s">
        <v>31</v>
      </c>
      <c r="C23" t="str">
        <f>VLOOKUP(B23,前50!B:C,2,0)</f>
        <v>多伦多大学</v>
      </c>
      <c r="D23">
        <v>83.8</v>
      </c>
      <c r="E23">
        <f>VLOOKUP(B23,USNEWS!B:F,4,0)</f>
        <v>81.099999999999994</v>
      </c>
      <c r="F23">
        <f>VLOOKUP(B23,THE!A:I,9,0)</f>
        <v>83</v>
      </c>
      <c r="G23">
        <f>VLOOKUP(B23,ARWU!B:E,4,0)</f>
        <v>39.4</v>
      </c>
      <c r="H23">
        <f>VLOOKUP(B23,'TOP100'!B:I,8,0)</f>
        <v>22</v>
      </c>
      <c r="I23" s="11">
        <f t="shared" si="0"/>
        <v>287.29999999999995</v>
      </c>
      <c r="J23" s="26"/>
    </row>
    <row r="24" spans="1:10">
      <c r="A24" t="s">
        <v>2</v>
      </c>
      <c r="B24" t="s">
        <v>57</v>
      </c>
      <c r="C24" t="str">
        <f>VLOOKUP(B24,前50!B:C,2,0)</f>
        <v>华盛顿大学</v>
      </c>
      <c r="D24">
        <v>73.900000000000006</v>
      </c>
      <c r="E24">
        <f>VLOOKUP(B24,USNEWS!B:F,4,0)</f>
        <v>81.7</v>
      </c>
      <c r="F24">
        <f>VLOOKUP(B24,THE!A:I,9,0)</f>
        <v>80.2</v>
      </c>
      <c r="G24">
        <f>VLOOKUP(B24,ARWU!B:E,4,0)</f>
        <v>47.3</v>
      </c>
      <c r="H24">
        <f>VLOOKUP(B24,'TOP100'!B:I,8,0)</f>
        <v>23</v>
      </c>
      <c r="I24" s="11">
        <f t="shared" si="0"/>
        <v>283.10000000000002</v>
      </c>
      <c r="J24" s="26"/>
    </row>
    <row r="25" spans="1:10">
      <c r="A25" t="s">
        <v>2</v>
      </c>
      <c r="B25" t="s">
        <v>2011</v>
      </c>
      <c r="C25" t="str">
        <f>VLOOKUP(B25,前50!B:C,2,0)</f>
        <v>加州大学圣地亚哥分校</v>
      </c>
      <c r="D25">
        <v>80.599999999999994</v>
      </c>
      <c r="E25">
        <f>VLOOKUP(B25,USNEWS!B:F,4,0)</f>
        <v>80.2</v>
      </c>
      <c r="F25">
        <f>VLOOKUP(B25,THE!A:I,9,0)</f>
        <v>73.2</v>
      </c>
      <c r="G25">
        <f>VLOOKUP(B25,ARWU!B:E,4,0)</f>
        <v>47.8</v>
      </c>
      <c r="H25">
        <f>VLOOKUP(B25,'TOP100'!B:I,8,0)</f>
        <v>24</v>
      </c>
      <c r="I25" s="11">
        <f t="shared" si="0"/>
        <v>281.8</v>
      </c>
      <c r="J25" s="26"/>
    </row>
    <row r="26" spans="1:10">
      <c r="A26" t="s">
        <v>6</v>
      </c>
      <c r="B26" t="s">
        <v>1041</v>
      </c>
      <c r="C26" t="str">
        <f>VLOOKUP(B26,前50!B:C,2,0)</f>
        <v>爱丁堡大学</v>
      </c>
      <c r="D26">
        <v>88.9</v>
      </c>
      <c r="E26">
        <f>VLOOKUP(B26,USNEWS!B:F,4,0)</f>
        <v>73.8</v>
      </c>
      <c r="F26">
        <f>VLOOKUP(B26,THE!A:I,9,0)</f>
        <v>79.2</v>
      </c>
      <c r="G26">
        <f>VLOOKUP(B26,ARWU!B:E,4,0)</f>
        <v>33.6</v>
      </c>
      <c r="H26">
        <f>VLOOKUP(B26,'TOP100'!B:I,8,0)</f>
        <v>25</v>
      </c>
      <c r="I26" s="11">
        <f t="shared" si="0"/>
        <v>275.5</v>
      </c>
      <c r="J26" s="26"/>
    </row>
    <row r="27" spans="1:10">
      <c r="A27" t="s">
        <v>35</v>
      </c>
      <c r="B27" t="s">
        <v>3103</v>
      </c>
      <c r="C27" t="str">
        <f>VLOOKUP(B27,前50!B:C,2,0)</f>
        <v>东京大学</v>
      </c>
      <c r="D27">
        <v>82.6</v>
      </c>
      <c r="E27">
        <f>VLOOKUP(B27,USNEWS!B:F,4,0)</f>
        <v>75.2</v>
      </c>
      <c r="F27">
        <f>VLOOKUP(B27,THE!A:I,9,0)</f>
        <v>74.099999999999994</v>
      </c>
      <c r="G27">
        <f>VLOOKUP(B27,ARWU!B:E,4,0)</f>
        <v>42.2</v>
      </c>
      <c r="H27">
        <f>VLOOKUP(B27,'TOP100'!B:I,8,0)</f>
        <v>26</v>
      </c>
      <c r="I27" s="11">
        <f t="shared" si="0"/>
        <v>274.10000000000002</v>
      </c>
      <c r="J27" s="26"/>
    </row>
    <row r="28" spans="1:10">
      <c r="A28" t="s">
        <v>2</v>
      </c>
      <c r="B28" t="s">
        <v>1036</v>
      </c>
      <c r="C28" t="str">
        <f>VLOOKUP(B28,前50!B:C,2,0)</f>
        <v>纽约大学</v>
      </c>
      <c r="D28">
        <v>77.900000000000006</v>
      </c>
      <c r="E28">
        <f>VLOOKUP(B28,USNEWS!B:F,4,0)</f>
        <v>74.099999999999994</v>
      </c>
      <c r="F28">
        <f>VLOOKUP(B28,THE!A:I,9,0)</f>
        <v>76.7</v>
      </c>
      <c r="G28">
        <f>VLOOKUP(B28,ARWU!B:E,4,0)</f>
        <v>38</v>
      </c>
      <c r="H28">
        <f>VLOOKUP(B28,'TOP100'!B:I,8,0)</f>
        <v>27</v>
      </c>
      <c r="I28" s="11">
        <f t="shared" si="0"/>
        <v>266.7</v>
      </c>
      <c r="J28" s="26"/>
    </row>
    <row r="29" spans="1:10">
      <c r="A29" t="s">
        <v>30</v>
      </c>
      <c r="B29" t="s">
        <v>44</v>
      </c>
      <c r="C29" t="str">
        <f>VLOOKUP(B29,前50!B:C,2,0)</f>
        <v>不列颠哥伦比亚大学</v>
      </c>
      <c r="D29">
        <v>78</v>
      </c>
      <c r="E29">
        <f>VLOOKUP(B29,USNEWS!B:F,4,0)</f>
        <v>74.400000000000006</v>
      </c>
      <c r="F29">
        <f>VLOOKUP(B29,THE!A:I,9,0)</f>
        <v>75.900000000000006</v>
      </c>
      <c r="G29">
        <f>VLOOKUP(B29,ARWU!B:E,4,0)</f>
        <v>36.700000000000003</v>
      </c>
      <c r="H29">
        <f>VLOOKUP(B29,'TOP100'!B:I,8,0)</f>
        <v>28</v>
      </c>
      <c r="I29" s="11">
        <f t="shared" si="0"/>
        <v>265</v>
      </c>
      <c r="J29" s="26"/>
    </row>
    <row r="30" spans="1:10">
      <c r="A30" t="s">
        <v>2</v>
      </c>
      <c r="B30" t="s">
        <v>3111</v>
      </c>
      <c r="C30" t="str">
        <f>VLOOKUP(B30,前50!B:C,2,0)</f>
        <v>威斯康星大学麦迪逊分校</v>
      </c>
      <c r="D30">
        <v>75.7</v>
      </c>
      <c r="E30">
        <f>VLOOKUP(B30,USNEWS!B:F,4,0)</f>
        <v>76</v>
      </c>
      <c r="F30">
        <f>VLOOKUP(B30,THE!A:I,9,0)</f>
        <v>72.599999999999994</v>
      </c>
      <c r="G30">
        <f>VLOOKUP(B30,ARWU!B:E,4,0)</f>
        <v>39.200000000000003</v>
      </c>
      <c r="H30">
        <f>VLOOKUP(B30,'TOP100'!B:I,8,0)</f>
        <v>29</v>
      </c>
      <c r="I30" s="11">
        <f t="shared" si="0"/>
        <v>263.5</v>
      </c>
      <c r="J30" s="26"/>
    </row>
    <row r="31" spans="1:10">
      <c r="A31" t="s">
        <v>20</v>
      </c>
      <c r="B31" t="s">
        <v>3104</v>
      </c>
      <c r="C31" t="str">
        <f>VLOOKUP(B31,前50!B:C,2,0)</f>
        <v>墨尔本大学</v>
      </c>
      <c r="D31">
        <v>79.5</v>
      </c>
      <c r="E31">
        <f>VLOOKUP(B31,USNEWS!B:F,4,0)</f>
        <v>73.5</v>
      </c>
      <c r="F31">
        <f>VLOOKUP(B31,THE!A:I,9,0)</f>
        <v>76.3</v>
      </c>
      <c r="G31">
        <f>VLOOKUP(B31,ARWU!B:E,4,0)</f>
        <v>33.9</v>
      </c>
      <c r="H31">
        <f>VLOOKUP(B31,'TOP100'!B:I,8,0)</f>
        <v>30</v>
      </c>
      <c r="I31" s="11">
        <f t="shared" si="0"/>
        <v>263.2</v>
      </c>
      <c r="J31" s="26"/>
    </row>
    <row r="32" spans="1:10">
      <c r="A32" t="s">
        <v>12</v>
      </c>
      <c r="B32" t="s">
        <v>1973</v>
      </c>
      <c r="C32" t="str">
        <f>VLOOKUP(B32,前50!B:C,2,0)</f>
        <v>新加坡国立大学</v>
      </c>
      <c r="D32">
        <v>91.5</v>
      </c>
      <c r="E32">
        <f>VLOOKUP(B32,USNEWS!B:F,4,0)</f>
        <v>72</v>
      </c>
      <c r="F32">
        <f>VLOOKUP(B32,THE!A:I,9,0)</f>
        <v>81.7</v>
      </c>
      <c r="G32">
        <f>VLOOKUP(B32,ARWU!B:E,4,0)</f>
        <v>26.5</v>
      </c>
      <c r="H32">
        <f>VLOOKUP(B32,'TOP100'!B:I,8,0)</f>
        <v>31</v>
      </c>
      <c r="I32" s="11">
        <f t="shared" si="0"/>
        <v>271.7</v>
      </c>
      <c r="J32" s="26" t="s">
        <v>3276</v>
      </c>
    </row>
    <row r="33" spans="1:10">
      <c r="A33" t="s">
        <v>6</v>
      </c>
      <c r="B33" t="s">
        <v>18</v>
      </c>
      <c r="C33" t="str">
        <f>VLOOKUP(B33,前50!B:C,2,0)</f>
        <v>伦敦国王学院</v>
      </c>
      <c r="D33">
        <v>87.7</v>
      </c>
      <c r="E33">
        <f>VLOOKUP(B33,USNEWS!B:F,4,0)</f>
        <v>70.099999999999994</v>
      </c>
      <c r="F33">
        <f>VLOOKUP(B33,THE!A:I,9,0)</f>
        <v>75.900000000000006</v>
      </c>
      <c r="G33">
        <f>VLOOKUP(B33,ARWU!B:E,4,0)</f>
        <v>31.6</v>
      </c>
      <c r="H33">
        <f>VLOOKUP(B33,'TOP100'!B:I,8,0)</f>
        <v>32</v>
      </c>
      <c r="I33" s="11">
        <f t="shared" si="0"/>
        <v>265.3</v>
      </c>
      <c r="J33" s="26"/>
    </row>
    <row r="34" spans="1:10">
      <c r="A34" t="s">
        <v>6</v>
      </c>
      <c r="B34" t="s">
        <v>3101</v>
      </c>
      <c r="C34" t="str">
        <f>VLOOKUP(B34,前50!B:C,2,0)</f>
        <v>曼彻斯特大学</v>
      </c>
      <c r="D34">
        <v>84.8</v>
      </c>
      <c r="E34">
        <f>VLOOKUP(B34,USNEWS!B:F,4,0)</f>
        <v>71.2</v>
      </c>
      <c r="F34">
        <f>VLOOKUP(B34,THE!A:I,9,0)</f>
        <v>69.7</v>
      </c>
      <c r="G34">
        <f>VLOOKUP(B34,ARWU!B:E,4,0)</f>
        <v>36.4</v>
      </c>
      <c r="H34">
        <f>VLOOKUP(B34,'TOP100'!B:I,8,0)</f>
        <v>33</v>
      </c>
      <c r="I34" s="11">
        <f t="shared" si="0"/>
        <v>262.09999999999997</v>
      </c>
      <c r="J34" s="26"/>
    </row>
    <row r="35" spans="1:10">
      <c r="A35" t="s">
        <v>2</v>
      </c>
      <c r="B35" t="s">
        <v>3113</v>
      </c>
      <c r="C35" t="str">
        <f>VLOOKUP(B35,前50!B:C,2,0)</f>
        <v>伊利诺伊大学香槟分校</v>
      </c>
      <c r="D35">
        <v>71.400000000000006</v>
      </c>
      <c r="E35">
        <f>VLOOKUP(B35,USNEWS!B:F,4,0)</f>
        <v>73</v>
      </c>
      <c r="F35">
        <f>VLOOKUP(B35,THE!A:I,9,0)</f>
        <v>75.900000000000006</v>
      </c>
      <c r="G35">
        <f>VLOOKUP(B35,ARWU!B:E,4,0)</f>
        <v>37.700000000000003</v>
      </c>
      <c r="H35">
        <f>VLOOKUP(B35,'TOP100'!B:I,8,0)</f>
        <v>34</v>
      </c>
      <c r="I35" s="11">
        <f t="shared" si="0"/>
        <v>258</v>
      </c>
      <c r="J35" s="26"/>
    </row>
    <row r="36" spans="1:10" s="11" customFormat="1">
      <c r="A36" t="s">
        <v>23</v>
      </c>
      <c r="B36" t="s">
        <v>22</v>
      </c>
      <c r="C36" t="str">
        <f>VLOOKUP(B36,前50!B:C,2,0)</f>
        <v>清华大学</v>
      </c>
      <c r="D36">
        <v>86</v>
      </c>
      <c r="E36">
        <f>VLOOKUP(B36,USNEWS!B:F,4,0)</f>
        <v>70.400000000000006</v>
      </c>
      <c r="F36">
        <f>VLOOKUP(B36,THE!A:I,9,0)</f>
        <v>76.2</v>
      </c>
      <c r="G36">
        <f>VLOOKUP(B36,ARWU!B:E,4,0)</f>
        <v>29.6</v>
      </c>
      <c r="H36">
        <f>VLOOKUP(B36,'TOP100'!B:I,8,0)</f>
        <v>35</v>
      </c>
      <c r="I36" s="11">
        <f t="shared" si="0"/>
        <v>262.20000000000005</v>
      </c>
      <c r="J36" s="26"/>
    </row>
    <row r="37" spans="1:10">
      <c r="A37" t="s">
        <v>23</v>
      </c>
      <c r="B37" t="s">
        <v>40</v>
      </c>
      <c r="C37" t="str">
        <f>VLOOKUP(B37,前50!B:C,2,0)</f>
        <v>北京大学</v>
      </c>
      <c r="D37">
        <v>81.3</v>
      </c>
      <c r="E37">
        <f>VLOOKUP(B37,USNEWS!B:F,4,0)</f>
        <v>73.400000000000006</v>
      </c>
      <c r="F37">
        <f>VLOOKUP(B37,THE!A:I,9,0)</f>
        <v>77.2</v>
      </c>
      <c r="G37">
        <f>VLOOKUP(B37,ARWU!B:E,4,0)</f>
        <v>27.7</v>
      </c>
      <c r="H37">
        <f>VLOOKUP(B37,'TOP100'!B:I,8,0)</f>
        <v>36</v>
      </c>
      <c r="I37" s="11">
        <f t="shared" si="0"/>
        <v>259.59999999999997</v>
      </c>
      <c r="J37" s="26"/>
    </row>
    <row r="38" spans="1:10">
      <c r="A38" t="s">
        <v>30</v>
      </c>
      <c r="B38" t="s">
        <v>29</v>
      </c>
      <c r="C38" t="str">
        <f>VLOOKUP(B38,前50!B:C,2,0)</f>
        <v>麦吉尔大学</v>
      </c>
      <c r="D38">
        <v>84.1</v>
      </c>
      <c r="E38">
        <f>VLOOKUP(B38,USNEWS!B:F,4,0)</f>
        <v>71.599999999999994</v>
      </c>
      <c r="F38">
        <f>VLOOKUP(B38,THE!A:I,9,0)</f>
        <v>73.099999999999994</v>
      </c>
      <c r="G38">
        <f>VLOOKUP(B38,ARWU!B:E,4,0)</f>
        <v>28.9</v>
      </c>
      <c r="H38">
        <f>VLOOKUP(B38,'TOP100'!B:I,8,0)</f>
        <v>37</v>
      </c>
      <c r="I38" s="11">
        <f t="shared" si="0"/>
        <v>257.7</v>
      </c>
      <c r="J38" s="26"/>
    </row>
    <row r="39" spans="1:10">
      <c r="A39" t="s">
        <v>2</v>
      </c>
      <c r="B39" t="s">
        <v>3114</v>
      </c>
      <c r="C39" t="str">
        <f>VLOOKUP(B39,前50!B:C,2,0)</f>
        <v>德克萨斯大学奥斯汀分校</v>
      </c>
      <c r="D39">
        <v>70.7</v>
      </c>
      <c r="E39">
        <f>VLOOKUP(B39,USNEWS!B:F,4,0)</f>
        <v>75.7</v>
      </c>
      <c r="F39">
        <f>VLOOKUP(B39,THE!A:I,9,0)</f>
        <v>70.8</v>
      </c>
      <c r="G39">
        <f>VLOOKUP(B39,ARWU!B:E,4,0)</f>
        <v>32.700000000000003</v>
      </c>
      <c r="H39">
        <f>VLOOKUP(B39,'TOP100'!B:I,8,0)</f>
        <v>38</v>
      </c>
      <c r="I39" s="11">
        <f t="shared" si="0"/>
        <v>249.89999999999998</v>
      </c>
      <c r="J39" s="26"/>
    </row>
    <row r="40" spans="1:10">
      <c r="A40" t="s">
        <v>8</v>
      </c>
      <c r="B40" t="s">
        <v>1068</v>
      </c>
      <c r="C40" t="str">
        <f>VLOOKUP(B40,前50!B:C,2,0)</f>
        <v>洛桑理工学院</v>
      </c>
      <c r="D40">
        <v>91.1</v>
      </c>
      <c r="E40">
        <f>VLOOKUP(B40,USNEWS!B:F,4,0)</f>
        <v>70.7</v>
      </c>
      <c r="F40">
        <f>VLOOKUP(B40,THE!A:I,9,0)</f>
        <v>76.8</v>
      </c>
      <c r="G40">
        <f>VLOOKUP(B40,ARWU!B:E,4,0)</f>
        <v>25.7</v>
      </c>
      <c r="H40">
        <f>VLOOKUP(B40,'TOP100'!B:I,8,0)</f>
        <v>39</v>
      </c>
      <c r="I40" s="11">
        <f t="shared" si="0"/>
        <v>264.3</v>
      </c>
      <c r="J40" s="26"/>
    </row>
    <row r="41" spans="1:10">
      <c r="A41" t="s">
        <v>59</v>
      </c>
      <c r="B41" t="s">
        <v>2443</v>
      </c>
      <c r="C41" t="str">
        <f>VLOOKUP(B41,前50!B:C,2,0)</f>
        <v>海德堡大学</v>
      </c>
      <c r="D41">
        <v>69.7</v>
      </c>
      <c r="E41">
        <f>VLOOKUP(B41,USNEWS!B:F,4,0)</f>
        <v>73.8</v>
      </c>
      <c r="F41">
        <f>VLOOKUP(B41,THE!A:I,9,0)</f>
        <v>73</v>
      </c>
      <c r="G41">
        <f>VLOOKUP(B41,ARWU!B:E,4,0)</f>
        <v>32.299999999999997</v>
      </c>
      <c r="H41">
        <f>VLOOKUP(B41,'TOP100'!B:I,8,0)</f>
        <v>40</v>
      </c>
      <c r="I41" s="11">
        <f t="shared" si="0"/>
        <v>248.8</v>
      </c>
      <c r="J41" s="26"/>
    </row>
    <row r="42" spans="1:10">
      <c r="A42" t="s">
        <v>59</v>
      </c>
      <c r="B42" t="s">
        <v>1063</v>
      </c>
      <c r="C42" t="str">
        <f>VLOOKUP(B42,前50!B:C,2,0)</f>
        <v>慕尼黑大学</v>
      </c>
      <c r="D42">
        <v>70.2</v>
      </c>
      <c r="E42">
        <f>VLOOKUP(B42,USNEWS!B:F,4,0)</f>
        <v>71.599999999999994</v>
      </c>
      <c r="F42">
        <f>VLOOKUP(B42,THE!A:I,9,0)</f>
        <v>76.8</v>
      </c>
      <c r="G42">
        <f>VLOOKUP(B42,ARWU!B:E,4,0)</f>
        <v>31.4</v>
      </c>
      <c r="H42">
        <f>VLOOKUP(B42,'TOP100'!B:I,8,0)</f>
        <v>41</v>
      </c>
      <c r="I42" s="11">
        <f t="shared" si="0"/>
        <v>250.00000000000003</v>
      </c>
      <c r="J42" s="26" t="s">
        <v>3277</v>
      </c>
    </row>
    <row r="43" spans="1:10">
      <c r="A43" t="s">
        <v>59</v>
      </c>
      <c r="B43" t="s">
        <v>58</v>
      </c>
      <c r="C43" t="str">
        <f>VLOOKUP(B43,前50!B:C,2,0)</f>
        <v>慕尼黑工业大学</v>
      </c>
      <c r="D43">
        <v>72.400000000000006</v>
      </c>
      <c r="E43">
        <f>VLOOKUP(B43,USNEWS!B:F,4,0)</f>
        <v>70</v>
      </c>
      <c r="F43">
        <f>VLOOKUP(B43,THE!A:I,9,0)</f>
        <v>71.599999999999994</v>
      </c>
      <c r="G43">
        <f>VLOOKUP(B43,ARWU!B:E,4,0)</f>
        <v>32.299999999999997</v>
      </c>
      <c r="H43">
        <f>VLOOKUP(B43,'TOP100'!B:I,8,0)</f>
        <v>42</v>
      </c>
      <c r="I43" s="11">
        <f t="shared" si="0"/>
        <v>246.3</v>
      </c>
      <c r="J43" s="26"/>
    </row>
    <row r="44" spans="1:10">
      <c r="A44" t="s">
        <v>20</v>
      </c>
      <c r="B44" t="s">
        <v>3107</v>
      </c>
      <c r="C44" t="str">
        <f>VLOOKUP(B44,前50!B:C,2,0)</f>
        <v>昆士兰大学</v>
      </c>
      <c r="D44">
        <v>77.599999999999994</v>
      </c>
      <c r="E44">
        <f>VLOOKUP(B44,USNEWS!B:F,4,0)</f>
        <v>71.8</v>
      </c>
      <c r="F44">
        <f>VLOOKUP(B44,THE!A:I,9,0)</f>
        <v>67.2</v>
      </c>
      <c r="G44">
        <f>VLOOKUP(B44,ARWU!B:E,4,0)</f>
        <v>30.2</v>
      </c>
      <c r="H44">
        <f>VLOOKUP(B44,'TOP100'!B:I,8,0)</f>
        <v>43</v>
      </c>
      <c r="I44" s="11">
        <f t="shared" si="0"/>
        <v>246.79999999999995</v>
      </c>
      <c r="J44" s="26"/>
    </row>
    <row r="45" spans="1:10">
      <c r="A45" t="s">
        <v>2</v>
      </c>
      <c r="B45" t="s">
        <v>56</v>
      </c>
      <c r="C45" t="str">
        <f>VLOOKUP(B45,前50!B:C,2,0)</f>
        <v>卡内基梅隆大学</v>
      </c>
      <c r="D45">
        <v>74.2</v>
      </c>
      <c r="E45">
        <f>VLOOKUP(B45,USNEWS!B:F,4,0)</f>
        <v>68.3</v>
      </c>
      <c r="F45">
        <f>VLOOKUP(B45,THE!A:I,9,0)</f>
        <v>81.8</v>
      </c>
      <c r="G45">
        <f>VLOOKUP(B45,ARWU!B:E,4,0)</f>
        <v>28.1</v>
      </c>
      <c r="H45">
        <f>VLOOKUP(B45,'TOP100'!B:I,8,0)</f>
        <v>44</v>
      </c>
      <c r="I45" s="11">
        <f t="shared" si="0"/>
        <v>252.4</v>
      </c>
      <c r="J45" s="26"/>
    </row>
    <row r="46" spans="1:10">
      <c r="A46" t="s">
        <v>20</v>
      </c>
      <c r="B46" t="s">
        <v>3099</v>
      </c>
      <c r="C46" t="str">
        <f>VLOOKUP(B46,前50!B:C,2,0)</f>
        <v>澳大利亚国立大学</v>
      </c>
      <c r="D46">
        <v>87.3</v>
      </c>
      <c r="E46">
        <f>VLOOKUP(B46,USNEWS!B:F,4,0)</f>
        <v>67.5</v>
      </c>
      <c r="F46">
        <f>VLOOKUP(B46,THE!A:I,9,0)</f>
        <v>71.3</v>
      </c>
      <c r="G46">
        <f>VLOOKUP(B46,ARWU!B:E,4,0)</f>
        <v>26.9</v>
      </c>
      <c r="H46">
        <f>VLOOKUP(B46,'TOP100'!B:I,8,0)</f>
        <v>45</v>
      </c>
      <c r="I46" s="11">
        <f t="shared" si="0"/>
        <v>253.00000000000003</v>
      </c>
      <c r="J46" s="26"/>
    </row>
    <row r="47" spans="1:10">
      <c r="A47" t="s">
        <v>20</v>
      </c>
      <c r="B47" t="s">
        <v>3106</v>
      </c>
      <c r="C47" t="str">
        <f>VLOOKUP(B47,前50!B:C,2,0)</f>
        <v>悉尼大学</v>
      </c>
      <c r="D47">
        <v>77.900000000000006</v>
      </c>
      <c r="E47">
        <f>VLOOKUP(B47,USNEWS!B:F,4,0)</f>
        <v>71.900000000000006</v>
      </c>
      <c r="F47">
        <f>VLOOKUP(B47,THE!A:I,9,0)</f>
        <v>67.2</v>
      </c>
      <c r="G47">
        <f>VLOOKUP(B47,ARWU!B:E,4,0)</f>
        <v>26.6</v>
      </c>
      <c r="H47">
        <f>VLOOKUP(B47,'TOP100'!B:I,8,0)</f>
        <v>46</v>
      </c>
      <c r="I47" s="11">
        <f t="shared" si="0"/>
        <v>243.6</v>
      </c>
      <c r="J47" s="26"/>
    </row>
    <row r="48" spans="1:10">
      <c r="A48" t="s">
        <v>6</v>
      </c>
      <c r="B48" t="s">
        <v>41</v>
      </c>
      <c r="C48" t="str">
        <f>VLOOKUP(B48,前50!B:C,2,0)</f>
        <v>布里斯托大学</v>
      </c>
      <c r="D48">
        <v>79.599999999999994</v>
      </c>
      <c r="E48">
        <f>VLOOKUP(B48,USNEWS!B:F,4,0)</f>
        <v>68.099999999999994</v>
      </c>
      <c r="F48">
        <f>VLOOKUP(B48,THE!A:I,9,0)</f>
        <v>64.400000000000006</v>
      </c>
      <c r="G48">
        <f>VLOOKUP(B48,ARWU!B:E,4,0)</f>
        <v>29.7</v>
      </c>
      <c r="H48">
        <f>VLOOKUP(B48,'TOP100'!B:I,8,0)</f>
        <v>47</v>
      </c>
      <c r="I48" s="11">
        <f t="shared" si="0"/>
        <v>241.79999999999998</v>
      </c>
      <c r="J48" s="26"/>
    </row>
    <row r="49" spans="1:10">
      <c r="A49" t="s">
        <v>35</v>
      </c>
      <c r="B49" t="s">
        <v>39</v>
      </c>
      <c r="C49" t="str">
        <f>VLOOKUP(B49,前50!B:C,2,0)</f>
        <v>京都大学</v>
      </c>
      <c r="D49">
        <v>81.7</v>
      </c>
      <c r="E49">
        <f>VLOOKUP(B49,USNEWS!B:F,4,0)</f>
        <v>67.099999999999994</v>
      </c>
      <c r="F49">
        <f>VLOOKUP(B49,THE!A:I,9,0)</f>
        <v>61.2</v>
      </c>
      <c r="G49">
        <f>VLOOKUP(B49,ARWU!B:E,4,0)</f>
        <v>37.200000000000003</v>
      </c>
      <c r="H49">
        <f>VLOOKUP(B49,'TOP100'!B:I,8,0)</f>
        <v>48</v>
      </c>
      <c r="I49" s="11">
        <f t="shared" si="0"/>
        <v>247.2</v>
      </c>
      <c r="J49" s="26"/>
    </row>
    <row r="50" spans="1:10">
      <c r="A50" t="s">
        <v>2</v>
      </c>
      <c r="B50" s="25" t="s">
        <v>88</v>
      </c>
      <c r="C50" t="str">
        <f>VLOOKUP(B50,前50!B:C,2,0)</f>
        <v>加州大学戴维斯分校</v>
      </c>
      <c r="D50">
        <v>65.8</v>
      </c>
      <c r="E50">
        <f>VLOOKUP(B50,USNEWS!B:F,4,0)</f>
        <v>73.7</v>
      </c>
      <c r="F50">
        <f>VLOOKUP(B50,THE!A:I,9,0)</f>
        <v>70.400000000000006</v>
      </c>
      <c r="G50">
        <f>VLOOKUP(B50,ARWU!B:E,4,0)</f>
        <v>27.2</v>
      </c>
      <c r="H50">
        <f>VLOOKUP(B50,'TOP100'!B:I,8,0)</f>
        <v>49</v>
      </c>
      <c r="I50" s="11">
        <f t="shared" si="0"/>
        <v>237.1</v>
      </c>
      <c r="J50" s="26"/>
    </row>
    <row r="51" spans="1:10">
      <c r="A51" t="s">
        <v>12</v>
      </c>
      <c r="B51" s="24" t="s">
        <v>3098</v>
      </c>
      <c r="C51" t="str">
        <f>VLOOKUP(B51,前50!B:C,2,0)</f>
        <v>南洋理工大学</v>
      </c>
      <c r="D51">
        <v>91.4</v>
      </c>
      <c r="E51">
        <f>VLOOKUP(B51,USNEWS!B:F,4,0)</f>
        <v>68.099999999999994</v>
      </c>
      <c r="F51">
        <f>VLOOKUP(B51,THE!A:I,9,0)</f>
        <v>70</v>
      </c>
      <c r="G51">
        <f>VLOOKUP(B51,ARWU!B:E,4,0)</f>
        <v>0</v>
      </c>
      <c r="H51">
        <f>VLOOKUP(B51,'TOP100'!B:I,8,0)</f>
        <v>50</v>
      </c>
      <c r="I51" s="11">
        <f t="shared" si="0"/>
        <v>229.5</v>
      </c>
      <c r="J51" s="26"/>
    </row>
    <row r="52" spans="1:10">
      <c r="A52" t="s">
        <v>27</v>
      </c>
      <c r="B52" t="s">
        <v>3100</v>
      </c>
      <c r="C52" t="str">
        <f>VLOOKUP(B52,前50!B:C,2,0)</f>
        <v>香港大学</v>
      </c>
      <c r="D52">
        <v>85.4</v>
      </c>
      <c r="E52">
        <f>VLOOKUP(B52,USNEWS!B:F,4,0)</f>
        <v>70</v>
      </c>
      <c r="F52">
        <f>VLOOKUP(B52,THE!A:I,9,0)</f>
        <v>73</v>
      </c>
      <c r="G52">
        <f>VLOOKUP(B52,ARWU!B:E,4,0)</f>
        <v>0</v>
      </c>
      <c r="H52">
        <f>VLOOKUP(B52,'TOP100'!B:I,8,0)</f>
        <v>51</v>
      </c>
      <c r="I52">
        <f t="shared" si="0"/>
        <v>228.4</v>
      </c>
    </row>
    <row r="53" spans="1:10">
      <c r="A53" t="s">
        <v>81</v>
      </c>
      <c r="B53" t="s">
        <v>80</v>
      </c>
      <c r="C53" t="str">
        <f>VLOOKUP(B53,前50!B:C,2,0)</f>
        <v>鲁汶大学</v>
      </c>
      <c r="D53">
        <v>67.900000000000006</v>
      </c>
      <c r="E53">
        <f>VLOOKUP(B53,USNEWS!B:F,4,0)</f>
        <v>72.900000000000006</v>
      </c>
      <c r="F53">
        <f>VLOOKUP(B53,THE!A:I,9,0)</f>
        <v>73.8</v>
      </c>
      <c r="G53">
        <f>VLOOKUP(B53,ARWU!B:E,4,0)</f>
        <v>25.6</v>
      </c>
      <c r="H53">
        <f>VLOOKUP(B53,'TOP100'!B:I,8,0)</f>
        <v>52</v>
      </c>
      <c r="I53">
        <f t="shared" si="0"/>
        <v>240.20000000000002</v>
      </c>
    </row>
    <row r="54" spans="1:10">
      <c r="A54" t="s">
        <v>2</v>
      </c>
      <c r="B54" t="s">
        <v>91</v>
      </c>
      <c r="C54" t="str">
        <f>VLOOKUP(B54,前50!B:C,2,0)</f>
        <v>波士顿大学</v>
      </c>
      <c r="D54">
        <v>65.2</v>
      </c>
      <c r="E54">
        <f>VLOOKUP(B54,USNEWS!B:F,4,0)</f>
        <v>74.7</v>
      </c>
      <c r="F54">
        <f>VLOOKUP(B54,THE!A:I,9,0)</f>
        <v>66.900000000000006</v>
      </c>
      <c r="G54">
        <f>VLOOKUP(B54,ARWU!B:E,4,0)</f>
        <v>27.2</v>
      </c>
      <c r="H54">
        <f>VLOOKUP(B54,'TOP100'!B:I,8,0)</f>
        <v>53</v>
      </c>
      <c r="I54">
        <f t="shared" si="0"/>
        <v>234</v>
      </c>
    </row>
    <row r="55" spans="1:10">
      <c r="A55" t="s">
        <v>2</v>
      </c>
      <c r="B55" t="s">
        <v>71</v>
      </c>
      <c r="C55" t="str">
        <f>VLOOKUP(B55,前50!B:C,2,0)</f>
        <v>佐治亚理工学院</v>
      </c>
      <c r="D55">
        <v>69.8</v>
      </c>
      <c r="E55">
        <f>VLOOKUP(B55,USNEWS!B:F,4,0)</f>
        <v>70</v>
      </c>
      <c r="F55">
        <f>VLOOKUP(B55,THE!A:I,9,0)</f>
        <v>76.3</v>
      </c>
      <c r="G55">
        <f>VLOOKUP(B55,ARWU!B:E,4,0)</f>
        <v>25.6</v>
      </c>
      <c r="H55">
        <f>VLOOKUP(B55,'TOP100'!B:I,8,0)</f>
        <v>54</v>
      </c>
      <c r="I55">
        <f t="shared" si="0"/>
        <v>241.70000000000002</v>
      </c>
    </row>
    <row r="56" spans="1:10">
      <c r="A56" t="s">
        <v>2</v>
      </c>
      <c r="B56" t="s">
        <v>3117</v>
      </c>
      <c r="C56" t="str">
        <f>VLOOKUP(B56,前50!B:C,2,0)</f>
        <v>俄亥俄州立大学</v>
      </c>
      <c r="D56">
        <v>65.400000000000006</v>
      </c>
      <c r="E56">
        <f>VLOOKUP(B56,USNEWS!B:F,4,0)</f>
        <v>74.099999999999994</v>
      </c>
      <c r="F56">
        <f>VLOOKUP(B56,THE!A:I,9,0)</f>
        <v>64.2</v>
      </c>
      <c r="G56">
        <f>VLOOKUP(B56,ARWU!B:E,4,0)</f>
        <v>26.8</v>
      </c>
      <c r="H56">
        <f>VLOOKUP(B56,'TOP100'!B:I,8,0)</f>
        <v>55</v>
      </c>
      <c r="I56">
        <f t="shared" si="0"/>
        <v>230.5</v>
      </c>
    </row>
    <row r="57" spans="1:10">
      <c r="A57" t="s">
        <v>70</v>
      </c>
      <c r="B57" t="s">
        <v>69</v>
      </c>
      <c r="C57" t="str">
        <f>VLOOKUP(B57,前50!B:C,2,0)</f>
        <v>哥本哈根大学</v>
      </c>
      <c r="D57">
        <v>70.2</v>
      </c>
      <c r="E57">
        <f>VLOOKUP(B57,USNEWS!B:F,4,0)</f>
        <v>70.099999999999994</v>
      </c>
      <c r="F57">
        <f>VLOOKUP(B57,THE!A:I,9,0)</f>
        <v>58.2</v>
      </c>
      <c r="G57">
        <f>VLOOKUP(B57,ARWU!B:E,4,0)</f>
        <v>37.700000000000003</v>
      </c>
      <c r="H57">
        <f>VLOOKUP(B57,'TOP100'!B:I,8,0)</f>
        <v>56</v>
      </c>
      <c r="I57">
        <f t="shared" si="0"/>
        <v>236.2</v>
      </c>
    </row>
    <row r="58" spans="1:10">
      <c r="A58" t="s">
        <v>2</v>
      </c>
      <c r="B58" t="s">
        <v>47</v>
      </c>
      <c r="C58" t="str">
        <f>VLOOKUP(B58,前50!B:C,2,0)</f>
        <v>布朗大学</v>
      </c>
      <c r="D58">
        <v>77.8</v>
      </c>
      <c r="E58">
        <f>VLOOKUP(B58,USNEWS!B:F,4,0)</f>
        <v>66</v>
      </c>
      <c r="F58">
        <f>VLOOKUP(B58,THE!A:I,9,0)</f>
        <v>70.400000000000006</v>
      </c>
      <c r="G58">
        <f>VLOOKUP(B58,ARWU!B:E,4,0)</f>
        <v>26</v>
      </c>
      <c r="H58">
        <f>VLOOKUP(B58,'TOP100'!B:I,8,0)</f>
        <v>57</v>
      </c>
      <c r="I58">
        <f t="shared" si="0"/>
        <v>240.20000000000002</v>
      </c>
    </row>
    <row r="59" spans="1:10">
      <c r="A59" t="s">
        <v>2</v>
      </c>
      <c r="B59" t="s">
        <v>95</v>
      </c>
      <c r="C59" t="str">
        <f>VLOOKUP(B59,前50!B:C,2,0)</f>
        <v>普渡大学</v>
      </c>
      <c r="D59">
        <v>64.5</v>
      </c>
      <c r="E59">
        <f>VLOOKUP(B59,USNEWS!B:F,4,0)</f>
        <v>68.2</v>
      </c>
      <c r="F59">
        <f>VLOOKUP(B59,THE!A:I,9,0)</f>
        <v>64.5</v>
      </c>
      <c r="G59">
        <f>VLOOKUP(B59,ARWU!B:E,4,0)</f>
        <v>28.9</v>
      </c>
      <c r="H59">
        <f>VLOOKUP(B59,'TOP100'!B:I,8,0)</f>
        <v>58</v>
      </c>
      <c r="I59">
        <f t="shared" si="0"/>
        <v>226.1</v>
      </c>
    </row>
    <row r="60" spans="1:10">
      <c r="A60" t="s">
        <v>2</v>
      </c>
      <c r="B60" t="s">
        <v>98</v>
      </c>
      <c r="C60" t="str">
        <f>VLOOKUP(B60,前50!B:C,2,0)</f>
        <v>宾夕法尼亚州立大学</v>
      </c>
      <c r="D60">
        <v>63.6</v>
      </c>
      <c r="E60">
        <f>VLOOKUP(B60,USNEWS!B:F,4,0)</f>
        <v>71</v>
      </c>
      <c r="F60">
        <f>VLOOKUP(B60,THE!A:I,9,0)</f>
        <v>65</v>
      </c>
      <c r="G60">
        <f>VLOOKUP(B60,ARWU!B:E,4,0)</f>
        <v>26.9</v>
      </c>
      <c r="H60">
        <f>VLOOKUP(B60,'TOP100'!B:I,8,0)</f>
        <v>59</v>
      </c>
      <c r="I60">
        <f t="shared" si="0"/>
        <v>226.5</v>
      </c>
    </row>
    <row r="61" spans="1:10">
      <c r="A61" t="s">
        <v>20</v>
      </c>
      <c r="B61" t="s">
        <v>64</v>
      </c>
      <c r="C61" t="str">
        <f>VLOOKUP(B61,前50!B:C,2,0)</f>
        <v>蒙纳士大学</v>
      </c>
      <c r="D61">
        <v>71.599999999999994</v>
      </c>
      <c r="E61">
        <f>VLOOKUP(B61,USNEWS!B:F,4,0)</f>
        <v>67.3</v>
      </c>
      <c r="F61">
        <f>VLOOKUP(B61,THE!A:I,9,0)</f>
        <v>64</v>
      </c>
      <c r="G61">
        <f>VLOOKUP(B61,ARWU!B:E,4,0)</f>
        <v>26.8</v>
      </c>
      <c r="H61">
        <f>VLOOKUP(B61,'TOP100'!B:I,8,0)</f>
        <v>60</v>
      </c>
      <c r="I61">
        <f t="shared" si="0"/>
        <v>229.7</v>
      </c>
    </row>
    <row r="62" spans="1:10">
      <c r="A62" t="s">
        <v>8</v>
      </c>
      <c r="B62" t="s">
        <v>82</v>
      </c>
      <c r="C62" t="str">
        <f>VLOOKUP(B62,前50!B:C,2,0)</f>
        <v>苏黎世大学</v>
      </c>
      <c r="D62">
        <v>67.8</v>
      </c>
      <c r="E62">
        <f>VLOOKUP(B62,USNEWS!B:F,4,0)</f>
        <v>68</v>
      </c>
      <c r="F62">
        <f>VLOOKUP(B62,THE!A:I,9,0)</f>
        <v>59.5</v>
      </c>
      <c r="G62">
        <f>VLOOKUP(B62,ARWU!B:E,4,0)</f>
        <v>30.5</v>
      </c>
      <c r="H62">
        <f>VLOOKUP(B62,'TOP100'!B:I,8,0)</f>
        <v>61</v>
      </c>
      <c r="I62">
        <f t="shared" si="0"/>
        <v>225.8</v>
      </c>
    </row>
    <row r="63" spans="1:10">
      <c r="A63" t="s">
        <v>55</v>
      </c>
      <c r="B63" t="s">
        <v>54</v>
      </c>
      <c r="C63" t="str">
        <f>VLOOKUP(B63,前50!B:C,2,0)</f>
        <v>阿姆斯特丹大学</v>
      </c>
      <c r="D63">
        <v>74.3</v>
      </c>
      <c r="E63">
        <f>VLOOKUP(B63,USNEWS!B:F,4,0)</f>
        <v>67.8</v>
      </c>
      <c r="F63">
        <f>VLOOKUP(B63,THE!A:I,9,0)</f>
        <v>67.099999999999994</v>
      </c>
      <c r="G63">
        <f>VLOOKUP(B63,ARWU!B:E,4,0)</f>
        <v>0</v>
      </c>
      <c r="H63">
        <f>VLOOKUP(B63,'TOP100'!B:I,8,0)</f>
        <v>62</v>
      </c>
      <c r="I63">
        <f t="shared" si="0"/>
        <v>209.2</v>
      </c>
    </row>
    <row r="64" spans="1:10">
      <c r="A64" t="s">
        <v>37</v>
      </c>
      <c r="B64" t="s">
        <v>36</v>
      </c>
      <c r="C64" t="str">
        <f>VLOOKUP(B64,前50!B:C,2,0)</f>
        <v>首尔国立大学</v>
      </c>
      <c r="D64">
        <v>82.1</v>
      </c>
      <c r="E64">
        <f>VLOOKUP(B64,USNEWS!B:F,4,0)</f>
        <v>65.400000000000006</v>
      </c>
      <c r="F64">
        <f>VLOOKUP(B64,THE!A:I,9,0)</f>
        <v>64.2</v>
      </c>
      <c r="G64">
        <f>VLOOKUP(B64,ARWU!B:E,4,0)</f>
        <v>0</v>
      </c>
      <c r="H64">
        <f>VLOOKUP(B64,'TOP100'!B:I,8,0)</f>
        <v>63</v>
      </c>
      <c r="I64">
        <f t="shared" si="0"/>
        <v>211.7</v>
      </c>
    </row>
    <row r="65" spans="1:9">
      <c r="A65" t="s">
        <v>2</v>
      </c>
      <c r="B65" t="s">
        <v>92</v>
      </c>
      <c r="C65" t="str">
        <f>VLOOKUP(B65,前50!B:C,2,0)</f>
        <v>莱斯大学</v>
      </c>
      <c r="D65">
        <v>65</v>
      </c>
      <c r="E65">
        <f>VLOOKUP(B65,USNEWS!B:F,4,0)</f>
        <v>67.3</v>
      </c>
      <c r="F65">
        <f>VLOOKUP(B65,THE!A:I,9,0)</f>
        <v>61.7</v>
      </c>
      <c r="G65">
        <f>VLOOKUP(B65,ARWU!B:E,4,0)</f>
        <v>27.5</v>
      </c>
      <c r="H65">
        <f>VLOOKUP(B65,'TOP100'!B:I,8,0)</f>
        <v>64</v>
      </c>
      <c r="I65">
        <f t="shared" si="0"/>
        <v>221.5</v>
      </c>
    </row>
    <row r="66" spans="1:9">
      <c r="A66" t="s">
        <v>94</v>
      </c>
      <c r="B66" t="s">
        <v>93</v>
      </c>
      <c r="C66" t="str">
        <f>VLOOKUP(B66,前50!B:C,2,0)</f>
        <v>赫尔辛基大学</v>
      </c>
      <c r="D66">
        <v>64.7</v>
      </c>
      <c r="E66">
        <f>VLOOKUP(B66,USNEWS!B:F,4,0)</f>
        <v>65.8</v>
      </c>
      <c r="F66">
        <f>VLOOKUP(B66,THE!A:I,9,0)</f>
        <v>61.2</v>
      </c>
      <c r="G66">
        <f>VLOOKUP(B66,ARWU!B:E,4,0)</f>
        <v>29.9</v>
      </c>
      <c r="H66">
        <f>VLOOKUP(B66,'TOP100'!B:I,8,0)</f>
        <v>65</v>
      </c>
      <c r="I66">
        <f t="shared" si="0"/>
        <v>221.6</v>
      </c>
    </row>
    <row r="67" spans="1:9">
      <c r="A67" t="s">
        <v>20</v>
      </c>
      <c r="B67" t="s">
        <v>1105</v>
      </c>
      <c r="C67" t="str">
        <f>VLOOKUP(B67,前50!B:C,2,0)</f>
        <v>新南威尔士大学</v>
      </c>
      <c r="D67">
        <v>77.8</v>
      </c>
      <c r="E67">
        <f>VLOOKUP(B67,USNEWS!B:F,4,0)</f>
        <v>66.8</v>
      </c>
      <c r="F67">
        <f>VLOOKUP(B67,THE!A:I,9,0)</f>
        <v>63</v>
      </c>
      <c r="G67">
        <f>VLOOKUP(B67,ARWU!B:E,4,0)</f>
        <v>0</v>
      </c>
      <c r="H67">
        <f>VLOOKUP(B67,'TOP100'!B:I,8,0)</f>
        <v>66</v>
      </c>
      <c r="I67">
        <f t="shared" ref="I67:I99" si="1">SUM(D67:G67)</f>
        <v>207.6</v>
      </c>
    </row>
    <row r="68" spans="1:9">
      <c r="A68" t="s">
        <v>55</v>
      </c>
      <c r="B68" t="s">
        <v>106</v>
      </c>
      <c r="C68" t="str">
        <f>VLOOKUP(B68,前50!B:C,2,0)</f>
        <v>莱顿大学</v>
      </c>
      <c r="D68">
        <v>62.7</v>
      </c>
      <c r="E68">
        <f>VLOOKUP(B68,USNEWS!B:F,4,0)</f>
        <v>68</v>
      </c>
      <c r="F68">
        <f>VLOOKUP(B68,THE!A:I,9,0)</f>
        <v>63.3</v>
      </c>
      <c r="G68">
        <f>VLOOKUP(B68,ARWU!B:E,4,0)</f>
        <v>25.6</v>
      </c>
      <c r="H68">
        <f>VLOOKUP(B68,'TOP100'!B:I,8,0)</f>
        <v>67</v>
      </c>
      <c r="I68">
        <f t="shared" si="1"/>
        <v>219.6</v>
      </c>
    </row>
    <row r="69" spans="1:9">
      <c r="A69" t="s">
        <v>55</v>
      </c>
      <c r="B69" t="s">
        <v>119</v>
      </c>
      <c r="C69" t="str">
        <f>VLOOKUP(B69,前50!B:C,2,0)</f>
        <v>格罗宁根大学</v>
      </c>
      <c r="D69">
        <v>60</v>
      </c>
      <c r="E69">
        <f>VLOOKUP(B69,USNEWS!B:F,4,0)</f>
        <v>66.599999999999994</v>
      </c>
      <c r="F69">
        <f>VLOOKUP(B69,THE!A:I,9,0)</f>
        <v>62.2</v>
      </c>
      <c r="G69">
        <f>VLOOKUP(B69,ARWU!B:E,4,0)</f>
        <v>27.5</v>
      </c>
      <c r="H69">
        <f>VLOOKUP(B69,'TOP100'!B:I,8,0)</f>
        <v>68</v>
      </c>
      <c r="I69">
        <f t="shared" si="1"/>
        <v>216.3</v>
      </c>
    </row>
    <row r="70" spans="1:9">
      <c r="A70" t="s">
        <v>74</v>
      </c>
      <c r="B70" t="s">
        <v>101</v>
      </c>
      <c r="C70" t="str">
        <f>VLOOKUP(B70,前50!B:C,2,0)</f>
        <v>乌普萨拉大学</v>
      </c>
      <c r="D70">
        <v>62.8</v>
      </c>
      <c r="E70">
        <f>VLOOKUP(B70,USNEWS!B:F,4,0)</f>
        <v>64.400000000000006</v>
      </c>
      <c r="F70">
        <f>VLOOKUP(B70,THE!A:I,9,0)</f>
        <v>61.1</v>
      </c>
      <c r="G70">
        <f>VLOOKUP(B70,ARWU!B:E,4,0)</f>
        <v>29.3</v>
      </c>
      <c r="H70">
        <f>VLOOKUP(B70,'TOP100'!B:I,8,0)</f>
        <v>69</v>
      </c>
      <c r="I70">
        <f t="shared" si="1"/>
        <v>217.60000000000002</v>
      </c>
    </row>
    <row r="71" spans="1:9">
      <c r="A71" t="s">
        <v>74</v>
      </c>
      <c r="B71" t="s">
        <v>73</v>
      </c>
      <c r="C71" t="str">
        <f>VLOOKUP(B71,前50!B:C,2,0)</f>
        <v>隆德大学</v>
      </c>
      <c r="D71">
        <v>69.099999999999994</v>
      </c>
      <c r="E71">
        <f>VLOOKUP(B71,USNEWS!B:F,4,0)</f>
        <v>66.099999999999994</v>
      </c>
      <c r="F71">
        <f>VLOOKUP(B71,THE!A:I,9,0)</f>
        <v>60.6</v>
      </c>
      <c r="G71">
        <f>VLOOKUP(B71,ARWU!B:E,4,0)</f>
        <v>0</v>
      </c>
      <c r="H71">
        <f>VLOOKUP(B71,'TOP100'!B:I,8,0)</f>
        <v>70</v>
      </c>
      <c r="I71">
        <f t="shared" si="1"/>
        <v>195.79999999999998</v>
      </c>
    </row>
    <row r="72" spans="1:9">
      <c r="A72" t="s">
        <v>8</v>
      </c>
      <c r="B72" t="s">
        <v>99</v>
      </c>
      <c r="C72" t="str">
        <f>VLOOKUP(B72,前50!B:C,2,0)</f>
        <v>日内瓦大学</v>
      </c>
      <c r="D72">
        <v>63.6</v>
      </c>
      <c r="E72">
        <f>VLOOKUP(B72,USNEWS!B:F,4,0)</f>
        <v>65.5</v>
      </c>
      <c r="F72">
        <f>VLOOKUP(B72,THE!A:I,9,0)</f>
        <v>56.4</v>
      </c>
      <c r="G72">
        <f>VLOOKUP(B72,ARWU!B:E,4,0)</f>
        <v>30.7</v>
      </c>
      <c r="H72">
        <f>VLOOKUP(B72,'TOP100'!B:I,8,0)</f>
        <v>71</v>
      </c>
      <c r="I72">
        <f t="shared" si="1"/>
        <v>216.2</v>
      </c>
    </row>
    <row r="73" spans="1:9">
      <c r="A73" t="s">
        <v>33</v>
      </c>
      <c r="B73" t="s">
        <v>1263</v>
      </c>
      <c r="C73" t="str">
        <f>VLOOKUP(B73,前50!B:C,2,0)</f>
        <v>ÉcoleNormaleSupérieure，巴黎</v>
      </c>
      <c r="D73">
        <v>82.9</v>
      </c>
      <c r="E73">
        <f>VLOOKUP(B73,USNEWS!B:F,4,0)</f>
        <v>57.3</v>
      </c>
      <c r="F73">
        <f>VLOOKUP(B73,THE!A:I,9,0)</f>
        <v>65.8</v>
      </c>
      <c r="G73">
        <f>VLOOKUP(B73,ARWU!B:E,4,0)</f>
        <v>26.2</v>
      </c>
      <c r="H73">
        <f>VLOOKUP(B73,'TOP100'!B:I,8,0)</f>
        <v>72</v>
      </c>
      <c r="I73">
        <f t="shared" si="1"/>
        <v>232.2</v>
      </c>
    </row>
    <row r="74" spans="1:9">
      <c r="A74" t="s">
        <v>23</v>
      </c>
      <c r="B74" t="s">
        <v>43</v>
      </c>
      <c r="C74" t="str">
        <f>VLOOKUP(B74,前50!B:C,2,0)</f>
        <v>复旦大学</v>
      </c>
      <c r="D74">
        <v>79.400000000000006</v>
      </c>
      <c r="E74">
        <f>VLOOKUP(B74,USNEWS!B:F,4,0)</f>
        <v>66.3</v>
      </c>
      <c r="F74">
        <f>VLOOKUP(B74,THE!A:I,9,0)</f>
        <v>54.6</v>
      </c>
      <c r="G74">
        <f>VLOOKUP(B74,ARWU!B:E,4,0)</f>
        <v>0</v>
      </c>
      <c r="H74">
        <f>VLOOKUP(B74,'TOP100'!B:I,8,0)</f>
        <v>73</v>
      </c>
      <c r="I74">
        <f t="shared" si="1"/>
        <v>200.29999999999998</v>
      </c>
    </row>
    <row r="75" spans="1:9">
      <c r="A75" t="s">
        <v>6</v>
      </c>
      <c r="B75" t="s">
        <v>63</v>
      </c>
      <c r="C75" t="str">
        <f>VLOOKUP(B75,前50!B:C,2,0)</f>
        <v>格拉斯哥大学</v>
      </c>
      <c r="D75">
        <v>71.7</v>
      </c>
      <c r="E75">
        <f>VLOOKUP(B75,USNEWS!B:F,4,0)</f>
        <v>65.599999999999994</v>
      </c>
      <c r="F75">
        <f>VLOOKUP(B75,THE!A:I,9,0)</f>
        <v>61.4</v>
      </c>
      <c r="G75">
        <f>VLOOKUP(B75,ARWU!B:E,4,0)</f>
        <v>0</v>
      </c>
      <c r="H75">
        <f>VLOOKUP(B75,'TOP100'!B:I,8,0)</f>
        <v>74</v>
      </c>
      <c r="I75">
        <f t="shared" si="1"/>
        <v>198.70000000000002</v>
      </c>
    </row>
    <row r="76" spans="1:9">
      <c r="A76" t="s">
        <v>30</v>
      </c>
      <c r="B76" t="s">
        <v>97</v>
      </c>
      <c r="C76" t="str">
        <f>VLOOKUP(B76,前50!B:C,2,0)</f>
        <v>阿尔伯塔大学</v>
      </c>
      <c r="D76">
        <v>64</v>
      </c>
      <c r="E76">
        <f>VLOOKUP(B76,USNEWS!B:F,4,0)</f>
        <v>65.099999999999994</v>
      </c>
      <c r="F76">
        <f>VLOOKUP(B76,THE!A:I,9,0)</f>
        <v>59.4</v>
      </c>
      <c r="G76">
        <f>VLOOKUP(B76,ARWU!B:E,4,0)</f>
        <v>0</v>
      </c>
      <c r="H76">
        <f>VLOOKUP(B76,'TOP100'!B:I,8,0)</f>
        <v>75</v>
      </c>
      <c r="I76">
        <f t="shared" si="1"/>
        <v>188.5</v>
      </c>
    </row>
    <row r="77" spans="1:9">
      <c r="A77" t="s">
        <v>118</v>
      </c>
      <c r="B77" t="s">
        <v>117</v>
      </c>
      <c r="C77" t="str">
        <f>VLOOKUP(B77,前50!B:C,2,0)</f>
        <v>奥斯陆大学</v>
      </c>
      <c r="D77">
        <v>60</v>
      </c>
      <c r="E77">
        <f>VLOOKUP(B77,USNEWS!B:F,4,0)</f>
        <v>62.8</v>
      </c>
      <c r="F77">
        <f>VLOOKUP(B77,THE!A:I,9,0)</f>
        <v>56.9</v>
      </c>
      <c r="G77">
        <f>VLOOKUP(B77,ARWU!B:E,4,0)</f>
        <v>28.6</v>
      </c>
      <c r="H77">
        <f>VLOOKUP(B77,'TOP100'!B:I,8,0)</f>
        <v>76</v>
      </c>
      <c r="I77">
        <f t="shared" si="1"/>
        <v>208.29999999999998</v>
      </c>
    </row>
    <row r="78" spans="1:9">
      <c r="A78" t="s">
        <v>20</v>
      </c>
      <c r="B78" t="s">
        <v>3120</v>
      </c>
      <c r="C78" t="str">
        <f>VLOOKUP(B78,前50!B:C,2,0)</f>
        <v>西澳大利亚大学</v>
      </c>
      <c r="D78">
        <v>62.7</v>
      </c>
      <c r="E78">
        <f>VLOOKUP(B78,USNEWS!B:F,4,0)</f>
        <v>63.5</v>
      </c>
      <c r="F78">
        <f>VLOOKUP(B78,THE!A:I,9,0)</f>
        <v>58</v>
      </c>
      <c r="G78">
        <f>VLOOKUP(B78,ARWU!B:E,4,0)</f>
        <v>25.5</v>
      </c>
      <c r="H78">
        <f>VLOOKUP(B78,'TOP100'!B:I,8,0)</f>
        <v>77</v>
      </c>
      <c r="I78">
        <f t="shared" si="1"/>
        <v>209.7</v>
      </c>
    </row>
    <row r="79" spans="1:9">
      <c r="A79" t="s">
        <v>55</v>
      </c>
      <c r="B79" t="s">
        <v>61</v>
      </c>
      <c r="C79" t="str">
        <f>VLOOKUP(B79,前50!B:C,2,0)</f>
        <v>代尔夫特理工大学</v>
      </c>
      <c r="D79">
        <v>72.099999999999994</v>
      </c>
      <c r="E79">
        <f>VLOOKUP(B79,USNEWS!B:F,4,0)</f>
        <v>59.1</v>
      </c>
      <c r="F79">
        <f>VLOOKUP(B79,THE!A:I,9,0)</f>
        <v>67.900000000000006</v>
      </c>
      <c r="G79">
        <f>VLOOKUP(B79,ARWU!B:E,4,0)</f>
        <v>0</v>
      </c>
      <c r="H79">
        <f>VLOOKUP(B79,'TOP100'!B:I,8,0)</f>
        <v>78</v>
      </c>
      <c r="I79">
        <f t="shared" si="1"/>
        <v>199.1</v>
      </c>
    </row>
    <row r="80" spans="1:9">
      <c r="A80" t="s">
        <v>6</v>
      </c>
      <c r="B80" t="s">
        <v>85</v>
      </c>
      <c r="C80" t="str">
        <f>VLOOKUP(B80,前50!B:C,2,0)</f>
        <v>伯明翰大学</v>
      </c>
      <c r="D80">
        <v>67.2</v>
      </c>
      <c r="E80">
        <f>VLOOKUP(B80,USNEWS!B:F,4,0)</f>
        <v>63.9</v>
      </c>
      <c r="F80">
        <f>VLOOKUP(B80,THE!A:I,9,0)</f>
        <v>57.6</v>
      </c>
      <c r="G80">
        <f>VLOOKUP(B80,ARWU!B:E,4,0)</f>
        <v>0</v>
      </c>
      <c r="H80">
        <f>VLOOKUP(B80,'TOP100'!B:I,8,0)</f>
        <v>79</v>
      </c>
      <c r="I80">
        <f t="shared" si="1"/>
        <v>188.7</v>
      </c>
    </row>
    <row r="81" spans="1:9">
      <c r="A81" t="s">
        <v>6</v>
      </c>
      <c r="B81" s="25" t="s">
        <v>89</v>
      </c>
      <c r="C81" t="str">
        <f>VLOOKUP(B81,前50!B:C,2,0)</f>
        <v>南安普敦大学</v>
      </c>
      <c r="D81">
        <v>65.599999999999994</v>
      </c>
      <c r="E81">
        <f>VLOOKUP(B81,USNEWS!B:F,4,0)</f>
        <v>64.599999999999994</v>
      </c>
      <c r="F81">
        <f>VLOOKUP(B81,THE!A:I,9,0)</f>
        <v>58.1</v>
      </c>
      <c r="G81">
        <f>VLOOKUP(B81,ARWU!B:E,4,0)</f>
        <v>0</v>
      </c>
      <c r="H81">
        <f>VLOOKUP(B81,'TOP100'!B:I,8,0)</f>
        <v>80</v>
      </c>
      <c r="I81">
        <f t="shared" si="1"/>
        <v>188.29999999999998</v>
      </c>
    </row>
    <row r="82" spans="1:9">
      <c r="A82" t="s">
        <v>6</v>
      </c>
      <c r="B82" s="24" t="s">
        <v>3109</v>
      </c>
      <c r="C82" t="str">
        <f>VLOOKUP(B82,前50!B:C,2,0)</f>
        <v>谢菲尔德大学</v>
      </c>
      <c r="D82">
        <v>66.900000000000006</v>
      </c>
      <c r="E82">
        <f>VLOOKUP(B82,USNEWS!B:F,4,0)</f>
        <v>62.1</v>
      </c>
      <c r="F82">
        <f>VLOOKUP(B82,THE!A:I,9,0)</f>
        <v>59.1</v>
      </c>
      <c r="G82">
        <f>VLOOKUP(B82,ARWU!B:E,4,0)</f>
        <v>0</v>
      </c>
      <c r="H82">
        <f>VLOOKUP(B82,'TOP100'!B:I,8,0)</f>
        <v>81</v>
      </c>
      <c r="I82">
        <f t="shared" si="1"/>
        <v>188.1</v>
      </c>
    </row>
    <row r="83" spans="1:9">
      <c r="A83" t="s">
        <v>27</v>
      </c>
      <c r="B83" t="s">
        <v>3102</v>
      </c>
      <c r="C83" t="str">
        <f>VLOOKUP(B83,前50!B:C,2,0)</f>
        <v>香港科技大学</v>
      </c>
      <c r="D83">
        <v>81.8</v>
      </c>
      <c r="E83">
        <f>VLOOKUP(B83,USNEWS!B:F,4,0)</f>
        <v>62.6</v>
      </c>
      <c r="F83">
        <f>VLOOKUP(B83,THE!A:I,9,0)</f>
        <v>71.099999999999994</v>
      </c>
      <c r="G83">
        <f>VLOOKUP(B83,ARWU!B:E,4,0)</f>
        <v>0</v>
      </c>
      <c r="H83">
        <f>VLOOKUP(B83,'TOP100'!B:I,8,0)</f>
        <v>82</v>
      </c>
      <c r="I83">
        <f t="shared" si="1"/>
        <v>215.5</v>
      </c>
    </row>
    <row r="84" spans="1:9">
      <c r="A84" t="s">
        <v>6</v>
      </c>
      <c r="B84" t="s">
        <v>96</v>
      </c>
      <c r="C84" t="str">
        <f>VLOOKUP(B84,前50!B:C,2,0)</f>
        <v>利兹大学</v>
      </c>
      <c r="D84">
        <v>64.2</v>
      </c>
      <c r="E84">
        <f>VLOOKUP(B84,USNEWS!B:F,4,0)</f>
        <v>64</v>
      </c>
      <c r="F84">
        <f>VLOOKUP(B84,THE!A:I,9,0)</f>
        <v>56.8</v>
      </c>
      <c r="G84">
        <f>VLOOKUP(B84,ARWU!B:E,4,0)</f>
        <v>0</v>
      </c>
      <c r="H84">
        <f>VLOOKUP(B84,'TOP100'!B:I,8,0)</f>
        <v>83</v>
      </c>
      <c r="I84">
        <f t="shared" si="1"/>
        <v>185</v>
      </c>
    </row>
    <row r="85" spans="1:9">
      <c r="A85" t="s">
        <v>27</v>
      </c>
      <c r="B85" t="s">
        <v>3105</v>
      </c>
      <c r="C85" t="str">
        <f>VLOOKUP(B85,前50!B:C,2,0)</f>
        <v>中国香港大学</v>
      </c>
      <c r="D85">
        <v>78.099999999999994</v>
      </c>
      <c r="E85">
        <f>VLOOKUP(B85,USNEWS!B:F,4,0)</f>
        <v>64.2</v>
      </c>
      <c r="F85">
        <f>VLOOKUP(B85,THE!A:I,9,0)</f>
        <v>63.6</v>
      </c>
      <c r="G85">
        <f>VLOOKUP(B85,ARWU!B:E,4,0)</f>
        <v>0</v>
      </c>
      <c r="H85">
        <f>VLOOKUP(B85,'TOP100'!B:I,8,0)</f>
        <v>84</v>
      </c>
      <c r="I85">
        <f t="shared" si="1"/>
        <v>205.9</v>
      </c>
    </row>
    <row r="86" spans="1:9">
      <c r="A86" t="s">
        <v>6</v>
      </c>
      <c r="B86" t="s">
        <v>3108</v>
      </c>
      <c r="C86" t="str">
        <f>VLOOKUP(B86,前50!B:C,2,0)</f>
        <v>沃里克大学</v>
      </c>
      <c r="D86">
        <v>77.599999999999994</v>
      </c>
      <c r="E86">
        <f>VLOOKUP(B86,USNEWS!B:F,4,0)</f>
        <v>60.5</v>
      </c>
      <c r="F86">
        <f>VLOOKUP(B86,THE!A:I,9,0)</f>
        <v>62</v>
      </c>
      <c r="G86">
        <f>VLOOKUP(B86,ARWU!B:E,4,0)</f>
        <v>0</v>
      </c>
      <c r="H86">
        <f>VLOOKUP(B86,'TOP100'!B:I,8,0)</f>
        <v>85</v>
      </c>
      <c r="I86">
        <f t="shared" si="1"/>
        <v>200.1</v>
      </c>
    </row>
    <row r="87" spans="1:9">
      <c r="A87" t="s">
        <v>6</v>
      </c>
      <c r="B87" t="s">
        <v>3115</v>
      </c>
      <c r="C87" t="str">
        <f>VLOOKUP(B87,前50!B:C,2,0)</f>
        <v>诺丁汉大学</v>
      </c>
      <c r="D87">
        <v>68.7</v>
      </c>
      <c r="E87">
        <f>VLOOKUP(B87,USNEWS!B:F,4,0)</f>
        <v>61.1</v>
      </c>
      <c r="F87">
        <f>VLOOKUP(B87,THE!A:I,9,0)</f>
        <v>55.5</v>
      </c>
      <c r="G87">
        <f>VLOOKUP(B87,ARWU!B:E,4,0)</f>
        <v>0</v>
      </c>
      <c r="H87">
        <f>VLOOKUP(B87,'TOP100'!B:I,8,0)</f>
        <v>86</v>
      </c>
      <c r="I87">
        <f t="shared" si="1"/>
        <v>185.3</v>
      </c>
    </row>
    <row r="88" spans="1:9">
      <c r="A88" t="s">
        <v>23</v>
      </c>
      <c r="B88" t="s">
        <v>109</v>
      </c>
      <c r="C88" t="str">
        <f>VLOOKUP(B88,前50!B:C,2,0)</f>
        <v>中国科学技术大学</v>
      </c>
      <c r="D88">
        <v>62.4</v>
      </c>
      <c r="E88">
        <f>VLOOKUP(B88,USNEWS!B:F,4,0)</f>
        <v>63.4</v>
      </c>
      <c r="F88">
        <f>VLOOKUP(B88,THE!A:I,9,0)</f>
        <v>54.7</v>
      </c>
      <c r="G88">
        <f>VLOOKUP(B88,ARWU!B:E,4,0)</f>
        <v>0</v>
      </c>
      <c r="H88">
        <f>VLOOKUP(B88,'TOP100'!B:I,8,0)</f>
        <v>87</v>
      </c>
      <c r="I88">
        <f t="shared" si="1"/>
        <v>180.5</v>
      </c>
    </row>
    <row r="89" spans="1:9">
      <c r="A89" t="s">
        <v>37</v>
      </c>
      <c r="B89" t="s">
        <v>3110</v>
      </c>
      <c r="C89" t="str">
        <f>VLOOKUP(B89,前50!B:C,2,0)</f>
        <v>韩国科学技术研究所（KAIST）</v>
      </c>
      <c r="D89">
        <v>77.900000000000006</v>
      </c>
      <c r="E89">
        <f>VLOOKUP(B89,USNEWS!B:F,4,0)</f>
        <v>59.2</v>
      </c>
      <c r="F89">
        <f>VLOOKUP(B89,THE!A:I,9,0)</f>
        <v>61.3</v>
      </c>
      <c r="G89">
        <f>VLOOKUP(B89,ARWU!B:E,4,0)</f>
        <v>0</v>
      </c>
      <c r="H89">
        <f>VLOOKUP(B89,'TOP100'!B:I,8,0)</f>
        <v>88</v>
      </c>
      <c r="I89">
        <f t="shared" si="1"/>
        <v>198.40000000000003</v>
      </c>
    </row>
    <row r="90" spans="1:9">
      <c r="A90" t="s">
        <v>6</v>
      </c>
      <c r="B90" t="s">
        <v>1403</v>
      </c>
      <c r="C90" t="str">
        <f>VLOOKUP(B90,前50!B:C,2,0)</f>
        <v>伦敦经济和政治学院</v>
      </c>
      <c r="D90">
        <v>81.7</v>
      </c>
      <c r="E90">
        <f>VLOOKUP(B90,USNEWS!B:F,4,0)</f>
        <v>51.1</v>
      </c>
      <c r="F90">
        <f>VLOOKUP(B90,THE!A:I,9,0)</f>
        <v>80.2</v>
      </c>
      <c r="G90">
        <f>VLOOKUP(B90,ARWU!B:E,4,0)</f>
        <v>0</v>
      </c>
      <c r="H90">
        <f>VLOOKUP(B90,'TOP100'!B:I,8,0)</f>
        <v>89</v>
      </c>
      <c r="I90">
        <f t="shared" si="1"/>
        <v>213</v>
      </c>
    </row>
    <row r="91" spans="1:9">
      <c r="A91" t="s">
        <v>6</v>
      </c>
      <c r="B91" t="s">
        <v>75</v>
      </c>
      <c r="C91" t="str">
        <f>VLOOKUP(B91,前50!B:C,2,0)</f>
        <v>达勒姆大学</v>
      </c>
      <c r="D91">
        <v>68.8</v>
      </c>
      <c r="E91">
        <f>VLOOKUP(B91,USNEWS!B:F,4,0)</f>
        <v>60.6</v>
      </c>
      <c r="F91">
        <f>VLOOKUP(B91,THE!A:I,9,0)</f>
        <v>60.6</v>
      </c>
      <c r="G91">
        <f>VLOOKUP(B91,ARWU!B:E,4,0)</f>
        <v>0</v>
      </c>
      <c r="H91">
        <f>VLOOKUP(B91,'TOP100'!B:I,8,0)</f>
        <v>90</v>
      </c>
      <c r="I91">
        <f t="shared" si="1"/>
        <v>190</v>
      </c>
    </row>
    <row r="92" spans="1:9">
      <c r="A92" t="s">
        <v>23</v>
      </c>
      <c r="B92" t="s">
        <v>60</v>
      </c>
      <c r="C92" t="str">
        <f>VLOOKUP(B92,前50!B:C,2,0)</f>
        <v>上海交通大学</v>
      </c>
      <c r="D92">
        <v>72.2</v>
      </c>
      <c r="E92">
        <f>VLOOKUP(B92,USNEWS!B:F,4,0)</f>
        <v>62.9</v>
      </c>
      <c r="F92" t="str">
        <f>VLOOKUP(B92,THE!A:I,9,0)</f>
        <v>-</v>
      </c>
      <c r="G92">
        <f>VLOOKUP(B92,ARWU!B:E,4,0)</f>
        <v>0</v>
      </c>
      <c r="H92">
        <f>VLOOKUP(B92,'TOP100'!B:I,8,0)</f>
        <v>91</v>
      </c>
      <c r="I92">
        <f t="shared" si="1"/>
        <v>135.1</v>
      </c>
    </row>
    <row r="93" spans="1:9" ht="15">
      <c r="A93" t="s">
        <v>68</v>
      </c>
      <c r="B93" s="23" t="s">
        <v>1152</v>
      </c>
      <c r="C93" t="str">
        <f>VLOOKUP(B93,前50!B:C,2,0)</f>
        <v>台湾大学</v>
      </c>
      <c r="D93">
        <v>70.2</v>
      </c>
      <c r="E93">
        <f>VLOOKUP(B93,USNEWS!B:F,4,0)</f>
        <v>63.5</v>
      </c>
      <c r="F93">
        <f>VLOOKUP(B93,THE!A:I,9,0)</f>
        <v>51</v>
      </c>
      <c r="G93">
        <f>VLOOKUP(B93,ARWU!B:E,4,0)</f>
        <v>0</v>
      </c>
      <c r="H93">
        <f>VLOOKUP(B93,'TOP100'!B:I,8,0)</f>
        <v>92</v>
      </c>
      <c r="I93">
        <f t="shared" si="1"/>
        <v>184.7</v>
      </c>
    </row>
    <row r="94" spans="1:9">
      <c r="A94" t="s">
        <v>27</v>
      </c>
      <c r="B94" t="s">
        <v>52</v>
      </c>
      <c r="C94" t="str">
        <f>VLOOKUP(B94,前50!B:C,2,0)</f>
        <v>香港城市大学</v>
      </c>
      <c r="D94">
        <v>75.400000000000006</v>
      </c>
      <c r="E94">
        <f>VLOOKUP(B94,USNEWS!B:F,4,0)</f>
        <v>59.1</v>
      </c>
      <c r="F94">
        <f>VLOOKUP(B94,THE!A:I,9,0)</f>
        <v>58.4</v>
      </c>
      <c r="G94">
        <f>VLOOKUP(B94,ARWU!B:E,4,0)</f>
        <v>0</v>
      </c>
      <c r="H94">
        <f>VLOOKUP(B94,'TOP100'!B:I,8,0)</f>
        <v>93</v>
      </c>
      <c r="I94">
        <f t="shared" si="1"/>
        <v>192.9</v>
      </c>
    </row>
    <row r="95" spans="1:9">
      <c r="A95" t="s">
        <v>35</v>
      </c>
      <c r="B95" t="s">
        <v>62</v>
      </c>
      <c r="C95" t="str">
        <f>VLOOKUP(B95,前50!B:C,2,0)</f>
        <v>大阪大学</v>
      </c>
      <c r="D95">
        <v>71.7</v>
      </c>
      <c r="E95">
        <f>VLOOKUP(B95,USNEWS!B:F,4,0)</f>
        <v>62.4</v>
      </c>
      <c r="F95" t="str">
        <f>VLOOKUP(B95,THE!A:I,9,0)</f>
        <v>-</v>
      </c>
      <c r="G95">
        <f>VLOOKUP(B95,ARWU!B:E,4,0)</f>
        <v>25.5</v>
      </c>
      <c r="H95">
        <f>VLOOKUP(B95,'TOP100'!B:I,8,0)</f>
        <v>94</v>
      </c>
      <c r="I95">
        <f t="shared" si="1"/>
        <v>159.6</v>
      </c>
    </row>
    <row r="96" spans="1:9">
      <c r="A96" t="s">
        <v>84</v>
      </c>
      <c r="B96" t="s">
        <v>3116</v>
      </c>
      <c r="C96" t="str">
        <f>VLOOKUP(B96,前50!B:C,2,0)</f>
        <v>奥克兰大学</v>
      </c>
      <c r="D96">
        <v>67.3</v>
      </c>
      <c r="E96">
        <f>VLOOKUP(B96,USNEWS!B:F,4,0)</f>
        <v>59.5</v>
      </c>
      <c r="F96">
        <f>VLOOKUP(B96,THE!A:I,9,0)</f>
        <v>53.4</v>
      </c>
      <c r="G96">
        <f>VLOOKUP(B96,ARWU!B:E,4,0)</f>
        <v>0</v>
      </c>
      <c r="H96">
        <f>VLOOKUP(B96,'TOP100'!B:I,8,0)</f>
        <v>95</v>
      </c>
      <c r="I96">
        <f t="shared" si="1"/>
        <v>180.2</v>
      </c>
    </row>
    <row r="97" spans="1:9">
      <c r="A97" t="s">
        <v>35</v>
      </c>
      <c r="B97" t="s">
        <v>76</v>
      </c>
      <c r="C97" t="str">
        <f>VLOOKUP(B97,前50!B:C,2,0)</f>
        <v>东北大学</v>
      </c>
      <c r="D97">
        <v>68.7</v>
      </c>
      <c r="E97">
        <f>VLOOKUP(B97,USNEWS!B:F,4,0)</f>
        <v>60.8</v>
      </c>
      <c r="F97" t="str">
        <f>VLOOKUP(B97,THE!A:I,9,0)</f>
        <v>-</v>
      </c>
      <c r="G97">
        <f>VLOOKUP(B97,ARWU!B:E,4,0)</f>
        <v>0</v>
      </c>
      <c r="H97">
        <f>VLOOKUP(B97,'TOP100'!B:I,8,0)</f>
        <v>96</v>
      </c>
      <c r="I97">
        <f t="shared" si="1"/>
        <v>129.5</v>
      </c>
    </row>
    <row r="98" spans="1:9">
      <c r="A98" t="s">
        <v>23</v>
      </c>
      <c r="B98" t="s">
        <v>114</v>
      </c>
      <c r="C98" t="str">
        <f>VLOOKUP(B98,前50!B:C,2,0)</f>
        <v>浙江大学</v>
      </c>
      <c r="D98">
        <v>61.6</v>
      </c>
      <c r="E98">
        <f>VLOOKUP(B98,USNEWS!B:F,4,0)</f>
        <v>65.099999999999994</v>
      </c>
      <c r="F98" t="str">
        <f>VLOOKUP(B98,THE!A:I,9,0)</f>
        <v>-</v>
      </c>
      <c r="G98">
        <f>VLOOKUP(B98,ARWU!B:E,4,0)</f>
        <v>0</v>
      </c>
      <c r="H98">
        <f>VLOOKUP(B98,'TOP100'!B:I,8,0)</f>
        <v>97</v>
      </c>
      <c r="I98">
        <f t="shared" si="1"/>
        <v>126.69999999999999</v>
      </c>
    </row>
    <row r="99" spans="1:9">
      <c r="A99" t="s">
        <v>37</v>
      </c>
      <c r="B99" t="s">
        <v>1242</v>
      </c>
      <c r="C99" t="str">
        <f>VLOOKUP(B99,前50!B:C,2,0)</f>
        <v>浦项科技大学</v>
      </c>
      <c r="D99">
        <v>67</v>
      </c>
      <c r="E99">
        <f>VLOOKUP(B99,USNEWS!B:F,4,0)</f>
        <v>58.5</v>
      </c>
      <c r="F99">
        <f>VLOOKUP(B99,THE!A:I,9,0)</f>
        <v>59.6</v>
      </c>
      <c r="G99">
        <f>VLOOKUP(B99,ARWU!B:E,4,0)</f>
        <v>0</v>
      </c>
      <c r="H99">
        <f>VLOOKUP(B99,'TOP100'!B:I,8,0)</f>
        <v>98</v>
      </c>
      <c r="I99">
        <f t="shared" si="1"/>
        <v>185.1</v>
      </c>
    </row>
    <row r="100" spans="1:9">
      <c r="A100" t="s">
        <v>70</v>
      </c>
      <c r="B100" t="s">
        <v>113</v>
      </c>
      <c r="C100" t="str">
        <f>VLOOKUP(B100,前50!B:C,2,0)</f>
        <v>丹麦技术大学</v>
      </c>
      <c r="D100">
        <v>61.8</v>
      </c>
      <c r="E100">
        <f>VLOOKUP(B100,USNEWS!B:F,4,0)</f>
        <v>60.5</v>
      </c>
      <c r="F100">
        <f>VLOOKUP(B100,THE!A:I,9,0)</f>
        <v>52.5</v>
      </c>
      <c r="G100">
        <f>VLOOKUP(B100,ARWU!B:E,4,0)</f>
        <v>0</v>
      </c>
      <c r="H100">
        <f>VLOOKUP(B100,'TOP100'!B:I,8,0)</f>
        <v>99</v>
      </c>
    </row>
    <row r="101" spans="1:9">
      <c r="A101" t="s">
        <v>59</v>
      </c>
      <c r="B101" t="s">
        <v>3119</v>
      </c>
      <c r="C101" t="str">
        <f>VLOOKUP(B101,前50!B:C,2,0)</f>
        <v>卡尔斯鲁厄理工学院</v>
      </c>
      <c r="D101">
        <v>62.8</v>
      </c>
      <c r="E101">
        <f>VLOOKUP(B101,USNEWS!B:F,4,0)</f>
        <v>61.4</v>
      </c>
      <c r="F101">
        <f>VLOOKUP(B101,THE!A:I,9,0)</f>
        <v>55.8</v>
      </c>
      <c r="G101">
        <f>VLOOKUP(B101,ARWU!B:E,4,0)</f>
        <v>0</v>
      </c>
      <c r="H101">
        <f>VLOOKUP(B101,'TOP100'!B:I,8,0)</f>
        <v>100</v>
      </c>
    </row>
  </sheetData>
  <sortState ref="A2:H937">
    <sortCondition ref="H1"/>
  </sortState>
  <mergeCells count="5">
    <mergeCell ref="J2:J11"/>
    <mergeCell ref="J12:J21"/>
    <mergeCell ref="J22:J31"/>
    <mergeCell ref="J32:J41"/>
    <mergeCell ref="J42:J5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7"/>
  <sheetViews>
    <sheetView topLeftCell="A568" workbookViewId="0">
      <selection activeCell="D2" sqref="D2:D633"/>
    </sheetView>
  </sheetViews>
  <sheetFormatPr defaultRowHeight="14.25"/>
  <cols>
    <col min="2" max="2" width="36.625" customWidth="1"/>
    <col min="5" max="5" width="20.125" style="11" customWidth="1"/>
    <col min="10" max="10" width="9" style="11"/>
  </cols>
  <sheetData>
    <row r="1" spans="1:10" ht="40.5" customHeight="1">
      <c r="A1" s="1" t="s">
        <v>994</v>
      </c>
      <c r="B1" s="1" t="s">
        <v>0</v>
      </c>
      <c r="C1" s="1" t="s">
        <v>1</v>
      </c>
      <c r="D1" s="3" t="s">
        <v>3271</v>
      </c>
      <c r="E1" s="18" t="s">
        <v>3270</v>
      </c>
      <c r="F1" s="3" t="s">
        <v>1963</v>
      </c>
      <c r="G1" s="3" t="s">
        <v>1964</v>
      </c>
      <c r="H1" s="3" t="s">
        <v>1965</v>
      </c>
      <c r="I1" s="3" t="s">
        <v>1966</v>
      </c>
      <c r="J1" s="18" t="s">
        <v>1967</v>
      </c>
    </row>
    <row r="2" spans="1:10" ht="15">
      <c r="A2" s="1">
        <v>1</v>
      </c>
      <c r="B2" s="4" t="s">
        <v>1968</v>
      </c>
      <c r="C2" s="1" t="s">
        <v>2</v>
      </c>
      <c r="D2" s="1">
        <v>100</v>
      </c>
      <c r="E2" s="19">
        <v>100</v>
      </c>
      <c r="F2" s="1">
        <v>100</v>
      </c>
      <c r="G2" s="1">
        <v>100</v>
      </c>
      <c r="H2" s="1">
        <v>100</v>
      </c>
      <c r="I2" s="1">
        <v>96.6</v>
      </c>
      <c r="J2" s="19">
        <v>99.9</v>
      </c>
    </row>
    <row r="3" spans="1:10">
      <c r="A3" s="1">
        <v>2</v>
      </c>
      <c r="B3" s="1" t="s">
        <v>3</v>
      </c>
      <c r="C3" s="1" t="s">
        <v>2</v>
      </c>
      <c r="D3" s="1">
        <v>98.7</v>
      </c>
      <c r="E3" s="19">
        <v>100</v>
      </c>
      <c r="F3" s="1">
        <v>100</v>
      </c>
      <c r="G3" s="1">
        <v>100</v>
      </c>
      <c r="H3" s="1">
        <v>99.7</v>
      </c>
      <c r="I3" s="1">
        <v>74</v>
      </c>
      <c r="J3" s="19">
        <v>99.7</v>
      </c>
    </row>
    <row r="4" spans="1:10">
      <c r="A4" s="1">
        <v>3</v>
      </c>
      <c r="B4" s="1" t="s">
        <v>4</v>
      </c>
      <c r="C4" s="1" t="s">
        <v>2</v>
      </c>
      <c r="D4" s="1">
        <v>98.3</v>
      </c>
      <c r="E4" s="19">
        <v>100</v>
      </c>
      <c r="F4" s="1">
        <v>100</v>
      </c>
      <c r="G4" s="1">
        <v>98.5</v>
      </c>
      <c r="H4" s="1">
        <v>100</v>
      </c>
      <c r="I4" s="1">
        <v>70.400000000000006</v>
      </c>
      <c r="J4" s="19">
        <v>100</v>
      </c>
    </row>
    <row r="5" spans="1:10">
      <c r="A5" s="1">
        <v>4</v>
      </c>
      <c r="B5" s="1" t="s">
        <v>5</v>
      </c>
      <c r="C5" s="1" t="s">
        <v>6</v>
      </c>
      <c r="D5" s="1">
        <v>97.2</v>
      </c>
      <c r="E5" s="19">
        <v>100</v>
      </c>
      <c r="F5" s="1">
        <v>100</v>
      </c>
      <c r="G5" s="1">
        <v>100</v>
      </c>
      <c r="H5" s="1">
        <v>97.6</v>
      </c>
      <c r="I5" s="1">
        <v>97.8</v>
      </c>
      <c r="J5" s="19">
        <v>86.5</v>
      </c>
    </row>
    <row r="6" spans="1:10" ht="15">
      <c r="A6" s="1">
        <v>5</v>
      </c>
      <c r="B6" s="4" t="s">
        <v>1970</v>
      </c>
      <c r="C6" s="1" t="s">
        <v>2</v>
      </c>
      <c r="D6" s="1">
        <v>96.9</v>
      </c>
      <c r="E6" s="19">
        <v>99.4</v>
      </c>
      <c r="F6" s="1">
        <v>80.7</v>
      </c>
      <c r="G6" s="1">
        <v>100</v>
      </c>
      <c r="H6" s="1">
        <v>91.2</v>
      </c>
      <c r="I6" s="1">
        <v>87.7</v>
      </c>
      <c r="J6" s="19">
        <v>100</v>
      </c>
    </row>
    <row r="7" spans="1:10">
      <c r="A7" s="1">
        <v>6</v>
      </c>
      <c r="B7" s="1" t="s">
        <v>7</v>
      </c>
      <c r="C7" s="1" t="s">
        <v>6</v>
      </c>
      <c r="D7" s="1">
        <v>96.8</v>
      </c>
      <c r="E7" s="19">
        <v>100</v>
      </c>
      <c r="F7" s="1">
        <v>100</v>
      </c>
      <c r="G7" s="1">
        <v>100</v>
      </c>
      <c r="H7" s="1">
        <v>98.7</v>
      </c>
      <c r="I7" s="1">
        <v>98.2</v>
      </c>
      <c r="J7" s="19">
        <v>83.6</v>
      </c>
    </row>
    <row r="8" spans="1:10" ht="15">
      <c r="A8" s="1">
        <v>7</v>
      </c>
      <c r="B8" s="4" t="s">
        <v>1971</v>
      </c>
      <c r="C8" s="1" t="s">
        <v>6</v>
      </c>
      <c r="D8" s="1">
        <v>95.6</v>
      </c>
      <c r="E8" s="19">
        <v>99.8</v>
      </c>
      <c r="F8" s="1">
        <v>99.3</v>
      </c>
      <c r="G8" s="1">
        <v>98.7</v>
      </c>
      <c r="H8" s="1">
        <v>99.1</v>
      </c>
      <c r="I8" s="1">
        <v>100</v>
      </c>
      <c r="J8" s="19">
        <v>79.099999999999994</v>
      </c>
    </row>
    <row r="9" spans="1:10" ht="15">
      <c r="A9" s="1">
        <v>8</v>
      </c>
      <c r="B9" s="4" t="s">
        <v>1972</v>
      </c>
      <c r="C9" s="1" t="s">
        <v>8</v>
      </c>
      <c r="D9" s="1">
        <v>94.2</v>
      </c>
      <c r="E9" s="19">
        <v>99.6</v>
      </c>
      <c r="F9" s="1">
        <v>98.9</v>
      </c>
      <c r="G9" s="1">
        <v>73.3</v>
      </c>
      <c r="H9" s="1">
        <v>100</v>
      </c>
      <c r="I9" s="1">
        <v>98.8</v>
      </c>
      <c r="J9" s="19">
        <v>98.3</v>
      </c>
    </row>
    <row r="10" spans="1:10">
      <c r="A10" s="1">
        <v>9</v>
      </c>
      <c r="B10" s="1" t="s">
        <v>9</v>
      </c>
      <c r="C10" s="1" t="s">
        <v>6</v>
      </c>
      <c r="D10" s="1">
        <v>94.1</v>
      </c>
      <c r="E10" s="19">
        <v>99.6</v>
      </c>
      <c r="F10" s="1">
        <v>100</v>
      </c>
      <c r="G10" s="1">
        <v>100</v>
      </c>
      <c r="H10" s="1">
        <v>100</v>
      </c>
      <c r="I10" s="1">
        <v>100</v>
      </c>
      <c r="J10" s="19">
        <v>69.8</v>
      </c>
    </row>
    <row r="11" spans="1:10">
      <c r="A11" s="1">
        <v>10</v>
      </c>
      <c r="B11" s="1" t="s">
        <v>10</v>
      </c>
      <c r="C11" s="1" t="s">
        <v>2</v>
      </c>
      <c r="D11" s="1">
        <v>93</v>
      </c>
      <c r="E11" s="19">
        <v>99.9</v>
      </c>
      <c r="F11" s="1">
        <v>94.1</v>
      </c>
      <c r="G11" s="1">
        <v>95.4</v>
      </c>
      <c r="H11" s="1">
        <v>66.5</v>
      </c>
      <c r="I11" s="1">
        <v>70.5</v>
      </c>
      <c r="J11" s="19">
        <v>88.7</v>
      </c>
    </row>
    <row r="12" spans="1:10">
      <c r="A12" s="1">
        <v>11</v>
      </c>
      <c r="B12" s="1" t="s">
        <v>11</v>
      </c>
      <c r="C12" s="1" t="s">
        <v>2</v>
      </c>
      <c r="D12" s="1">
        <v>92.8</v>
      </c>
      <c r="E12" s="19">
        <v>100</v>
      </c>
      <c r="F12" s="1">
        <v>97.9</v>
      </c>
      <c r="G12" s="1">
        <v>81.8</v>
      </c>
      <c r="H12" s="1">
        <v>65.3</v>
      </c>
      <c r="I12" s="1">
        <v>68.7</v>
      </c>
      <c r="J12" s="19">
        <v>100</v>
      </c>
    </row>
    <row r="13" spans="1:10" ht="15">
      <c r="A13" s="1">
        <v>12</v>
      </c>
      <c r="B13" s="4" t="s">
        <v>1974</v>
      </c>
      <c r="C13" s="1" t="s">
        <v>12</v>
      </c>
      <c r="D13" s="1">
        <v>91.5</v>
      </c>
      <c r="E13" s="19">
        <v>100</v>
      </c>
      <c r="F13" s="1">
        <v>100</v>
      </c>
      <c r="G13" s="1">
        <v>88.1</v>
      </c>
      <c r="H13" s="1">
        <v>100</v>
      </c>
      <c r="I13" s="1">
        <v>90.8</v>
      </c>
      <c r="J13" s="19">
        <v>70.900000000000006</v>
      </c>
    </row>
    <row r="14" spans="1:10" ht="15">
      <c r="A14" s="1">
        <v>13</v>
      </c>
      <c r="B14" s="4" t="s">
        <v>1975</v>
      </c>
      <c r="C14" s="1" t="s">
        <v>12</v>
      </c>
      <c r="D14" s="1">
        <v>91.4</v>
      </c>
      <c r="E14" s="19">
        <v>91.6</v>
      </c>
      <c r="F14" s="1">
        <v>94.1</v>
      </c>
      <c r="G14" s="1">
        <v>94</v>
      </c>
      <c r="H14" s="1">
        <v>100</v>
      </c>
      <c r="I14" s="1">
        <v>93.9</v>
      </c>
      <c r="J14" s="19">
        <v>83.6</v>
      </c>
    </row>
    <row r="15" spans="1:10" ht="15">
      <c r="A15" s="1">
        <v>14</v>
      </c>
      <c r="B15" s="4" t="s">
        <v>1068</v>
      </c>
      <c r="C15" s="1" t="s">
        <v>8</v>
      </c>
      <c r="D15" s="1">
        <v>91.1</v>
      </c>
      <c r="E15" s="19">
        <v>82.1</v>
      </c>
      <c r="F15" s="1">
        <v>93.5</v>
      </c>
      <c r="G15" s="1">
        <v>93.9</v>
      </c>
      <c r="H15" s="1">
        <v>100</v>
      </c>
      <c r="I15" s="1">
        <v>100</v>
      </c>
      <c r="J15" s="19">
        <v>99.1</v>
      </c>
    </row>
    <row r="16" spans="1:10">
      <c r="A16" s="1">
        <v>15</v>
      </c>
      <c r="B16" s="1" t="s">
        <v>13</v>
      </c>
      <c r="C16" s="1" t="s">
        <v>2</v>
      </c>
      <c r="D16" s="1">
        <v>90.9</v>
      </c>
      <c r="E16" s="19">
        <v>100</v>
      </c>
      <c r="F16" s="1">
        <v>99.9</v>
      </c>
      <c r="G16" s="1">
        <v>100</v>
      </c>
      <c r="H16" s="1">
        <v>91.1</v>
      </c>
      <c r="I16" s="1">
        <v>65</v>
      </c>
      <c r="J16" s="19">
        <v>65.2</v>
      </c>
    </row>
    <row r="17" spans="1:10">
      <c r="A17" s="1">
        <v>16</v>
      </c>
      <c r="B17" s="1" t="s">
        <v>14</v>
      </c>
      <c r="C17" s="1" t="s">
        <v>2</v>
      </c>
      <c r="D17" s="1">
        <v>90.1</v>
      </c>
      <c r="E17" s="19">
        <v>99.6</v>
      </c>
      <c r="F17" s="1">
        <v>94</v>
      </c>
      <c r="G17" s="1">
        <v>68.900000000000006</v>
      </c>
      <c r="H17" s="1">
        <v>91.6</v>
      </c>
      <c r="I17" s="1">
        <v>66</v>
      </c>
      <c r="J17" s="19">
        <v>95.9</v>
      </c>
    </row>
    <row r="18" spans="1:10">
      <c r="A18" s="1">
        <v>17</v>
      </c>
      <c r="B18" s="1" t="s">
        <v>15</v>
      </c>
      <c r="C18" s="1" t="s">
        <v>2</v>
      </c>
      <c r="D18" s="1">
        <v>89.3</v>
      </c>
      <c r="E18" s="19">
        <v>94.8</v>
      </c>
      <c r="F18" s="1">
        <v>64.7</v>
      </c>
      <c r="G18" s="1">
        <v>100</v>
      </c>
      <c r="H18" s="1">
        <v>98.1</v>
      </c>
      <c r="I18" s="1">
        <v>69.7</v>
      </c>
      <c r="J18" s="19">
        <v>81.8</v>
      </c>
    </row>
    <row r="19" spans="1:10">
      <c r="A19" s="1">
        <v>18</v>
      </c>
      <c r="B19" s="1" t="s">
        <v>16</v>
      </c>
      <c r="C19" s="1" t="s">
        <v>2</v>
      </c>
      <c r="D19" s="1">
        <v>89</v>
      </c>
      <c r="E19" s="19">
        <v>97.4</v>
      </c>
      <c r="F19" s="1">
        <v>96.5</v>
      </c>
      <c r="G19" s="1">
        <v>100</v>
      </c>
      <c r="H19" s="1">
        <v>51.1</v>
      </c>
      <c r="I19" s="1">
        <v>64.2</v>
      </c>
      <c r="J19" s="19">
        <v>72.900000000000006</v>
      </c>
    </row>
    <row r="20" spans="1:10">
      <c r="A20" s="1">
        <v>19</v>
      </c>
      <c r="B20" s="1" t="s">
        <v>1041</v>
      </c>
      <c r="C20" s="1" t="s">
        <v>6</v>
      </c>
      <c r="D20" s="1">
        <v>88.9</v>
      </c>
      <c r="E20" s="19">
        <v>99.2</v>
      </c>
      <c r="F20" s="1">
        <v>95</v>
      </c>
      <c r="G20" s="1">
        <v>87.6</v>
      </c>
      <c r="H20" s="1">
        <v>95.3</v>
      </c>
      <c r="I20" s="1">
        <v>99.1</v>
      </c>
      <c r="J20" s="19">
        <v>61.7</v>
      </c>
    </row>
    <row r="21" spans="1:10">
      <c r="A21" s="1">
        <v>20</v>
      </c>
      <c r="B21" s="1" t="s">
        <v>17</v>
      </c>
      <c r="C21" s="1" t="s">
        <v>2</v>
      </c>
      <c r="D21" s="1">
        <v>88.6</v>
      </c>
      <c r="E21" s="19">
        <v>99.9</v>
      </c>
      <c r="F21" s="1">
        <v>99.2</v>
      </c>
      <c r="G21" s="1">
        <v>100</v>
      </c>
      <c r="H21" s="1">
        <v>37.799999999999997</v>
      </c>
      <c r="I21" s="1">
        <v>93.7</v>
      </c>
      <c r="J21" s="19">
        <v>60.5</v>
      </c>
    </row>
    <row r="22" spans="1:10">
      <c r="A22" s="1">
        <v>21</v>
      </c>
      <c r="B22" s="1" t="s">
        <v>18</v>
      </c>
      <c r="C22" s="1" t="s">
        <v>6</v>
      </c>
      <c r="D22" s="1">
        <v>87.7</v>
      </c>
      <c r="E22" s="19">
        <v>91.8</v>
      </c>
      <c r="F22" s="1">
        <v>91.1</v>
      </c>
      <c r="G22" s="1">
        <v>88.2</v>
      </c>
      <c r="H22" s="1">
        <v>97.6</v>
      </c>
      <c r="I22" s="1">
        <v>99.3</v>
      </c>
      <c r="J22" s="19">
        <v>71.2</v>
      </c>
    </row>
    <row r="23" spans="1:10">
      <c r="A23" s="1">
        <v>22</v>
      </c>
      <c r="B23" s="1" t="s">
        <v>19</v>
      </c>
      <c r="C23" s="1" t="s">
        <v>20</v>
      </c>
      <c r="D23" s="1">
        <v>87.3</v>
      </c>
      <c r="E23" s="19">
        <v>99.1</v>
      </c>
      <c r="F23" s="1">
        <v>89.6</v>
      </c>
      <c r="G23" s="1">
        <v>56.5</v>
      </c>
      <c r="H23" s="1">
        <v>100</v>
      </c>
      <c r="I23" s="1">
        <v>96.3</v>
      </c>
      <c r="J23" s="19">
        <v>86.9</v>
      </c>
    </row>
    <row r="24" spans="1:10">
      <c r="A24" s="1">
        <v>23</v>
      </c>
      <c r="B24" s="1" t="s">
        <v>21</v>
      </c>
      <c r="C24" s="1" t="s">
        <v>2</v>
      </c>
      <c r="D24" s="1">
        <v>86.4</v>
      </c>
      <c r="E24" s="19">
        <v>99.6</v>
      </c>
      <c r="F24" s="1">
        <v>89.6</v>
      </c>
      <c r="G24" s="1">
        <v>86.7</v>
      </c>
      <c r="H24" s="1">
        <v>80.8</v>
      </c>
      <c r="I24" s="1">
        <v>37.9</v>
      </c>
      <c r="J24" s="19">
        <v>71.7</v>
      </c>
    </row>
    <row r="25" spans="1:10">
      <c r="A25" s="1">
        <v>24</v>
      </c>
      <c r="B25" s="1" t="s">
        <v>22</v>
      </c>
      <c r="C25" s="1" t="s">
        <v>23</v>
      </c>
      <c r="D25" s="1">
        <v>86</v>
      </c>
      <c r="E25" s="19">
        <v>99</v>
      </c>
      <c r="F25" s="1">
        <v>99.2</v>
      </c>
      <c r="G25" s="1">
        <v>85.6</v>
      </c>
      <c r="H25" s="1">
        <v>43.3</v>
      </c>
      <c r="I25" s="1">
        <v>28.1</v>
      </c>
      <c r="J25" s="19">
        <v>79.5</v>
      </c>
    </row>
    <row r="26" spans="1:10">
      <c r="A26" s="1">
        <v>25</v>
      </c>
      <c r="B26" s="1" t="s">
        <v>24</v>
      </c>
      <c r="C26" s="1" t="s">
        <v>2</v>
      </c>
      <c r="D26" s="1">
        <v>86</v>
      </c>
      <c r="E26" s="19">
        <v>94</v>
      </c>
      <c r="F26" s="1">
        <v>78.3</v>
      </c>
      <c r="G26" s="1">
        <v>99.2</v>
      </c>
      <c r="H26" s="1"/>
      <c r="I26" s="1">
        <v>56.7</v>
      </c>
      <c r="J26" s="19">
        <v>86</v>
      </c>
    </row>
    <row r="27" spans="1:10">
      <c r="A27" s="1">
        <v>26</v>
      </c>
      <c r="B27" s="1" t="s">
        <v>25</v>
      </c>
      <c r="C27" s="1" t="s">
        <v>2</v>
      </c>
      <c r="D27" s="1">
        <v>85.7</v>
      </c>
      <c r="E27" s="19">
        <v>90.2</v>
      </c>
      <c r="F27" s="1">
        <v>76.7</v>
      </c>
      <c r="G27" s="1">
        <v>94.3</v>
      </c>
      <c r="H27" s="1">
        <v>33.4</v>
      </c>
      <c r="I27" s="1">
        <v>51.7</v>
      </c>
      <c r="J27" s="19">
        <v>94.4</v>
      </c>
    </row>
    <row r="28" spans="1:10">
      <c r="A28" s="1">
        <v>27</v>
      </c>
      <c r="B28" s="1" t="s">
        <v>26</v>
      </c>
      <c r="C28" s="1" t="s">
        <v>27</v>
      </c>
      <c r="D28" s="1">
        <v>85.4</v>
      </c>
      <c r="E28" s="19">
        <v>98.9</v>
      </c>
      <c r="F28" s="1">
        <v>93.8</v>
      </c>
      <c r="G28" s="1">
        <v>84</v>
      </c>
      <c r="H28" s="1">
        <v>100</v>
      </c>
      <c r="I28" s="1">
        <v>99.3</v>
      </c>
      <c r="J28" s="19">
        <v>47.3</v>
      </c>
    </row>
    <row r="29" spans="1:10" ht="15">
      <c r="A29" s="1">
        <v>28</v>
      </c>
      <c r="B29" s="4" t="s">
        <v>1976</v>
      </c>
      <c r="C29" s="1" t="s">
        <v>2</v>
      </c>
      <c r="D29" s="1">
        <v>85.2</v>
      </c>
      <c r="E29" s="19">
        <v>100</v>
      </c>
      <c r="F29" s="1">
        <v>99.9</v>
      </c>
      <c r="G29" s="1">
        <v>31.4</v>
      </c>
      <c r="H29" s="1">
        <v>98.1</v>
      </c>
      <c r="I29" s="1">
        <v>79.2</v>
      </c>
      <c r="J29" s="19">
        <v>99.8</v>
      </c>
    </row>
    <row r="30" spans="1:10">
      <c r="A30" s="1">
        <v>29</v>
      </c>
      <c r="B30" s="1" t="s">
        <v>28</v>
      </c>
      <c r="C30" s="1" t="s">
        <v>6</v>
      </c>
      <c r="D30" s="1">
        <v>84.8</v>
      </c>
      <c r="E30" s="19">
        <v>97.9</v>
      </c>
      <c r="F30" s="1">
        <v>99.7</v>
      </c>
      <c r="G30" s="1">
        <v>76.900000000000006</v>
      </c>
      <c r="H30" s="1">
        <v>90.1</v>
      </c>
      <c r="I30" s="1">
        <v>98.6</v>
      </c>
      <c r="J30" s="19">
        <v>53.5</v>
      </c>
    </row>
    <row r="31" spans="1:10">
      <c r="A31" s="1">
        <v>30</v>
      </c>
      <c r="B31" s="1" t="s">
        <v>29</v>
      </c>
      <c r="C31" s="1" t="s">
        <v>30</v>
      </c>
      <c r="D31" s="1">
        <v>84.1</v>
      </c>
      <c r="E31" s="19">
        <v>97.3</v>
      </c>
      <c r="F31" s="1">
        <v>93.7</v>
      </c>
      <c r="G31" s="1">
        <v>68.8</v>
      </c>
      <c r="H31" s="1">
        <v>90.9</v>
      </c>
      <c r="I31" s="1">
        <v>95.2</v>
      </c>
      <c r="J31" s="19">
        <v>63.1</v>
      </c>
    </row>
    <row r="32" spans="1:10" ht="15">
      <c r="A32" s="1">
        <v>31</v>
      </c>
      <c r="B32" s="4" t="s">
        <v>1978</v>
      </c>
      <c r="C32" s="1" t="s">
        <v>2</v>
      </c>
      <c r="D32" s="1">
        <v>84</v>
      </c>
      <c r="E32" s="19">
        <v>100</v>
      </c>
      <c r="F32" s="1">
        <v>99.6</v>
      </c>
      <c r="G32" s="1">
        <v>61.6</v>
      </c>
      <c r="H32" s="1">
        <v>34.1</v>
      </c>
      <c r="I32" s="1">
        <v>50.7</v>
      </c>
      <c r="J32" s="19">
        <v>87.6</v>
      </c>
    </row>
    <row r="33" spans="1:10">
      <c r="A33" s="1">
        <v>32</v>
      </c>
      <c r="B33" s="1" t="s">
        <v>31</v>
      </c>
      <c r="C33" s="1" t="s">
        <v>30</v>
      </c>
      <c r="D33" s="1">
        <v>83.8</v>
      </c>
      <c r="E33" s="19">
        <v>99.8</v>
      </c>
      <c r="F33" s="1">
        <v>92.8</v>
      </c>
      <c r="G33" s="1">
        <v>74.5</v>
      </c>
      <c r="H33" s="1">
        <v>97.2</v>
      </c>
      <c r="I33" s="1">
        <v>93.1</v>
      </c>
      <c r="J33" s="19">
        <v>50</v>
      </c>
    </row>
    <row r="34" spans="1:10">
      <c r="A34" s="1">
        <v>33</v>
      </c>
      <c r="B34" s="1" t="s">
        <v>32</v>
      </c>
      <c r="C34" s="1" t="s">
        <v>33</v>
      </c>
      <c r="D34" s="1">
        <v>82.9</v>
      </c>
      <c r="E34" s="19">
        <v>82.1</v>
      </c>
      <c r="F34" s="1">
        <v>71.8</v>
      </c>
      <c r="G34" s="1">
        <v>76.599999999999994</v>
      </c>
      <c r="H34" s="1">
        <v>84.5</v>
      </c>
      <c r="I34" s="1">
        <v>65.099999999999994</v>
      </c>
      <c r="J34" s="19">
        <v>100</v>
      </c>
    </row>
    <row r="35" spans="1:10">
      <c r="A35" s="1">
        <v>34</v>
      </c>
      <c r="B35" s="1" t="s">
        <v>34</v>
      </c>
      <c r="C35" s="1" t="s">
        <v>35</v>
      </c>
      <c r="D35" s="1">
        <v>82.6</v>
      </c>
      <c r="E35" s="19">
        <v>100</v>
      </c>
      <c r="F35" s="1">
        <v>99.6</v>
      </c>
      <c r="G35" s="1">
        <v>92.2</v>
      </c>
      <c r="H35" s="1"/>
      <c r="I35" s="1"/>
      <c r="J35" s="19">
        <v>64.400000000000006</v>
      </c>
    </row>
    <row r="36" spans="1:10">
      <c r="A36" s="1">
        <v>35</v>
      </c>
      <c r="B36" s="1" t="s">
        <v>36</v>
      </c>
      <c r="C36" s="1" t="s">
        <v>37</v>
      </c>
      <c r="D36" s="1">
        <v>82.1</v>
      </c>
      <c r="E36" s="19">
        <v>98.5</v>
      </c>
      <c r="F36" s="1">
        <v>96.1</v>
      </c>
      <c r="G36" s="1">
        <v>82.1</v>
      </c>
      <c r="H36" s="1">
        <v>26</v>
      </c>
      <c r="I36" s="1"/>
      <c r="J36" s="19">
        <v>72.900000000000006</v>
      </c>
    </row>
    <row r="37" spans="1:10">
      <c r="A37" s="1">
        <v>36</v>
      </c>
      <c r="B37" s="1" t="s">
        <v>38</v>
      </c>
      <c r="C37" s="1" t="s">
        <v>27</v>
      </c>
      <c r="D37" s="1">
        <v>81.8</v>
      </c>
      <c r="E37" s="19">
        <v>91.1</v>
      </c>
      <c r="F37" s="1">
        <v>86</v>
      </c>
      <c r="G37" s="1">
        <v>45.7</v>
      </c>
      <c r="H37" s="1">
        <v>100</v>
      </c>
      <c r="I37" s="1">
        <v>98.7</v>
      </c>
      <c r="J37" s="19">
        <v>87.5</v>
      </c>
    </row>
    <row r="38" spans="1:10">
      <c r="A38" s="1">
        <v>37</v>
      </c>
      <c r="B38" s="1" t="s">
        <v>39</v>
      </c>
      <c r="C38" s="1" t="s">
        <v>35</v>
      </c>
      <c r="D38" s="1">
        <v>81.7</v>
      </c>
      <c r="E38" s="19">
        <v>99.7</v>
      </c>
      <c r="F38" s="1">
        <v>92.6</v>
      </c>
      <c r="G38" s="1">
        <v>95.3</v>
      </c>
      <c r="H38" s="1"/>
      <c r="I38" s="1"/>
      <c r="J38" s="19">
        <v>60.3</v>
      </c>
    </row>
    <row r="39" spans="1:10" ht="15">
      <c r="A39" s="1">
        <v>38</v>
      </c>
      <c r="B39" s="4" t="s">
        <v>1979</v>
      </c>
      <c r="C39" s="1" t="s">
        <v>6</v>
      </c>
      <c r="D39" s="1">
        <v>81.7</v>
      </c>
      <c r="E39" s="19">
        <v>88.8</v>
      </c>
      <c r="F39" s="1">
        <v>100</v>
      </c>
      <c r="G39" s="1">
        <v>57.1</v>
      </c>
      <c r="H39" s="1">
        <v>100</v>
      </c>
      <c r="I39" s="1">
        <v>100</v>
      </c>
      <c r="J39" s="19">
        <v>72.3</v>
      </c>
    </row>
    <row r="40" spans="1:10">
      <c r="A40" s="1">
        <v>39</v>
      </c>
      <c r="B40" s="1" t="s">
        <v>40</v>
      </c>
      <c r="C40" s="1" t="s">
        <v>23</v>
      </c>
      <c r="D40" s="1">
        <v>81.3</v>
      </c>
      <c r="E40" s="19">
        <v>99.8</v>
      </c>
      <c r="F40" s="1">
        <v>99.8</v>
      </c>
      <c r="G40" s="1">
        <v>66.400000000000006</v>
      </c>
      <c r="H40" s="1">
        <v>53.6</v>
      </c>
      <c r="I40" s="1">
        <v>49.6</v>
      </c>
      <c r="J40" s="19">
        <v>64.8</v>
      </c>
    </row>
    <row r="41" spans="1:10" ht="15">
      <c r="A41" s="1">
        <v>40</v>
      </c>
      <c r="B41" s="4" t="s">
        <v>1980</v>
      </c>
      <c r="C41" s="1" t="s">
        <v>2</v>
      </c>
      <c r="D41" s="1">
        <v>80.599999999999994</v>
      </c>
      <c r="E41" s="19">
        <v>95.9</v>
      </c>
      <c r="F41" s="1">
        <v>62.8</v>
      </c>
      <c r="G41" s="1">
        <v>64.900000000000006</v>
      </c>
      <c r="H41" s="1">
        <v>52.9</v>
      </c>
      <c r="I41" s="1">
        <v>39.1</v>
      </c>
      <c r="J41" s="19">
        <v>92.1</v>
      </c>
    </row>
    <row r="42" spans="1:10">
      <c r="A42" s="1">
        <v>41</v>
      </c>
      <c r="B42" s="1" t="s">
        <v>41</v>
      </c>
      <c r="C42" s="1" t="s">
        <v>6</v>
      </c>
      <c r="D42" s="1">
        <v>79.599999999999994</v>
      </c>
      <c r="E42" s="19">
        <v>85.5</v>
      </c>
      <c r="F42" s="1">
        <v>94.8</v>
      </c>
      <c r="G42" s="1">
        <v>73.8</v>
      </c>
      <c r="H42" s="1">
        <v>88.8</v>
      </c>
      <c r="I42" s="1">
        <v>82.4</v>
      </c>
      <c r="J42" s="19">
        <v>62.7</v>
      </c>
    </row>
    <row r="43" spans="1:10">
      <c r="A43" s="1">
        <v>42</v>
      </c>
      <c r="B43" s="1" t="s">
        <v>42</v>
      </c>
      <c r="C43" s="1" t="s">
        <v>20</v>
      </c>
      <c r="D43" s="1">
        <v>79.5</v>
      </c>
      <c r="E43" s="19">
        <v>99.7</v>
      </c>
      <c r="F43" s="1">
        <v>99.2</v>
      </c>
      <c r="G43" s="1">
        <v>27.5</v>
      </c>
      <c r="H43" s="1">
        <v>82.6</v>
      </c>
      <c r="I43" s="1">
        <v>99.3</v>
      </c>
      <c r="J43" s="19">
        <v>75.099999999999994</v>
      </c>
    </row>
    <row r="44" spans="1:10">
      <c r="A44" s="1">
        <v>43</v>
      </c>
      <c r="B44" s="1" t="s">
        <v>43</v>
      </c>
      <c r="C44" s="1" t="s">
        <v>23</v>
      </c>
      <c r="D44" s="1">
        <v>79.400000000000006</v>
      </c>
      <c r="E44" s="19">
        <v>90.8</v>
      </c>
      <c r="F44" s="1">
        <v>95.3</v>
      </c>
      <c r="G44" s="1">
        <v>65.599999999999994</v>
      </c>
      <c r="H44" s="1">
        <v>66.7</v>
      </c>
      <c r="I44" s="1">
        <v>46.5</v>
      </c>
      <c r="J44" s="19">
        <v>73.900000000000006</v>
      </c>
    </row>
    <row r="45" spans="1:10" ht="15">
      <c r="A45" s="1">
        <v>44</v>
      </c>
      <c r="B45" s="4" t="s">
        <v>1981</v>
      </c>
      <c r="C45" s="1" t="s">
        <v>27</v>
      </c>
      <c r="D45" s="1">
        <v>78.099999999999994</v>
      </c>
      <c r="E45" s="19">
        <v>92.4</v>
      </c>
      <c r="F45" s="1">
        <v>82</v>
      </c>
      <c r="G45" s="1">
        <v>65.900000000000006</v>
      </c>
      <c r="H45" s="1">
        <v>99.5</v>
      </c>
      <c r="I45" s="1">
        <v>79.900000000000006</v>
      </c>
      <c r="J45" s="19">
        <v>53.4</v>
      </c>
    </row>
    <row r="46" spans="1:10">
      <c r="A46" s="1">
        <v>45</v>
      </c>
      <c r="B46" s="1" t="s">
        <v>44</v>
      </c>
      <c r="C46" s="1" t="s">
        <v>30</v>
      </c>
      <c r="D46" s="1">
        <v>78</v>
      </c>
      <c r="E46" s="19">
        <v>99.1</v>
      </c>
      <c r="F46" s="1">
        <v>95.5</v>
      </c>
      <c r="G46" s="1">
        <v>38.1</v>
      </c>
      <c r="H46" s="1">
        <v>87.2</v>
      </c>
      <c r="I46" s="1">
        <v>68.3</v>
      </c>
      <c r="J46" s="19">
        <v>66.8</v>
      </c>
    </row>
    <row r="47" spans="1:10">
      <c r="A47" s="1">
        <v>46</v>
      </c>
      <c r="B47" s="1" t="s">
        <v>45</v>
      </c>
      <c r="C47" s="1" t="s">
        <v>20</v>
      </c>
      <c r="D47" s="1">
        <v>77.900000000000006</v>
      </c>
      <c r="E47" s="19">
        <v>99.1</v>
      </c>
      <c r="F47" s="1">
        <v>98.1</v>
      </c>
      <c r="G47" s="1">
        <v>25.7</v>
      </c>
      <c r="H47" s="1">
        <v>99.8</v>
      </c>
      <c r="I47" s="1">
        <v>94.9</v>
      </c>
      <c r="J47" s="19">
        <v>67.099999999999994</v>
      </c>
    </row>
    <row r="48" spans="1:10" ht="15">
      <c r="A48" s="1">
        <v>47</v>
      </c>
      <c r="B48" s="4" t="s">
        <v>1982</v>
      </c>
      <c r="C48" s="1" t="s">
        <v>2</v>
      </c>
      <c r="D48" s="1">
        <v>77.900000000000006</v>
      </c>
      <c r="E48" s="19">
        <v>97.3</v>
      </c>
      <c r="F48" s="1">
        <v>96.2</v>
      </c>
      <c r="G48" s="1">
        <v>95</v>
      </c>
      <c r="H48" s="1"/>
      <c r="I48" s="1">
        <v>82.4</v>
      </c>
      <c r="J48" s="19">
        <v>28.3</v>
      </c>
    </row>
    <row r="49" spans="1:10">
      <c r="A49" s="1">
        <v>48</v>
      </c>
      <c r="B49" s="1" t="s">
        <v>46</v>
      </c>
      <c r="C49" s="1" t="s">
        <v>37</v>
      </c>
      <c r="D49" s="1">
        <v>77.900000000000006</v>
      </c>
      <c r="E49" s="19">
        <v>85.5</v>
      </c>
      <c r="F49" s="1">
        <v>83</v>
      </c>
      <c r="G49" s="1">
        <v>69.2</v>
      </c>
      <c r="H49" s="1">
        <v>23.5</v>
      </c>
      <c r="I49" s="1"/>
      <c r="J49" s="19">
        <v>99.9</v>
      </c>
    </row>
    <row r="50" spans="1:10" ht="15">
      <c r="A50" s="1">
        <v>49</v>
      </c>
      <c r="B50" s="4" t="s">
        <v>1983</v>
      </c>
      <c r="C50" s="1" t="s">
        <v>20</v>
      </c>
      <c r="D50" s="1">
        <v>77.8</v>
      </c>
      <c r="E50" s="19">
        <v>95.3</v>
      </c>
      <c r="F50" s="1">
        <v>98.7</v>
      </c>
      <c r="G50" s="1"/>
      <c r="H50" s="1">
        <v>100</v>
      </c>
      <c r="I50" s="1">
        <v>95.2</v>
      </c>
      <c r="J50" s="19">
        <v>77.099999999999994</v>
      </c>
    </row>
    <row r="51" spans="1:10">
      <c r="A51" s="1">
        <v>50</v>
      </c>
      <c r="B51" s="1" t="s">
        <v>47</v>
      </c>
      <c r="C51" s="1" t="s">
        <v>2</v>
      </c>
      <c r="D51" s="1">
        <v>77.8</v>
      </c>
      <c r="E51" s="19">
        <v>73.5</v>
      </c>
      <c r="F51" s="1">
        <v>68.3</v>
      </c>
      <c r="G51" s="1">
        <v>78.2</v>
      </c>
      <c r="H51" s="1">
        <v>69</v>
      </c>
      <c r="I51" s="1">
        <v>66.7</v>
      </c>
      <c r="J51" s="19">
        <v>95.5</v>
      </c>
    </row>
    <row r="52" spans="1:10">
      <c r="A52" s="1">
        <v>51</v>
      </c>
      <c r="B52" s="1" t="s">
        <v>48</v>
      </c>
      <c r="C52" s="1" t="s">
        <v>20</v>
      </c>
      <c r="D52" s="1">
        <v>77.599999999999994</v>
      </c>
      <c r="E52" s="19">
        <v>93.4</v>
      </c>
      <c r="F52" s="1">
        <v>82.7</v>
      </c>
      <c r="G52" s="1">
        <v>33.1</v>
      </c>
      <c r="H52" s="1">
        <v>100</v>
      </c>
      <c r="I52" s="1">
        <v>84.6</v>
      </c>
      <c r="J52" s="19">
        <v>79.900000000000006</v>
      </c>
    </row>
    <row r="53" spans="1:10">
      <c r="A53" s="1">
        <v>52</v>
      </c>
      <c r="B53" s="1" t="s">
        <v>49</v>
      </c>
      <c r="C53" s="1" t="s">
        <v>6</v>
      </c>
      <c r="D53" s="1">
        <v>77.599999999999994</v>
      </c>
      <c r="E53" s="19">
        <v>83.9</v>
      </c>
      <c r="F53" s="1">
        <v>98.9</v>
      </c>
      <c r="G53" s="1">
        <v>62.9</v>
      </c>
      <c r="H53" s="1">
        <v>96</v>
      </c>
      <c r="I53" s="1">
        <v>99</v>
      </c>
      <c r="J53" s="19">
        <v>58.2</v>
      </c>
    </row>
    <row r="54" spans="1:10">
      <c r="A54" s="1">
        <v>53</v>
      </c>
      <c r="B54" s="1" t="s">
        <v>50</v>
      </c>
      <c r="C54" s="1" t="s">
        <v>2</v>
      </c>
      <c r="D54" s="1">
        <v>75.7</v>
      </c>
      <c r="E54" s="19">
        <v>94.5</v>
      </c>
      <c r="F54" s="1">
        <v>55.5</v>
      </c>
      <c r="G54" s="1">
        <v>84.2</v>
      </c>
      <c r="H54" s="1">
        <v>52.7</v>
      </c>
      <c r="I54" s="1">
        <v>33.1</v>
      </c>
      <c r="J54" s="19">
        <v>56.4</v>
      </c>
    </row>
    <row r="55" spans="1:10">
      <c r="A55" s="1">
        <v>54</v>
      </c>
      <c r="B55" s="1" t="s">
        <v>51</v>
      </c>
      <c r="C55" s="1" t="s">
        <v>33</v>
      </c>
      <c r="D55" s="1">
        <v>75.7</v>
      </c>
      <c r="E55" s="19">
        <v>62.7</v>
      </c>
      <c r="F55" s="1">
        <v>99.6</v>
      </c>
      <c r="G55" s="1">
        <v>99.4</v>
      </c>
      <c r="H55" s="1">
        <v>96.9</v>
      </c>
      <c r="I55" s="1">
        <v>90.9</v>
      </c>
      <c r="J55" s="19">
        <v>56</v>
      </c>
    </row>
    <row r="56" spans="1:10">
      <c r="A56" s="1">
        <v>55</v>
      </c>
      <c r="B56" s="1" t="s">
        <v>52</v>
      </c>
      <c r="C56" s="1" t="s">
        <v>27</v>
      </c>
      <c r="D56" s="1">
        <v>75.400000000000006</v>
      </c>
      <c r="E56" s="19">
        <v>64.8</v>
      </c>
      <c r="F56" s="1">
        <v>43.9</v>
      </c>
      <c r="G56" s="1">
        <v>83</v>
      </c>
      <c r="H56" s="1">
        <v>100</v>
      </c>
      <c r="I56" s="1">
        <v>98.4</v>
      </c>
      <c r="J56" s="19">
        <v>91.4</v>
      </c>
    </row>
    <row r="57" spans="1:10">
      <c r="A57" s="1">
        <v>56</v>
      </c>
      <c r="B57" s="1" t="s">
        <v>53</v>
      </c>
      <c r="C57" s="1" t="s">
        <v>35</v>
      </c>
      <c r="D57" s="1">
        <v>74.900000000000006</v>
      </c>
      <c r="E57" s="19">
        <v>82.7</v>
      </c>
      <c r="F57" s="1">
        <v>77.400000000000006</v>
      </c>
      <c r="G57" s="1">
        <v>90.4</v>
      </c>
      <c r="H57" s="1">
        <v>25.3</v>
      </c>
      <c r="I57" s="1">
        <v>26.3</v>
      </c>
      <c r="J57" s="19">
        <v>67.5</v>
      </c>
    </row>
    <row r="58" spans="1:10">
      <c r="A58" s="1">
        <v>57</v>
      </c>
      <c r="B58" s="1" t="s">
        <v>54</v>
      </c>
      <c r="C58" s="1" t="s">
        <v>55</v>
      </c>
      <c r="D58" s="1">
        <v>74.3</v>
      </c>
      <c r="E58" s="19">
        <v>91.4</v>
      </c>
      <c r="F58" s="1">
        <v>77.5</v>
      </c>
      <c r="G58" s="1">
        <v>42.8</v>
      </c>
      <c r="H58" s="1">
        <v>72.400000000000006</v>
      </c>
      <c r="I58" s="1">
        <v>35.299999999999997</v>
      </c>
      <c r="J58" s="19">
        <v>80.2</v>
      </c>
    </row>
    <row r="59" spans="1:10">
      <c r="A59" s="1">
        <v>58</v>
      </c>
      <c r="B59" s="1" t="s">
        <v>56</v>
      </c>
      <c r="C59" s="1" t="s">
        <v>2</v>
      </c>
      <c r="D59" s="1">
        <v>74.2</v>
      </c>
      <c r="E59" s="19">
        <v>83.8</v>
      </c>
      <c r="F59" s="1">
        <v>81.400000000000006</v>
      </c>
      <c r="G59" s="1">
        <v>35.1</v>
      </c>
      <c r="H59" s="1">
        <v>32.200000000000003</v>
      </c>
      <c r="I59" s="1">
        <v>99.8</v>
      </c>
      <c r="J59" s="19">
        <v>94.1</v>
      </c>
    </row>
    <row r="60" spans="1:10">
      <c r="A60" s="1">
        <v>59</v>
      </c>
      <c r="B60" s="1" t="s">
        <v>57</v>
      </c>
      <c r="C60" s="1" t="s">
        <v>2</v>
      </c>
      <c r="D60" s="1">
        <v>73.900000000000006</v>
      </c>
      <c r="E60" s="19">
        <v>91.8</v>
      </c>
      <c r="F60" s="1">
        <v>52.8</v>
      </c>
      <c r="G60" s="1">
        <v>45.7</v>
      </c>
      <c r="H60" s="1">
        <v>40.6</v>
      </c>
      <c r="I60" s="1">
        <v>47.5</v>
      </c>
      <c r="J60" s="19">
        <v>92</v>
      </c>
    </row>
    <row r="61" spans="1:10">
      <c r="A61" s="1">
        <v>60</v>
      </c>
      <c r="B61" s="1" t="s">
        <v>58</v>
      </c>
      <c r="C61" s="1" t="s">
        <v>59</v>
      </c>
      <c r="D61" s="1">
        <v>72.400000000000006</v>
      </c>
      <c r="E61" s="19">
        <v>85</v>
      </c>
      <c r="F61" s="1">
        <v>97.6</v>
      </c>
      <c r="G61" s="1">
        <v>86.4</v>
      </c>
      <c r="H61" s="1">
        <v>53.7</v>
      </c>
      <c r="I61" s="1">
        <v>57</v>
      </c>
      <c r="J61" s="19">
        <v>28.9</v>
      </c>
    </row>
    <row r="62" spans="1:10">
      <c r="A62" s="1">
        <v>61</v>
      </c>
      <c r="B62" s="1" t="s">
        <v>60</v>
      </c>
      <c r="C62" s="1" t="s">
        <v>23</v>
      </c>
      <c r="D62" s="1">
        <v>72.2</v>
      </c>
      <c r="E62" s="19">
        <v>87.1</v>
      </c>
      <c r="F62" s="1">
        <v>95.7</v>
      </c>
      <c r="G62" s="1">
        <v>37.299999999999997</v>
      </c>
      <c r="H62" s="1">
        <v>71</v>
      </c>
      <c r="I62" s="1"/>
      <c r="J62" s="19">
        <v>80.099999999999994</v>
      </c>
    </row>
    <row r="63" spans="1:10">
      <c r="A63" s="1">
        <v>62</v>
      </c>
      <c r="B63" s="1" t="s">
        <v>61</v>
      </c>
      <c r="C63" s="1" t="s">
        <v>55</v>
      </c>
      <c r="D63" s="1">
        <v>72.099999999999994</v>
      </c>
      <c r="E63" s="19">
        <v>75.599999999999994</v>
      </c>
      <c r="F63" s="1">
        <v>86.9</v>
      </c>
      <c r="G63" s="1">
        <v>28.3</v>
      </c>
      <c r="H63" s="1">
        <v>96.5</v>
      </c>
      <c r="I63" s="1">
        <v>74.8</v>
      </c>
      <c r="J63" s="19">
        <v>94.2</v>
      </c>
    </row>
    <row r="64" spans="1:10">
      <c r="A64" s="1">
        <v>63</v>
      </c>
      <c r="B64" s="1" t="s">
        <v>62</v>
      </c>
      <c r="C64" s="1" t="s">
        <v>35</v>
      </c>
      <c r="D64" s="1">
        <v>71.7</v>
      </c>
      <c r="E64" s="19">
        <v>88.6</v>
      </c>
      <c r="F64" s="1">
        <v>68.2</v>
      </c>
      <c r="G64" s="1">
        <v>83.1</v>
      </c>
      <c r="H64" s="1"/>
      <c r="I64" s="1"/>
      <c r="J64" s="19">
        <v>57</v>
      </c>
    </row>
    <row r="65" spans="1:10">
      <c r="A65" s="1">
        <v>64</v>
      </c>
      <c r="B65" s="1" t="s">
        <v>63</v>
      </c>
      <c r="C65" s="1" t="s">
        <v>6</v>
      </c>
      <c r="D65" s="1">
        <v>71.7</v>
      </c>
      <c r="E65" s="19">
        <v>80</v>
      </c>
      <c r="F65" s="1">
        <v>63</v>
      </c>
      <c r="G65" s="1">
        <v>61.6</v>
      </c>
      <c r="H65" s="1">
        <v>91.2</v>
      </c>
      <c r="I65" s="1">
        <v>96.9</v>
      </c>
      <c r="J65" s="19">
        <v>57.6</v>
      </c>
    </row>
    <row r="66" spans="1:10">
      <c r="A66" s="1">
        <v>65</v>
      </c>
      <c r="B66" s="1" t="s">
        <v>64</v>
      </c>
      <c r="C66" s="1" t="s">
        <v>20</v>
      </c>
      <c r="D66" s="1">
        <v>71.599999999999994</v>
      </c>
      <c r="E66" s="19">
        <v>91.8</v>
      </c>
      <c r="F66" s="1">
        <v>93.1</v>
      </c>
      <c r="G66" s="1"/>
      <c r="H66" s="1">
        <v>100</v>
      </c>
      <c r="I66" s="1">
        <v>96.4</v>
      </c>
      <c r="J66" s="19">
        <v>64.2</v>
      </c>
    </row>
    <row r="67" spans="1:10">
      <c r="A67" s="1">
        <v>66</v>
      </c>
      <c r="B67" s="1" t="s">
        <v>65</v>
      </c>
      <c r="C67" s="1" t="s">
        <v>2</v>
      </c>
      <c r="D67" s="1">
        <v>71.400000000000006</v>
      </c>
      <c r="E67" s="19">
        <v>95.1</v>
      </c>
      <c r="F67" s="1">
        <v>62.2</v>
      </c>
      <c r="G67" s="1"/>
      <c r="H67" s="1">
        <v>35.299999999999997</v>
      </c>
      <c r="I67" s="1">
        <v>71.2</v>
      </c>
      <c r="J67" s="19">
        <v>93.8</v>
      </c>
    </row>
    <row r="68" spans="1:10">
      <c r="A68" s="1">
        <v>67</v>
      </c>
      <c r="B68" s="1" t="s">
        <v>66</v>
      </c>
      <c r="C68" s="1" t="s">
        <v>2</v>
      </c>
      <c r="D68" s="1">
        <v>70.7</v>
      </c>
      <c r="E68" s="19">
        <v>97.5</v>
      </c>
      <c r="F68" s="1">
        <v>82.9</v>
      </c>
      <c r="G68" s="1"/>
      <c r="H68" s="1"/>
      <c r="I68" s="1">
        <v>22.6</v>
      </c>
      <c r="J68" s="19">
        <v>96.1</v>
      </c>
    </row>
    <row r="69" spans="1:10">
      <c r="A69" s="1">
        <v>68</v>
      </c>
      <c r="B69" s="1" t="s">
        <v>67</v>
      </c>
      <c r="C69" s="1" t="s">
        <v>59</v>
      </c>
      <c r="D69" s="1">
        <v>70.2</v>
      </c>
      <c r="E69" s="19">
        <v>96.1</v>
      </c>
      <c r="F69" s="1">
        <v>83.5</v>
      </c>
      <c r="G69" s="1">
        <v>43.6</v>
      </c>
      <c r="H69" s="1">
        <v>58.6</v>
      </c>
      <c r="I69" s="1">
        <v>39</v>
      </c>
      <c r="J69" s="19">
        <v>49.3</v>
      </c>
    </row>
    <row r="70" spans="1:10" ht="15">
      <c r="A70" s="1">
        <v>69</v>
      </c>
      <c r="B70" s="4" t="s">
        <v>1984</v>
      </c>
      <c r="C70" s="1" t="s">
        <v>68</v>
      </c>
      <c r="D70" s="1">
        <v>70.2</v>
      </c>
      <c r="E70" s="19">
        <v>95.7</v>
      </c>
      <c r="F70" s="1">
        <v>68.900000000000006</v>
      </c>
      <c r="G70" s="1">
        <v>36</v>
      </c>
      <c r="H70" s="1"/>
      <c r="I70" s="1"/>
      <c r="J70" s="19">
        <v>80.7</v>
      </c>
    </row>
    <row r="71" spans="1:10">
      <c r="A71" s="1">
        <v>70</v>
      </c>
      <c r="B71" s="1" t="s">
        <v>69</v>
      </c>
      <c r="C71" s="1" t="s">
        <v>70</v>
      </c>
      <c r="D71" s="1">
        <v>70.2</v>
      </c>
      <c r="E71" s="19">
        <v>81.900000000000006</v>
      </c>
      <c r="F71" s="1">
        <v>64.8</v>
      </c>
      <c r="G71" s="1">
        <v>100</v>
      </c>
      <c r="H71" s="1">
        <v>86</v>
      </c>
      <c r="I71" s="1">
        <v>31.3</v>
      </c>
      <c r="J71" s="19">
        <v>25</v>
      </c>
    </row>
    <row r="72" spans="1:10">
      <c r="A72" s="1">
        <v>71</v>
      </c>
      <c r="B72" s="1" t="s">
        <v>71</v>
      </c>
      <c r="C72" s="1" t="s">
        <v>2</v>
      </c>
      <c r="D72" s="1">
        <v>69.8</v>
      </c>
      <c r="E72" s="19">
        <v>76.099999999999994</v>
      </c>
      <c r="F72" s="1">
        <v>78</v>
      </c>
      <c r="G72" s="1">
        <v>48.8</v>
      </c>
      <c r="H72" s="1"/>
      <c r="I72" s="1">
        <v>87.5</v>
      </c>
      <c r="J72" s="19">
        <v>86</v>
      </c>
    </row>
    <row r="73" spans="1:10">
      <c r="A73" s="1">
        <v>72</v>
      </c>
      <c r="B73" s="1" t="s">
        <v>72</v>
      </c>
      <c r="C73" s="1" t="s">
        <v>59</v>
      </c>
      <c r="D73" s="1">
        <v>69.7</v>
      </c>
      <c r="E73" s="19">
        <v>90.1</v>
      </c>
      <c r="F73" s="1">
        <v>70.5</v>
      </c>
      <c r="G73" s="1">
        <v>69.7</v>
      </c>
      <c r="H73" s="1">
        <v>48.4</v>
      </c>
      <c r="I73" s="1">
        <v>59.5</v>
      </c>
      <c r="J73" s="19">
        <v>36.4</v>
      </c>
    </row>
    <row r="74" spans="1:10">
      <c r="A74" s="1">
        <v>73</v>
      </c>
      <c r="B74" s="1" t="s">
        <v>73</v>
      </c>
      <c r="C74" s="1" t="s">
        <v>74</v>
      </c>
      <c r="D74" s="1">
        <v>69.099999999999994</v>
      </c>
      <c r="E74" s="19">
        <v>82</v>
      </c>
      <c r="F74" s="1">
        <v>78.8</v>
      </c>
      <c r="G74" s="1">
        <v>49.3</v>
      </c>
      <c r="H74" s="1">
        <v>89.1</v>
      </c>
      <c r="I74" s="1">
        <v>73.3</v>
      </c>
      <c r="J74" s="19">
        <v>51.7</v>
      </c>
    </row>
    <row r="75" spans="1:10">
      <c r="A75" s="1">
        <v>74</v>
      </c>
      <c r="B75" s="1" t="s">
        <v>75</v>
      </c>
      <c r="C75" s="1" t="s">
        <v>6</v>
      </c>
      <c r="D75" s="1">
        <v>68.8</v>
      </c>
      <c r="E75" s="19">
        <v>64.900000000000006</v>
      </c>
      <c r="F75" s="1">
        <v>95.7</v>
      </c>
      <c r="G75" s="1">
        <v>30.7</v>
      </c>
      <c r="H75" s="1">
        <v>94</v>
      </c>
      <c r="I75" s="1">
        <v>87.6</v>
      </c>
      <c r="J75" s="19">
        <v>89.5</v>
      </c>
    </row>
    <row r="76" spans="1:10">
      <c r="A76" s="1">
        <v>75</v>
      </c>
      <c r="B76" s="1" t="s">
        <v>76</v>
      </c>
      <c r="C76" s="1" t="s">
        <v>35</v>
      </c>
      <c r="D76" s="1">
        <v>68.7</v>
      </c>
      <c r="E76" s="19">
        <v>78.7</v>
      </c>
      <c r="F76" s="1">
        <v>57.5</v>
      </c>
      <c r="G76" s="1">
        <v>97.9</v>
      </c>
      <c r="H76" s="1"/>
      <c r="I76" s="1"/>
      <c r="J76" s="19">
        <v>52.3</v>
      </c>
    </row>
    <row r="77" spans="1:10">
      <c r="A77" s="1">
        <v>76</v>
      </c>
      <c r="B77" s="1" t="s">
        <v>77</v>
      </c>
      <c r="C77" s="1" t="s">
        <v>6</v>
      </c>
      <c r="D77" s="1">
        <v>68.7</v>
      </c>
      <c r="E77" s="19">
        <v>71.400000000000006</v>
      </c>
      <c r="F77" s="1">
        <v>91.3</v>
      </c>
      <c r="G77" s="1">
        <v>59</v>
      </c>
      <c r="H77" s="1">
        <v>90.3</v>
      </c>
      <c r="I77" s="1">
        <v>87.9</v>
      </c>
      <c r="J77" s="19">
        <v>50.7</v>
      </c>
    </row>
    <row r="78" spans="1:10">
      <c r="A78" s="1">
        <v>77</v>
      </c>
      <c r="B78" s="1" t="s">
        <v>78</v>
      </c>
      <c r="C78" s="1" t="s">
        <v>6</v>
      </c>
      <c r="D78" s="1">
        <v>68.2</v>
      </c>
      <c r="E78" s="19">
        <v>54.3</v>
      </c>
      <c r="F78" s="1">
        <v>58.4</v>
      </c>
      <c r="G78" s="1">
        <v>73</v>
      </c>
      <c r="H78" s="1">
        <v>98.2</v>
      </c>
      <c r="I78" s="1">
        <v>99.9</v>
      </c>
      <c r="J78" s="19">
        <v>79.2</v>
      </c>
    </row>
    <row r="79" spans="1:10">
      <c r="A79" s="1">
        <v>78</v>
      </c>
      <c r="B79" s="1" t="s">
        <v>79</v>
      </c>
      <c r="C79" s="1" t="s">
        <v>2</v>
      </c>
      <c r="D79" s="1">
        <v>68.099999999999994</v>
      </c>
      <c r="E79" s="19">
        <v>76.900000000000006</v>
      </c>
      <c r="F79" s="1">
        <v>44.8</v>
      </c>
      <c r="G79" s="1">
        <v>77.099999999999994</v>
      </c>
      <c r="H79" s="1">
        <v>34.200000000000003</v>
      </c>
      <c r="I79" s="1"/>
      <c r="J79" s="19">
        <v>74.7</v>
      </c>
    </row>
    <row r="80" spans="1:10">
      <c r="A80" s="1">
        <v>79</v>
      </c>
      <c r="B80" s="1" t="s">
        <v>80</v>
      </c>
      <c r="C80" s="1" t="s">
        <v>81</v>
      </c>
      <c r="D80" s="1">
        <v>67.900000000000006</v>
      </c>
      <c r="E80" s="19">
        <v>87.4</v>
      </c>
      <c r="F80" s="1">
        <v>71.599999999999994</v>
      </c>
      <c r="G80" s="1"/>
      <c r="H80" s="1">
        <v>83.7</v>
      </c>
      <c r="I80" s="1">
        <v>41.3</v>
      </c>
      <c r="J80" s="19">
        <v>89.4</v>
      </c>
    </row>
    <row r="81" spans="1:10">
      <c r="A81" s="1">
        <v>80</v>
      </c>
      <c r="B81" s="1" t="s">
        <v>82</v>
      </c>
      <c r="C81" s="1" t="s">
        <v>8</v>
      </c>
      <c r="D81" s="1">
        <v>67.8</v>
      </c>
      <c r="E81" s="19">
        <v>68.599999999999994</v>
      </c>
      <c r="F81" s="1">
        <v>69.3</v>
      </c>
      <c r="G81" s="1">
        <v>95.8</v>
      </c>
      <c r="H81" s="1">
        <v>100</v>
      </c>
      <c r="I81" s="1">
        <v>62.2</v>
      </c>
      <c r="J81" s="19">
        <v>29.9</v>
      </c>
    </row>
    <row r="82" spans="1:10">
      <c r="A82" s="1">
        <v>81</v>
      </c>
      <c r="B82" s="1" t="s">
        <v>83</v>
      </c>
      <c r="C82" s="1" t="s">
        <v>84</v>
      </c>
      <c r="D82" s="1">
        <v>67.3</v>
      </c>
      <c r="E82" s="19">
        <v>90.1</v>
      </c>
      <c r="F82" s="1">
        <v>85.8</v>
      </c>
      <c r="G82" s="1"/>
      <c r="H82" s="1">
        <v>86.5</v>
      </c>
      <c r="I82" s="1">
        <v>89.5</v>
      </c>
      <c r="J82" s="19">
        <v>50</v>
      </c>
    </row>
    <row r="83" spans="1:10">
      <c r="A83" s="1">
        <v>82</v>
      </c>
      <c r="B83" s="1" t="s">
        <v>85</v>
      </c>
      <c r="C83" s="1" t="s">
        <v>6</v>
      </c>
      <c r="D83" s="1">
        <v>67.2</v>
      </c>
      <c r="E83" s="19">
        <v>73.900000000000006</v>
      </c>
      <c r="F83" s="1">
        <v>88.7</v>
      </c>
      <c r="G83" s="1">
        <v>49.3</v>
      </c>
      <c r="H83" s="1">
        <v>90.3</v>
      </c>
      <c r="I83" s="1">
        <v>84.3</v>
      </c>
      <c r="J83" s="19">
        <v>50.1</v>
      </c>
    </row>
    <row r="84" spans="1:10" ht="15">
      <c r="A84" s="1">
        <v>83</v>
      </c>
      <c r="B84" s="4" t="s">
        <v>1985</v>
      </c>
      <c r="C84" s="1" t="s">
        <v>37</v>
      </c>
      <c r="D84" s="1">
        <v>67</v>
      </c>
      <c r="E84" s="19">
        <v>47</v>
      </c>
      <c r="F84" s="1">
        <v>57.3</v>
      </c>
      <c r="G84" s="1">
        <v>99.5</v>
      </c>
      <c r="H84" s="1">
        <v>44.5</v>
      </c>
      <c r="I84" s="1"/>
      <c r="J84" s="19">
        <v>100</v>
      </c>
    </row>
    <row r="85" spans="1:10">
      <c r="A85" s="1">
        <v>84</v>
      </c>
      <c r="B85" s="1" t="s">
        <v>86</v>
      </c>
      <c r="C85" s="1" t="s">
        <v>6</v>
      </c>
      <c r="D85" s="1">
        <v>66.900000000000006</v>
      </c>
      <c r="E85" s="19">
        <v>70.3</v>
      </c>
      <c r="F85" s="1">
        <v>66.2</v>
      </c>
      <c r="G85" s="1">
        <v>62.7</v>
      </c>
      <c r="H85" s="1">
        <v>84.8</v>
      </c>
      <c r="I85" s="1">
        <v>97.1</v>
      </c>
      <c r="J85" s="19">
        <v>52</v>
      </c>
    </row>
    <row r="86" spans="1:10" ht="15">
      <c r="A86" s="1">
        <v>85</v>
      </c>
      <c r="B86" s="4" t="s">
        <v>1986</v>
      </c>
      <c r="C86" s="1" t="s">
        <v>87</v>
      </c>
      <c r="D86" s="1">
        <v>65.8</v>
      </c>
      <c r="E86" s="19">
        <v>92.8</v>
      </c>
      <c r="F86" s="1">
        <v>98.9</v>
      </c>
      <c r="G86" s="1">
        <v>65.2</v>
      </c>
      <c r="H86" s="1">
        <v>46.4</v>
      </c>
      <c r="I86" s="1">
        <v>58.4</v>
      </c>
      <c r="J86" s="19"/>
    </row>
    <row r="87" spans="1:10">
      <c r="A87" s="1">
        <v>86</v>
      </c>
      <c r="B87" s="1" t="s">
        <v>88</v>
      </c>
      <c r="C87" s="1" t="s">
        <v>2</v>
      </c>
      <c r="D87" s="1">
        <v>65.8</v>
      </c>
      <c r="E87" s="19">
        <v>80.599999999999994</v>
      </c>
      <c r="F87" s="1">
        <v>49.9</v>
      </c>
      <c r="G87" s="1">
        <v>25.6</v>
      </c>
      <c r="H87" s="1">
        <v>65.5</v>
      </c>
      <c r="I87" s="1">
        <v>47.6</v>
      </c>
      <c r="J87" s="19">
        <v>88.7</v>
      </c>
    </row>
    <row r="88" spans="1:10">
      <c r="A88" s="1">
        <v>87</v>
      </c>
      <c r="B88" s="1" t="s">
        <v>89</v>
      </c>
      <c r="C88" s="1" t="s">
        <v>6</v>
      </c>
      <c r="D88" s="1">
        <v>65.599999999999994</v>
      </c>
      <c r="E88" s="19">
        <v>63.3</v>
      </c>
      <c r="F88" s="1">
        <v>48.2</v>
      </c>
      <c r="G88" s="1">
        <v>72.8</v>
      </c>
      <c r="H88" s="1">
        <v>93.3</v>
      </c>
      <c r="I88" s="1">
        <v>96</v>
      </c>
      <c r="J88" s="19">
        <v>56.2</v>
      </c>
    </row>
    <row r="89" spans="1:10">
      <c r="A89" s="1">
        <v>88</v>
      </c>
      <c r="B89" s="1" t="s">
        <v>90</v>
      </c>
      <c r="C89" s="1" t="s">
        <v>2</v>
      </c>
      <c r="D89" s="1">
        <v>65.400000000000006</v>
      </c>
      <c r="E89" s="19">
        <v>75.5</v>
      </c>
      <c r="F89" s="1">
        <v>52</v>
      </c>
      <c r="G89" s="1">
        <v>77.2</v>
      </c>
      <c r="H89" s="1">
        <v>81.3</v>
      </c>
      <c r="I89" s="1">
        <v>48.1</v>
      </c>
      <c r="J89" s="19">
        <v>40.1</v>
      </c>
    </row>
    <row r="90" spans="1:10">
      <c r="A90" s="1">
        <v>89</v>
      </c>
      <c r="B90" s="1" t="s">
        <v>91</v>
      </c>
      <c r="C90" s="1" t="s">
        <v>2</v>
      </c>
      <c r="D90" s="1">
        <v>65.2</v>
      </c>
      <c r="E90" s="19">
        <v>71.3</v>
      </c>
      <c r="F90" s="1">
        <v>83.9</v>
      </c>
      <c r="G90" s="1">
        <v>56.5</v>
      </c>
      <c r="H90" s="1"/>
      <c r="I90" s="1">
        <v>77.7</v>
      </c>
      <c r="J90" s="19">
        <v>63.1</v>
      </c>
    </row>
    <row r="91" spans="1:10">
      <c r="A91" s="1">
        <v>90</v>
      </c>
      <c r="B91" s="1" t="s">
        <v>92</v>
      </c>
      <c r="C91" s="1" t="s">
        <v>2</v>
      </c>
      <c r="D91" s="1">
        <v>65</v>
      </c>
      <c r="E91" s="19">
        <v>43</v>
      </c>
      <c r="F91" s="1"/>
      <c r="G91" s="1">
        <v>85.4</v>
      </c>
      <c r="H91" s="1">
        <v>89.2</v>
      </c>
      <c r="I91" s="1">
        <v>88.8</v>
      </c>
      <c r="J91" s="19">
        <v>98</v>
      </c>
    </row>
    <row r="92" spans="1:10">
      <c r="A92" s="1">
        <v>91</v>
      </c>
      <c r="B92" s="1" t="s">
        <v>93</v>
      </c>
      <c r="C92" s="1" t="s">
        <v>94</v>
      </c>
      <c r="D92" s="1">
        <v>64.7</v>
      </c>
      <c r="E92" s="19">
        <v>75.5</v>
      </c>
      <c r="F92" s="1">
        <v>57.2</v>
      </c>
      <c r="G92" s="1">
        <v>93.7</v>
      </c>
      <c r="H92" s="1">
        <v>65</v>
      </c>
      <c r="I92" s="1"/>
      <c r="J92" s="19">
        <v>31.2</v>
      </c>
    </row>
    <row r="93" spans="1:10">
      <c r="A93" s="1">
        <v>92</v>
      </c>
      <c r="B93" s="1" t="s">
        <v>95</v>
      </c>
      <c r="C93" s="1" t="s">
        <v>2</v>
      </c>
      <c r="D93" s="1">
        <v>64.5</v>
      </c>
      <c r="E93" s="19">
        <v>74.5</v>
      </c>
      <c r="F93" s="1">
        <v>70.8</v>
      </c>
      <c r="G93" s="1">
        <v>30.2</v>
      </c>
      <c r="H93" s="1">
        <v>96.1</v>
      </c>
      <c r="I93" s="1">
        <v>77.400000000000006</v>
      </c>
      <c r="J93" s="19">
        <v>63.6</v>
      </c>
    </row>
    <row r="94" spans="1:10">
      <c r="A94" s="1">
        <v>93</v>
      </c>
      <c r="B94" s="1" t="s">
        <v>96</v>
      </c>
      <c r="C94" s="1" t="s">
        <v>6</v>
      </c>
      <c r="D94" s="1">
        <v>64.2</v>
      </c>
      <c r="E94" s="19">
        <v>72</v>
      </c>
      <c r="F94" s="1">
        <v>81.8</v>
      </c>
      <c r="G94" s="1">
        <v>49.3</v>
      </c>
      <c r="H94" s="1">
        <v>77.900000000000006</v>
      </c>
      <c r="I94" s="1">
        <v>77.400000000000006</v>
      </c>
      <c r="J94" s="19">
        <v>47.3</v>
      </c>
    </row>
    <row r="95" spans="1:10">
      <c r="A95" s="1">
        <v>94</v>
      </c>
      <c r="B95" s="1" t="s">
        <v>97</v>
      </c>
      <c r="C95" s="1" t="s">
        <v>30</v>
      </c>
      <c r="D95" s="1">
        <v>64</v>
      </c>
      <c r="E95" s="19">
        <v>70.599999999999994</v>
      </c>
      <c r="F95" s="1">
        <v>61.9</v>
      </c>
      <c r="G95" s="1">
        <v>53.5</v>
      </c>
      <c r="H95" s="1">
        <v>92.6</v>
      </c>
      <c r="I95" s="1">
        <v>83.5</v>
      </c>
      <c r="J95" s="19">
        <v>49.8</v>
      </c>
    </row>
    <row r="96" spans="1:10">
      <c r="A96" s="1">
        <v>95</v>
      </c>
      <c r="B96" s="1" t="s">
        <v>98</v>
      </c>
      <c r="C96" s="1" t="s">
        <v>2</v>
      </c>
      <c r="D96" s="1">
        <v>63.6</v>
      </c>
      <c r="E96" s="19">
        <v>81.3</v>
      </c>
      <c r="F96" s="1">
        <v>72.099999999999994</v>
      </c>
      <c r="G96" s="1"/>
      <c r="H96" s="1"/>
      <c r="I96" s="1">
        <v>44.1</v>
      </c>
      <c r="J96" s="19">
        <v>81.599999999999994</v>
      </c>
    </row>
    <row r="97" spans="1:10">
      <c r="A97" s="1">
        <v>96</v>
      </c>
      <c r="B97" s="1" t="s">
        <v>99</v>
      </c>
      <c r="C97" s="1" t="s">
        <v>8</v>
      </c>
      <c r="D97" s="1">
        <v>63.6</v>
      </c>
      <c r="E97" s="19">
        <v>57.8</v>
      </c>
      <c r="F97" s="1">
        <v>31.4</v>
      </c>
      <c r="G97" s="1">
        <v>53.7</v>
      </c>
      <c r="H97" s="1">
        <v>100</v>
      </c>
      <c r="I97" s="1">
        <v>99.5</v>
      </c>
      <c r="J97" s="19">
        <v>81.900000000000006</v>
      </c>
    </row>
    <row r="98" spans="1:10">
      <c r="A98" s="1">
        <v>97</v>
      </c>
      <c r="B98" s="1" t="s">
        <v>100</v>
      </c>
      <c r="C98" s="1" t="s">
        <v>74</v>
      </c>
      <c r="D98" s="1">
        <v>63.1</v>
      </c>
      <c r="E98" s="19">
        <v>52.2</v>
      </c>
      <c r="F98" s="1">
        <v>88.1</v>
      </c>
      <c r="G98" s="1">
        <v>62</v>
      </c>
      <c r="H98" s="1">
        <v>90.6</v>
      </c>
      <c r="I98" s="1">
        <v>42.9</v>
      </c>
      <c r="J98" s="19">
        <v>71.3</v>
      </c>
    </row>
    <row r="99" spans="1:10">
      <c r="A99" s="1">
        <v>98</v>
      </c>
      <c r="B99" s="1" t="s">
        <v>101</v>
      </c>
      <c r="C99" s="1" t="s">
        <v>74</v>
      </c>
      <c r="D99" s="1">
        <v>62.8</v>
      </c>
      <c r="E99" s="19">
        <v>77.599999999999994</v>
      </c>
      <c r="F99" s="1">
        <v>53.1</v>
      </c>
      <c r="G99" s="1">
        <v>48.5</v>
      </c>
      <c r="H99" s="1">
        <v>24.6</v>
      </c>
      <c r="I99" s="1">
        <v>71.599999999999994</v>
      </c>
      <c r="J99" s="19">
        <v>59.5</v>
      </c>
    </row>
    <row r="100" spans="1:10">
      <c r="A100" s="1">
        <v>99</v>
      </c>
      <c r="B100" s="1" t="s">
        <v>102</v>
      </c>
      <c r="C100" s="1" t="s">
        <v>37</v>
      </c>
      <c r="D100" s="1">
        <v>62.8</v>
      </c>
      <c r="E100" s="19">
        <v>70.8</v>
      </c>
      <c r="F100" s="1">
        <v>82.6</v>
      </c>
      <c r="G100" s="1">
        <v>82.9</v>
      </c>
      <c r="H100" s="1">
        <v>18.8</v>
      </c>
      <c r="I100" s="1">
        <v>35.1</v>
      </c>
      <c r="J100" s="19">
        <v>34.9</v>
      </c>
    </row>
    <row r="101" spans="1:10">
      <c r="A101" s="1">
        <v>100</v>
      </c>
      <c r="B101" s="1" t="s">
        <v>103</v>
      </c>
      <c r="C101" s="1" t="s">
        <v>104</v>
      </c>
      <c r="D101" s="1">
        <v>62.8</v>
      </c>
      <c r="E101" s="19">
        <v>68.2</v>
      </c>
      <c r="F101" s="1">
        <v>57.8</v>
      </c>
      <c r="G101" s="1">
        <v>39.6</v>
      </c>
      <c r="H101" s="1">
        <v>98</v>
      </c>
      <c r="I101" s="1">
        <v>85.9</v>
      </c>
      <c r="J101" s="19">
        <v>62.4</v>
      </c>
    </row>
    <row r="102" spans="1:10">
      <c r="A102" s="1">
        <v>101</v>
      </c>
      <c r="B102" s="1" t="s">
        <v>105</v>
      </c>
      <c r="C102" s="1" t="s">
        <v>59</v>
      </c>
      <c r="D102" s="1">
        <v>62.8</v>
      </c>
      <c r="E102" s="19">
        <v>57.4</v>
      </c>
      <c r="F102" s="1">
        <v>94.8</v>
      </c>
      <c r="G102" s="1">
        <v>66</v>
      </c>
      <c r="H102" s="1">
        <v>58.4</v>
      </c>
      <c r="I102" s="1">
        <v>49.6</v>
      </c>
      <c r="J102" s="19">
        <v>58.7</v>
      </c>
    </row>
    <row r="103" spans="1:10">
      <c r="A103" s="1">
        <v>102</v>
      </c>
      <c r="B103" s="1" t="s">
        <v>106</v>
      </c>
      <c r="C103" s="1" t="s">
        <v>55</v>
      </c>
      <c r="D103" s="1">
        <v>62.7</v>
      </c>
      <c r="E103" s="19">
        <v>78.8</v>
      </c>
      <c r="F103" s="1">
        <v>43.9</v>
      </c>
      <c r="G103" s="1">
        <v>38.700000000000003</v>
      </c>
      <c r="H103" s="1">
        <v>71</v>
      </c>
      <c r="I103" s="1">
        <v>30.6</v>
      </c>
      <c r="J103" s="19">
        <v>69.900000000000006</v>
      </c>
    </row>
    <row r="104" spans="1:10">
      <c r="A104" s="1">
        <v>103</v>
      </c>
      <c r="B104" s="1" t="s">
        <v>107</v>
      </c>
      <c r="C104" s="1" t="s">
        <v>20</v>
      </c>
      <c r="D104" s="1">
        <v>62.7</v>
      </c>
      <c r="E104" s="19">
        <v>71.8</v>
      </c>
      <c r="F104" s="1">
        <v>55.2</v>
      </c>
      <c r="G104" s="1">
        <v>30.2</v>
      </c>
      <c r="H104" s="1">
        <v>99.5</v>
      </c>
      <c r="I104" s="1">
        <v>51.9</v>
      </c>
      <c r="J104" s="19">
        <v>73.7</v>
      </c>
    </row>
    <row r="105" spans="1:10">
      <c r="A105" s="1">
        <v>104</v>
      </c>
      <c r="B105" s="1" t="s">
        <v>108</v>
      </c>
      <c r="C105" s="1" t="s">
        <v>55</v>
      </c>
      <c r="D105" s="1">
        <v>62.4</v>
      </c>
      <c r="E105" s="19">
        <v>74.599999999999994</v>
      </c>
      <c r="F105" s="1">
        <v>52.5</v>
      </c>
      <c r="G105" s="1">
        <v>41.8</v>
      </c>
      <c r="H105" s="1">
        <v>59.3</v>
      </c>
      <c r="I105" s="1"/>
      <c r="J105" s="19">
        <v>76.400000000000006</v>
      </c>
    </row>
    <row r="106" spans="1:10">
      <c r="A106" s="1">
        <v>105</v>
      </c>
      <c r="B106" s="1" t="s">
        <v>109</v>
      </c>
      <c r="C106" s="1" t="s">
        <v>23</v>
      </c>
      <c r="D106" s="1">
        <v>62.4</v>
      </c>
      <c r="E106" s="19">
        <v>63.4</v>
      </c>
      <c r="F106" s="1">
        <v>48.2</v>
      </c>
      <c r="G106" s="1">
        <v>60.8</v>
      </c>
      <c r="H106" s="1"/>
      <c r="I106" s="1"/>
      <c r="J106" s="19">
        <v>97.4</v>
      </c>
    </row>
    <row r="107" spans="1:10" ht="15">
      <c r="A107" s="1">
        <v>106</v>
      </c>
      <c r="B107" s="4" t="s">
        <v>1987</v>
      </c>
      <c r="C107" s="1" t="s">
        <v>37</v>
      </c>
      <c r="D107" s="1">
        <v>62.2</v>
      </c>
      <c r="E107" s="19">
        <v>65.2</v>
      </c>
      <c r="F107" s="1">
        <v>98.1</v>
      </c>
      <c r="G107" s="1">
        <v>84.6</v>
      </c>
      <c r="H107" s="1">
        <v>17.600000000000001</v>
      </c>
      <c r="I107" s="1">
        <v>23.1</v>
      </c>
      <c r="J107" s="19">
        <v>36.9</v>
      </c>
    </row>
    <row r="108" spans="1:10">
      <c r="A108" s="1">
        <v>107</v>
      </c>
      <c r="B108" s="1" t="s">
        <v>110</v>
      </c>
      <c r="C108" s="1" t="s">
        <v>2</v>
      </c>
      <c r="D108" s="1">
        <v>62.2</v>
      </c>
      <c r="E108" s="19">
        <v>53.1</v>
      </c>
      <c r="F108" s="1"/>
      <c r="G108" s="1">
        <v>99.9</v>
      </c>
      <c r="H108" s="1">
        <v>29.9</v>
      </c>
      <c r="I108" s="1">
        <v>65.8</v>
      </c>
      <c r="J108" s="19">
        <v>69.900000000000006</v>
      </c>
    </row>
    <row r="109" spans="1:10">
      <c r="A109" s="1">
        <v>108</v>
      </c>
      <c r="B109" s="1" t="s">
        <v>111</v>
      </c>
      <c r="C109" s="1" t="s">
        <v>112</v>
      </c>
      <c r="D109" s="1">
        <v>62.1</v>
      </c>
      <c r="E109" s="19">
        <v>77.099999999999994</v>
      </c>
      <c r="F109" s="1">
        <v>69.3</v>
      </c>
      <c r="G109" s="1">
        <v>99.7</v>
      </c>
      <c r="H109" s="1"/>
      <c r="I109" s="1">
        <v>51.9</v>
      </c>
      <c r="J109" s="19"/>
    </row>
    <row r="110" spans="1:10">
      <c r="A110" s="1">
        <v>109</v>
      </c>
      <c r="B110" s="1" t="s">
        <v>113</v>
      </c>
      <c r="C110" s="1" t="s">
        <v>70</v>
      </c>
      <c r="D110" s="1">
        <v>61.8</v>
      </c>
      <c r="E110" s="19">
        <v>34.5</v>
      </c>
      <c r="F110" s="1">
        <v>43.8</v>
      </c>
      <c r="G110" s="1">
        <v>98.9</v>
      </c>
      <c r="H110" s="1">
        <v>98.7</v>
      </c>
      <c r="I110" s="1">
        <v>78</v>
      </c>
      <c r="J110" s="19">
        <v>74</v>
      </c>
    </row>
    <row r="111" spans="1:10">
      <c r="A111" s="1">
        <v>110</v>
      </c>
      <c r="B111" s="1" t="s">
        <v>114</v>
      </c>
      <c r="C111" s="1" t="s">
        <v>23</v>
      </c>
      <c r="D111" s="1">
        <v>61.6</v>
      </c>
      <c r="E111" s="19">
        <v>73.2</v>
      </c>
      <c r="F111" s="1">
        <v>80.3</v>
      </c>
      <c r="G111" s="1">
        <v>27</v>
      </c>
      <c r="H111" s="1"/>
      <c r="I111" s="1"/>
      <c r="J111" s="19">
        <v>89</v>
      </c>
    </row>
    <row r="112" spans="1:10">
      <c r="A112" s="1">
        <v>111</v>
      </c>
      <c r="B112" s="1" t="s">
        <v>115</v>
      </c>
      <c r="C112" s="1" t="s">
        <v>27</v>
      </c>
      <c r="D112" s="1">
        <v>61.4</v>
      </c>
      <c r="E112" s="19">
        <v>63.8</v>
      </c>
      <c r="F112" s="1">
        <v>51.6</v>
      </c>
      <c r="G112" s="1">
        <v>48.1</v>
      </c>
      <c r="H112" s="1">
        <v>100</v>
      </c>
      <c r="I112" s="1">
        <v>80.900000000000006</v>
      </c>
      <c r="J112" s="19">
        <v>59.3</v>
      </c>
    </row>
    <row r="113" spans="1:10">
      <c r="A113" s="1">
        <v>112</v>
      </c>
      <c r="B113" s="1" t="s">
        <v>116</v>
      </c>
      <c r="C113" s="1" t="s">
        <v>37</v>
      </c>
      <c r="D113" s="1">
        <v>60.5</v>
      </c>
      <c r="E113" s="19">
        <v>70.7</v>
      </c>
      <c r="F113" s="1">
        <v>82.9</v>
      </c>
      <c r="G113" s="1">
        <v>74.5</v>
      </c>
      <c r="H113" s="1"/>
      <c r="I113" s="1">
        <v>30.6</v>
      </c>
      <c r="J113" s="19">
        <v>33.6</v>
      </c>
    </row>
    <row r="114" spans="1:10">
      <c r="A114" s="1">
        <v>113</v>
      </c>
      <c r="B114" s="1" t="s">
        <v>117</v>
      </c>
      <c r="C114" s="1" t="s">
        <v>118</v>
      </c>
      <c r="D114" s="1">
        <v>60</v>
      </c>
      <c r="E114" s="19">
        <v>61</v>
      </c>
      <c r="F114" s="1">
        <v>39.6</v>
      </c>
      <c r="G114" s="1">
        <v>64</v>
      </c>
      <c r="H114" s="1">
        <v>80.3</v>
      </c>
      <c r="I114" s="1">
        <v>67.2</v>
      </c>
      <c r="J114" s="19">
        <v>56.7</v>
      </c>
    </row>
    <row r="115" spans="1:10">
      <c r="A115" s="1">
        <v>114</v>
      </c>
      <c r="B115" s="1" t="s">
        <v>119</v>
      </c>
      <c r="C115" s="1" t="s">
        <v>55</v>
      </c>
      <c r="D115" s="1">
        <v>60</v>
      </c>
      <c r="E115" s="19">
        <v>59.6</v>
      </c>
      <c r="F115" s="1">
        <v>41.7</v>
      </c>
      <c r="G115" s="1">
        <v>67</v>
      </c>
      <c r="H115" s="1">
        <v>88.7</v>
      </c>
      <c r="I115" s="1">
        <v>98.4</v>
      </c>
      <c r="J115" s="19">
        <v>45</v>
      </c>
    </row>
    <row r="116" spans="1:10">
      <c r="A116" s="1">
        <v>115</v>
      </c>
      <c r="B116" s="1" t="s">
        <v>120</v>
      </c>
      <c r="C116" s="1" t="s">
        <v>23</v>
      </c>
      <c r="D116" s="1">
        <v>59.6</v>
      </c>
      <c r="E116" s="19">
        <v>69</v>
      </c>
      <c r="F116" s="1">
        <v>57.6</v>
      </c>
      <c r="G116" s="1">
        <v>26.6</v>
      </c>
      <c r="H116" s="1">
        <v>59.4</v>
      </c>
      <c r="I116" s="1">
        <v>23.1</v>
      </c>
      <c r="J116" s="19">
        <v>83.8</v>
      </c>
    </row>
    <row r="117" spans="1:10">
      <c r="A117" s="1">
        <v>116</v>
      </c>
      <c r="B117" s="1" t="s">
        <v>121</v>
      </c>
      <c r="C117" s="1" t="s">
        <v>35</v>
      </c>
      <c r="D117" s="1">
        <v>59.6</v>
      </c>
      <c r="E117" s="19">
        <v>68.2</v>
      </c>
      <c r="F117" s="1">
        <v>42</v>
      </c>
      <c r="G117" s="1">
        <v>93.9</v>
      </c>
      <c r="H117" s="1"/>
      <c r="I117" s="1">
        <v>21.5</v>
      </c>
      <c r="J117" s="19">
        <v>38.200000000000003</v>
      </c>
    </row>
    <row r="118" spans="1:10">
      <c r="A118" s="1">
        <v>117</v>
      </c>
      <c r="B118" s="1" t="s">
        <v>122</v>
      </c>
      <c r="C118" s="1" t="s">
        <v>70</v>
      </c>
      <c r="D118" s="1">
        <v>59.5</v>
      </c>
      <c r="E118" s="19">
        <v>66.3</v>
      </c>
      <c r="F118" s="1">
        <v>52.1</v>
      </c>
      <c r="G118" s="1">
        <v>35</v>
      </c>
      <c r="H118" s="1">
        <v>68</v>
      </c>
      <c r="I118" s="1">
        <v>44.3</v>
      </c>
      <c r="J118" s="19">
        <v>75.8</v>
      </c>
    </row>
    <row r="119" spans="1:10" ht="15">
      <c r="A119" s="1">
        <v>118</v>
      </c>
      <c r="B119" s="4" t="s">
        <v>1988</v>
      </c>
      <c r="C119" s="1" t="s">
        <v>2</v>
      </c>
      <c r="D119" s="1">
        <v>59.4</v>
      </c>
      <c r="E119" s="19">
        <v>77</v>
      </c>
      <c r="F119" s="1"/>
      <c r="G119" s="1"/>
      <c r="H119" s="1">
        <v>61.5</v>
      </c>
      <c r="I119" s="1">
        <v>40.1</v>
      </c>
      <c r="J119" s="19">
        <v>100</v>
      </c>
    </row>
    <row r="120" spans="1:10">
      <c r="A120" s="1">
        <v>119</v>
      </c>
      <c r="B120" s="1" t="s">
        <v>123</v>
      </c>
      <c r="C120" s="1" t="s">
        <v>55</v>
      </c>
      <c r="D120" s="1">
        <v>59.1</v>
      </c>
      <c r="E120" s="19">
        <v>47.7</v>
      </c>
      <c r="F120" s="1">
        <v>31.8</v>
      </c>
      <c r="G120" s="1">
        <v>99.5</v>
      </c>
      <c r="H120" s="1">
        <v>45.1</v>
      </c>
      <c r="I120" s="1">
        <v>88.6</v>
      </c>
      <c r="J120" s="19">
        <v>50.8</v>
      </c>
    </row>
    <row r="121" spans="1:10">
      <c r="A121" s="1">
        <v>120</v>
      </c>
      <c r="B121" s="1" t="s">
        <v>124</v>
      </c>
      <c r="C121" s="1" t="s">
        <v>125</v>
      </c>
      <c r="D121" s="1">
        <v>59</v>
      </c>
      <c r="E121" s="19">
        <v>93.3</v>
      </c>
      <c r="F121" s="1">
        <v>94.4</v>
      </c>
      <c r="G121" s="1">
        <v>30.9</v>
      </c>
      <c r="H121" s="1"/>
      <c r="I121" s="1"/>
      <c r="J121" s="19">
        <v>27</v>
      </c>
    </row>
    <row r="122" spans="1:10">
      <c r="A122" s="1">
        <v>121</v>
      </c>
      <c r="B122" s="1" t="s">
        <v>126</v>
      </c>
      <c r="C122" s="1" t="s">
        <v>59</v>
      </c>
      <c r="D122" s="1">
        <v>58.9</v>
      </c>
      <c r="E122" s="19">
        <v>93.9</v>
      </c>
      <c r="F122" s="1">
        <v>65.2</v>
      </c>
      <c r="G122" s="1"/>
      <c r="H122" s="1">
        <v>57.3</v>
      </c>
      <c r="I122" s="1">
        <v>39.799999999999997</v>
      </c>
      <c r="J122" s="19">
        <v>35.1</v>
      </c>
    </row>
    <row r="123" spans="1:10">
      <c r="A123" s="1">
        <v>122</v>
      </c>
      <c r="B123" s="1" t="s">
        <v>127</v>
      </c>
      <c r="C123" s="1" t="s">
        <v>55</v>
      </c>
      <c r="D123" s="1">
        <v>58.9</v>
      </c>
      <c r="E123" s="19">
        <v>41.8</v>
      </c>
      <c r="F123" s="1">
        <v>44.8</v>
      </c>
      <c r="G123" s="1">
        <v>99</v>
      </c>
      <c r="H123" s="1">
        <v>100</v>
      </c>
      <c r="I123" s="1">
        <v>24.7</v>
      </c>
      <c r="J123" s="19">
        <v>57.2</v>
      </c>
    </row>
    <row r="124" spans="1:10">
      <c r="A124" s="1">
        <v>123</v>
      </c>
      <c r="B124" s="1" t="s">
        <v>128</v>
      </c>
      <c r="C124" s="1" t="s">
        <v>59</v>
      </c>
      <c r="D124" s="1">
        <v>58.7</v>
      </c>
      <c r="E124" s="19">
        <v>88.4</v>
      </c>
      <c r="F124" s="1">
        <v>55.9</v>
      </c>
      <c r="G124" s="1"/>
      <c r="H124" s="1">
        <v>59.8</v>
      </c>
      <c r="I124" s="1">
        <v>50.8</v>
      </c>
      <c r="J124" s="19">
        <v>51.8</v>
      </c>
    </row>
    <row r="125" spans="1:10">
      <c r="A125" s="1">
        <v>124</v>
      </c>
      <c r="B125" s="1" t="s">
        <v>129</v>
      </c>
      <c r="C125" s="1" t="s">
        <v>6</v>
      </c>
      <c r="D125" s="1">
        <v>58.7</v>
      </c>
      <c r="E125" s="19">
        <v>53.6</v>
      </c>
      <c r="F125" s="1">
        <v>45.3</v>
      </c>
      <c r="G125" s="1">
        <v>64.7</v>
      </c>
      <c r="H125" s="1">
        <v>98.6</v>
      </c>
      <c r="I125" s="1">
        <v>99.8</v>
      </c>
      <c r="J125" s="19">
        <v>47.7</v>
      </c>
    </row>
    <row r="126" spans="1:10">
      <c r="A126" s="1">
        <v>125</v>
      </c>
      <c r="B126" s="1" t="s">
        <v>130</v>
      </c>
      <c r="C126" s="1" t="s">
        <v>20</v>
      </c>
      <c r="D126" s="1">
        <v>58.6</v>
      </c>
      <c r="E126" s="19">
        <v>67.400000000000006</v>
      </c>
      <c r="F126" s="1">
        <v>62.3</v>
      </c>
      <c r="G126" s="1">
        <v>29.7</v>
      </c>
      <c r="H126" s="1">
        <v>94.5</v>
      </c>
      <c r="I126" s="1">
        <v>99.2</v>
      </c>
      <c r="J126" s="19">
        <v>48</v>
      </c>
    </row>
    <row r="127" spans="1:10">
      <c r="A127" s="1">
        <v>126</v>
      </c>
      <c r="B127" s="1" t="s">
        <v>131</v>
      </c>
      <c r="C127" s="1" t="s">
        <v>30</v>
      </c>
      <c r="D127" s="1">
        <v>58.5</v>
      </c>
      <c r="E127" s="19">
        <v>69.3</v>
      </c>
      <c r="F127" s="1">
        <v>66.2</v>
      </c>
      <c r="G127" s="1">
        <v>28.2</v>
      </c>
      <c r="H127" s="1">
        <v>93.3</v>
      </c>
      <c r="I127" s="1">
        <v>79.900000000000006</v>
      </c>
      <c r="J127" s="19">
        <v>48.5</v>
      </c>
    </row>
    <row r="128" spans="1:10">
      <c r="A128" s="1">
        <v>127</v>
      </c>
      <c r="B128" s="1" t="s">
        <v>132</v>
      </c>
      <c r="C128" s="1" t="s">
        <v>6</v>
      </c>
      <c r="D128" s="1">
        <v>58.4</v>
      </c>
      <c r="E128" s="19">
        <v>54.9</v>
      </c>
      <c r="F128" s="1">
        <v>54.4</v>
      </c>
      <c r="G128" s="1">
        <v>53.2</v>
      </c>
      <c r="H128" s="1">
        <v>89.6</v>
      </c>
      <c r="I128" s="1">
        <v>74.599999999999994</v>
      </c>
      <c r="J128" s="19">
        <v>60</v>
      </c>
    </row>
    <row r="129" spans="1:10" ht="15">
      <c r="A129" s="1">
        <v>128</v>
      </c>
      <c r="B129" s="4" t="s">
        <v>1989</v>
      </c>
      <c r="C129" s="1" t="s">
        <v>133</v>
      </c>
      <c r="D129" s="1">
        <v>58.3</v>
      </c>
      <c r="E129" s="19">
        <v>94.3</v>
      </c>
      <c r="F129" s="1">
        <v>92.3</v>
      </c>
      <c r="G129" s="1">
        <v>49.6</v>
      </c>
      <c r="H129" s="1"/>
      <c r="I129" s="1"/>
      <c r="J129" s="19"/>
    </row>
    <row r="130" spans="1:10">
      <c r="A130" s="1">
        <v>129</v>
      </c>
      <c r="B130" s="1" t="s">
        <v>134</v>
      </c>
      <c r="C130" s="1" t="s">
        <v>6</v>
      </c>
      <c r="D130" s="1">
        <v>57.9</v>
      </c>
      <c r="E130" s="19">
        <v>48.9</v>
      </c>
      <c r="F130" s="1">
        <v>51.5</v>
      </c>
      <c r="G130" s="1">
        <v>42.3</v>
      </c>
      <c r="H130" s="1">
        <v>91.9</v>
      </c>
      <c r="I130" s="1">
        <v>98.1</v>
      </c>
      <c r="J130" s="19">
        <v>74.900000000000006</v>
      </c>
    </row>
    <row r="131" spans="1:10">
      <c r="A131" s="1">
        <v>130</v>
      </c>
      <c r="B131" s="1" t="s">
        <v>135</v>
      </c>
      <c r="C131" s="1" t="s">
        <v>35</v>
      </c>
      <c r="D131" s="1">
        <v>57.8</v>
      </c>
      <c r="E131" s="19">
        <v>67.3</v>
      </c>
      <c r="F131" s="1">
        <v>49.9</v>
      </c>
      <c r="G131" s="1">
        <v>84.4</v>
      </c>
      <c r="H131" s="1"/>
      <c r="I131" s="1"/>
      <c r="J131" s="19">
        <v>38.1</v>
      </c>
    </row>
    <row r="132" spans="1:10">
      <c r="A132" s="1">
        <v>131</v>
      </c>
      <c r="B132" s="1" t="s">
        <v>136</v>
      </c>
      <c r="C132" s="1" t="s">
        <v>81</v>
      </c>
      <c r="D132" s="1">
        <v>57.6</v>
      </c>
      <c r="E132" s="19">
        <v>61.9</v>
      </c>
      <c r="F132" s="1">
        <v>43.1</v>
      </c>
      <c r="G132" s="1">
        <v>88.7</v>
      </c>
      <c r="H132" s="1">
        <v>57.5</v>
      </c>
      <c r="I132" s="1">
        <v>23</v>
      </c>
      <c r="J132" s="19">
        <v>33.700000000000003</v>
      </c>
    </row>
    <row r="133" spans="1:10">
      <c r="A133" s="1">
        <v>132</v>
      </c>
      <c r="B133" s="1" t="s">
        <v>137</v>
      </c>
      <c r="C133" s="1" t="s">
        <v>2</v>
      </c>
      <c r="D133" s="1">
        <v>57.6</v>
      </c>
      <c r="E133" s="19">
        <v>61.3</v>
      </c>
      <c r="F133" s="1">
        <v>33.4</v>
      </c>
      <c r="G133" s="1">
        <v>55.5</v>
      </c>
      <c r="H133" s="1">
        <v>30.1</v>
      </c>
      <c r="I133" s="1">
        <v>33.200000000000003</v>
      </c>
      <c r="J133" s="19">
        <v>77.3</v>
      </c>
    </row>
    <row r="134" spans="1:10" ht="15">
      <c r="A134" s="1">
        <v>133</v>
      </c>
      <c r="B134" s="4" t="s">
        <v>1990</v>
      </c>
      <c r="C134" s="1" t="s">
        <v>138</v>
      </c>
      <c r="D134" s="1">
        <v>57.1</v>
      </c>
      <c r="E134" s="19">
        <v>55.7</v>
      </c>
      <c r="F134" s="1">
        <v>48</v>
      </c>
      <c r="G134" s="1">
        <v>92.2</v>
      </c>
      <c r="H134" s="1">
        <v>77.7</v>
      </c>
      <c r="I134" s="1">
        <v>70.5</v>
      </c>
      <c r="J134" s="19"/>
    </row>
    <row r="135" spans="1:10">
      <c r="A135" s="1">
        <v>134</v>
      </c>
      <c r="B135" s="1" t="s">
        <v>139</v>
      </c>
      <c r="C135" s="1" t="s">
        <v>94</v>
      </c>
      <c r="D135" s="1">
        <v>57.1</v>
      </c>
      <c r="E135" s="19">
        <v>45.8</v>
      </c>
      <c r="F135" s="1">
        <v>55.9</v>
      </c>
      <c r="G135" s="1">
        <v>79.599999999999994</v>
      </c>
      <c r="H135" s="1">
        <v>81.599999999999994</v>
      </c>
      <c r="I135" s="1">
        <v>30</v>
      </c>
      <c r="J135" s="19">
        <v>57.9</v>
      </c>
    </row>
    <row r="136" spans="1:10">
      <c r="A136" s="1">
        <v>135</v>
      </c>
      <c r="B136" s="1" t="s">
        <v>140</v>
      </c>
      <c r="C136" s="1" t="s">
        <v>35</v>
      </c>
      <c r="D136" s="1">
        <v>56.8</v>
      </c>
      <c r="E136" s="19">
        <v>62.1</v>
      </c>
      <c r="F136" s="1">
        <v>53.4</v>
      </c>
      <c r="G136" s="1">
        <v>96.5</v>
      </c>
      <c r="H136" s="1">
        <v>16.7</v>
      </c>
      <c r="I136" s="1">
        <v>22.2</v>
      </c>
      <c r="J136" s="19">
        <v>27</v>
      </c>
    </row>
    <row r="137" spans="1:10">
      <c r="A137" s="1">
        <v>136</v>
      </c>
      <c r="B137" s="1" t="s">
        <v>141</v>
      </c>
      <c r="C137" s="1" t="s">
        <v>2</v>
      </c>
      <c r="D137" s="1">
        <v>56.7</v>
      </c>
      <c r="E137" s="19">
        <v>63</v>
      </c>
      <c r="F137" s="1">
        <v>50.2</v>
      </c>
      <c r="G137" s="1">
        <v>33.4</v>
      </c>
      <c r="H137" s="1">
        <v>44.6</v>
      </c>
      <c r="I137" s="1">
        <v>75</v>
      </c>
      <c r="J137" s="19">
        <v>69.099999999999994</v>
      </c>
    </row>
    <row r="138" spans="1:10">
      <c r="A138" s="1">
        <v>137</v>
      </c>
      <c r="B138" s="1" t="s">
        <v>142</v>
      </c>
      <c r="C138" s="1" t="s">
        <v>2</v>
      </c>
      <c r="D138" s="1">
        <v>56.4</v>
      </c>
      <c r="E138" s="19">
        <v>76.8</v>
      </c>
      <c r="F138" s="1">
        <v>40.5</v>
      </c>
      <c r="G138" s="1"/>
      <c r="H138" s="1"/>
      <c r="I138" s="1">
        <v>26.3</v>
      </c>
      <c r="J138" s="19">
        <v>86.9</v>
      </c>
    </row>
    <row r="139" spans="1:10">
      <c r="A139" s="1">
        <v>138</v>
      </c>
      <c r="B139" s="1" t="s">
        <v>143</v>
      </c>
      <c r="C139" s="1" t="s">
        <v>8</v>
      </c>
      <c r="D139" s="1">
        <v>56.3</v>
      </c>
      <c r="E139" s="19">
        <v>44.8</v>
      </c>
      <c r="F139" s="1">
        <v>49.9</v>
      </c>
      <c r="G139" s="1">
        <v>89.2</v>
      </c>
      <c r="H139" s="1">
        <v>99.4</v>
      </c>
      <c r="I139" s="1">
        <v>80.2</v>
      </c>
      <c r="J139" s="19">
        <v>31.6</v>
      </c>
    </row>
    <row r="140" spans="1:10">
      <c r="A140" s="1">
        <v>139</v>
      </c>
      <c r="B140" s="1" t="s">
        <v>144</v>
      </c>
      <c r="C140" s="1" t="s">
        <v>74</v>
      </c>
      <c r="D140" s="1">
        <v>56.1</v>
      </c>
      <c r="E140" s="19">
        <v>37.700000000000003</v>
      </c>
      <c r="F140" s="1">
        <v>76</v>
      </c>
      <c r="G140" s="1">
        <v>62</v>
      </c>
      <c r="H140" s="1">
        <v>83.6</v>
      </c>
      <c r="I140" s="1">
        <v>51.9</v>
      </c>
      <c r="J140" s="19">
        <v>70.7</v>
      </c>
    </row>
    <row r="141" spans="1:10">
      <c r="A141" s="1">
        <v>140</v>
      </c>
      <c r="B141" s="1" t="s">
        <v>145</v>
      </c>
      <c r="C141" s="1" t="s">
        <v>6</v>
      </c>
      <c r="D141" s="1">
        <v>55.7</v>
      </c>
      <c r="E141" s="19">
        <v>54.7</v>
      </c>
      <c r="F141" s="1">
        <v>58.1</v>
      </c>
      <c r="G141" s="1">
        <v>54.1</v>
      </c>
      <c r="H141" s="1">
        <v>69.3</v>
      </c>
      <c r="I141" s="1">
        <v>92.4</v>
      </c>
      <c r="J141" s="19">
        <v>45</v>
      </c>
    </row>
    <row r="142" spans="1:10" ht="15">
      <c r="A142" s="1">
        <v>141</v>
      </c>
      <c r="B142" s="4" t="s">
        <v>1991</v>
      </c>
      <c r="C142" s="1" t="s">
        <v>33</v>
      </c>
      <c r="D142" s="1">
        <v>55.6</v>
      </c>
      <c r="E142" s="19">
        <v>63.5</v>
      </c>
      <c r="F142" s="1">
        <v>45.6</v>
      </c>
      <c r="G142" s="1">
        <v>27.3</v>
      </c>
      <c r="H142" s="1">
        <v>27.8</v>
      </c>
      <c r="I142" s="1">
        <v>46.9</v>
      </c>
      <c r="J142" s="19">
        <v>82.2</v>
      </c>
    </row>
    <row r="143" spans="1:10">
      <c r="A143" s="1">
        <v>142</v>
      </c>
      <c r="B143" s="1" t="s">
        <v>146</v>
      </c>
      <c r="C143" s="1" t="s">
        <v>8</v>
      </c>
      <c r="D143" s="1">
        <v>55.6</v>
      </c>
      <c r="E143" s="19">
        <v>45.3</v>
      </c>
      <c r="F143" s="1">
        <v>35.299999999999997</v>
      </c>
      <c r="G143" s="1">
        <v>29.1</v>
      </c>
      <c r="H143" s="1">
        <v>100</v>
      </c>
      <c r="I143" s="1">
        <v>77.8</v>
      </c>
      <c r="J143" s="19">
        <v>95.2</v>
      </c>
    </row>
    <row r="144" spans="1:10">
      <c r="A144" s="1">
        <v>143</v>
      </c>
      <c r="B144" s="1" t="s">
        <v>147</v>
      </c>
      <c r="C144" s="1" t="s">
        <v>6</v>
      </c>
      <c r="D144" s="1">
        <v>55.6</v>
      </c>
      <c r="E144" s="19">
        <v>42.6</v>
      </c>
      <c r="F144" s="1">
        <v>47.3</v>
      </c>
      <c r="G144" s="1">
        <v>63.7</v>
      </c>
      <c r="H144" s="1">
        <v>95.9</v>
      </c>
      <c r="I144" s="1">
        <v>97.6</v>
      </c>
      <c r="J144" s="19">
        <v>56.1</v>
      </c>
    </row>
    <row r="145" spans="1:10">
      <c r="A145" s="1">
        <v>144</v>
      </c>
      <c r="B145" s="1" t="s">
        <v>148</v>
      </c>
      <c r="C145" s="1" t="s">
        <v>55</v>
      </c>
      <c r="D145" s="1">
        <v>55.5</v>
      </c>
      <c r="E145" s="19">
        <v>45</v>
      </c>
      <c r="F145" s="1">
        <v>85.7</v>
      </c>
      <c r="G145" s="1">
        <v>44.9</v>
      </c>
      <c r="H145" s="1">
        <v>63.5</v>
      </c>
      <c r="I145" s="1">
        <v>70.599999999999994</v>
      </c>
      <c r="J145" s="19">
        <v>65.900000000000006</v>
      </c>
    </row>
    <row r="146" spans="1:10">
      <c r="A146" s="1">
        <v>145</v>
      </c>
      <c r="B146" s="1" t="s">
        <v>149</v>
      </c>
      <c r="C146" s="1" t="s">
        <v>2</v>
      </c>
      <c r="D146" s="1">
        <v>55.1</v>
      </c>
      <c r="E146" s="19">
        <v>48.2</v>
      </c>
      <c r="F146" s="1"/>
      <c r="G146" s="1">
        <v>97.4</v>
      </c>
      <c r="H146" s="1">
        <v>40.1</v>
      </c>
      <c r="I146" s="1">
        <v>25.7</v>
      </c>
      <c r="J146" s="19">
        <v>52.9</v>
      </c>
    </row>
    <row r="147" spans="1:10">
      <c r="A147" s="1">
        <v>146</v>
      </c>
      <c r="B147" s="1" t="s">
        <v>150</v>
      </c>
      <c r="C147" s="1" t="s">
        <v>59</v>
      </c>
      <c r="D147" s="1">
        <v>55</v>
      </c>
      <c r="E147" s="19">
        <v>69.2</v>
      </c>
      <c r="F147" s="1">
        <v>96.9</v>
      </c>
      <c r="G147" s="1"/>
      <c r="H147" s="1">
        <v>30.9</v>
      </c>
      <c r="I147" s="1">
        <v>57.1</v>
      </c>
      <c r="J147" s="19">
        <v>44.9</v>
      </c>
    </row>
    <row r="148" spans="1:10" ht="15">
      <c r="A148" s="1">
        <v>147</v>
      </c>
      <c r="B148" s="4" t="s">
        <v>1992</v>
      </c>
      <c r="C148" s="1" t="s">
        <v>151</v>
      </c>
      <c r="D148" s="1">
        <v>54.7</v>
      </c>
      <c r="E148" s="19">
        <v>89.7</v>
      </c>
      <c r="F148" s="1">
        <v>98.3</v>
      </c>
      <c r="G148" s="1">
        <v>28.9</v>
      </c>
      <c r="H148" s="1"/>
      <c r="I148" s="1"/>
      <c r="J148" s="19"/>
    </row>
    <row r="149" spans="1:10">
      <c r="A149" s="1">
        <v>148</v>
      </c>
      <c r="B149" s="1" t="s">
        <v>152</v>
      </c>
      <c r="C149" s="1" t="s">
        <v>153</v>
      </c>
      <c r="D149" s="1">
        <v>54.2</v>
      </c>
      <c r="E149" s="19">
        <v>56</v>
      </c>
      <c r="F149" s="1"/>
      <c r="G149" s="1">
        <v>79.5</v>
      </c>
      <c r="H149" s="1">
        <v>51.6</v>
      </c>
      <c r="I149" s="1"/>
      <c r="J149" s="19">
        <v>51.4</v>
      </c>
    </row>
    <row r="150" spans="1:10">
      <c r="A150" s="1">
        <v>149</v>
      </c>
      <c r="B150" s="1" t="s">
        <v>154</v>
      </c>
      <c r="C150" s="1" t="s">
        <v>30</v>
      </c>
      <c r="D150" s="1">
        <v>54.1</v>
      </c>
      <c r="E150" s="19">
        <v>51.6</v>
      </c>
      <c r="F150" s="1">
        <v>50.8</v>
      </c>
      <c r="G150" s="1">
        <v>68.900000000000006</v>
      </c>
      <c r="H150" s="1">
        <v>93</v>
      </c>
      <c r="I150" s="1">
        <v>44.9</v>
      </c>
      <c r="J150" s="19">
        <v>37.9</v>
      </c>
    </row>
    <row r="151" spans="1:10">
      <c r="A151" s="1">
        <v>150</v>
      </c>
      <c r="B151" s="1" t="s">
        <v>155</v>
      </c>
      <c r="C151" s="1" t="s">
        <v>2</v>
      </c>
      <c r="D151" s="1">
        <v>54.1</v>
      </c>
      <c r="E151" s="19">
        <v>34.9</v>
      </c>
      <c r="F151" s="1"/>
      <c r="G151" s="1">
        <v>93</v>
      </c>
      <c r="H151" s="1">
        <v>51.2</v>
      </c>
      <c r="I151" s="1">
        <v>51.4</v>
      </c>
      <c r="J151" s="19">
        <v>72.900000000000006</v>
      </c>
    </row>
    <row r="152" spans="1:10">
      <c r="A152" s="1">
        <v>151</v>
      </c>
      <c r="B152" s="1" t="s">
        <v>156</v>
      </c>
      <c r="C152" s="1" t="s">
        <v>68</v>
      </c>
      <c r="D152" s="1">
        <v>53.9</v>
      </c>
      <c r="E152" s="19">
        <v>56.8</v>
      </c>
      <c r="F152" s="1">
        <v>42.2</v>
      </c>
      <c r="G152" s="1"/>
      <c r="H152" s="1">
        <v>32.1</v>
      </c>
      <c r="I152" s="1"/>
      <c r="J152" s="19">
        <v>99.6</v>
      </c>
    </row>
    <row r="153" spans="1:10">
      <c r="A153" s="1">
        <v>152</v>
      </c>
      <c r="B153" s="1" t="s">
        <v>157</v>
      </c>
      <c r="C153" s="1" t="s">
        <v>30</v>
      </c>
      <c r="D153" s="1">
        <v>53.8</v>
      </c>
      <c r="E153" s="19">
        <v>49.7</v>
      </c>
      <c r="F153" s="1">
        <v>76.2</v>
      </c>
      <c r="G153" s="1"/>
      <c r="H153" s="1">
        <v>81.400000000000006</v>
      </c>
      <c r="I153" s="1">
        <v>74.8</v>
      </c>
      <c r="J153" s="19">
        <v>84</v>
      </c>
    </row>
    <row r="154" spans="1:10">
      <c r="A154" s="1">
        <v>153</v>
      </c>
      <c r="B154" s="1" t="s">
        <v>158</v>
      </c>
      <c r="C154" s="1" t="s">
        <v>159</v>
      </c>
      <c r="D154" s="1">
        <v>53.8</v>
      </c>
      <c r="E154" s="19">
        <v>42.4</v>
      </c>
      <c r="F154" s="1"/>
      <c r="G154" s="1">
        <v>69.3</v>
      </c>
      <c r="H154" s="1"/>
      <c r="I154" s="1"/>
      <c r="J154" s="19">
        <v>99.9</v>
      </c>
    </row>
    <row r="155" spans="1:10" ht="15">
      <c r="A155" s="1">
        <v>154</v>
      </c>
      <c r="B155" s="4" t="s">
        <v>1993</v>
      </c>
      <c r="C155" s="1" t="s">
        <v>81</v>
      </c>
      <c r="D155" s="1">
        <v>53.4</v>
      </c>
      <c r="E155" s="19">
        <v>65.099999999999994</v>
      </c>
      <c r="F155" s="1">
        <v>62.3</v>
      </c>
      <c r="G155" s="1">
        <v>30.2</v>
      </c>
      <c r="H155" s="1">
        <v>86.3</v>
      </c>
      <c r="I155" s="1">
        <v>61.8</v>
      </c>
      <c r="J155" s="19">
        <v>37.799999999999997</v>
      </c>
    </row>
    <row r="156" spans="1:10">
      <c r="A156" s="1">
        <v>155</v>
      </c>
      <c r="B156" s="1" t="s">
        <v>160</v>
      </c>
      <c r="C156" s="1" t="s">
        <v>161</v>
      </c>
      <c r="D156" s="1">
        <v>53.3</v>
      </c>
      <c r="E156" s="19">
        <v>74.900000000000006</v>
      </c>
      <c r="F156" s="1">
        <v>46.7</v>
      </c>
      <c r="G156" s="1"/>
      <c r="H156" s="1">
        <v>96.9</v>
      </c>
      <c r="I156" s="1">
        <v>94.4</v>
      </c>
      <c r="J156" s="19"/>
    </row>
    <row r="157" spans="1:10">
      <c r="A157" s="1">
        <v>156</v>
      </c>
      <c r="B157" s="1" t="s">
        <v>162</v>
      </c>
      <c r="C157" s="1" t="s">
        <v>2</v>
      </c>
      <c r="D157" s="1">
        <v>53.2</v>
      </c>
      <c r="E157" s="19">
        <v>54.9</v>
      </c>
      <c r="F157" s="1"/>
      <c r="G157" s="1"/>
      <c r="H157" s="1">
        <v>51.8</v>
      </c>
      <c r="I157" s="1">
        <v>80.2</v>
      </c>
      <c r="J157" s="19">
        <v>93.1</v>
      </c>
    </row>
    <row r="158" spans="1:10">
      <c r="A158" s="1">
        <v>157</v>
      </c>
      <c r="B158" s="1" t="s">
        <v>163</v>
      </c>
      <c r="C158" s="1" t="s">
        <v>6</v>
      </c>
      <c r="D158" s="1">
        <v>53.1</v>
      </c>
      <c r="E158" s="19">
        <v>46.1</v>
      </c>
      <c r="F158" s="1">
        <v>52.3</v>
      </c>
      <c r="G158" s="1">
        <v>57.7</v>
      </c>
      <c r="H158" s="1">
        <v>83.5</v>
      </c>
      <c r="I158" s="1">
        <v>97.1</v>
      </c>
      <c r="J158" s="19">
        <v>43.2</v>
      </c>
    </row>
    <row r="159" spans="1:10">
      <c r="A159" s="1">
        <v>158</v>
      </c>
      <c r="B159" s="1" t="s">
        <v>164</v>
      </c>
      <c r="C159" s="1" t="s">
        <v>2</v>
      </c>
      <c r="D159" s="1">
        <v>53</v>
      </c>
      <c r="E159" s="19">
        <v>31.4</v>
      </c>
      <c r="F159" s="1">
        <v>59</v>
      </c>
      <c r="G159" s="1">
        <v>86.3</v>
      </c>
      <c r="H159" s="1"/>
      <c r="I159" s="1">
        <v>44.5</v>
      </c>
      <c r="J159" s="19">
        <v>74.3</v>
      </c>
    </row>
    <row r="160" spans="1:10">
      <c r="A160" s="1">
        <v>159</v>
      </c>
      <c r="B160" s="1" t="s">
        <v>165</v>
      </c>
      <c r="C160" s="1" t="s">
        <v>6</v>
      </c>
      <c r="D160" s="1">
        <v>52.7</v>
      </c>
      <c r="E160" s="19">
        <v>43.5</v>
      </c>
      <c r="F160" s="1">
        <v>78.7</v>
      </c>
      <c r="G160" s="1">
        <v>28.5</v>
      </c>
      <c r="H160" s="1">
        <v>95</v>
      </c>
      <c r="I160" s="1">
        <v>91.7</v>
      </c>
      <c r="J160" s="19">
        <v>61.1</v>
      </c>
    </row>
    <row r="161" spans="1:10">
      <c r="A161" s="1">
        <v>160</v>
      </c>
      <c r="B161" s="1" t="s">
        <v>166</v>
      </c>
      <c r="C161" s="1" t="s">
        <v>167</v>
      </c>
      <c r="D161" s="1">
        <v>52.6</v>
      </c>
      <c r="E161" s="19">
        <v>79.5</v>
      </c>
      <c r="F161" s="1">
        <v>66.400000000000006</v>
      </c>
      <c r="G161" s="1">
        <v>28.4</v>
      </c>
      <c r="H161" s="1"/>
      <c r="I161" s="1">
        <v>36.1</v>
      </c>
      <c r="J161" s="19">
        <v>32.4</v>
      </c>
    </row>
    <row r="162" spans="1:10">
      <c r="A162" s="1">
        <v>161</v>
      </c>
      <c r="B162" s="1" t="s">
        <v>168</v>
      </c>
      <c r="C162" s="1" t="s">
        <v>2</v>
      </c>
      <c r="D162" s="1">
        <v>52.6</v>
      </c>
      <c r="E162" s="19">
        <v>68.7</v>
      </c>
      <c r="F162" s="1">
        <v>59</v>
      </c>
      <c r="G162" s="1"/>
      <c r="H162" s="1"/>
      <c r="I162" s="1"/>
      <c r="J162" s="19">
        <v>83.1</v>
      </c>
    </row>
    <row r="163" spans="1:10">
      <c r="A163" s="1">
        <v>162</v>
      </c>
      <c r="B163" s="1" t="s">
        <v>169</v>
      </c>
      <c r="C163" s="1" t="s">
        <v>2</v>
      </c>
      <c r="D163" s="1">
        <v>52.6</v>
      </c>
      <c r="E163" s="19">
        <v>63.5</v>
      </c>
      <c r="F163" s="1">
        <v>58.2</v>
      </c>
      <c r="G163" s="1"/>
      <c r="H163" s="1">
        <v>61.8</v>
      </c>
      <c r="I163" s="1">
        <v>50.4</v>
      </c>
      <c r="J163" s="19">
        <v>62.5</v>
      </c>
    </row>
    <row r="164" spans="1:10">
      <c r="A164" s="1">
        <v>163</v>
      </c>
      <c r="B164" s="1" t="s">
        <v>170</v>
      </c>
      <c r="C164" s="1" t="s">
        <v>59</v>
      </c>
      <c r="D164" s="1">
        <v>52.2</v>
      </c>
      <c r="E164" s="19">
        <v>63.7</v>
      </c>
      <c r="F164" s="1"/>
      <c r="G164" s="1">
        <v>39</v>
      </c>
      <c r="H164" s="1">
        <v>57.3</v>
      </c>
      <c r="I164" s="1">
        <v>44.5</v>
      </c>
      <c r="J164" s="19">
        <v>54.7</v>
      </c>
    </row>
    <row r="165" spans="1:10" ht="15">
      <c r="A165" s="1">
        <v>164</v>
      </c>
      <c r="B165" s="4" t="s">
        <v>1994</v>
      </c>
      <c r="C165" s="1" t="s">
        <v>59</v>
      </c>
      <c r="D165" s="1">
        <v>52.1</v>
      </c>
      <c r="E165" s="19">
        <v>61.3</v>
      </c>
      <c r="F165" s="1">
        <v>78.7</v>
      </c>
      <c r="G165" s="1">
        <v>42.7</v>
      </c>
      <c r="H165" s="1">
        <v>39.799999999999997</v>
      </c>
      <c r="I165" s="1">
        <v>61.8</v>
      </c>
      <c r="J165" s="19">
        <v>30</v>
      </c>
    </row>
    <row r="166" spans="1:10">
      <c r="A166" s="1">
        <v>165</v>
      </c>
      <c r="B166" s="1" t="s">
        <v>171</v>
      </c>
      <c r="C166" s="1" t="s">
        <v>6</v>
      </c>
      <c r="D166" s="1">
        <v>52.1</v>
      </c>
      <c r="E166" s="19">
        <v>43.2</v>
      </c>
      <c r="F166" s="1">
        <v>62.6</v>
      </c>
      <c r="G166" s="1">
        <v>38.6</v>
      </c>
      <c r="H166" s="1">
        <v>88.3</v>
      </c>
      <c r="I166" s="1">
        <v>85.7</v>
      </c>
      <c r="J166" s="19">
        <v>60</v>
      </c>
    </row>
    <row r="167" spans="1:10">
      <c r="A167" s="1">
        <v>166</v>
      </c>
      <c r="B167" s="1" t="s">
        <v>172</v>
      </c>
      <c r="C167" s="1" t="s">
        <v>33</v>
      </c>
      <c r="D167" s="1">
        <v>52.1</v>
      </c>
      <c r="E167" s="19"/>
      <c r="F167" s="1">
        <v>100</v>
      </c>
      <c r="G167" s="1">
        <v>88.5</v>
      </c>
      <c r="H167" s="1">
        <v>45.4</v>
      </c>
      <c r="I167" s="1">
        <v>92.7</v>
      </c>
      <c r="J167" s="19">
        <v>37.1</v>
      </c>
    </row>
    <row r="168" spans="1:10">
      <c r="A168" s="1">
        <v>167</v>
      </c>
      <c r="B168" s="1" t="s">
        <v>173</v>
      </c>
      <c r="C168" s="1" t="s">
        <v>59</v>
      </c>
      <c r="D168" s="1">
        <v>51.9</v>
      </c>
      <c r="E168" s="19">
        <v>56</v>
      </c>
      <c r="F168" s="1">
        <v>48</v>
      </c>
      <c r="G168" s="1">
        <v>82.3</v>
      </c>
      <c r="H168" s="1">
        <v>55.7</v>
      </c>
      <c r="I168" s="1">
        <v>28.4</v>
      </c>
      <c r="J168" s="19"/>
    </row>
    <row r="169" spans="1:10">
      <c r="A169" s="1">
        <v>168</v>
      </c>
      <c r="B169" s="1" t="s">
        <v>174</v>
      </c>
      <c r="C169" s="1" t="s">
        <v>6</v>
      </c>
      <c r="D169" s="1">
        <v>51.8</v>
      </c>
      <c r="E169" s="19">
        <v>40.9</v>
      </c>
      <c r="F169" s="1">
        <v>58.4</v>
      </c>
      <c r="G169" s="1">
        <v>54.8</v>
      </c>
      <c r="H169" s="1">
        <v>87.9</v>
      </c>
      <c r="I169" s="1">
        <v>93.9</v>
      </c>
      <c r="J169" s="19">
        <v>46.6</v>
      </c>
    </row>
    <row r="170" spans="1:10">
      <c r="A170" s="1">
        <v>169</v>
      </c>
      <c r="B170" s="1" t="s">
        <v>175</v>
      </c>
      <c r="C170" s="1" t="s">
        <v>84</v>
      </c>
      <c r="D170" s="1">
        <v>51.3</v>
      </c>
      <c r="E170" s="19">
        <v>57.9</v>
      </c>
      <c r="F170" s="1">
        <v>45</v>
      </c>
      <c r="G170" s="1"/>
      <c r="H170" s="1">
        <v>100</v>
      </c>
      <c r="I170" s="1">
        <v>67.900000000000006</v>
      </c>
      <c r="J170" s="19">
        <v>52.8</v>
      </c>
    </row>
    <row r="171" spans="1:10">
      <c r="A171" s="1">
        <v>170</v>
      </c>
      <c r="B171" s="1" t="s">
        <v>176</v>
      </c>
      <c r="C171" s="1" t="s">
        <v>2</v>
      </c>
      <c r="D171" s="1">
        <v>51.2</v>
      </c>
      <c r="E171" s="19">
        <v>51</v>
      </c>
      <c r="F171" s="1">
        <v>44</v>
      </c>
      <c r="G171" s="1">
        <v>64.8</v>
      </c>
      <c r="H171" s="1">
        <v>37.4</v>
      </c>
      <c r="I171" s="1"/>
      <c r="J171" s="19">
        <v>53.9</v>
      </c>
    </row>
    <row r="172" spans="1:10">
      <c r="A172" s="1">
        <v>171</v>
      </c>
      <c r="B172" s="1" t="s">
        <v>177</v>
      </c>
      <c r="C172" s="1" t="s">
        <v>37</v>
      </c>
      <c r="D172" s="1">
        <v>50.6</v>
      </c>
      <c r="E172" s="19">
        <v>44.7</v>
      </c>
      <c r="F172" s="1">
        <v>63.3</v>
      </c>
      <c r="G172" s="1">
        <v>86.2</v>
      </c>
      <c r="H172" s="1">
        <v>26.7</v>
      </c>
      <c r="I172" s="1">
        <v>41.4</v>
      </c>
      <c r="J172" s="19">
        <v>28.8</v>
      </c>
    </row>
    <row r="173" spans="1:10">
      <c r="A173" s="1">
        <v>172</v>
      </c>
      <c r="B173" s="1" t="s">
        <v>178</v>
      </c>
      <c r="C173" s="1" t="s">
        <v>2</v>
      </c>
      <c r="D173" s="1">
        <v>50.5</v>
      </c>
      <c r="E173" s="19">
        <v>45.3</v>
      </c>
      <c r="F173" s="1">
        <v>47.5</v>
      </c>
      <c r="G173" s="1">
        <v>63.6</v>
      </c>
      <c r="H173" s="1">
        <v>51.2</v>
      </c>
      <c r="I173" s="1">
        <v>27.8</v>
      </c>
      <c r="J173" s="19">
        <v>54.9</v>
      </c>
    </row>
    <row r="174" spans="1:10">
      <c r="A174" s="1">
        <v>173</v>
      </c>
      <c r="B174" s="1" t="s">
        <v>179</v>
      </c>
      <c r="C174" s="1" t="s">
        <v>55</v>
      </c>
      <c r="D174" s="1">
        <v>50.3</v>
      </c>
      <c r="E174" s="19">
        <v>30.2</v>
      </c>
      <c r="F174" s="1">
        <v>59.8</v>
      </c>
      <c r="G174" s="1">
        <v>48.2</v>
      </c>
      <c r="H174" s="1">
        <v>94.9</v>
      </c>
      <c r="I174" s="1">
        <v>99.9</v>
      </c>
      <c r="J174" s="19">
        <v>62.6</v>
      </c>
    </row>
    <row r="175" spans="1:10">
      <c r="A175" s="1">
        <v>174</v>
      </c>
      <c r="B175" s="1" t="s">
        <v>180</v>
      </c>
      <c r="C175" s="1" t="s">
        <v>68</v>
      </c>
      <c r="D175" s="1">
        <v>50.1</v>
      </c>
      <c r="E175" s="19">
        <v>33.299999999999997</v>
      </c>
      <c r="F175" s="1"/>
      <c r="G175" s="1">
        <v>60.2</v>
      </c>
      <c r="H175" s="1">
        <v>37.9</v>
      </c>
      <c r="I175" s="1">
        <v>55.5</v>
      </c>
      <c r="J175" s="19">
        <v>85.8</v>
      </c>
    </row>
    <row r="176" spans="1:10">
      <c r="A176" s="1">
        <v>175</v>
      </c>
      <c r="B176" s="1" t="s">
        <v>181</v>
      </c>
      <c r="C176" s="1" t="s">
        <v>6</v>
      </c>
      <c r="D176" s="1">
        <v>50</v>
      </c>
      <c r="E176" s="19">
        <v>38.6</v>
      </c>
      <c r="F176" s="1">
        <v>52.2</v>
      </c>
      <c r="G176" s="1">
        <v>38.200000000000003</v>
      </c>
      <c r="H176" s="1">
        <v>89</v>
      </c>
      <c r="I176" s="1">
        <v>93.8</v>
      </c>
      <c r="J176" s="19">
        <v>61.8</v>
      </c>
    </row>
    <row r="177" spans="1:10">
      <c r="A177" s="1">
        <v>176</v>
      </c>
      <c r="B177" s="1" t="s">
        <v>182</v>
      </c>
      <c r="C177" s="1" t="s">
        <v>104</v>
      </c>
      <c r="D177" s="1">
        <v>49.7</v>
      </c>
      <c r="E177" s="19">
        <v>49.8</v>
      </c>
      <c r="F177" s="1">
        <v>60.2</v>
      </c>
      <c r="G177" s="1"/>
      <c r="H177" s="1">
        <v>93.1</v>
      </c>
      <c r="I177" s="1">
        <v>60.7</v>
      </c>
      <c r="J177" s="19">
        <v>56.5</v>
      </c>
    </row>
    <row r="178" spans="1:10">
      <c r="A178" s="1">
        <v>177</v>
      </c>
      <c r="B178" s="1" t="s">
        <v>183</v>
      </c>
      <c r="C178" s="1" t="s">
        <v>59</v>
      </c>
      <c r="D178" s="1">
        <v>49.6</v>
      </c>
      <c r="E178" s="19">
        <v>62.5</v>
      </c>
      <c r="F178" s="1"/>
      <c r="G178" s="1">
        <v>66.099999999999994</v>
      </c>
      <c r="H178" s="1">
        <v>42.1</v>
      </c>
      <c r="I178" s="1">
        <v>32.299999999999997</v>
      </c>
      <c r="J178" s="19">
        <v>24.3</v>
      </c>
    </row>
    <row r="179" spans="1:10">
      <c r="A179" s="1">
        <v>178</v>
      </c>
      <c r="B179" s="1" t="s">
        <v>184</v>
      </c>
      <c r="C179" s="1" t="s">
        <v>33</v>
      </c>
      <c r="D179" s="1">
        <v>49.6</v>
      </c>
      <c r="E179" s="19">
        <v>49.4</v>
      </c>
      <c r="F179" s="1"/>
      <c r="G179" s="1">
        <v>100</v>
      </c>
      <c r="H179" s="1">
        <v>37.4</v>
      </c>
      <c r="I179" s="1">
        <v>27.6</v>
      </c>
      <c r="J179" s="19"/>
    </row>
    <row r="180" spans="1:10">
      <c r="A180" s="1">
        <v>179</v>
      </c>
      <c r="B180" s="1" t="s">
        <v>185</v>
      </c>
      <c r="C180" s="1" t="s">
        <v>118</v>
      </c>
      <c r="D180" s="1">
        <v>49.6</v>
      </c>
      <c r="E180" s="19">
        <v>37.9</v>
      </c>
      <c r="F180" s="1"/>
      <c r="G180" s="1">
        <v>82</v>
      </c>
      <c r="H180" s="1">
        <v>86.1</v>
      </c>
      <c r="I180" s="1"/>
      <c r="J180" s="19">
        <v>53.3</v>
      </c>
    </row>
    <row r="181" spans="1:10">
      <c r="A181" s="1">
        <v>180</v>
      </c>
      <c r="B181" s="1" t="s">
        <v>186</v>
      </c>
      <c r="C181" s="1" t="s">
        <v>55</v>
      </c>
      <c r="D181" s="1">
        <v>49.6</v>
      </c>
      <c r="E181" s="19">
        <v>29</v>
      </c>
      <c r="F181" s="1"/>
      <c r="G181" s="1">
        <v>42.1</v>
      </c>
      <c r="H181" s="1">
        <v>87.8</v>
      </c>
      <c r="I181" s="1">
        <v>70.400000000000006</v>
      </c>
      <c r="J181" s="19">
        <v>95.6</v>
      </c>
    </row>
    <row r="182" spans="1:10">
      <c r="A182" s="1">
        <v>181</v>
      </c>
      <c r="B182" s="1" t="s">
        <v>187</v>
      </c>
      <c r="C182" s="1" t="s">
        <v>8</v>
      </c>
      <c r="D182" s="1">
        <v>49.3</v>
      </c>
      <c r="E182" s="19">
        <v>36.1</v>
      </c>
      <c r="F182" s="1">
        <v>33.6</v>
      </c>
      <c r="G182" s="1">
        <v>27.8</v>
      </c>
      <c r="H182" s="1">
        <v>100</v>
      </c>
      <c r="I182" s="1">
        <v>39.9</v>
      </c>
      <c r="J182" s="19">
        <v>93.7</v>
      </c>
    </row>
    <row r="183" spans="1:10">
      <c r="A183" s="1">
        <v>182</v>
      </c>
      <c r="B183" s="1" t="s">
        <v>188</v>
      </c>
      <c r="C183" s="1" t="s">
        <v>81</v>
      </c>
      <c r="D183" s="1">
        <v>48.9</v>
      </c>
      <c r="E183" s="19">
        <v>33</v>
      </c>
      <c r="F183" s="1">
        <v>48.4</v>
      </c>
      <c r="G183" s="1">
        <v>96.6</v>
      </c>
      <c r="H183" s="1">
        <v>79.3</v>
      </c>
      <c r="I183" s="1">
        <v>67.400000000000006</v>
      </c>
      <c r="J183" s="19"/>
    </row>
    <row r="184" spans="1:10">
      <c r="A184" s="1">
        <v>183</v>
      </c>
      <c r="B184" s="1" t="s">
        <v>189</v>
      </c>
      <c r="C184" s="1" t="s">
        <v>190</v>
      </c>
      <c r="D184" s="1">
        <v>48.8</v>
      </c>
      <c r="E184" s="19">
        <v>57.2</v>
      </c>
      <c r="F184" s="1">
        <v>89.6</v>
      </c>
      <c r="G184" s="1"/>
      <c r="H184" s="1">
        <v>40.1</v>
      </c>
      <c r="I184" s="1">
        <v>41.4</v>
      </c>
      <c r="J184" s="19">
        <v>57.7</v>
      </c>
    </row>
    <row r="185" spans="1:10">
      <c r="A185" s="1">
        <v>184</v>
      </c>
      <c r="B185" s="1" t="s">
        <v>191</v>
      </c>
      <c r="C185" s="1" t="s">
        <v>161</v>
      </c>
      <c r="D185" s="1">
        <v>48.8</v>
      </c>
      <c r="E185" s="19">
        <v>39.4</v>
      </c>
      <c r="F185" s="1">
        <v>67.7</v>
      </c>
      <c r="G185" s="1"/>
      <c r="H185" s="1">
        <v>65.7</v>
      </c>
      <c r="I185" s="1">
        <v>88.1</v>
      </c>
      <c r="J185" s="19">
        <v>87.2</v>
      </c>
    </row>
    <row r="186" spans="1:10">
      <c r="A186" s="1">
        <v>185</v>
      </c>
      <c r="B186" s="1" t="s">
        <v>192</v>
      </c>
      <c r="C186" s="1" t="s">
        <v>2</v>
      </c>
      <c r="D186" s="1">
        <v>48.6</v>
      </c>
      <c r="E186" s="19">
        <v>56.8</v>
      </c>
      <c r="F186" s="1">
        <v>34.799999999999997</v>
      </c>
      <c r="G186" s="1">
        <v>62</v>
      </c>
      <c r="H186" s="1"/>
      <c r="I186" s="1">
        <v>21.1</v>
      </c>
      <c r="J186" s="19">
        <v>40.700000000000003</v>
      </c>
    </row>
    <row r="187" spans="1:10">
      <c r="A187" s="1">
        <v>186</v>
      </c>
      <c r="B187" s="1" t="s">
        <v>193</v>
      </c>
      <c r="C187" s="1" t="s">
        <v>159</v>
      </c>
      <c r="D187" s="1">
        <v>48.6</v>
      </c>
      <c r="E187" s="19">
        <v>47.2</v>
      </c>
      <c r="F187" s="1">
        <v>75.2</v>
      </c>
      <c r="G187" s="1"/>
      <c r="H187" s="1"/>
      <c r="I187" s="1"/>
      <c r="J187" s="19">
        <v>93.2</v>
      </c>
    </row>
    <row r="188" spans="1:10">
      <c r="A188" s="1">
        <v>187</v>
      </c>
      <c r="B188" s="1" t="s">
        <v>194</v>
      </c>
      <c r="C188" s="1" t="s">
        <v>2</v>
      </c>
      <c r="D188" s="1">
        <v>48.4</v>
      </c>
      <c r="E188" s="19">
        <v>52.1</v>
      </c>
      <c r="F188" s="1">
        <v>41.7</v>
      </c>
      <c r="G188" s="1">
        <v>46.8</v>
      </c>
      <c r="H188" s="1">
        <v>51.8</v>
      </c>
      <c r="I188" s="1">
        <v>48.3</v>
      </c>
      <c r="J188" s="19">
        <v>44.8</v>
      </c>
    </row>
    <row r="189" spans="1:10">
      <c r="A189" s="1">
        <v>188</v>
      </c>
      <c r="B189" s="1" t="s">
        <v>195</v>
      </c>
      <c r="C189" s="1" t="s">
        <v>6</v>
      </c>
      <c r="D189" s="1">
        <v>48.4</v>
      </c>
      <c r="E189" s="19">
        <v>37.4</v>
      </c>
      <c r="F189" s="1"/>
      <c r="G189" s="1">
        <v>33.299999999999997</v>
      </c>
      <c r="H189" s="1">
        <v>98.1</v>
      </c>
      <c r="I189" s="1">
        <v>97.9</v>
      </c>
      <c r="J189" s="19">
        <v>73</v>
      </c>
    </row>
    <row r="190" spans="1:10">
      <c r="A190" s="1">
        <v>189</v>
      </c>
      <c r="B190" s="1" t="s">
        <v>196</v>
      </c>
      <c r="C190" s="1" t="s">
        <v>197</v>
      </c>
      <c r="D190" s="1">
        <v>48.3</v>
      </c>
      <c r="E190" s="19">
        <v>29.3</v>
      </c>
      <c r="F190" s="1">
        <v>40.299999999999997</v>
      </c>
      <c r="G190" s="1">
        <v>89</v>
      </c>
      <c r="H190" s="1">
        <v>100</v>
      </c>
      <c r="I190" s="1">
        <v>64.400000000000006</v>
      </c>
      <c r="J190" s="19">
        <v>31.4</v>
      </c>
    </row>
    <row r="191" spans="1:10">
      <c r="A191" s="1">
        <v>190</v>
      </c>
      <c r="B191" s="1" t="s">
        <v>198</v>
      </c>
      <c r="C191" s="1" t="s">
        <v>55</v>
      </c>
      <c r="D191" s="1">
        <v>48.2</v>
      </c>
      <c r="E191" s="19">
        <v>38.6</v>
      </c>
      <c r="F191" s="1"/>
      <c r="G191" s="1">
        <v>50.4</v>
      </c>
      <c r="H191" s="1">
        <v>51.8</v>
      </c>
      <c r="I191" s="1">
        <v>33.9</v>
      </c>
      <c r="J191" s="19">
        <v>78.400000000000006</v>
      </c>
    </row>
    <row r="192" spans="1:10">
      <c r="A192" s="1">
        <v>191</v>
      </c>
      <c r="B192" s="1" t="s">
        <v>199</v>
      </c>
      <c r="C192" s="1" t="s">
        <v>125</v>
      </c>
      <c r="D192" s="1">
        <v>48</v>
      </c>
      <c r="E192" s="19">
        <v>70.5</v>
      </c>
      <c r="F192" s="1">
        <v>79.2</v>
      </c>
      <c r="G192" s="1"/>
      <c r="H192" s="1"/>
      <c r="I192" s="1"/>
      <c r="J192" s="19">
        <v>33.6</v>
      </c>
    </row>
    <row r="193" spans="1:10">
      <c r="A193" s="1">
        <v>192</v>
      </c>
      <c r="B193" s="1" t="s">
        <v>200</v>
      </c>
      <c r="C193" s="1" t="s">
        <v>201</v>
      </c>
      <c r="D193" s="1">
        <v>48</v>
      </c>
      <c r="E193" s="19">
        <v>58.1</v>
      </c>
      <c r="F193" s="1">
        <v>48.1</v>
      </c>
      <c r="G193" s="1">
        <v>26.6</v>
      </c>
      <c r="H193" s="1">
        <v>69.3</v>
      </c>
      <c r="I193" s="1">
        <v>51.6</v>
      </c>
      <c r="J193" s="19">
        <v>42.3</v>
      </c>
    </row>
    <row r="194" spans="1:10">
      <c r="A194" s="1">
        <v>193</v>
      </c>
      <c r="B194" s="1" t="s">
        <v>202</v>
      </c>
      <c r="C194" s="1" t="s">
        <v>20</v>
      </c>
      <c r="D194" s="1">
        <v>47.8</v>
      </c>
      <c r="E194" s="19">
        <v>48.8</v>
      </c>
      <c r="F194" s="1">
        <v>81</v>
      </c>
      <c r="G194" s="1"/>
      <c r="H194" s="1">
        <v>96.7</v>
      </c>
      <c r="I194" s="1">
        <v>94.6</v>
      </c>
      <c r="J194" s="19">
        <v>37.700000000000003</v>
      </c>
    </row>
    <row r="195" spans="1:10">
      <c r="A195" s="1">
        <v>186</v>
      </c>
      <c r="B195" s="1" t="s">
        <v>203</v>
      </c>
      <c r="C195" s="1" t="s">
        <v>2</v>
      </c>
      <c r="D195" s="1">
        <v>48.6</v>
      </c>
      <c r="E195" s="19">
        <v>29.9</v>
      </c>
      <c r="F195" s="1"/>
      <c r="G195" s="1">
        <v>99.9</v>
      </c>
      <c r="H195" s="1">
        <v>31.4</v>
      </c>
      <c r="I195" s="1">
        <v>83.9</v>
      </c>
      <c r="J195" s="19">
        <v>49.2</v>
      </c>
    </row>
    <row r="196" spans="1:10">
      <c r="A196" s="1">
        <v>195</v>
      </c>
      <c r="B196" s="1" t="s">
        <v>204</v>
      </c>
      <c r="C196" s="1" t="s">
        <v>6</v>
      </c>
      <c r="D196" s="1">
        <v>47.5</v>
      </c>
      <c r="E196" s="19">
        <v>36.200000000000003</v>
      </c>
      <c r="F196" s="1">
        <v>55.2</v>
      </c>
      <c r="G196" s="1">
        <v>42.7</v>
      </c>
      <c r="H196" s="1">
        <v>98.8</v>
      </c>
      <c r="I196" s="1">
        <v>94.5</v>
      </c>
      <c r="J196" s="19">
        <v>45.3</v>
      </c>
    </row>
    <row r="197" spans="1:10">
      <c r="A197" s="1">
        <v>196</v>
      </c>
      <c r="B197" s="1" t="s">
        <v>205</v>
      </c>
      <c r="C197" s="1" t="s">
        <v>74</v>
      </c>
      <c r="D197" s="1">
        <v>47.2</v>
      </c>
      <c r="E197" s="19">
        <v>66.3</v>
      </c>
      <c r="F197" s="1">
        <v>35.299999999999997</v>
      </c>
      <c r="G197" s="1"/>
      <c r="H197" s="1">
        <v>38.1</v>
      </c>
      <c r="I197" s="1"/>
      <c r="J197" s="19">
        <v>49.5</v>
      </c>
    </row>
    <row r="198" spans="1:10">
      <c r="A198" s="1">
        <v>197</v>
      </c>
      <c r="B198" s="1" t="s">
        <v>206</v>
      </c>
      <c r="C198" s="1" t="s">
        <v>30</v>
      </c>
      <c r="D198" s="1">
        <v>47.2</v>
      </c>
      <c r="E198" s="19">
        <v>45</v>
      </c>
      <c r="F198" s="1">
        <v>65.900000000000006</v>
      </c>
      <c r="G198" s="1">
        <v>29.6</v>
      </c>
      <c r="H198" s="1">
        <v>80.400000000000006</v>
      </c>
      <c r="I198" s="1">
        <v>65</v>
      </c>
      <c r="J198" s="19">
        <v>46.3</v>
      </c>
    </row>
    <row r="199" spans="1:10">
      <c r="A199" s="1">
        <v>198</v>
      </c>
      <c r="B199" s="1" t="s">
        <v>207</v>
      </c>
      <c r="C199" s="1" t="s">
        <v>30</v>
      </c>
      <c r="D199" s="1">
        <v>47.1</v>
      </c>
      <c r="E199" s="19">
        <v>39.9</v>
      </c>
      <c r="F199" s="1">
        <v>60.2</v>
      </c>
      <c r="G199" s="1"/>
      <c r="H199" s="1">
        <v>99.2</v>
      </c>
      <c r="I199" s="1">
        <v>56.1</v>
      </c>
      <c r="J199" s="19">
        <v>73.5</v>
      </c>
    </row>
    <row r="200" spans="1:10">
      <c r="A200" s="1">
        <v>199</v>
      </c>
      <c r="B200" s="1" t="s">
        <v>208</v>
      </c>
      <c r="C200" s="1" t="s">
        <v>55</v>
      </c>
      <c r="D200" s="1">
        <v>46.8</v>
      </c>
      <c r="E200" s="19">
        <v>52.3</v>
      </c>
      <c r="F200" s="1">
        <v>50.7</v>
      </c>
      <c r="G200" s="1">
        <v>33.299999999999997</v>
      </c>
      <c r="H200" s="1">
        <v>45</v>
      </c>
      <c r="I200" s="1"/>
      <c r="J200" s="19">
        <v>56.1</v>
      </c>
    </row>
    <row r="201" spans="1:10">
      <c r="A201" s="1">
        <v>200</v>
      </c>
      <c r="B201" s="1" t="s">
        <v>209</v>
      </c>
      <c r="C201" s="1" t="s">
        <v>151</v>
      </c>
      <c r="D201" s="1">
        <v>46.7</v>
      </c>
      <c r="E201" s="19">
        <v>78.599999999999994</v>
      </c>
      <c r="F201" s="1">
        <v>92.5</v>
      </c>
      <c r="G201" s="1"/>
      <c r="H201" s="1"/>
      <c r="I201" s="1"/>
      <c r="J201" s="19"/>
    </row>
    <row r="202" spans="1:10">
      <c r="A202" s="1">
        <v>201</v>
      </c>
      <c r="B202" s="1" t="s">
        <v>210</v>
      </c>
      <c r="C202" s="1" t="s">
        <v>35</v>
      </c>
      <c r="D202" s="1">
        <v>46.5</v>
      </c>
      <c r="E202" s="19">
        <v>68.099999999999994</v>
      </c>
      <c r="F202" s="1">
        <v>84.5</v>
      </c>
      <c r="G202" s="1">
        <v>29.2</v>
      </c>
      <c r="H202" s="1">
        <v>31.7</v>
      </c>
      <c r="I202" s="1">
        <v>37.200000000000003</v>
      </c>
      <c r="J202" s="19"/>
    </row>
    <row r="203" spans="1:10">
      <c r="A203" s="1">
        <v>202</v>
      </c>
      <c r="B203" s="1" t="s">
        <v>211</v>
      </c>
      <c r="C203" s="1" t="s">
        <v>2</v>
      </c>
      <c r="D203" s="1">
        <v>46.4</v>
      </c>
      <c r="E203" s="19"/>
      <c r="F203" s="1"/>
      <c r="G203" s="1">
        <v>96.8</v>
      </c>
      <c r="H203" s="1">
        <v>29.9</v>
      </c>
      <c r="I203" s="1">
        <v>64.2</v>
      </c>
      <c r="J203" s="19">
        <v>59.3</v>
      </c>
    </row>
    <row r="204" spans="1:10">
      <c r="A204" s="1">
        <v>203</v>
      </c>
      <c r="B204" s="1" t="s">
        <v>212</v>
      </c>
      <c r="C204" s="1" t="s">
        <v>167</v>
      </c>
      <c r="D204" s="1">
        <v>46.3</v>
      </c>
      <c r="E204" s="19">
        <v>68.7</v>
      </c>
      <c r="F204" s="1">
        <v>37.5</v>
      </c>
      <c r="G204" s="1"/>
      <c r="H204" s="1">
        <v>22.2</v>
      </c>
      <c r="I204" s="1">
        <v>28</v>
      </c>
      <c r="J204" s="19">
        <v>42.4</v>
      </c>
    </row>
    <row r="205" spans="1:10">
      <c r="A205" s="1">
        <v>204</v>
      </c>
      <c r="B205" s="1" t="s">
        <v>213</v>
      </c>
      <c r="C205" s="1" t="s">
        <v>2</v>
      </c>
      <c r="D205" s="1">
        <v>46.3</v>
      </c>
      <c r="E205" s="19">
        <v>37.700000000000003</v>
      </c>
      <c r="F205" s="1"/>
      <c r="G205" s="1">
        <v>100</v>
      </c>
      <c r="H205" s="1"/>
      <c r="I205" s="1">
        <v>34.5</v>
      </c>
      <c r="J205" s="19">
        <v>35.799999999999997</v>
      </c>
    </row>
    <row r="206" spans="1:10">
      <c r="A206" s="1">
        <v>205</v>
      </c>
      <c r="B206" s="1" t="s">
        <v>214</v>
      </c>
      <c r="C206" s="1" t="s">
        <v>2</v>
      </c>
      <c r="D206" s="1">
        <v>46.3</v>
      </c>
      <c r="E206" s="19">
        <v>33.200000000000003</v>
      </c>
      <c r="F206" s="1">
        <v>43.7</v>
      </c>
      <c r="G206" s="1">
        <v>41</v>
      </c>
      <c r="H206" s="1">
        <v>65</v>
      </c>
      <c r="I206" s="1">
        <v>22.3</v>
      </c>
      <c r="J206" s="19">
        <v>80.099999999999994</v>
      </c>
    </row>
    <row r="207" spans="1:10">
      <c r="A207" s="1">
        <v>206</v>
      </c>
      <c r="B207" s="1" t="s">
        <v>215</v>
      </c>
      <c r="C207" s="1" t="s">
        <v>33</v>
      </c>
      <c r="D207" s="1">
        <v>46.1</v>
      </c>
      <c r="E207" s="19">
        <v>79.2</v>
      </c>
      <c r="F207" s="1"/>
      <c r="G207" s="1"/>
      <c r="H207" s="1"/>
      <c r="I207" s="1">
        <v>38.299999999999997</v>
      </c>
      <c r="J207" s="19">
        <v>36.5</v>
      </c>
    </row>
    <row r="208" spans="1:10">
      <c r="A208" s="1">
        <v>207</v>
      </c>
      <c r="B208" s="1" t="s">
        <v>216</v>
      </c>
      <c r="C208" s="1" t="s">
        <v>133</v>
      </c>
      <c r="D208" s="1">
        <v>46.1</v>
      </c>
      <c r="E208" s="19">
        <v>36</v>
      </c>
      <c r="F208" s="1">
        <v>92.6</v>
      </c>
      <c r="G208" s="1">
        <v>75.599999999999994</v>
      </c>
      <c r="H208" s="1">
        <v>94.9</v>
      </c>
      <c r="I208" s="1">
        <v>35.299999999999997</v>
      </c>
      <c r="J208" s="19"/>
    </row>
    <row r="209" spans="1:10">
      <c r="A209" s="1">
        <v>208</v>
      </c>
      <c r="B209" s="1" t="s">
        <v>217</v>
      </c>
      <c r="C209" s="1" t="s">
        <v>190</v>
      </c>
      <c r="D209" s="1">
        <v>46</v>
      </c>
      <c r="E209" s="19">
        <v>80.2</v>
      </c>
      <c r="F209" s="1">
        <v>54.5</v>
      </c>
      <c r="G209" s="1"/>
      <c r="H209" s="1"/>
      <c r="I209" s="1"/>
      <c r="J209" s="19">
        <v>29.8</v>
      </c>
    </row>
    <row r="210" spans="1:10">
      <c r="A210" s="1">
        <v>209</v>
      </c>
      <c r="B210" s="1" t="s">
        <v>218</v>
      </c>
      <c r="C210" s="1" t="s">
        <v>81</v>
      </c>
      <c r="D210" s="1">
        <v>45.8</v>
      </c>
      <c r="E210" s="19">
        <v>33.9</v>
      </c>
      <c r="F210" s="1">
        <v>33</v>
      </c>
      <c r="G210" s="1">
        <v>93.1</v>
      </c>
      <c r="H210" s="1">
        <v>67</v>
      </c>
      <c r="I210" s="1">
        <v>48.4</v>
      </c>
      <c r="J210" s="19">
        <v>22.1</v>
      </c>
    </row>
    <row r="211" spans="1:10">
      <c r="A211" s="1">
        <v>210</v>
      </c>
      <c r="B211" s="1" t="s">
        <v>219</v>
      </c>
      <c r="C211" s="1" t="s">
        <v>167</v>
      </c>
      <c r="D211" s="1">
        <v>45.7</v>
      </c>
      <c r="E211" s="19">
        <v>64.400000000000006</v>
      </c>
      <c r="F211" s="1">
        <v>68</v>
      </c>
      <c r="G211" s="1">
        <v>34.700000000000003</v>
      </c>
      <c r="H211" s="1"/>
      <c r="I211" s="1"/>
      <c r="J211" s="19">
        <v>26.3</v>
      </c>
    </row>
    <row r="212" spans="1:10">
      <c r="A212" s="1">
        <v>211</v>
      </c>
      <c r="B212" s="1" t="s">
        <v>220</v>
      </c>
      <c r="C212" s="1" t="s">
        <v>59</v>
      </c>
      <c r="D212" s="1">
        <v>45.7</v>
      </c>
      <c r="E212" s="19">
        <v>41.6</v>
      </c>
      <c r="F212" s="1">
        <v>67.8</v>
      </c>
      <c r="G212" s="1"/>
      <c r="H212" s="1">
        <v>72.900000000000006</v>
      </c>
      <c r="I212" s="1">
        <v>36.200000000000003</v>
      </c>
      <c r="J212" s="19">
        <v>77</v>
      </c>
    </row>
    <row r="213" spans="1:10">
      <c r="A213" s="1">
        <v>212</v>
      </c>
      <c r="B213" s="1" t="s">
        <v>221</v>
      </c>
      <c r="C213" s="1" t="s">
        <v>153</v>
      </c>
      <c r="D213" s="1">
        <v>45.6</v>
      </c>
      <c r="E213" s="19">
        <v>47.7</v>
      </c>
      <c r="F213" s="1">
        <v>36.200000000000003</v>
      </c>
      <c r="G213" s="1"/>
      <c r="H213" s="1">
        <v>31.6</v>
      </c>
      <c r="I213" s="1"/>
      <c r="J213" s="19">
        <v>97</v>
      </c>
    </row>
    <row r="214" spans="1:10">
      <c r="A214" s="1">
        <v>213</v>
      </c>
      <c r="B214" s="1" t="s">
        <v>222</v>
      </c>
      <c r="C214" s="1" t="s">
        <v>153</v>
      </c>
      <c r="D214" s="1">
        <v>45.5</v>
      </c>
      <c r="E214" s="19">
        <v>45.2</v>
      </c>
      <c r="F214" s="1">
        <v>32.4</v>
      </c>
      <c r="G214" s="1"/>
      <c r="H214" s="1">
        <v>65.3</v>
      </c>
      <c r="I214" s="1"/>
      <c r="J214" s="19">
        <v>80.400000000000006</v>
      </c>
    </row>
    <row r="215" spans="1:10">
      <c r="A215" s="1">
        <v>214</v>
      </c>
      <c r="B215" s="1" t="s">
        <v>223</v>
      </c>
      <c r="C215" s="1" t="s">
        <v>84</v>
      </c>
      <c r="D215" s="1">
        <v>45.4</v>
      </c>
      <c r="E215" s="19">
        <v>45.7</v>
      </c>
      <c r="F215" s="1">
        <v>45.5</v>
      </c>
      <c r="G215" s="1"/>
      <c r="H215" s="1">
        <v>99</v>
      </c>
      <c r="I215" s="1">
        <v>62.6</v>
      </c>
      <c r="J215" s="19">
        <v>54.8</v>
      </c>
    </row>
    <row r="216" spans="1:10">
      <c r="A216" s="1">
        <v>215</v>
      </c>
      <c r="B216" s="1" t="s">
        <v>224</v>
      </c>
      <c r="C216" s="1" t="s">
        <v>2</v>
      </c>
      <c r="D216" s="1">
        <v>45.4</v>
      </c>
      <c r="E216" s="19">
        <v>40.299999999999997</v>
      </c>
      <c r="F216" s="1">
        <v>60.9</v>
      </c>
      <c r="G216" s="1">
        <v>60.9</v>
      </c>
      <c r="H216" s="1">
        <v>38.4</v>
      </c>
      <c r="I216" s="1">
        <v>53.2</v>
      </c>
      <c r="J216" s="19">
        <v>31.8</v>
      </c>
    </row>
    <row r="217" spans="1:10">
      <c r="A217" s="1">
        <v>216</v>
      </c>
      <c r="B217" s="1" t="s">
        <v>225</v>
      </c>
      <c r="C217" s="1" t="s">
        <v>35</v>
      </c>
      <c r="D217" s="1">
        <v>45.1</v>
      </c>
      <c r="E217" s="19">
        <v>57.3</v>
      </c>
      <c r="F217" s="1">
        <v>73.2</v>
      </c>
      <c r="G217" s="1">
        <v>58.9</v>
      </c>
      <c r="H217" s="1"/>
      <c r="I217" s="1"/>
      <c r="J217" s="19"/>
    </row>
    <row r="218" spans="1:10">
      <c r="A218" s="1">
        <v>217</v>
      </c>
      <c r="B218" s="1" t="s">
        <v>226</v>
      </c>
      <c r="C218" s="1" t="s">
        <v>81</v>
      </c>
      <c r="D218" s="1">
        <v>45.1</v>
      </c>
      <c r="E218" s="19">
        <v>46.2</v>
      </c>
      <c r="F218" s="1">
        <v>57.9</v>
      </c>
      <c r="G218" s="1">
        <v>29.4</v>
      </c>
      <c r="H218" s="1">
        <v>95.1</v>
      </c>
      <c r="I218" s="1">
        <v>96</v>
      </c>
      <c r="J218" s="19">
        <v>25.7</v>
      </c>
    </row>
    <row r="219" spans="1:10">
      <c r="A219" s="1">
        <v>218</v>
      </c>
      <c r="B219" s="1" t="s">
        <v>227</v>
      </c>
      <c r="C219" s="1" t="s">
        <v>20</v>
      </c>
      <c r="D219" s="1">
        <v>44.7</v>
      </c>
      <c r="E219" s="19">
        <v>31.7</v>
      </c>
      <c r="F219" s="1">
        <v>63.1</v>
      </c>
      <c r="G219" s="1">
        <v>27.5</v>
      </c>
      <c r="H219" s="1">
        <v>99.7</v>
      </c>
      <c r="I219" s="1">
        <v>74.7</v>
      </c>
      <c r="J219" s="19">
        <v>56.2</v>
      </c>
    </row>
    <row r="220" spans="1:10">
      <c r="A220" s="1">
        <v>219</v>
      </c>
      <c r="B220" s="1" t="s">
        <v>228</v>
      </c>
      <c r="C220" s="1" t="s">
        <v>159</v>
      </c>
      <c r="D220" s="1">
        <v>44.6</v>
      </c>
      <c r="E220" s="19">
        <v>54.7</v>
      </c>
      <c r="F220" s="1">
        <v>79.099999999999994</v>
      </c>
      <c r="G220" s="1">
        <v>25</v>
      </c>
      <c r="H220" s="1"/>
      <c r="I220" s="1"/>
      <c r="J220" s="19">
        <v>48.5</v>
      </c>
    </row>
    <row r="221" spans="1:10">
      <c r="A221" s="1">
        <v>220</v>
      </c>
      <c r="B221" s="1" t="s">
        <v>229</v>
      </c>
      <c r="C221" s="1" t="s">
        <v>33</v>
      </c>
      <c r="D221" s="1">
        <v>44.5</v>
      </c>
      <c r="E221" s="19">
        <v>31.4</v>
      </c>
      <c r="F221" s="1">
        <v>64.7</v>
      </c>
      <c r="G221" s="1">
        <v>84.7</v>
      </c>
      <c r="H221" s="1">
        <v>53.2</v>
      </c>
      <c r="I221" s="1">
        <v>98</v>
      </c>
      <c r="J221" s="19"/>
    </row>
    <row r="222" spans="1:10">
      <c r="A222" s="1">
        <v>221</v>
      </c>
      <c r="B222" s="1" t="s">
        <v>230</v>
      </c>
      <c r="C222" s="1" t="s">
        <v>33</v>
      </c>
      <c r="D222" s="1">
        <v>44.4</v>
      </c>
      <c r="E222" s="19">
        <v>74.900000000000006</v>
      </c>
      <c r="F222" s="1">
        <v>68.099999999999994</v>
      </c>
      <c r="G222" s="1"/>
      <c r="H222" s="1">
        <v>26.7</v>
      </c>
      <c r="I222" s="1">
        <v>67</v>
      </c>
      <c r="J222" s="19"/>
    </row>
    <row r="223" spans="1:10">
      <c r="A223" s="1">
        <v>222</v>
      </c>
      <c r="B223" s="1" t="s">
        <v>231</v>
      </c>
      <c r="C223" s="1" t="s">
        <v>2</v>
      </c>
      <c r="D223" s="1">
        <v>44.2</v>
      </c>
      <c r="E223" s="19">
        <v>51.8</v>
      </c>
      <c r="F223" s="1">
        <v>31</v>
      </c>
      <c r="G223" s="1"/>
      <c r="H223" s="1">
        <v>30.4</v>
      </c>
      <c r="I223" s="1">
        <v>58.3</v>
      </c>
      <c r="J223" s="19">
        <v>70.3</v>
      </c>
    </row>
    <row r="224" spans="1:10">
      <c r="A224" s="1">
        <v>223</v>
      </c>
      <c r="B224" s="1" t="s">
        <v>232</v>
      </c>
      <c r="C224" s="1" t="s">
        <v>190</v>
      </c>
      <c r="D224" s="1">
        <v>44</v>
      </c>
      <c r="E224" s="19">
        <v>76.3</v>
      </c>
      <c r="F224" s="1">
        <v>43.8</v>
      </c>
      <c r="G224" s="1"/>
      <c r="H224" s="1"/>
      <c r="I224" s="1"/>
      <c r="J224" s="19">
        <v>38.1</v>
      </c>
    </row>
    <row r="225" spans="1:10">
      <c r="A225" s="1">
        <v>224</v>
      </c>
      <c r="B225" s="1" t="s">
        <v>233</v>
      </c>
      <c r="C225" s="1" t="s">
        <v>30</v>
      </c>
      <c r="D225" s="1">
        <v>44</v>
      </c>
      <c r="E225" s="19">
        <v>43.4</v>
      </c>
      <c r="F225" s="1">
        <v>62.3</v>
      </c>
      <c r="G225" s="1"/>
      <c r="H225" s="1">
        <v>76.400000000000006</v>
      </c>
      <c r="I225" s="1">
        <v>25.6</v>
      </c>
      <c r="J225" s="19">
        <v>65.7</v>
      </c>
    </row>
    <row r="226" spans="1:10">
      <c r="A226" s="1">
        <v>225</v>
      </c>
      <c r="B226" s="1" t="s">
        <v>234</v>
      </c>
      <c r="C226" s="1" t="s">
        <v>35</v>
      </c>
      <c r="D226" s="1">
        <v>43.8</v>
      </c>
      <c r="E226" s="19">
        <v>45.3</v>
      </c>
      <c r="F226" s="1"/>
      <c r="G226" s="1">
        <v>77</v>
      </c>
      <c r="H226" s="1"/>
      <c r="I226" s="1">
        <v>29.3</v>
      </c>
      <c r="J226" s="19">
        <v>24.9</v>
      </c>
    </row>
    <row r="227" spans="1:10">
      <c r="A227" s="1">
        <v>226</v>
      </c>
      <c r="B227" s="1" t="s">
        <v>235</v>
      </c>
      <c r="C227" s="1" t="s">
        <v>30</v>
      </c>
      <c r="D227" s="1">
        <v>43.6</v>
      </c>
      <c r="E227" s="19">
        <v>31.9</v>
      </c>
      <c r="F227" s="1">
        <v>35.6</v>
      </c>
      <c r="G227" s="1"/>
      <c r="H227" s="1">
        <v>94.9</v>
      </c>
      <c r="I227" s="1">
        <v>92.7</v>
      </c>
      <c r="J227" s="19">
        <v>82.9</v>
      </c>
    </row>
    <row r="228" spans="1:10">
      <c r="A228" s="1">
        <v>227</v>
      </c>
      <c r="B228" s="1" t="s">
        <v>236</v>
      </c>
      <c r="C228" s="1" t="s">
        <v>197</v>
      </c>
      <c r="D228" s="1">
        <v>43.4</v>
      </c>
      <c r="E228" s="19">
        <v>34.5</v>
      </c>
      <c r="F228" s="1">
        <v>33.4</v>
      </c>
      <c r="G228" s="1">
        <v>88.5</v>
      </c>
      <c r="H228" s="1">
        <v>98.8</v>
      </c>
      <c r="I228" s="1"/>
      <c r="J228" s="19"/>
    </row>
    <row r="229" spans="1:10">
      <c r="A229" s="1">
        <v>228</v>
      </c>
      <c r="B229" s="1" t="s">
        <v>237</v>
      </c>
      <c r="C229" s="1" t="s">
        <v>33</v>
      </c>
      <c r="D229" s="1">
        <v>43.3</v>
      </c>
      <c r="E229" s="19">
        <v>71.400000000000006</v>
      </c>
      <c r="F229" s="1">
        <v>82.5</v>
      </c>
      <c r="G229" s="1"/>
      <c r="H229" s="1">
        <v>19.2</v>
      </c>
      <c r="I229" s="1">
        <v>79.2</v>
      </c>
      <c r="J229" s="19"/>
    </row>
    <row r="230" spans="1:10">
      <c r="A230" s="1">
        <v>229</v>
      </c>
      <c r="B230" s="1" t="s">
        <v>238</v>
      </c>
      <c r="C230" s="1" t="s">
        <v>84</v>
      </c>
      <c r="D230" s="1">
        <v>43.3</v>
      </c>
      <c r="E230" s="19">
        <v>46.6</v>
      </c>
      <c r="F230" s="1">
        <v>42.9</v>
      </c>
      <c r="G230" s="1"/>
      <c r="H230" s="1">
        <v>100</v>
      </c>
      <c r="I230" s="1">
        <v>60.9</v>
      </c>
      <c r="J230" s="19">
        <v>47.8</v>
      </c>
    </row>
    <row r="231" spans="1:10">
      <c r="A231" s="1">
        <v>230</v>
      </c>
      <c r="B231" s="1" t="s">
        <v>239</v>
      </c>
      <c r="C231" s="1" t="s">
        <v>240</v>
      </c>
      <c r="D231" s="1">
        <v>43.3</v>
      </c>
      <c r="E231" s="19">
        <v>28.6</v>
      </c>
      <c r="F231" s="1">
        <v>84.9</v>
      </c>
      <c r="G231" s="1">
        <v>60.2</v>
      </c>
      <c r="H231" s="1">
        <v>98.6</v>
      </c>
      <c r="I231" s="1">
        <v>69.599999999999994</v>
      </c>
      <c r="J231" s="19"/>
    </row>
    <row r="232" spans="1:10">
      <c r="A232" s="1">
        <v>231</v>
      </c>
      <c r="B232" s="1" t="s">
        <v>241</v>
      </c>
      <c r="C232" s="1" t="s">
        <v>59</v>
      </c>
      <c r="D232" s="1">
        <v>43</v>
      </c>
      <c r="E232" s="19">
        <v>57.9</v>
      </c>
      <c r="F232" s="1"/>
      <c r="G232" s="1">
        <v>48.3</v>
      </c>
      <c r="H232" s="1">
        <v>16.7</v>
      </c>
      <c r="I232" s="1">
        <v>34.1</v>
      </c>
      <c r="J232" s="19">
        <v>23.5</v>
      </c>
    </row>
    <row r="233" spans="1:10">
      <c r="A233" s="1">
        <v>232</v>
      </c>
      <c r="B233" s="1" t="s">
        <v>242</v>
      </c>
      <c r="C233" s="1" t="s">
        <v>59</v>
      </c>
      <c r="D233" s="1">
        <v>42.9</v>
      </c>
      <c r="E233" s="19">
        <v>58.8</v>
      </c>
      <c r="F233" s="1">
        <v>39.200000000000003</v>
      </c>
      <c r="G233" s="1">
        <v>42</v>
      </c>
      <c r="H233" s="1">
        <v>30.3</v>
      </c>
      <c r="I233" s="1">
        <v>27.1</v>
      </c>
      <c r="J233" s="19"/>
    </row>
    <row r="234" spans="1:10">
      <c r="A234" s="1">
        <v>233</v>
      </c>
      <c r="B234" s="1" t="s">
        <v>243</v>
      </c>
      <c r="C234" s="1" t="s">
        <v>2</v>
      </c>
      <c r="D234" s="1">
        <v>42.8</v>
      </c>
      <c r="E234" s="19">
        <v>52.1</v>
      </c>
      <c r="F234" s="1"/>
      <c r="G234" s="1"/>
      <c r="H234" s="1">
        <v>21.8</v>
      </c>
      <c r="I234" s="1"/>
      <c r="J234" s="19">
        <v>67.099999999999994</v>
      </c>
    </row>
    <row r="235" spans="1:10">
      <c r="A235" s="1">
        <v>234</v>
      </c>
      <c r="B235" s="1" t="s">
        <v>244</v>
      </c>
      <c r="C235" s="1" t="s">
        <v>94</v>
      </c>
      <c r="D235" s="1">
        <v>42.7</v>
      </c>
      <c r="E235" s="19">
        <v>34.5</v>
      </c>
      <c r="F235" s="1">
        <v>54.8</v>
      </c>
      <c r="G235" s="1">
        <v>87.9</v>
      </c>
      <c r="H235" s="1">
        <v>29.5</v>
      </c>
      <c r="I235" s="1"/>
      <c r="J235" s="19"/>
    </row>
    <row r="236" spans="1:10">
      <c r="A236" s="1">
        <v>235</v>
      </c>
      <c r="B236" s="1" t="s">
        <v>245</v>
      </c>
      <c r="C236" s="1" t="s">
        <v>6</v>
      </c>
      <c r="D236" s="1">
        <v>42.6</v>
      </c>
      <c r="E236" s="19"/>
      <c r="F236" s="1"/>
      <c r="G236" s="1">
        <v>27.2</v>
      </c>
      <c r="H236" s="1">
        <v>98.3</v>
      </c>
      <c r="I236" s="1">
        <v>99.1</v>
      </c>
      <c r="J236" s="19">
        <v>71.5</v>
      </c>
    </row>
    <row r="237" spans="1:10">
      <c r="A237" s="1">
        <v>236</v>
      </c>
      <c r="B237" s="1" t="s">
        <v>246</v>
      </c>
      <c r="C237" s="1" t="s">
        <v>247</v>
      </c>
      <c r="D237" s="1">
        <v>42.5</v>
      </c>
      <c r="E237" s="19">
        <v>42.1</v>
      </c>
      <c r="F237" s="1">
        <v>36.5</v>
      </c>
      <c r="G237" s="1">
        <v>96.9</v>
      </c>
      <c r="H237" s="1">
        <v>30.3</v>
      </c>
      <c r="I237" s="1"/>
      <c r="J237" s="19"/>
    </row>
    <row r="238" spans="1:10">
      <c r="A238" s="1">
        <v>237</v>
      </c>
      <c r="B238" s="1" t="s">
        <v>248</v>
      </c>
      <c r="C238" s="1" t="s">
        <v>6</v>
      </c>
      <c r="D238" s="1">
        <v>42.3</v>
      </c>
      <c r="E238" s="19">
        <v>31.7</v>
      </c>
      <c r="F238" s="1">
        <v>60.1</v>
      </c>
      <c r="G238" s="1">
        <v>33.799999999999997</v>
      </c>
      <c r="H238" s="1">
        <v>84.3</v>
      </c>
      <c r="I238" s="1">
        <v>58.1</v>
      </c>
      <c r="J238" s="19">
        <v>47.9</v>
      </c>
    </row>
    <row r="239" spans="1:10">
      <c r="A239" s="1">
        <v>238</v>
      </c>
      <c r="B239" s="1" t="s">
        <v>249</v>
      </c>
      <c r="C239" s="1" t="s">
        <v>2</v>
      </c>
      <c r="D239" s="1">
        <v>42.2</v>
      </c>
      <c r="E239" s="19"/>
      <c r="F239" s="1"/>
      <c r="G239" s="1">
        <v>67.8</v>
      </c>
      <c r="H239" s="1">
        <v>38</v>
      </c>
      <c r="I239" s="1">
        <v>60.1</v>
      </c>
      <c r="J239" s="19">
        <v>59.8</v>
      </c>
    </row>
    <row r="240" spans="1:10">
      <c r="A240" s="1">
        <v>239</v>
      </c>
      <c r="B240" s="1" t="s">
        <v>250</v>
      </c>
      <c r="C240" s="1" t="s">
        <v>167</v>
      </c>
      <c r="D240" s="1">
        <v>42.1</v>
      </c>
      <c r="E240" s="19">
        <v>68</v>
      </c>
      <c r="F240" s="1">
        <v>72.599999999999994</v>
      </c>
      <c r="G240" s="1"/>
      <c r="H240" s="1"/>
      <c r="I240" s="1">
        <v>36.799999999999997</v>
      </c>
      <c r="J240" s="19"/>
    </row>
    <row r="241" spans="1:10">
      <c r="A241" s="1">
        <v>240</v>
      </c>
      <c r="B241" s="1" t="s">
        <v>251</v>
      </c>
      <c r="C241" s="1" t="s">
        <v>6</v>
      </c>
      <c r="D241" s="1">
        <v>42.1</v>
      </c>
      <c r="E241" s="19"/>
      <c r="F241" s="1"/>
      <c r="G241" s="1">
        <v>56.9</v>
      </c>
      <c r="H241" s="1">
        <v>84.4</v>
      </c>
      <c r="I241" s="1">
        <v>97.1</v>
      </c>
      <c r="J241" s="19">
        <v>43.7</v>
      </c>
    </row>
    <row r="242" spans="1:10">
      <c r="A242" s="1">
        <v>241</v>
      </c>
      <c r="B242" s="1" t="s">
        <v>252</v>
      </c>
      <c r="C242" s="1" t="s">
        <v>68</v>
      </c>
      <c r="D242" s="1">
        <v>42</v>
      </c>
      <c r="E242" s="19">
        <v>42.2</v>
      </c>
      <c r="F242" s="1">
        <v>34.299999999999997</v>
      </c>
      <c r="G242" s="1">
        <v>39.799999999999997</v>
      </c>
      <c r="H242" s="1">
        <v>17.600000000000001</v>
      </c>
      <c r="I242" s="1">
        <v>27.7</v>
      </c>
      <c r="J242" s="19">
        <v>57.1</v>
      </c>
    </row>
    <row r="243" spans="1:10">
      <c r="A243" s="1">
        <v>242</v>
      </c>
      <c r="B243" s="1" t="s">
        <v>253</v>
      </c>
      <c r="C243" s="1" t="s">
        <v>33</v>
      </c>
      <c r="D243" s="1">
        <v>42</v>
      </c>
      <c r="E243" s="19">
        <v>37.4</v>
      </c>
      <c r="F243" s="1"/>
      <c r="G243" s="1">
        <v>68.099999999999994</v>
      </c>
      <c r="H243" s="1">
        <v>32.200000000000003</v>
      </c>
      <c r="I243" s="1">
        <v>52.4</v>
      </c>
      <c r="J243" s="19">
        <v>31.8</v>
      </c>
    </row>
    <row r="244" spans="1:10">
      <c r="A244" s="1">
        <v>243</v>
      </c>
      <c r="B244" s="1" t="s">
        <v>254</v>
      </c>
      <c r="C244" s="1" t="s">
        <v>68</v>
      </c>
      <c r="D244" s="1">
        <v>41.7</v>
      </c>
      <c r="E244" s="19">
        <v>33.1</v>
      </c>
      <c r="F244" s="1"/>
      <c r="G244" s="1">
        <v>73.8</v>
      </c>
      <c r="H244" s="1"/>
      <c r="I244" s="1">
        <v>26.9</v>
      </c>
      <c r="J244" s="19">
        <v>46.2</v>
      </c>
    </row>
    <row r="245" spans="1:10">
      <c r="A245" s="1">
        <v>244</v>
      </c>
      <c r="B245" s="1" t="s">
        <v>255</v>
      </c>
      <c r="C245" s="1" t="s">
        <v>6</v>
      </c>
      <c r="D245" s="1">
        <v>41.6</v>
      </c>
      <c r="E245" s="19"/>
      <c r="F245" s="1"/>
      <c r="G245" s="1">
        <v>82.1</v>
      </c>
      <c r="H245" s="1">
        <v>88.5</v>
      </c>
      <c r="I245" s="1">
        <v>76.2</v>
      </c>
      <c r="J245" s="19">
        <v>25.2</v>
      </c>
    </row>
    <row r="246" spans="1:10">
      <c r="A246" s="1">
        <v>245</v>
      </c>
      <c r="B246" s="1" t="s">
        <v>256</v>
      </c>
      <c r="C246" s="1" t="s">
        <v>20</v>
      </c>
      <c r="D246" s="1">
        <v>41.3</v>
      </c>
      <c r="E246" s="19">
        <v>37.700000000000003</v>
      </c>
      <c r="F246" s="1">
        <v>43.2</v>
      </c>
      <c r="G246" s="1"/>
      <c r="H246" s="1">
        <v>99.3</v>
      </c>
      <c r="I246" s="1">
        <v>59.5</v>
      </c>
      <c r="J246" s="19">
        <v>44.1</v>
      </c>
    </row>
    <row r="247" spans="1:10">
      <c r="A247" s="1">
        <v>246</v>
      </c>
      <c r="B247" s="1" t="s">
        <v>257</v>
      </c>
      <c r="C247" s="1" t="s">
        <v>167</v>
      </c>
      <c r="D247" s="1">
        <v>41.3</v>
      </c>
      <c r="E247" s="19">
        <v>32.4</v>
      </c>
      <c r="F247" s="1">
        <v>84.7</v>
      </c>
      <c r="G247" s="1">
        <v>66.099999999999994</v>
      </c>
      <c r="H247" s="1">
        <v>19.5</v>
      </c>
      <c r="I247" s="1">
        <v>54.9</v>
      </c>
      <c r="J247" s="19"/>
    </row>
    <row r="248" spans="1:10">
      <c r="A248" s="1">
        <v>247</v>
      </c>
      <c r="B248" s="1" t="s">
        <v>258</v>
      </c>
      <c r="C248" s="1" t="s">
        <v>20</v>
      </c>
      <c r="D248" s="1">
        <v>41.2</v>
      </c>
      <c r="E248" s="19">
        <v>39.200000000000003</v>
      </c>
      <c r="F248" s="1">
        <v>47.9</v>
      </c>
      <c r="G248" s="1"/>
      <c r="H248" s="1">
        <v>96</v>
      </c>
      <c r="I248" s="1">
        <v>66.900000000000006</v>
      </c>
      <c r="J248" s="19">
        <v>51.4</v>
      </c>
    </row>
    <row r="249" spans="1:10">
      <c r="A249" s="1">
        <v>248</v>
      </c>
      <c r="B249" s="1" t="s">
        <v>259</v>
      </c>
      <c r="C249" s="1" t="s">
        <v>59</v>
      </c>
      <c r="D249" s="1">
        <v>41.2</v>
      </c>
      <c r="E249" s="19">
        <v>29.3</v>
      </c>
      <c r="F249" s="1">
        <v>82.6</v>
      </c>
      <c r="G249" s="1"/>
      <c r="H249" s="1">
        <v>59.5</v>
      </c>
      <c r="I249" s="1">
        <v>56.4</v>
      </c>
      <c r="J249" s="19">
        <v>69</v>
      </c>
    </row>
    <row r="250" spans="1:10">
      <c r="A250" s="1">
        <v>249</v>
      </c>
      <c r="B250" s="1" t="s">
        <v>260</v>
      </c>
      <c r="C250" s="1" t="s">
        <v>159</v>
      </c>
      <c r="D250" s="1">
        <v>41</v>
      </c>
      <c r="E250" s="19">
        <v>41.1</v>
      </c>
      <c r="F250" s="1">
        <v>55.2</v>
      </c>
      <c r="G250" s="1"/>
      <c r="H250" s="1"/>
      <c r="I250" s="1"/>
      <c r="J250" s="19">
        <v>73.3</v>
      </c>
    </row>
    <row r="251" spans="1:10">
      <c r="A251" s="1">
        <v>250</v>
      </c>
      <c r="B251" s="1" t="s">
        <v>261</v>
      </c>
      <c r="C251" s="1" t="s">
        <v>104</v>
      </c>
      <c r="D251" s="1">
        <v>41</v>
      </c>
      <c r="E251" s="19"/>
      <c r="F251" s="1">
        <v>35.5</v>
      </c>
      <c r="G251" s="1">
        <v>76.8</v>
      </c>
      <c r="H251" s="1">
        <v>90.7</v>
      </c>
      <c r="I251" s="1">
        <v>62.6</v>
      </c>
      <c r="J251" s="19"/>
    </row>
    <row r="252" spans="1:10">
      <c r="A252" s="1">
        <v>251</v>
      </c>
      <c r="B252" s="1" t="s">
        <v>262</v>
      </c>
      <c r="C252" s="1" t="s">
        <v>2</v>
      </c>
      <c r="D252" s="1">
        <v>40.799999999999997</v>
      </c>
      <c r="E252" s="19">
        <v>47.5</v>
      </c>
      <c r="F252" s="1"/>
      <c r="G252" s="1"/>
      <c r="H252" s="1">
        <v>18.5</v>
      </c>
      <c r="I252" s="1"/>
      <c r="J252" s="19">
        <v>69.3</v>
      </c>
    </row>
    <row r="253" spans="1:10">
      <c r="A253" s="1">
        <v>252</v>
      </c>
      <c r="B253" s="1" t="s">
        <v>263</v>
      </c>
      <c r="C253" s="1" t="s">
        <v>264</v>
      </c>
      <c r="D253" s="1">
        <v>40.6</v>
      </c>
      <c r="E253" s="19">
        <v>68.900000000000006</v>
      </c>
      <c r="F253" s="1">
        <v>52.3</v>
      </c>
      <c r="G253" s="1"/>
      <c r="H253" s="1">
        <v>16.399999999999999</v>
      </c>
      <c r="I253" s="1"/>
      <c r="J253" s="19"/>
    </row>
    <row r="254" spans="1:10">
      <c r="A254" s="1">
        <v>253</v>
      </c>
      <c r="B254" s="1" t="s">
        <v>265</v>
      </c>
      <c r="C254" s="1" t="s">
        <v>20</v>
      </c>
      <c r="D254" s="1">
        <v>40.6</v>
      </c>
      <c r="E254" s="19">
        <v>42</v>
      </c>
      <c r="F254" s="1">
        <v>74.099999999999994</v>
      </c>
      <c r="G254" s="1"/>
      <c r="H254" s="1">
        <v>100</v>
      </c>
      <c r="I254" s="1">
        <v>83.5</v>
      </c>
      <c r="J254" s="19"/>
    </row>
    <row r="255" spans="1:10">
      <c r="A255" s="1">
        <v>254</v>
      </c>
      <c r="B255" s="1" t="s">
        <v>266</v>
      </c>
      <c r="C255" s="1" t="s">
        <v>6</v>
      </c>
      <c r="D255" s="1">
        <v>40.6</v>
      </c>
      <c r="E255" s="19">
        <v>38.4</v>
      </c>
      <c r="F255" s="1"/>
      <c r="G255" s="1">
        <v>45.8</v>
      </c>
      <c r="H255" s="1">
        <v>100</v>
      </c>
      <c r="I255" s="1">
        <v>100</v>
      </c>
      <c r="J255" s="19"/>
    </row>
    <row r="256" spans="1:10">
      <c r="A256" s="1">
        <v>255</v>
      </c>
      <c r="B256" s="1" t="s">
        <v>267</v>
      </c>
      <c r="C256" s="1" t="s">
        <v>6</v>
      </c>
      <c r="D256" s="1">
        <v>40.6</v>
      </c>
      <c r="E256" s="19">
        <v>28.3</v>
      </c>
      <c r="F256" s="1"/>
      <c r="G256" s="1">
        <v>35.200000000000003</v>
      </c>
      <c r="H256" s="1">
        <v>81</v>
      </c>
      <c r="I256" s="1">
        <v>90.1</v>
      </c>
      <c r="J256" s="19">
        <v>59.5</v>
      </c>
    </row>
    <row r="257" spans="1:10">
      <c r="A257" s="1">
        <v>256</v>
      </c>
      <c r="B257" s="1" t="s">
        <v>268</v>
      </c>
      <c r="C257" s="1" t="s">
        <v>2</v>
      </c>
      <c r="D257" s="1">
        <v>40.6</v>
      </c>
      <c r="E257" s="19"/>
      <c r="F257" s="1"/>
      <c r="G257" s="1">
        <v>95.2</v>
      </c>
      <c r="H257" s="1"/>
      <c r="I257" s="1">
        <v>48.9</v>
      </c>
      <c r="J257" s="19">
        <v>35.1</v>
      </c>
    </row>
    <row r="258" spans="1:10">
      <c r="A258" s="1">
        <v>257</v>
      </c>
      <c r="B258" s="1" t="s">
        <v>269</v>
      </c>
      <c r="C258" s="1" t="s">
        <v>23</v>
      </c>
      <c r="D258" s="1">
        <v>40.4</v>
      </c>
      <c r="E258" s="19">
        <v>49.3</v>
      </c>
      <c r="F258" s="1">
        <v>33.4</v>
      </c>
      <c r="G258" s="1">
        <v>31.8</v>
      </c>
      <c r="H258" s="1">
        <v>40.4</v>
      </c>
      <c r="I258" s="1"/>
      <c r="J258" s="19">
        <v>40.299999999999997</v>
      </c>
    </row>
    <row r="259" spans="1:10">
      <c r="A259" s="1">
        <v>258</v>
      </c>
      <c r="B259" s="1" t="s">
        <v>270</v>
      </c>
      <c r="C259" s="1" t="s">
        <v>112</v>
      </c>
      <c r="D259" s="1">
        <v>40.1</v>
      </c>
      <c r="E259" s="19">
        <v>38</v>
      </c>
      <c r="F259" s="1">
        <v>31.3</v>
      </c>
      <c r="G259" s="1">
        <v>97.6</v>
      </c>
      <c r="H259" s="1"/>
      <c r="I259" s="1">
        <v>26.4</v>
      </c>
      <c r="J259" s="19"/>
    </row>
    <row r="260" spans="1:10">
      <c r="A260" s="1">
        <v>259</v>
      </c>
      <c r="B260" s="1" t="s">
        <v>271</v>
      </c>
      <c r="C260" s="1" t="s">
        <v>118</v>
      </c>
      <c r="D260" s="1">
        <v>39.799999999999997</v>
      </c>
      <c r="E260" s="19">
        <v>36.6</v>
      </c>
      <c r="F260" s="1">
        <v>46</v>
      </c>
      <c r="G260" s="1">
        <v>31.4</v>
      </c>
      <c r="H260" s="1">
        <v>73.7</v>
      </c>
      <c r="I260" s="1">
        <v>28</v>
      </c>
      <c r="J260" s="19">
        <v>45.7</v>
      </c>
    </row>
    <row r="261" spans="1:10">
      <c r="A261" s="1">
        <v>260</v>
      </c>
      <c r="B261" s="1" t="s">
        <v>272</v>
      </c>
      <c r="C261" s="1" t="s">
        <v>33</v>
      </c>
      <c r="D261" s="1">
        <v>39.6</v>
      </c>
      <c r="E261" s="19">
        <v>60.7</v>
      </c>
      <c r="F261" s="1"/>
      <c r="G261" s="1"/>
      <c r="H261" s="1">
        <v>40.299999999999997</v>
      </c>
      <c r="I261" s="1">
        <v>49</v>
      </c>
      <c r="J261" s="19">
        <v>28.1</v>
      </c>
    </row>
    <row r="262" spans="1:10">
      <c r="A262" s="1">
        <v>261</v>
      </c>
      <c r="B262" s="1" t="s">
        <v>273</v>
      </c>
      <c r="C262" s="1" t="s">
        <v>6</v>
      </c>
      <c r="D262" s="1">
        <v>39.5</v>
      </c>
      <c r="E262" s="19"/>
      <c r="F262" s="1">
        <v>35.6</v>
      </c>
      <c r="G262" s="1">
        <v>33.1</v>
      </c>
      <c r="H262" s="1">
        <v>96</v>
      </c>
      <c r="I262" s="1">
        <v>98.5</v>
      </c>
      <c r="J262" s="19">
        <v>43.8</v>
      </c>
    </row>
    <row r="263" spans="1:10">
      <c r="A263" s="1">
        <v>262</v>
      </c>
      <c r="B263" s="1" t="s">
        <v>274</v>
      </c>
      <c r="C263" s="1" t="s">
        <v>33</v>
      </c>
      <c r="D263" s="1">
        <v>39.4</v>
      </c>
      <c r="E263" s="19">
        <v>55.8</v>
      </c>
      <c r="F263" s="1"/>
      <c r="G263" s="1"/>
      <c r="H263" s="1">
        <v>34</v>
      </c>
      <c r="I263" s="1">
        <v>42.2</v>
      </c>
      <c r="J263" s="19">
        <v>51.3</v>
      </c>
    </row>
    <row r="264" spans="1:10">
      <c r="A264" s="1">
        <v>263</v>
      </c>
      <c r="B264" s="1" t="s">
        <v>275</v>
      </c>
      <c r="C264" s="1" t="s">
        <v>59</v>
      </c>
      <c r="D264" s="1">
        <v>39.299999999999997</v>
      </c>
      <c r="E264" s="19">
        <v>34.799999999999997</v>
      </c>
      <c r="F264" s="1">
        <v>62.3</v>
      </c>
      <c r="G264" s="1">
        <v>35.200000000000003</v>
      </c>
      <c r="H264" s="1">
        <v>37.1</v>
      </c>
      <c r="I264" s="1">
        <v>64.900000000000006</v>
      </c>
      <c r="J264" s="19">
        <v>34.6</v>
      </c>
    </row>
    <row r="265" spans="1:10">
      <c r="A265" s="1">
        <v>264</v>
      </c>
      <c r="B265" s="1" t="s">
        <v>276</v>
      </c>
      <c r="C265" s="1" t="s">
        <v>59</v>
      </c>
      <c r="D265" s="1">
        <v>39.200000000000003</v>
      </c>
      <c r="E265" s="19">
        <v>55.3</v>
      </c>
      <c r="F265" s="1">
        <v>51.6</v>
      </c>
      <c r="G265" s="1"/>
      <c r="H265" s="1">
        <v>17.2</v>
      </c>
      <c r="I265" s="1">
        <v>41.4</v>
      </c>
      <c r="J265" s="19"/>
    </row>
    <row r="266" spans="1:10">
      <c r="A266" s="1">
        <v>265</v>
      </c>
      <c r="B266" s="1" t="s">
        <v>277</v>
      </c>
      <c r="C266" s="1" t="s">
        <v>74</v>
      </c>
      <c r="D266" s="1">
        <v>39.200000000000003</v>
      </c>
      <c r="E266" s="19">
        <v>43</v>
      </c>
      <c r="F266" s="1"/>
      <c r="G266" s="1">
        <v>47.2</v>
      </c>
      <c r="H266" s="1">
        <v>37</v>
      </c>
      <c r="I266" s="1">
        <v>26.7</v>
      </c>
      <c r="J266" s="19">
        <v>32.1</v>
      </c>
    </row>
    <row r="267" spans="1:10">
      <c r="A267" s="1">
        <v>266</v>
      </c>
      <c r="B267" s="1" t="s">
        <v>278</v>
      </c>
      <c r="C267" s="1" t="s">
        <v>37</v>
      </c>
      <c r="D267" s="1">
        <v>39.200000000000003</v>
      </c>
      <c r="E267" s="19">
        <v>29.1</v>
      </c>
      <c r="F267" s="1">
        <v>60.2</v>
      </c>
      <c r="G267" s="1">
        <v>74</v>
      </c>
      <c r="H267" s="1"/>
      <c r="I267" s="1">
        <v>37.299999999999997</v>
      </c>
      <c r="J267" s="19"/>
    </row>
    <row r="268" spans="1:10">
      <c r="A268" s="1">
        <v>267</v>
      </c>
      <c r="B268" s="1" t="s">
        <v>279</v>
      </c>
      <c r="C268" s="1" t="s">
        <v>33</v>
      </c>
      <c r="D268" s="1">
        <v>39.200000000000003</v>
      </c>
      <c r="E268" s="19"/>
      <c r="F268" s="1"/>
      <c r="G268" s="1">
        <v>87.8</v>
      </c>
      <c r="H268" s="1">
        <v>32.9</v>
      </c>
      <c r="I268" s="1">
        <v>43.3</v>
      </c>
      <c r="J268" s="19">
        <v>36.700000000000003</v>
      </c>
    </row>
    <row r="269" spans="1:10">
      <c r="A269" s="1">
        <v>268</v>
      </c>
      <c r="B269" s="1" t="s">
        <v>280</v>
      </c>
      <c r="C269" s="1" t="s">
        <v>33</v>
      </c>
      <c r="D269" s="1">
        <v>39.1</v>
      </c>
      <c r="E269" s="19"/>
      <c r="F269" s="1">
        <v>74.400000000000006</v>
      </c>
      <c r="G269" s="1">
        <v>97.9</v>
      </c>
      <c r="H269" s="1"/>
      <c r="I269" s="1">
        <v>98.6</v>
      </c>
      <c r="J269" s="19"/>
    </row>
    <row r="270" spans="1:10">
      <c r="A270" s="1">
        <v>269</v>
      </c>
      <c r="B270" s="1" t="s">
        <v>281</v>
      </c>
      <c r="C270" s="1" t="s">
        <v>282</v>
      </c>
      <c r="D270" s="1">
        <v>38.9</v>
      </c>
      <c r="E270" s="19">
        <v>65</v>
      </c>
      <c r="F270" s="1">
        <v>91.5</v>
      </c>
      <c r="G270" s="1"/>
      <c r="H270" s="1"/>
      <c r="I270" s="1"/>
      <c r="J270" s="19"/>
    </row>
    <row r="271" spans="1:10">
      <c r="A271" s="1">
        <v>270</v>
      </c>
      <c r="B271" s="1" t="s">
        <v>283</v>
      </c>
      <c r="C271" s="1" t="s">
        <v>138</v>
      </c>
      <c r="D271" s="1">
        <v>38.799999999999997</v>
      </c>
      <c r="E271" s="19">
        <v>43.2</v>
      </c>
      <c r="F271" s="1"/>
      <c r="G271" s="1">
        <v>48.9</v>
      </c>
      <c r="H271" s="1">
        <v>45.2</v>
      </c>
      <c r="I271" s="1">
        <v>71.8</v>
      </c>
      <c r="J271" s="19"/>
    </row>
    <row r="272" spans="1:10">
      <c r="A272" s="1">
        <v>271</v>
      </c>
      <c r="B272" s="1" t="s">
        <v>284</v>
      </c>
      <c r="C272" s="1" t="s">
        <v>2</v>
      </c>
      <c r="D272" s="1">
        <v>38.700000000000003</v>
      </c>
      <c r="E272" s="19"/>
      <c r="F272" s="1"/>
      <c r="G272" s="1"/>
      <c r="H272" s="1">
        <v>95.4</v>
      </c>
      <c r="I272" s="1">
        <v>30.8</v>
      </c>
      <c r="J272" s="19">
        <v>84</v>
      </c>
    </row>
    <row r="273" spans="1:10">
      <c r="A273" s="1">
        <v>272</v>
      </c>
      <c r="B273" s="1" t="s">
        <v>285</v>
      </c>
      <c r="C273" s="1" t="s">
        <v>282</v>
      </c>
      <c r="D273" s="1">
        <v>38.5</v>
      </c>
      <c r="E273" s="19">
        <v>59.7</v>
      </c>
      <c r="F273" s="1">
        <v>84.8</v>
      </c>
      <c r="G273" s="1"/>
      <c r="H273" s="1">
        <v>31.9</v>
      </c>
      <c r="I273" s="1"/>
      <c r="J273" s="19"/>
    </row>
    <row r="274" spans="1:10">
      <c r="A274" s="1">
        <v>273</v>
      </c>
      <c r="B274" s="1" t="s">
        <v>286</v>
      </c>
      <c r="C274" s="1" t="s">
        <v>59</v>
      </c>
      <c r="D274" s="1">
        <v>38.5</v>
      </c>
      <c r="E274" s="19">
        <v>30.1</v>
      </c>
      <c r="F274" s="1">
        <v>37.200000000000003</v>
      </c>
      <c r="G274" s="1"/>
      <c r="H274" s="1">
        <v>26.2</v>
      </c>
      <c r="I274" s="1">
        <v>27.2</v>
      </c>
      <c r="J274" s="19">
        <v>97.5</v>
      </c>
    </row>
    <row r="275" spans="1:10">
      <c r="A275" s="1">
        <v>274</v>
      </c>
      <c r="B275" s="1" t="s">
        <v>287</v>
      </c>
      <c r="C275" s="1" t="s">
        <v>6</v>
      </c>
      <c r="D275" s="1">
        <v>38.5</v>
      </c>
      <c r="E275" s="19">
        <v>28.7</v>
      </c>
      <c r="F275" s="1">
        <v>54.5</v>
      </c>
      <c r="G275" s="1">
        <v>28.6</v>
      </c>
      <c r="H275" s="1">
        <v>88.5</v>
      </c>
      <c r="I275" s="1">
        <v>80.2</v>
      </c>
      <c r="J275" s="19">
        <v>36.299999999999997</v>
      </c>
    </row>
    <row r="276" spans="1:10">
      <c r="A276" s="1">
        <v>275</v>
      </c>
      <c r="B276" s="1" t="s">
        <v>288</v>
      </c>
      <c r="C276" s="1" t="s">
        <v>23</v>
      </c>
      <c r="D276" s="1">
        <v>38.200000000000003</v>
      </c>
      <c r="E276" s="19">
        <v>42.8</v>
      </c>
      <c r="F276" s="1">
        <v>46.5</v>
      </c>
      <c r="G276" s="1"/>
      <c r="H276" s="1">
        <v>54.9</v>
      </c>
      <c r="I276" s="1"/>
      <c r="J276" s="19">
        <v>39.799999999999997</v>
      </c>
    </row>
    <row r="277" spans="1:10">
      <c r="A277" s="1">
        <v>276</v>
      </c>
      <c r="B277" s="1" t="s">
        <v>289</v>
      </c>
      <c r="C277" s="1" t="s">
        <v>20</v>
      </c>
      <c r="D277" s="1">
        <v>38.1</v>
      </c>
      <c r="E277" s="19">
        <v>39.9</v>
      </c>
      <c r="F277" s="1">
        <v>56.7</v>
      </c>
      <c r="G277" s="1"/>
      <c r="H277" s="1">
        <v>96.9</v>
      </c>
      <c r="I277" s="1">
        <v>49.6</v>
      </c>
      <c r="J277" s="19">
        <v>31.4</v>
      </c>
    </row>
    <row r="278" spans="1:10">
      <c r="A278" s="1">
        <v>277</v>
      </c>
      <c r="B278" s="1" t="s">
        <v>290</v>
      </c>
      <c r="C278" s="1" t="s">
        <v>2</v>
      </c>
      <c r="D278" s="1">
        <v>38</v>
      </c>
      <c r="E278" s="19">
        <v>36.200000000000003</v>
      </c>
      <c r="F278" s="1"/>
      <c r="G278" s="1">
        <v>29.1</v>
      </c>
      <c r="H278" s="1">
        <v>51.8</v>
      </c>
      <c r="I278" s="1">
        <v>40.1</v>
      </c>
      <c r="J278" s="19">
        <v>50.1</v>
      </c>
    </row>
    <row r="279" spans="1:10">
      <c r="A279" s="1">
        <v>278</v>
      </c>
      <c r="B279" s="1" t="s">
        <v>291</v>
      </c>
      <c r="C279" s="1" t="s">
        <v>23</v>
      </c>
      <c r="D279" s="1">
        <v>37.9</v>
      </c>
      <c r="E279" s="19">
        <v>30.5</v>
      </c>
      <c r="F279" s="1"/>
      <c r="G279" s="1">
        <v>49.6</v>
      </c>
      <c r="H279" s="1"/>
      <c r="I279" s="1"/>
      <c r="J279" s="19">
        <v>64.400000000000006</v>
      </c>
    </row>
    <row r="280" spans="1:10">
      <c r="A280" s="1">
        <v>279</v>
      </c>
      <c r="B280" s="1" t="s">
        <v>292</v>
      </c>
      <c r="C280" s="1" t="s">
        <v>27</v>
      </c>
      <c r="D280" s="1">
        <v>37.9</v>
      </c>
      <c r="E280" s="19"/>
      <c r="F280" s="1"/>
      <c r="G280" s="1">
        <v>35.9</v>
      </c>
      <c r="H280" s="1">
        <v>99.4</v>
      </c>
      <c r="I280" s="1">
        <v>91.4</v>
      </c>
      <c r="J280" s="19">
        <v>50.2</v>
      </c>
    </row>
    <row r="281" spans="1:10">
      <c r="A281" s="1">
        <v>280</v>
      </c>
      <c r="B281" s="1" t="s">
        <v>293</v>
      </c>
      <c r="C281" s="1" t="s">
        <v>167</v>
      </c>
      <c r="D281" s="1">
        <v>37.799999999999997</v>
      </c>
      <c r="E281" s="19">
        <v>34.799999999999997</v>
      </c>
      <c r="F281" s="1">
        <v>56.9</v>
      </c>
      <c r="G281" s="1">
        <v>68.2</v>
      </c>
      <c r="H281" s="1">
        <v>34.200000000000003</v>
      </c>
      <c r="I281" s="1">
        <v>22.6</v>
      </c>
      <c r="J281" s="19"/>
    </row>
    <row r="282" spans="1:10">
      <c r="A282" s="1">
        <v>281</v>
      </c>
      <c r="B282" s="1" t="s">
        <v>294</v>
      </c>
      <c r="C282" s="1" t="s">
        <v>6</v>
      </c>
      <c r="D282" s="1">
        <v>37.799999999999997</v>
      </c>
      <c r="E282" s="19"/>
      <c r="F282" s="1"/>
      <c r="G282" s="1"/>
      <c r="H282" s="1">
        <v>97.5</v>
      </c>
      <c r="I282" s="1">
        <v>99.2</v>
      </c>
      <c r="J282" s="19">
        <v>70</v>
      </c>
    </row>
    <row r="283" spans="1:10">
      <c r="A283" s="1">
        <v>282</v>
      </c>
      <c r="B283" s="1" t="s">
        <v>295</v>
      </c>
      <c r="C283" s="1" t="s">
        <v>74</v>
      </c>
      <c r="D283" s="1">
        <v>37.700000000000003</v>
      </c>
      <c r="E283" s="19"/>
      <c r="F283" s="1">
        <v>49.3</v>
      </c>
      <c r="G283" s="1">
        <v>70.3</v>
      </c>
      <c r="H283" s="1">
        <v>41.1</v>
      </c>
      <c r="I283" s="1"/>
      <c r="J283" s="19">
        <v>28</v>
      </c>
    </row>
    <row r="284" spans="1:10">
      <c r="A284" s="1">
        <v>283</v>
      </c>
      <c r="B284" s="1" t="s">
        <v>296</v>
      </c>
      <c r="C284" s="1" t="s">
        <v>264</v>
      </c>
      <c r="D284" s="1">
        <v>37.6</v>
      </c>
      <c r="E284" s="19">
        <v>45.8</v>
      </c>
      <c r="F284" s="1"/>
      <c r="G284" s="1">
        <v>73.3</v>
      </c>
      <c r="H284" s="1"/>
      <c r="I284" s="1"/>
      <c r="J284" s="19"/>
    </row>
    <row r="285" spans="1:10">
      <c r="A285" s="1">
        <v>284</v>
      </c>
      <c r="B285" s="1" t="s">
        <v>297</v>
      </c>
      <c r="C285" s="1" t="s">
        <v>167</v>
      </c>
      <c r="D285" s="1">
        <v>37.6</v>
      </c>
      <c r="E285" s="19">
        <v>39.4</v>
      </c>
      <c r="F285" s="1">
        <v>31.8</v>
      </c>
      <c r="G285" s="1"/>
      <c r="H285" s="1">
        <v>76.400000000000006</v>
      </c>
      <c r="I285" s="1">
        <v>34.5</v>
      </c>
      <c r="J285" s="19">
        <v>44.4</v>
      </c>
    </row>
    <row r="286" spans="1:10">
      <c r="A286" s="1">
        <v>285</v>
      </c>
      <c r="B286" s="1" t="s">
        <v>298</v>
      </c>
      <c r="C286" s="1" t="s">
        <v>104</v>
      </c>
      <c r="D286" s="1">
        <v>37.6</v>
      </c>
      <c r="E286" s="19">
        <v>31.1</v>
      </c>
      <c r="F286" s="1">
        <v>44.8</v>
      </c>
      <c r="G286" s="1">
        <v>29.5</v>
      </c>
      <c r="H286" s="1">
        <v>93.1</v>
      </c>
      <c r="I286" s="1">
        <v>47</v>
      </c>
      <c r="J286" s="19">
        <v>38.1</v>
      </c>
    </row>
    <row r="287" spans="1:10">
      <c r="A287" s="1">
        <v>286</v>
      </c>
      <c r="B287" s="1" t="s">
        <v>299</v>
      </c>
      <c r="C287" s="1" t="s">
        <v>197</v>
      </c>
      <c r="D287" s="1">
        <v>37.6</v>
      </c>
      <c r="E287" s="19">
        <v>27.3</v>
      </c>
      <c r="F287" s="1"/>
      <c r="G287" s="1">
        <v>66.5</v>
      </c>
      <c r="H287" s="1">
        <v>99</v>
      </c>
      <c r="I287" s="1">
        <v>68.099999999999994</v>
      </c>
      <c r="J287" s="19"/>
    </row>
    <row r="288" spans="1:10">
      <c r="A288" s="1">
        <v>287</v>
      </c>
      <c r="B288" s="1" t="s">
        <v>300</v>
      </c>
      <c r="C288" s="1" t="s">
        <v>30</v>
      </c>
      <c r="D288" s="1">
        <v>37.6</v>
      </c>
      <c r="E288" s="19"/>
      <c r="F288" s="1"/>
      <c r="G288" s="1"/>
      <c r="H288" s="1">
        <v>100</v>
      </c>
      <c r="I288" s="1">
        <v>60.2</v>
      </c>
      <c r="J288" s="19">
        <v>65.5</v>
      </c>
    </row>
    <row r="289" spans="1:10">
      <c r="A289" s="1">
        <v>288</v>
      </c>
      <c r="B289" s="1" t="s">
        <v>301</v>
      </c>
      <c r="C289" s="1" t="s">
        <v>20</v>
      </c>
      <c r="D289" s="1">
        <v>37.4</v>
      </c>
      <c r="E289" s="19">
        <v>28.8</v>
      </c>
      <c r="F289" s="1">
        <v>41.6</v>
      </c>
      <c r="G289" s="1">
        <v>28.5</v>
      </c>
      <c r="H289" s="1">
        <v>100</v>
      </c>
      <c r="I289" s="1">
        <v>65.5</v>
      </c>
      <c r="J289" s="19">
        <v>37.299999999999997</v>
      </c>
    </row>
    <row r="290" spans="1:10">
      <c r="A290" s="1">
        <v>289</v>
      </c>
      <c r="B290" s="1" t="s">
        <v>302</v>
      </c>
      <c r="C290" s="1" t="s">
        <v>138</v>
      </c>
      <c r="D290" s="1">
        <v>37.4</v>
      </c>
      <c r="E290" s="19"/>
      <c r="F290" s="1"/>
      <c r="G290" s="1">
        <v>82.9</v>
      </c>
      <c r="H290" s="1">
        <v>56.8</v>
      </c>
      <c r="I290" s="1">
        <v>41.3</v>
      </c>
      <c r="J290" s="19"/>
    </row>
    <row r="291" spans="1:10">
      <c r="A291" s="1">
        <v>290</v>
      </c>
      <c r="B291" s="1" t="s">
        <v>303</v>
      </c>
      <c r="C291" s="1" t="s">
        <v>8</v>
      </c>
      <c r="D291" s="1">
        <v>37.4</v>
      </c>
      <c r="E291" s="19"/>
      <c r="F291" s="1">
        <v>94.3</v>
      </c>
      <c r="G291" s="1"/>
      <c r="H291" s="1">
        <v>100</v>
      </c>
      <c r="I291" s="1">
        <v>97</v>
      </c>
      <c r="J291" s="19">
        <v>61.9</v>
      </c>
    </row>
    <row r="292" spans="1:10">
      <c r="A292" s="1">
        <v>291</v>
      </c>
      <c r="B292" s="1" t="s">
        <v>304</v>
      </c>
      <c r="C292" s="1" t="s">
        <v>2</v>
      </c>
      <c r="D292" s="1">
        <v>37.299999999999997</v>
      </c>
      <c r="E292" s="19">
        <v>53.1</v>
      </c>
      <c r="F292" s="1">
        <v>42.2</v>
      </c>
      <c r="G292" s="1"/>
      <c r="H292" s="1">
        <v>33.700000000000003</v>
      </c>
      <c r="I292" s="1">
        <v>26.3</v>
      </c>
      <c r="J292" s="19">
        <v>22.1</v>
      </c>
    </row>
    <row r="293" spans="1:10">
      <c r="A293" s="1">
        <v>292</v>
      </c>
      <c r="B293" s="1" t="s">
        <v>305</v>
      </c>
      <c r="C293" s="1" t="s">
        <v>30</v>
      </c>
      <c r="D293" s="1">
        <v>37.299999999999997</v>
      </c>
      <c r="E293" s="19">
        <v>34.799999999999997</v>
      </c>
      <c r="F293" s="1"/>
      <c r="G293" s="1"/>
      <c r="H293" s="1">
        <v>86.6</v>
      </c>
      <c r="I293" s="1">
        <v>51</v>
      </c>
      <c r="J293" s="19">
        <v>59.8</v>
      </c>
    </row>
    <row r="294" spans="1:10">
      <c r="A294" s="1">
        <v>293</v>
      </c>
      <c r="B294" s="1" t="s">
        <v>306</v>
      </c>
      <c r="C294" s="1" t="s">
        <v>112</v>
      </c>
      <c r="D294" s="1">
        <v>37.299999999999997</v>
      </c>
      <c r="E294" s="19">
        <v>28.9</v>
      </c>
      <c r="F294" s="1">
        <v>34.200000000000003</v>
      </c>
      <c r="G294" s="1">
        <v>86.6</v>
      </c>
      <c r="H294" s="1"/>
      <c r="I294" s="1">
        <v>56</v>
      </c>
      <c r="J294" s="19"/>
    </row>
    <row r="295" spans="1:10">
      <c r="A295" s="1">
        <v>294</v>
      </c>
      <c r="B295" s="1" t="s">
        <v>307</v>
      </c>
      <c r="C295" s="1" t="s">
        <v>59</v>
      </c>
      <c r="D295" s="1">
        <v>37.200000000000003</v>
      </c>
      <c r="E295" s="19">
        <v>39.799999999999997</v>
      </c>
      <c r="F295" s="1">
        <v>53.5</v>
      </c>
      <c r="G295" s="1">
        <v>45</v>
      </c>
      <c r="H295" s="1">
        <v>25.1</v>
      </c>
      <c r="I295" s="1"/>
      <c r="J295" s="19">
        <v>24.9</v>
      </c>
    </row>
    <row r="296" spans="1:10">
      <c r="A296" s="1">
        <v>295</v>
      </c>
      <c r="B296" s="1" t="s">
        <v>308</v>
      </c>
      <c r="C296" s="1" t="s">
        <v>74</v>
      </c>
      <c r="D296" s="1">
        <v>37.200000000000003</v>
      </c>
      <c r="E296" s="19"/>
      <c r="F296" s="1"/>
      <c r="G296" s="1">
        <v>85.5</v>
      </c>
      <c r="H296" s="1">
        <v>31.9</v>
      </c>
      <c r="I296" s="1"/>
      <c r="J296" s="19">
        <v>24.3</v>
      </c>
    </row>
    <row r="297" spans="1:10">
      <c r="A297" s="1">
        <v>296</v>
      </c>
      <c r="B297" s="1" t="s">
        <v>309</v>
      </c>
      <c r="C297" s="1" t="s">
        <v>2</v>
      </c>
      <c r="D297" s="1">
        <v>37.1</v>
      </c>
      <c r="E297" s="19">
        <v>31.1</v>
      </c>
      <c r="F297" s="1"/>
      <c r="G297" s="1"/>
      <c r="H297" s="1">
        <v>45.7</v>
      </c>
      <c r="I297" s="1"/>
      <c r="J297" s="19">
        <v>92</v>
      </c>
    </row>
    <row r="298" spans="1:10">
      <c r="A298" s="1">
        <v>297</v>
      </c>
      <c r="B298" s="1" t="s">
        <v>310</v>
      </c>
      <c r="C298" s="1" t="s">
        <v>23</v>
      </c>
      <c r="D298" s="1">
        <v>37</v>
      </c>
      <c r="E298" s="19">
        <v>41.2</v>
      </c>
      <c r="F298" s="1">
        <v>39</v>
      </c>
      <c r="G298" s="1"/>
      <c r="H298" s="1">
        <v>39.6</v>
      </c>
      <c r="I298" s="1"/>
      <c r="J298" s="19">
        <v>50.1</v>
      </c>
    </row>
    <row r="299" spans="1:10">
      <c r="A299" s="1">
        <v>298</v>
      </c>
      <c r="B299" s="1" t="s">
        <v>311</v>
      </c>
      <c r="C299" s="1" t="s">
        <v>35</v>
      </c>
      <c r="D299" s="1">
        <v>37</v>
      </c>
      <c r="E299" s="19">
        <v>34.299999999999997</v>
      </c>
      <c r="F299" s="1"/>
      <c r="G299" s="1">
        <v>86</v>
      </c>
      <c r="H299" s="1"/>
      <c r="I299" s="1"/>
      <c r="J299" s="19"/>
    </row>
    <row r="300" spans="1:10">
      <c r="A300" s="1">
        <v>299</v>
      </c>
      <c r="B300" s="1" t="s">
        <v>312</v>
      </c>
      <c r="C300" s="1" t="s">
        <v>161</v>
      </c>
      <c r="D300" s="1">
        <v>36.9</v>
      </c>
      <c r="E300" s="19">
        <v>31.4</v>
      </c>
      <c r="F300" s="1">
        <v>38.4</v>
      </c>
      <c r="G300" s="1">
        <v>33.1</v>
      </c>
      <c r="H300" s="1">
        <v>97.2</v>
      </c>
      <c r="I300" s="1">
        <v>99.2</v>
      </c>
      <c r="J300" s="19"/>
    </row>
    <row r="301" spans="1:10">
      <c r="A301" s="1">
        <v>300</v>
      </c>
      <c r="B301" s="1" t="s">
        <v>313</v>
      </c>
      <c r="C301" s="1" t="s">
        <v>2</v>
      </c>
      <c r="D301" s="1">
        <v>36.9</v>
      </c>
      <c r="E301" s="19">
        <v>28.8</v>
      </c>
      <c r="F301" s="1">
        <v>44.3</v>
      </c>
      <c r="G301" s="1"/>
      <c r="H301" s="1">
        <v>95.5</v>
      </c>
      <c r="I301" s="1">
        <v>24.5</v>
      </c>
      <c r="J301" s="19">
        <v>56.3</v>
      </c>
    </row>
    <row r="302" spans="1:10">
      <c r="A302" s="1">
        <v>301</v>
      </c>
      <c r="B302" s="1" t="s">
        <v>314</v>
      </c>
      <c r="C302" s="1" t="s">
        <v>2</v>
      </c>
      <c r="D302" s="1">
        <v>36.799999999999997</v>
      </c>
      <c r="E302" s="19">
        <v>43.8</v>
      </c>
      <c r="F302" s="1"/>
      <c r="G302" s="1">
        <v>34.799999999999997</v>
      </c>
      <c r="H302" s="1">
        <v>21.1</v>
      </c>
      <c r="I302" s="1">
        <v>27.1</v>
      </c>
      <c r="J302" s="19">
        <v>35.700000000000003</v>
      </c>
    </row>
    <row r="303" spans="1:10">
      <c r="A303" s="1">
        <v>302</v>
      </c>
      <c r="B303" s="1" t="s">
        <v>315</v>
      </c>
      <c r="C303" s="1" t="s">
        <v>316</v>
      </c>
      <c r="D303" s="1">
        <v>36.700000000000003</v>
      </c>
      <c r="E303" s="19">
        <v>48.7</v>
      </c>
      <c r="F303" s="1">
        <v>44.9</v>
      </c>
      <c r="G303" s="1">
        <v>37.6</v>
      </c>
      <c r="H303" s="1"/>
      <c r="I303" s="1">
        <v>45</v>
      </c>
      <c r="J303" s="19"/>
    </row>
    <row r="304" spans="1:10">
      <c r="A304" s="1">
        <v>303</v>
      </c>
      <c r="B304" s="1" t="s">
        <v>317</v>
      </c>
      <c r="C304" s="1" t="s">
        <v>138</v>
      </c>
      <c r="D304" s="1">
        <v>36.700000000000003</v>
      </c>
      <c r="E304" s="19">
        <v>40</v>
      </c>
      <c r="F304" s="1"/>
      <c r="G304" s="1">
        <v>53.9</v>
      </c>
      <c r="H304" s="1">
        <v>55</v>
      </c>
      <c r="I304" s="1">
        <v>44</v>
      </c>
      <c r="J304" s="19"/>
    </row>
    <row r="305" spans="1:10">
      <c r="A305" s="1">
        <v>304</v>
      </c>
      <c r="B305" s="1" t="s">
        <v>318</v>
      </c>
      <c r="C305" s="1" t="s">
        <v>159</v>
      </c>
      <c r="D305" s="1">
        <v>36.700000000000003</v>
      </c>
      <c r="E305" s="19">
        <v>36.9</v>
      </c>
      <c r="F305" s="1">
        <v>49.9</v>
      </c>
      <c r="G305" s="1"/>
      <c r="H305" s="1"/>
      <c r="I305" s="1"/>
      <c r="J305" s="19">
        <v>64.2</v>
      </c>
    </row>
    <row r="306" spans="1:10">
      <c r="A306" s="1">
        <v>305</v>
      </c>
      <c r="B306" s="1" t="s">
        <v>319</v>
      </c>
      <c r="C306" s="1" t="s">
        <v>190</v>
      </c>
      <c r="D306" s="1">
        <v>36.4</v>
      </c>
      <c r="E306" s="19">
        <v>32.6</v>
      </c>
      <c r="F306" s="1">
        <v>63.7</v>
      </c>
      <c r="G306" s="1"/>
      <c r="H306" s="1"/>
      <c r="I306" s="1">
        <v>45.7</v>
      </c>
      <c r="J306" s="19">
        <v>70.7</v>
      </c>
    </row>
    <row r="307" spans="1:10">
      <c r="A307" s="1">
        <v>306</v>
      </c>
      <c r="B307" s="1" t="s">
        <v>320</v>
      </c>
      <c r="C307" s="1" t="s">
        <v>20</v>
      </c>
      <c r="D307" s="1">
        <v>36.299999999999997</v>
      </c>
      <c r="E307" s="19">
        <v>30.7</v>
      </c>
      <c r="F307" s="1">
        <v>39</v>
      </c>
      <c r="G307" s="1"/>
      <c r="H307" s="1">
        <v>100</v>
      </c>
      <c r="I307" s="1">
        <v>74.400000000000006</v>
      </c>
      <c r="J307" s="19">
        <v>33.4</v>
      </c>
    </row>
    <row r="308" spans="1:10">
      <c r="A308" s="1">
        <v>307</v>
      </c>
      <c r="B308" s="1" t="s">
        <v>321</v>
      </c>
      <c r="C308" s="1" t="s">
        <v>112</v>
      </c>
      <c r="D308" s="1">
        <v>36.299999999999997</v>
      </c>
      <c r="E308" s="19"/>
      <c r="F308" s="1">
        <v>50.4</v>
      </c>
      <c r="G308" s="1">
        <v>100</v>
      </c>
      <c r="H308" s="1"/>
      <c r="I308" s="1"/>
      <c r="J308" s="19"/>
    </row>
    <row r="309" spans="1:10">
      <c r="A309" s="1">
        <v>308</v>
      </c>
      <c r="B309" s="1" t="s">
        <v>322</v>
      </c>
      <c r="C309" s="1" t="s">
        <v>87</v>
      </c>
      <c r="D309" s="1">
        <v>36.200000000000003</v>
      </c>
      <c r="E309" s="19">
        <v>28.4</v>
      </c>
      <c r="F309" s="1">
        <v>61.9</v>
      </c>
      <c r="G309" s="1">
        <v>86.7</v>
      </c>
      <c r="H309" s="1"/>
      <c r="I309" s="1"/>
      <c r="J309" s="19"/>
    </row>
    <row r="310" spans="1:10">
      <c r="A310" s="1">
        <v>309</v>
      </c>
      <c r="B310" s="1" t="s">
        <v>323</v>
      </c>
      <c r="C310" s="1" t="s">
        <v>68</v>
      </c>
      <c r="D310" s="1">
        <v>36.200000000000003</v>
      </c>
      <c r="E310" s="19"/>
      <c r="F310" s="1"/>
      <c r="G310" s="1">
        <v>99.5</v>
      </c>
      <c r="H310" s="1"/>
      <c r="I310" s="1"/>
      <c r="J310" s="19">
        <v>38.9</v>
      </c>
    </row>
    <row r="311" spans="1:10">
      <c r="A311" s="1">
        <v>310</v>
      </c>
      <c r="B311" s="1" t="s">
        <v>324</v>
      </c>
      <c r="C311" s="1" t="s">
        <v>68</v>
      </c>
      <c r="D311" s="1">
        <v>36</v>
      </c>
      <c r="E311" s="19">
        <v>37.799999999999997</v>
      </c>
      <c r="F311" s="1"/>
      <c r="G311" s="1">
        <v>59.3</v>
      </c>
      <c r="H311" s="1">
        <v>16.899999999999999</v>
      </c>
      <c r="I311" s="1">
        <v>76.3</v>
      </c>
      <c r="J311" s="19"/>
    </row>
    <row r="312" spans="1:10">
      <c r="A312" s="1">
        <v>311</v>
      </c>
      <c r="B312" s="1" t="s">
        <v>325</v>
      </c>
      <c r="C312" s="1" t="s">
        <v>87</v>
      </c>
      <c r="D312" s="1">
        <v>36</v>
      </c>
      <c r="E312" s="19">
        <v>29</v>
      </c>
      <c r="F312" s="1">
        <v>85.9</v>
      </c>
      <c r="G312" s="1">
        <v>72.599999999999994</v>
      </c>
      <c r="H312" s="1"/>
      <c r="I312" s="1">
        <v>22.4</v>
      </c>
      <c r="J312" s="19"/>
    </row>
    <row r="313" spans="1:10">
      <c r="A313" s="1">
        <v>312</v>
      </c>
      <c r="B313" s="1" t="s">
        <v>326</v>
      </c>
      <c r="C313" s="1" t="s">
        <v>2</v>
      </c>
      <c r="D313" s="1">
        <v>36</v>
      </c>
      <c r="E313" s="19"/>
      <c r="F313" s="1"/>
      <c r="G313" s="1"/>
      <c r="H313" s="1"/>
      <c r="I313" s="1">
        <v>39.9</v>
      </c>
      <c r="J313" s="19">
        <v>95.6</v>
      </c>
    </row>
    <row r="314" spans="1:10">
      <c r="A314" s="1">
        <v>313</v>
      </c>
      <c r="B314" s="1" t="s">
        <v>327</v>
      </c>
      <c r="C314" s="1" t="s">
        <v>159</v>
      </c>
      <c r="D314" s="1">
        <v>35.9</v>
      </c>
      <c r="E314" s="19">
        <v>28.7</v>
      </c>
      <c r="F314" s="1">
        <v>50.6</v>
      </c>
      <c r="G314" s="1"/>
      <c r="H314" s="1"/>
      <c r="I314" s="1"/>
      <c r="J314" s="19">
        <v>83.9</v>
      </c>
    </row>
    <row r="315" spans="1:10">
      <c r="A315" s="1">
        <v>314</v>
      </c>
      <c r="B315" s="1" t="s">
        <v>328</v>
      </c>
      <c r="C315" s="1" t="s">
        <v>6</v>
      </c>
      <c r="D315" s="1">
        <v>35.799999999999997</v>
      </c>
      <c r="E315" s="19"/>
      <c r="F315" s="1">
        <v>65.5</v>
      </c>
      <c r="G315" s="1"/>
      <c r="H315" s="1">
        <v>96</v>
      </c>
      <c r="I315" s="1">
        <v>100</v>
      </c>
      <c r="J315" s="19">
        <v>33.299999999999997</v>
      </c>
    </row>
    <row r="316" spans="1:10">
      <c r="A316" s="1">
        <v>315</v>
      </c>
      <c r="B316" s="1" t="s">
        <v>329</v>
      </c>
      <c r="C316" s="1" t="s">
        <v>23</v>
      </c>
      <c r="D316" s="1">
        <v>35.700000000000003</v>
      </c>
      <c r="E316" s="19">
        <v>35.5</v>
      </c>
      <c r="F316" s="1"/>
      <c r="G316" s="1"/>
      <c r="H316" s="1"/>
      <c r="I316" s="1"/>
      <c r="J316" s="19">
        <v>70.3</v>
      </c>
    </row>
    <row r="317" spans="1:10">
      <c r="A317" s="1">
        <v>316</v>
      </c>
      <c r="B317" s="1" t="s">
        <v>330</v>
      </c>
      <c r="C317" s="1" t="s">
        <v>23</v>
      </c>
      <c r="D317" s="1">
        <v>35.700000000000003</v>
      </c>
      <c r="E317" s="19">
        <v>35.5</v>
      </c>
      <c r="F317" s="1">
        <v>30.8</v>
      </c>
      <c r="G317" s="1">
        <v>29.1</v>
      </c>
      <c r="H317" s="1">
        <v>68.5</v>
      </c>
      <c r="I317" s="1">
        <v>26.8</v>
      </c>
      <c r="J317" s="19">
        <v>38.5</v>
      </c>
    </row>
    <row r="318" spans="1:10">
      <c r="A318" s="1">
        <v>317</v>
      </c>
      <c r="B318" s="1" t="s">
        <v>331</v>
      </c>
      <c r="C318" s="1" t="s">
        <v>81</v>
      </c>
      <c r="D318" s="1">
        <v>35.700000000000003</v>
      </c>
      <c r="E318" s="19"/>
      <c r="F318" s="1"/>
      <c r="G318" s="1"/>
      <c r="H318" s="1"/>
      <c r="I318" s="1">
        <v>65.5</v>
      </c>
      <c r="J318" s="19">
        <v>71.3</v>
      </c>
    </row>
    <row r="319" spans="1:10">
      <c r="A319" s="1">
        <v>318</v>
      </c>
      <c r="B319" s="1" t="s">
        <v>332</v>
      </c>
      <c r="C319" s="1" t="s">
        <v>23</v>
      </c>
      <c r="D319" s="1">
        <v>35.6</v>
      </c>
      <c r="E319" s="19">
        <v>33.5</v>
      </c>
      <c r="F319" s="1"/>
      <c r="G319" s="1">
        <v>49.3</v>
      </c>
      <c r="H319" s="1">
        <v>23.4</v>
      </c>
      <c r="I319" s="1"/>
      <c r="J319" s="19">
        <v>38.5</v>
      </c>
    </row>
    <row r="320" spans="1:10">
      <c r="A320" s="1">
        <v>319</v>
      </c>
      <c r="B320" s="1" t="s">
        <v>333</v>
      </c>
      <c r="C320" s="1" t="s">
        <v>94</v>
      </c>
      <c r="D320" s="1">
        <v>35.5</v>
      </c>
      <c r="E320" s="19"/>
      <c r="F320" s="1">
        <v>31.1</v>
      </c>
      <c r="G320" s="1">
        <v>94.1</v>
      </c>
      <c r="H320" s="1">
        <v>55.3</v>
      </c>
      <c r="I320" s="1">
        <v>21</v>
      </c>
      <c r="J320" s="19"/>
    </row>
    <row r="321" spans="1:10">
      <c r="A321" s="1">
        <v>320</v>
      </c>
      <c r="B321" s="1" t="s">
        <v>334</v>
      </c>
      <c r="C321" s="1" t="s">
        <v>153</v>
      </c>
      <c r="D321" s="1">
        <v>35.4</v>
      </c>
      <c r="E321" s="19"/>
      <c r="F321" s="1"/>
      <c r="G321" s="1">
        <v>28.3</v>
      </c>
      <c r="H321" s="1">
        <v>76.8</v>
      </c>
      <c r="I321" s="1">
        <v>59.6</v>
      </c>
      <c r="J321" s="19">
        <v>51.8</v>
      </c>
    </row>
    <row r="322" spans="1:10">
      <c r="A322" s="1">
        <v>321</v>
      </c>
      <c r="B322" s="1" t="s">
        <v>335</v>
      </c>
      <c r="C322" s="1" t="s">
        <v>125</v>
      </c>
      <c r="D322" s="1">
        <v>35.299999999999997</v>
      </c>
      <c r="E322" s="19">
        <v>61.6</v>
      </c>
      <c r="F322" s="1"/>
      <c r="G322" s="1"/>
      <c r="H322" s="1"/>
      <c r="I322" s="1"/>
      <c r="J322" s="19"/>
    </row>
    <row r="323" spans="1:10">
      <c r="A323" s="1">
        <v>322</v>
      </c>
      <c r="B323" s="1" t="s">
        <v>336</v>
      </c>
      <c r="C323" s="1" t="s">
        <v>167</v>
      </c>
      <c r="D323" s="1">
        <v>35.299999999999997</v>
      </c>
      <c r="E323" s="19">
        <v>35.1</v>
      </c>
      <c r="F323" s="1">
        <v>42.4</v>
      </c>
      <c r="G323" s="1">
        <v>50.4</v>
      </c>
      <c r="H323" s="1"/>
      <c r="I323" s="1">
        <v>33</v>
      </c>
      <c r="J323" s="19">
        <v>24.1</v>
      </c>
    </row>
    <row r="324" spans="1:10">
      <c r="A324" s="1">
        <v>323</v>
      </c>
      <c r="B324" s="1" t="s">
        <v>337</v>
      </c>
      <c r="C324" s="1" t="s">
        <v>338</v>
      </c>
      <c r="D324" s="1">
        <v>35.200000000000003</v>
      </c>
      <c r="E324" s="19">
        <v>41.7</v>
      </c>
      <c r="F324" s="1">
        <v>39.5</v>
      </c>
      <c r="G324" s="1"/>
      <c r="H324" s="1"/>
      <c r="I324" s="1"/>
      <c r="J324" s="19">
        <v>54.4</v>
      </c>
    </row>
    <row r="325" spans="1:10">
      <c r="A325" s="1">
        <v>324</v>
      </c>
      <c r="B325" s="1" t="s">
        <v>339</v>
      </c>
      <c r="C325" s="1" t="s">
        <v>84</v>
      </c>
      <c r="D325" s="1">
        <v>35.1</v>
      </c>
      <c r="E325" s="19"/>
      <c r="F325" s="1">
        <v>36.5</v>
      </c>
      <c r="G325" s="1"/>
      <c r="H325" s="1">
        <v>97.3</v>
      </c>
      <c r="I325" s="1">
        <v>79.900000000000006</v>
      </c>
      <c r="J325" s="19">
        <v>53.1</v>
      </c>
    </row>
    <row r="326" spans="1:10">
      <c r="A326" s="1">
        <v>325</v>
      </c>
      <c r="B326" s="1" t="s">
        <v>340</v>
      </c>
      <c r="C326" s="1" t="s">
        <v>341</v>
      </c>
      <c r="D326" s="1">
        <v>35</v>
      </c>
      <c r="E326" s="19">
        <v>42.6</v>
      </c>
      <c r="F326" s="1">
        <v>54.5</v>
      </c>
      <c r="G326" s="1">
        <v>42.4</v>
      </c>
      <c r="H326" s="1">
        <v>68.099999999999994</v>
      </c>
      <c r="I326" s="1"/>
      <c r="J326" s="19"/>
    </row>
    <row r="327" spans="1:10">
      <c r="A327" s="1">
        <v>326</v>
      </c>
      <c r="B327" s="1" t="s">
        <v>342</v>
      </c>
      <c r="C327" s="1" t="s">
        <v>30</v>
      </c>
      <c r="D327" s="1">
        <v>35</v>
      </c>
      <c r="E327" s="19"/>
      <c r="F327" s="1"/>
      <c r="G327" s="1"/>
      <c r="H327" s="1">
        <v>82.9</v>
      </c>
      <c r="I327" s="1">
        <v>47.2</v>
      </c>
      <c r="J327" s="19">
        <v>75.400000000000006</v>
      </c>
    </row>
    <row r="328" spans="1:10">
      <c r="A328" s="1">
        <v>327</v>
      </c>
      <c r="B328" s="1" t="s">
        <v>343</v>
      </c>
      <c r="C328" s="1" t="s">
        <v>33</v>
      </c>
      <c r="D328" s="1">
        <v>34.799999999999997</v>
      </c>
      <c r="E328" s="19">
        <v>46.8</v>
      </c>
      <c r="F328" s="1">
        <v>32.5</v>
      </c>
      <c r="G328" s="1"/>
      <c r="H328" s="1"/>
      <c r="I328" s="1">
        <v>41</v>
      </c>
      <c r="J328" s="19">
        <v>39.5</v>
      </c>
    </row>
    <row r="329" spans="1:10">
      <c r="A329" s="1">
        <v>328</v>
      </c>
      <c r="B329" s="1" t="s">
        <v>344</v>
      </c>
      <c r="C329" s="1" t="s">
        <v>6</v>
      </c>
      <c r="D329" s="1">
        <v>34.799999999999997</v>
      </c>
      <c r="E329" s="19"/>
      <c r="F329" s="1">
        <v>45.5</v>
      </c>
      <c r="G329" s="1">
        <v>34.200000000000003</v>
      </c>
      <c r="H329" s="1">
        <v>98.6</v>
      </c>
      <c r="I329" s="1">
        <v>99.6</v>
      </c>
      <c r="J329" s="19">
        <v>36.200000000000003</v>
      </c>
    </row>
    <row r="330" spans="1:10">
      <c r="A330" s="1">
        <v>329</v>
      </c>
      <c r="B330" s="1" t="s">
        <v>345</v>
      </c>
      <c r="C330" s="1" t="s">
        <v>35</v>
      </c>
      <c r="D330" s="1">
        <v>34.700000000000003</v>
      </c>
      <c r="E330" s="19"/>
      <c r="F330" s="1"/>
      <c r="G330" s="1">
        <v>100</v>
      </c>
      <c r="H330" s="1"/>
      <c r="I330" s="1"/>
      <c r="J330" s="19">
        <v>26.1</v>
      </c>
    </row>
    <row r="331" spans="1:10">
      <c r="A331" s="1">
        <v>330</v>
      </c>
      <c r="B331" s="1" t="s">
        <v>346</v>
      </c>
      <c r="C331" s="1" t="s">
        <v>338</v>
      </c>
      <c r="D331" s="1">
        <v>34.6</v>
      </c>
      <c r="E331" s="19">
        <v>42.4</v>
      </c>
      <c r="F331" s="1">
        <v>50.7</v>
      </c>
      <c r="G331" s="1"/>
      <c r="H331" s="1"/>
      <c r="I331" s="1">
        <v>23.1</v>
      </c>
      <c r="J331" s="19">
        <v>40.799999999999997</v>
      </c>
    </row>
    <row r="332" spans="1:10">
      <c r="A332" s="1">
        <v>331</v>
      </c>
      <c r="B332" s="1" t="s">
        <v>347</v>
      </c>
      <c r="C332" s="1" t="s">
        <v>138</v>
      </c>
      <c r="D332" s="1">
        <v>34.6</v>
      </c>
      <c r="E332" s="19">
        <v>40.299999999999997</v>
      </c>
      <c r="F332" s="1">
        <v>34.700000000000003</v>
      </c>
      <c r="G332" s="1">
        <v>36.799999999999997</v>
      </c>
      <c r="H332" s="1">
        <v>23.4</v>
      </c>
      <c r="I332" s="1">
        <v>25.8</v>
      </c>
      <c r="J332" s="19">
        <v>25.9</v>
      </c>
    </row>
    <row r="333" spans="1:10">
      <c r="A333" s="1">
        <v>332</v>
      </c>
      <c r="B333" s="1" t="s">
        <v>348</v>
      </c>
      <c r="C333" s="1" t="s">
        <v>55</v>
      </c>
      <c r="D333" s="1">
        <v>34.6</v>
      </c>
      <c r="E333" s="19"/>
      <c r="F333" s="1">
        <v>36.9</v>
      </c>
      <c r="G333" s="1"/>
      <c r="H333" s="1">
        <v>87</v>
      </c>
      <c r="I333" s="1">
        <v>37.9</v>
      </c>
      <c r="J333" s="19">
        <v>68.3</v>
      </c>
    </row>
    <row r="334" spans="1:10">
      <c r="A334" s="1">
        <v>333</v>
      </c>
      <c r="B334" s="1" t="s">
        <v>349</v>
      </c>
      <c r="C334" s="1" t="s">
        <v>6</v>
      </c>
      <c r="D334" s="1">
        <v>34.6</v>
      </c>
      <c r="E334" s="19"/>
      <c r="F334" s="1"/>
      <c r="G334" s="1"/>
      <c r="H334" s="1">
        <v>99.2</v>
      </c>
      <c r="I334" s="1">
        <v>99.8</v>
      </c>
      <c r="J334" s="19">
        <v>47.6</v>
      </c>
    </row>
    <row r="335" spans="1:10">
      <c r="A335" s="1">
        <v>334</v>
      </c>
      <c r="B335" s="1" t="s">
        <v>350</v>
      </c>
      <c r="C335" s="1" t="s">
        <v>2</v>
      </c>
      <c r="D335" s="1">
        <v>34.6</v>
      </c>
      <c r="E335" s="19"/>
      <c r="F335" s="1"/>
      <c r="G335" s="1">
        <v>98.8</v>
      </c>
      <c r="H335" s="1"/>
      <c r="I335" s="1">
        <v>24.7</v>
      </c>
      <c r="J335" s="19">
        <v>56.6</v>
      </c>
    </row>
    <row r="336" spans="1:10">
      <c r="A336" s="1">
        <v>335</v>
      </c>
      <c r="B336" s="1" t="s">
        <v>351</v>
      </c>
      <c r="C336" s="1" t="s">
        <v>37</v>
      </c>
      <c r="D336" s="1">
        <v>34.5</v>
      </c>
      <c r="E336" s="19"/>
      <c r="F336" s="1"/>
      <c r="G336" s="1">
        <v>80.8</v>
      </c>
      <c r="H336" s="1"/>
      <c r="I336" s="1">
        <v>35.1</v>
      </c>
      <c r="J336" s="19"/>
    </row>
    <row r="337" spans="1:10">
      <c r="A337" s="1">
        <v>336</v>
      </c>
      <c r="B337" s="1" t="s">
        <v>352</v>
      </c>
      <c r="C337" s="1" t="s">
        <v>20</v>
      </c>
      <c r="D337" s="1">
        <v>34.4</v>
      </c>
      <c r="E337" s="19">
        <v>31.7</v>
      </c>
      <c r="F337" s="1">
        <v>32.5</v>
      </c>
      <c r="G337" s="1"/>
      <c r="H337" s="1">
        <v>98</v>
      </c>
      <c r="I337" s="1">
        <v>64.099999999999994</v>
      </c>
      <c r="J337" s="19">
        <v>36.5</v>
      </c>
    </row>
    <row r="338" spans="1:10">
      <c r="A338" s="1">
        <v>337</v>
      </c>
      <c r="B338" s="1" t="s">
        <v>353</v>
      </c>
      <c r="C338" s="1" t="s">
        <v>37</v>
      </c>
      <c r="D338" s="1">
        <v>34.299999999999997</v>
      </c>
      <c r="E338" s="19"/>
      <c r="F338" s="1"/>
      <c r="G338" s="1">
        <v>35</v>
      </c>
      <c r="H338" s="1"/>
      <c r="I338" s="1"/>
      <c r="J338" s="19">
        <v>100</v>
      </c>
    </row>
    <row r="339" spans="1:10">
      <c r="A339" s="1">
        <v>338</v>
      </c>
      <c r="B339" s="1" t="s">
        <v>354</v>
      </c>
      <c r="C339" s="1" t="s">
        <v>190</v>
      </c>
      <c r="D339" s="1">
        <v>34.200000000000003</v>
      </c>
      <c r="E339" s="19">
        <v>56</v>
      </c>
      <c r="F339" s="1"/>
      <c r="G339" s="1"/>
      <c r="H339" s="1"/>
      <c r="I339" s="1"/>
      <c r="J339" s="19">
        <v>24.3</v>
      </c>
    </row>
    <row r="340" spans="1:10">
      <c r="A340" s="1">
        <v>339</v>
      </c>
      <c r="B340" s="1" t="s">
        <v>355</v>
      </c>
      <c r="C340" s="1" t="s">
        <v>94</v>
      </c>
      <c r="D340" s="1">
        <v>34.200000000000003</v>
      </c>
      <c r="E340" s="19"/>
      <c r="F340" s="1"/>
      <c r="G340" s="1">
        <v>81.7</v>
      </c>
      <c r="H340" s="1">
        <v>36.700000000000003</v>
      </c>
      <c r="I340" s="1"/>
      <c r="J340" s="19"/>
    </row>
    <row r="341" spans="1:10">
      <c r="A341" s="1">
        <v>340</v>
      </c>
      <c r="B341" s="1" t="s">
        <v>356</v>
      </c>
      <c r="C341" s="1" t="s">
        <v>84</v>
      </c>
      <c r="D341" s="1">
        <v>34.1</v>
      </c>
      <c r="E341" s="19">
        <v>33.700000000000003</v>
      </c>
      <c r="F341" s="1"/>
      <c r="G341" s="1"/>
      <c r="H341" s="1">
        <v>96.5</v>
      </c>
      <c r="I341" s="1">
        <v>73.400000000000006</v>
      </c>
      <c r="J341" s="19"/>
    </row>
    <row r="342" spans="1:10">
      <c r="A342" s="1">
        <v>341</v>
      </c>
      <c r="B342" s="1" t="s">
        <v>357</v>
      </c>
      <c r="C342" s="1" t="s">
        <v>20</v>
      </c>
      <c r="D342" s="1">
        <v>34.1</v>
      </c>
      <c r="E342" s="19"/>
      <c r="F342" s="1"/>
      <c r="G342" s="1"/>
      <c r="H342" s="1">
        <v>96.9</v>
      </c>
      <c r="I342" s="1">
        <v>83.9</v>
      </c>
      <c r="J342" s="19">
        <v>49.4</v>
      </c>
    </row>
    <row r="343" spans="1:10">
      <c r="A343" s="1">
        <v>342</v>
      </c>
      <c r="B343" s="1" t="s">
        <v>358</v>
      </c>
      <c r="C343" s="1" t="s">
        <v>2</v>
      </c>
      <c r="D343" s="1">
        <v>34</v>
      </c>
      <c r="E343" s="19"/>
      <c r="F343" s="1"/>
      <c r="G343" s="1"/>
      <c r="H343" s="1">
        <v>68</v>
      </c>
      <c r="I343" s="1">
        <v>66.400000000000006</v>
      </c>
      <c r="J343" s="19">
        <v>72.900000000000006</v>
      </c>
    </row>
    <row r="344" spans="1:10">
      <c r="A344" s="1">
        <v>343</v>
      </c>
      <c r="B344" s="1" t="s">
        <v>359</v>
      </c>
      <c r="C344" s="1" t="s">
        <v>84</v>
      </c>
      <c r="D344" s="1">
        <v>33.9</v>
      </c>
      <c r="E344" s="19"/>
      <c r="F344" s="1"/>
      <c r="G344" s="1">
        <v>58</v>
      </c>
      <c r="H344" s="1">
        <v>91.7</v>
      </c>
      <c r="I344" s="1">
        <v>93.9</v>
      </c>
      <c r="J344" s="19">
        <v>37.9</v>
      </c>
    </row>
    <row r="345" spans="1:10">
      <c r="A345" s="1">
        <v>344</v>
      </c>
      <c r="B345" s="1" t="s">
        <v>360</v>
      </c>
      <c r="C345" s="1" t="s">
        <v>2</v>
      </c>
      <c r="D345" s="1">
        <v>33.9</v>
      </c>
      <c r="E345" s="19"/>
      <c r="F345" s="1"/>
      <c r="G345" s="1">
        <v>56.6</v>
      </c>
      <c r="H345" s="1">
        <v>64.7</v>
      </c>
      <c r="I345" s="1">
        <v>25.8</v>
      </c>
      <c r="J345" s="19">
        <v>40.200000000000003</v>
      </c>
    </row>
    <row r="346" spans="1:10">
      <c r="A346" s="1">
        <v>345</v>
      </c>
      <c r="B346" s="1" t="s">
        <v>361</v>
      </c>
      <c r="C346" s="1" t="s">
        <v>6</v>
      </c>
      <c r="D346" s="1">
        <v>33.799999999999997</v>
      </c>
      <c r="E346" s="19"/>
      <c r="F346" s="1"/>
      <c r="G346" s="1"/>
      <c r="H346" s="1">
        <v>97.5</v>
      </c>
      <c r="I346" s="1">
        <v>99.6</v>
      </c>
      <c r="J346" s="19">
        <v>48.8</v>
      </c>
    </row>
    <row r="347" spans="1:10">
      <c r="A347" s="1">
        <v>346</v>
      </c>
      <c r="B347" s="1" t="s">
        <v>362</v>
      </c>
      <c r="C347" s="1" t="s">
        <v>247</v>
      </c>
      <c r="D347" s="1">
        <v>33.799999999999997</v>
      </c>
      <c r="E347" s="19"/>
      <c r="F347" s="1"/>
      <c r="G347" s="1">
        <v>99.6</v>
      </c>
      <c r="H347" s="1">
        <v>28.9</v>
      </c>
      <c r="I347" s="1"/>
      <c r="J347" s="19"/>
    </row>
    <row r="348" spans="1:10">
      <c r="A348" s="1">
        <v>347</v>
      </c>
      <c r="B348" s="1" t="s">
        <v>363</v>
      </c>
      <c r="C348" s="1" t="s">
        <v>59</v>
      </c>
      <c r="D348" s="1">
        <v>33.6</v>
      </c>
      <c r="E348" s="19">
        <v>42.9</v>
      </c>
      <c r="F348" s="1">
        <v>54.9</v>
      </c>
      <c r="G348" s="1"/>
      <c r="H348" s="1">
        <v>32.200000000000003</v>
      </c>
      <c r="I348" s="1">
        <v>28.7</v>
      </c>
      <c r="J348" s="19"/>
    </row>
    <row r="349" spans="1:10">
      <c r="A349" s="1">
        <v>348</v>
      </c>
      <c r="B349" s="1" t="s">
        <v>364</v>
      </c>
      <c r="C349" s="1" t="s">
        <v>365</v>
      </c>
      <c r="D349" s="1">
        <v>33.6</v>
      </c>
      <c r="E349" s="19">
        <v>28.7</v>
      </c>
      <c r="F349" s="1"/>
      <c r="G349" s="1">
        <v>72.900000000000006</v>
      </c>
      <c r="H349" s="1">
        <v>17.399999999999999</v>
      </c>
      <c r="I349" s="1"/>
      <c r="J349" s="19"/>
    </row>
    <row r="350" spans="1:10">
      <c r="A350" s="1">
        <v>349</v>
      </c>
      <c r="B350" s="1" t="s">
        <v>366</v>
      </c>
      <c r="C350" s="1" t="s">
        <v>59</v>
      </c>
      <c r="D350" s="1">
        <v>33.6</v>
      </c>
      <c r="E350" s="19"/>
      <c r="F350" s="1"/>
      <c r="G350" s="1">
        <v>64.7</v>
      </c>
      <c r="H350" s="1">
        <v>52.9</v>
      </c>
      <c r="I350" s="1">
        <v>33.700000000000003</v>
      </c>
      <c r="J350" s="19">
        <v>52.6</v>
      </c>
    </row>
    <row r="351" spans="1:10">
      <c r="A351" s="1">
        <v>350</v>
      </c>
      <c r="B351" s="1" t="s">
        <v>367</v>
      </c>
      <c r="C351" s="1" t="s">
        <v>112</v>
      </c>
      <c r="D351" s="1">
        <v>33.4</v>
      </c>
      <c r="E351" s="19"/>
      <c r="F351" s="1"/>
      <c r="G351" s="1">
        <v>98.4</v>
      </c>
      <c r="H351" s="1">
        <v>22.8</v>
      </c>
      <c r="I351" s="1">
        <v>36.5</v>
      </c>
      <c r="J351" s="19"/>
    </row>
    <row r="352" spans="1:10">
      <c r="A352" s="1">
        <v>351</v>
      </c>
      <c r="B352" s="1" t="s">
        <v>368</v>
      </c>
      <c r="C352" s="1" t="s">
        <v>112</v>
      </c>
      <c r="D352" s="1">
        <v>33.4</v>
      </c>
      <c r="E352" s="19"/>
      <c r="F352" s="1">
        <v>32.1</v>
      </c>
      <c r="G352" s="1">
        <v>99.4</v>
      </c>
      <c r="H352" s="1"/>
      <c r="I352" s="1">
        <v>36.1</v>
      </c>
      <c r="J352" s="19"/>
    </row>
    <row r="353" spans="1:10">
      <c r="A353" s="1">
        <v>352</v>
      </c>
      <c r="B353" s="1" t="s">
        <v>369</v>
      </c>
      <c r="C353" s="1" t="s">
        <v>59</v>
      </c>
      <c r="D353" s="1">
        <v>33.200000000000003</v>
      </c>
      <c r="E353" s="19">
        <v>33.700000000000003</v>
      </c>
      <c r="F353" s="1"/>
      <c r="G353" s="1">
        <v>40.4</v>
      </c>
      <c r="H353" s="1">
        <v>58.7</v>
      </c>
      <c r="I353" s="1">
        <v>33</v>
      </c>
      <c r="J353" s="19">
        <v>23.2</v>
      </c>
    </row>
    <row r="354" spans="1:10">
      <c r="A354" s="1">
        <v>353</v>
      </c>
      <c r="B354" s="1" t="s">
        <v>370</v>
      </c>
      <c r="C354" s="1" t="s">
        <v>87</v>
      </c>
      <c r="D354" s="1">
        <v>33.200000000000003</v>
      </c>
      <c r="E354" s="19"/>
      <c r="F354" s="1">
        <v>60.5</v>
      </c>
      <c r="G354" s="1">
        <v>80.599999999999994</v>
      </c>
      <c r="H354" s="1"/>
      <c r="I354" s="1">
        <v>89.9</v>
      </c>
      <c r="J354" s="19"/>
    </row>
    <row r="355" spans="1:10">
      <c r="A355" s="1">
        <v>354</v>
      </c>
      <c r="B355" s="1" t="s">
        <v>371</v>
      </c>
      <c r="C355" s="1" t="s">
        <v>372</v>
      </c>
      <c r="D355" s="1">
        <v>33</v>
      </c>
      <c r="E355" s="19"/>
      <c r="F355" s="1"/>
      <c r="G355" s="1">
        <v>92.4</v>
      </c>
      <c r="H355" s="1"/>
      <c r="I355" s="1">
        <v>22.9</v>
      </c>
      <c r="J355" s="19"/>
    </row>
    <row r="356" spans="1:10">
      <c r="A356" s="1">
        <v>355</v>
      </c>
      <c r="B356" s="1" t="s">
        <v>373</v>
      </c>
      <c r="C356" s="1" t="s">
        <v>20</v>
      </c>
      <c r="D356" s="1">
        <v>32.9</v>
      </c>
      <c r="E356" s="19">
        <v>31.9</v>
      </c>
      <c r="F356" s="1">
        <v>38.5</v>
      </c>
      <c r="G356" s="1"/>
      <c r="H356" s="1">
        <v>98.5</v>
      </c>
      <c r="I356" s="1">
        <v>54.8</v>
      </c>
      <c r="J356" s="19">
        <v>35.700000000000003</v>
      </c>
    </row>
    <row r="357" spans="1:10">
      <c r="A357" s="1">
        <v>356</v>
      </c>
      <c r="B357" s="1" t="s">
        <v>374</v>
      </c>
      <c r="C357" s="1" t="s">
        <v>33</v>
      </c>
      <c r="D357" s="1">
        <v>32.799999999999997</v>
      </c>
      <c r="E357" s="19">
        <v>31.2</v>
      </c>
      <c r="F357" s="1">
        <v>67</v>
      </c>
      <c r="G357" s="1"/>
      <c r="H357" s="1">
        <v>45</v>
      </c>
      <c r="I357" s="1">
        <v>86.2</v>
      </c>
      <c r="J357" s="19"/>
    </row>
    <row r="358" spans="1:10">
      <c r="A358" s="1">
        <v>357</v>
      </c>
      <c r="B358" s="1" t="s">
        <v>375</v>
      </c>
      <c r="C358" s="1" t="s">
        <v>94</v>
      </c>
      <c r="D358" s="1">
        <v>32.799999999999997</v>
      </c>
      <c r="E358" s="19"/>
      <c r="F358" s="1"/>
      <c r="G358" s="1">
        <v>99.9</v>
      </c>
      <c r="H358" s="1">
        <v>45.5</v>
      </c>
      <c r="I358" s="1">
        <v>25.9</v>
      </c>
      <c r="J358" s="19"/>
    </row>
    <row r="359" spans="1:10">
      <c r="A359" s="1">
        <v>358</v>
      </c>
      <c r="B359" s="1" t="s">
        <v>376</v>
      </c>
      <c r="C359" s="1" t="s">
        <v>6</v>
      </c>
      <c r="D359" s="1">
        <v>32.700000000000003</v>
      </c>
      <c r="E359" s="19"/>
      <c r="F359" s="1">
        <v>43.3</v>
      </c>
      <c r="G359" s="1"/>
      <c r="H359" s="1">
        <v>98.1</v>
      </c>
      <c r="I359" s="1">
        <v>82.1</v>
      </c>
      <c r="J359" s="19">
        <v>38.299999999999997</v>
      </c>
    </row>
    <row r="360" spans="1:10">
      <c r="A360" s="1">
        <v>359</v>
      </c>
      <c r="B360" s="1" t="s">
        <v>377</v>
      </c>
      <c r="C360" s="1" t="s">
        <v>201</v>
      </c>
      <c r="D360" s="1">
        <v>32.6</v>
      </c>
      <c r="E360" s="19">
        <v>33.9</v>
      </c>
      <c r="F360" s="1">
        <v>34.200000000000003</v>
      </c>
      <c r="G360" s="1"/>
      <c r="H360" s="1">
        <v>95.9</v>
      </c>
      <c r="I360" s="1"/>
      <c r="J360" s="19">
        <v>30.3</v>
      </c>
    </row>
    <row r="361" spans="1:10">
      <c r="A361" s="1">
        <v>360</v>
      </c>
      <c r="B361" s="1" t="s">
        <v>378</v>
      </c>
      <c r="C361" s="1" t="s">
        <v>6</v>
      </c>
      <c r="D361" s="1">
        <v>32.6</v>
      </c>
      <c r="E361" s="19">
        <v>30.9</v>
      </c>
      <c r="F361" s="1">
        <v>69</v>
      </c>
      <c r="G361" s="1"/>
      <c r="H361" s="1">
        <v>66</v>
      </c>
      <c r="I361" s="1">
        <v>84.8</v>
      </c>
      <c r="J361" s="19"/>
    </row>
    <row r="362" spans="1:10">
      <c r="A362" s="1">
        <v>361</v>
      </c>
      <c r="B362" s="1" t="s">
        <v>379</v>
      </c>
      <c r="C362" s="1" t="s">
        <v>2</v>
      </c>
      <c r="D362" s="1">
        <v>32.4</v>
      </c>
      <c r="E362" s="19">
        <v>31.8</v>
      </c>
      <c r="F362" s="1">
        <v>40.200000000000003</v>
      </c>
      <c r="G362" s="1">
        <v>25.6</v>
      </c>
      <c r="H362" s="1">
        <v>20.399999999999999</v>
      </c>
      <c r="I362" s="1">
        <v>21.4</v>
      </c>
      <c r="J362" s="19">
        <v>42.2</v>
      </c>
    </row>
    <row r="363" spans="1:10">
      <c r="A363" s="1">
        <v>362</v>
      </c>
      <c r="B363" s="1" t="s">
        <v>380</v>
      </c>
      <c r="C363" s="1" t="s">
        <v>2</v>
      </c>
      <c r="D363" s="1">
        <v>32.4</v>
      </c>
      <c r="E363" s="19"/>
      <c r="F363" s="1">
        <v>37.5</v>
      </c>
      <c r="G363" s="1">
        <v>27.4</v>
      </c>
      <c r="H363" s="1">
        <v>57</v>
      </c>
      <c r="I363" s="1">
        <v>96.2</v>
      </c>
      <c r="J363" s="19">
        <v>40</v>
      </c>
    </row>
    <row r="364" spans="1:10">
      <c r="A364" s="1">
        <v>363</v>
      </c>
      <c r="B364" s="1" t="s">
        <v>381</v>
      </c>
      <c r="C364" s="1" t="s">
        <v>2</v>
      </c>
      <c r="D364" s="1">
        <v>32.299999999999997</v>
      </c>
      <c r="E364" s="19">
        <v>32.4</v>
      </c>
      <c r="F364" s="1">
        <v>37.799999999999997</v>
      </c>
      <c r="G364" s="1">
        <v>27.1</v>
      </c>
      <c r="H364" s="1">
        <v>35.299999999999997</v>
      </c>
      <c r="I364" s="1">
        <v>47.9</v>
      </c>
      <c r="J364" s="19">
        <v>29.6</v>
      </c>
    </row>
    <row r="365" spans="1:10">
      <c r="A365" s="1">
        <v>364</v>
      </c>
      <c r="B365" s="1" t="s">
        <v>382</v>
      </c>
      <c r="C365" s="1" t="s">
        <v>59</v>
      </c>
      <c r="D365" s="1">
        <v>32.299999999999997</v>
      </c>
      <c r="E365" s="19"/>
      <c r="F365" s="1"/>
      <c r="G365" s="1">
        <v>78.2</v>
      </c>
      <c r="H365" s="1"/>
      <c r="I365" s="1">
        <v>33.200000000000003</v>
      </c>
      <c r="J365" s="19">
        <v>22</v>
      </c>
    </row>
    <row r="366" spans="1:10">
      <c r="A366" s="1">
        <v>365</v>
      </c>
      <c r="B366" s="1" t="s">
        <v>383</v>
      </c>
      <c r="C366" s="1" t="s">
        <v>384</v>
      </c>
      <c r="D366" s="1">
        <v>32.200000000000003</v>
      </c>
      <c r="E366" s="19">
        <v>31.6</v>
      </c>
      <c r="F366" s="1">
        <v>61.4</v>
      </c>
      <c r="G366" s="1">
        <v>35.5</v>
      </c>
      <c r="H366" s="1">
        <v>96.9</v>
      </c>
      <c r="I366" s="1"/>
      <c r="J366" s="19"/>
    </row>
    <row r="367" spans="1:10">
      <c r="A367" s="1">
        <v>366</v>
      </c>
      <c r="B367" s="1" t="s">
        <v>385</v>
      </c>
      <c r="C367" s="1" t="s">
        <v>386</v>
      </c>
      <c r="D367" s="1">
        <v>32.1</v>
      </c>
      <c r="E367" s="19">
        <v>42.5</v>
      </c>
      <c r="F367" s="1">
        <v>48.1</v>
      </c>
      <c r="G367" s="1">
        <v>35.4</v>
      </c>
      <c r="H367" s="1"/>
      <c r="I367" s="1"/>
      <c r="J367" s="19"/>
    </row>
    <row r="368" spans="1:10">
      <c r="A368" s="1">
        <v>367</v>
      </c>
      <c r="B368" s="1" t="s">
        <v>387</v>
      </c>
      <c r="C368" s="1" t="s">
        <v>338</v>
      </c>
      <c r="D368" s="1">
        <v>32.1</v>
      </c>
      <c r="E368" s="19">
        <v>29.3</v>
      </c>
      <c r="F368" s="1">
        <v>51.7</v>
      </c>
      <c r="G368" s="1">
        <v>38.700000000000003</v>
      </c>
      <c r="H368" s="1">
        <v>36.1</v>
      </c>
      <c r="I368" s="1">
        <v>26.6</v>
      </c>
      <c r="J368" s="19">
        <v>21.4</v>
      </c>
    </row>
    <row r="369" spans="1:10">
      <c r="A369" s="1">
        <v>368</v>
      </c>
      <c r="B369" s="1" t="s">
        <v>388</v>
      </c>
      <c r="C369" s="1" t="s">
        <v>6</v>
      </c>
      <c r="D369" s="1">
        <v>32.1</v>
      </c>
      <c r="E369" s="19"/>
      <c r="F369" s="1"/>
      <c r="G369" s="1">
        <v>32.4</v>
      </c>
      <c r="H369" s="1">
        <v>97.7</v>
      </c>
      <c r="I369" s="1">
        <v>90.7</v>
      </c>
      <c r="J369" s="19">
        <v>25.6</v>
      </c>
    </row>
    <row r="370" spans="1:10">
      <c r="A370" s="1">
        <v>369</v>
      </c>
      <c r="B370" s="1" t="s">
        <v>389</v>
      </c>
      <c r="C370" s="1" t="s">
        <v>35</v>
      </c>
      <c r="D370" s="1">
        <v>32</v>
      </c>
      <c r="E370" s="19">
        <v>31.7</v>
      </c>
      <c r="F370" s="1">
        <v>30.8</v>
      </c>
      <c r="G370" s="1">
        <v>59.2</v>
      </c>
      <c r="H370" s="1"/>
      <c r="I370" s="1"/>
      <c r="J370" s="19"/>
    </row>
    <row r="371" spans="1:10">
      <c r="A371" s="1">
        <v>370</v>
      </c>
      <c r="B371" s="1" t="s">
        <v>390</v>
      </c>
      <c r="C371" s="1" t="s">
        <v>190</v>
      </c>
      <c r="D371" s="1">
        <v>31.9</v>
      </c>
      <c r="E371" s="19">
        <v>48.2</v>
      </c>
      <c r="F371" s="1"/>
      <c r="G371" s="1"/>
      <c r="H371" s="1"/>
      <c r="I371" s="1"/>
      <c r="J371" s="19">
        <v>34.4</v>
      </c>
    </row>
    <row r="372" spans="1:10">
      <c r="A372" s="1">
        <v>371</v>
      </c>
      <c r="B372" s="1" t="s">
        <v>391</v>
      </c>
      <c r="C372" s="1" t="s">
        <v>20</v>
      </c>
      <c r="D372" s="1">
        <v>31.9</v>
      </c>
      <c r="E372" s="19"/>
      <c r="F372" s="1"/>
      <c r="G372" s="1"/>
      <c r="H372" s="1">
        <v>92.6</v>
      </c>
      <c r="I372" s="1">
        <v>75.900000000000006</v>
      </c>
      <c r="J372" s="19">
        <v>35.700000000000003</v>
      </c>
    </row>
    <row r="373" spans="1:10">
      <c r="A373" s="1">
        <v>372</v>
      </c>
      <c r="B373" s="1" t="s">
        <v>392</v>
      </c>
      <c r="C373" s="1" t="s">
        <v>30</v>
      </c>
      <c r="D373" s="1">
        <v>31.8</v>
      </c>
      <c r="E373" s="19">
        <v>29</v>
      </c>
      <c r="F373" s="1"/>
      <c r="G373" s="1">
        <v>29.1</v>
      </c>
      <c r="H373" s="1">
        <v>69.900000000000006</v>
      </c>
      <c r="I373" s="1">
        <v>35</v>
      </c>
      <c r="J373" s="19">
        <v>31.5</v>
      </c>
    </row>
    <row r="374" spans="1:10">
      <c r="A374" s="1">
        <v>373</v>
      </c>
      <c r="B374" s="1" t="s">
        <v>393</v>
      </c>
      <c r="C374" s="1" t="s">
        <v>2</v>
      </c>
      <c r="D374" s="1">
        <v>31.7</v>
      </c>
      <c r="E374" s="19"/>
      <c r="F374" s="1"/>
      <c r="G374" s="1">
        <v>76.900000000000006</v>
      </c>
      <c r="H374" s="1">
        <v>17.600000000000001</v>
      </c>
      <c r="I374" s="1">
        <v>21.6</v>
      </c>
      <c r="J374" s="19">
        <v>24.3</v>
      </c>
    </row>
    <row r="375" spans="1:10">
      <c r="A375" s="1">
        <v>374</v>
      </c>
      <c r="B375" s="1" t="s">
        <v>394</v>
      </c>
      <c r="C375" s="1" t="s">
        <v>395</v>
      </c>
      <c r="D375" s="1">
        <v>31.5</v>
      </c>
      <c r="E375" s="19">
        <v>42.5</v>
      </c>
      <c r="F375" s="1">
        <v>46.9</v>
      </c>
      <c r="G375" s="1">
        <v>46</v>
      </c>
      <c r="H375" s="1"/>
      <c r="I375" s="1"/>
      <c r="J375" s="19"/>
    </row>
    <row r="376" spans="1:10">
      <c r="A376" s="1">
        <v>375</v>
      </c>
      <c r="B376" s="1" t="s">
        <v>396</v>
      </c>
      <c r="C376" s="1" t="s">
        <v>70</v>
      </c>
      <c r="D376" s="1">
        <v>31.5</v>
      </c>
      <c r="E376" s="19"/>
      <c r="F376" s="1">
        <v>48.6</v>
      </c>
      <c r="G376" s="1"/>
      <c r="H376" s="1">
        <v>72.2</v>
      </c>
      <c r="I376" s="1">
        <v>47.3</v>
      </c>
      <c r="J376" s="19">
        <v>27.3</v>
      </c>
    </row>
    <row r="377" spans="1:10">
      <c r="A377" s="1">
        <v>376</v>
      </c>
      <c r="B377" s="1" t="s">
        <v>397</v>
      </c>
      <c r="C377" s="1" t="s">
        <v>2</v>
      </c>
      <c r="D377" s="1">
        <v>31.5</v>
      </c>
      <c r="E377" s="19"/>
      <c r="F377" s="1"/>
      <c r="G377" s="1">
        <v>100</v>
      </c>
      <c r="H377" s="1"/>
      <c r="I377" s="1">
        <v>22.1</v>
      </c>
      <c r="J377" s="19"/>
    </row>
    <row r="378" spans="1:10">
      <c r="A378" s="1">
        <v>377</v>
      </c>
      <c r="B378" s="1" t="s">
        <v>398</v>
      </c>
      <c r="C378" s="1" t="s">
        <v>33</v>
      </c>
      <c r="D378" s="1">
        <v>31.4</v>
      </c>
      <c r="E378" s="19">
        <v>30.8</v>
      </c>
      <c r="F378" s="1"/>
      <c r="G378" s="1">
        <v>32</v>
      </c>
      <c r="H378" s="1">
        <v>19.600000000000001</v>
      </c>
      <c r="I378" s="1">
        <v>53.2</v>
      </c>
      <c r="J378" s="19">
        <v>37.5</v>
      </c>
    </row>
    <row r="379" spans="1:10">
      <c r="A379" s="1">
        <v>378</v>
      </c>
      <c r="B379" s="1" t="s">
        <v>399</v>
      </c>
      <c r="C379" s="1" t="s">
        <v>112</v>
      </c>
      <c r="D379" s="1">
        <v>31.4</v>
      </c>
      <c r="E379" s="19"/>
      <c r="F379" s="1"/>
      <c r="G379" s="1">
        <v>83.5</v>
      </c>
      <c r="H379" s="1">
        <v>23.7</v>
      </c>
      <c r="I379" s="1">
        <v>57.3</v>
      </c>
      <c r="J379" s="19"/>
    </row>
    <row r="380" spans="1:10">
      <c r="A380" s="1">
        <v>379</v>
      </c>
      <c r="B380" s="1" t="s">
        <v>400</v>
      </c>
      <c r="C380" s="1" t="s">
        <v>118</v>
      </c>
      <c r="D380" s="1">
        <v>31.4</v>
      </c>
      <c r="E380" s="19"/>
      <c r="F380" s="1"/>
      <c r="G380" s="1">
        <v>96.7</v>
      </c>
      <c r="H380" s="1">
        <v>17.3</v>
      </c>
      <c r="I380" s="1">
        <v>29.9</v>
      </c>
      <c r="J380" s="19"/>
    </row>
    <row r="381" spans="1:10">
      <c r="A381" s="1">
        <v>380</v>
      </c>
      <c r="B381" s="1" t="s">
        <v>401</v>
      </c>
      <c r="C381" s="1" t="s">
        <v>104</v>
      </c>
      <c r="D381" s="1">
        <v>31.3</v>
      </c>
      <c r="E381" s="19"/>
      <c r="F381" s="1">
        <v>36.9</v>
      </c>
      <c r="G381" s="1">
        <v>36.200000000000003</v>
      </c>
      <c r="H381" s="1">
        <v>86.1</v>
      </c>
      <c r="I381" s="1">
        <v>57.5</v>
      </c>
      <c r="J381" s="19">
        <v>24</v>
      </c>
    </row>
    <row r="382" spans="1:10">
      <c r="A382" s="1">
        <v>381</v>
      </c>
      <c r="B382" s="1" t="s">
        <v>402</v>
      </c>
      <c r="C382" s="1" t="s">
        <v>2</v>
      </c>
      <c r="D382" s="1">
        <v>31.3</v>
      </c>
      <c r="E382" s="19"/>
      <c r="F382" s="1"/>
      <c r="G382" s="1"/>
      <c r="H382" s="1"/>
      <c r="I382" s="1">
        <v>48</v>
      </c>
      <c r="J382" s="19">
        <v>88.9</v>
      </c>
    </row>
    <row r="383" spans="1:10">
      <c r="A383" s="1">
        <v>382</v>
      </c>
      <c r="B383" s="1" t="s">
        <v>403</v>
      </c>
      <c r="C383" s="1" t="s">
        <v>94</v>
      </c>
      <c r="D383" s="1">
        <v>31.2</v>
      </c>
      <c r="E383" s="19"/>
      <c r="F383" s="1"/>
      <c r="G383" s="1">
        <v>62.1</v>
      </c>
      <c r="H383" s="1">
        <v>42.9</v>
      </c>
      <c r="I383" s="1"/>
      <c r="J383" s="19">
        <v>27.6</v>
      </c>
    </row>
    <row r="384" spans="1:10">
      <c r="A384" s="1">
        <v>383</v>
      </c>
      <c r="B384" s="1" t="s">
        <v>404</v>
      </c>
      <c r="C384" s="1" t="s">
        <v>405</v>
      </c>
      <c r="D384" s="1">
        <v>31.2</v>
      </c>
      <c r="E384" s="19"/>
      <c r="F384" s="1"/>
      <c r="G384" s="1">
        <v>88.4</v>
      </c>
      <c r="H384" s="1"/>
      <c r="I384" s="1">
        <v>97.7</v>
      </c>
      <c r="J384" s="19"/>
    </row>
    <row r="385" spans="1:10">
      <c r="A385" s="1">
        <v>384</v>
      </c>
      <c r="B385" s="1" t="s">
        <v>406</v>
      </c>
      <c r="C385" s="1" t="s">
        <v>2</v>
      </c>
      <c r="D385" s="1">
        <v>31.1</v>
      </c>
      <c r="E385" s="19">
        <v>35.4</v>
      </c>
      <c r="F385" s="1">
        <v>55.7</v>
      </c>
      <c r="G385" s="1">
        <v>30.8</v>
      </c>
      <c r="H385" s="1"/>
      <c r="I385" s="1">
        <v>35.200000000000003</v>
      </c>
      <c r="J385" s="19"/>
    </row>
    <row r="386" spans="1:10">
      <c r="A386" s="1">
        <v>385</v>
      </c>
      <c r="B386" s="1" t="s">
        <v>407</v>
      </c>
      <c r="C386" s="1" t="s">
        <v>6</v>
      </c>
      <c r="D386" s="1">
        <v>31</v>
      </c>
      <c r="E386" s="19"/>
      <c r="F386" s="1"/>
      <c r="G386" s="1"/>
      <c r="H386" s="1">
        <v>73</v>
      </c>
      <c r="I386" s="1">
        <v>64.2</v>
      </c>
      <c r="J386" s="19">
        <v>56.5</v>
      </c>
    </row>
    <row r="387" spans="1:10">
      <c r="A387" s="1">
        <v>386</v>
      </c>
      <c r="B387" s="1" t="s">
        <v>408</v>
      </c>
      <c r="C387" s="1" t="s">
        <v>2</v>
      </c>
      <c r="D387" s="1">
        <v>30.9</v>
      </c>
      <c r="E387" s="19">
        <v>29.8</v>
      </c>
      <c r="F387" s="1">
        <v>36.6</v>
      </c>
      <c r="G387" s="1"/>
      <c r="H387" s="1">
        <v>22.7</v>
      </c>
      <c r="I387" s="1"/>
      <c r="J387" s="19">
        <v>49.5</v>
      </c>
    </row>
    <row r="388" spans="1:10">
      <c r="A388" s="1">
        <v>387</v>
      </c>
      <c r="B388" s="1" t="s">
        <v>409</v>
      </c>
      <c r="C388" s="1" t="s">
        <v>37</v>
      </c>
      <c r="D388" s="1">
        <v>30.9</v>
      </c>
      <c r="E388" s="19"/>
      <c r="F388" s="1"/>
      <c r="G388" s="1">
        <v>82.6</v>
      </c>
      <c r="H388" s="1">
        <v>17.3</v>
      </c>
      <c r="I388" s="1">
        <v>37.299999999999997</v>
      </c>
      <c r="J388" s="19"/>
    </row>
    <row r="389" spans="1:10">
      <c r="A389" s="1">
        <v>388</v>
      </c>
      <c r="B389" s="1" t="s">
        <v>410</v>
      </c>
      <c r="C389" s="1" t="s">
        <v>20</v>
      </c>
      <c r="D389" s="1">
        <v>30.9</v>
      </c>
      <c r="E389" s="19"/>
      <c r="F389" s="1">
        <v>30.8</v>
      </c>
      <c r="G389" s="1"/>
      <c r="H389" s="1">
        <v>97.8</v>
      </c>
      <c r="I389" s="1">
        <v>95.1</v>
      </c>
      <c r="J389" s="19">
        <v>26</v>
      </c>
    </row>
    <row r="390" spans="1:10">
      <c r="A390" s="1">
        <v>389</v>
      </c>
      <c r="B390" s="1" t="s">
        <v>411</v>
      </c>
      <c r="C390" s="1" t="s">
        <v>23</v>
      </c>
      <c r="D390" s="1">
        <v>30.8</v>
      </c>
      <c r="E390" s="19">
        <v>33.299999999999997</v>
      </c>
      <c r="F390" s="1">
        <v>31.5</v>
      </c>
      <c r="G390" s="1">
        <v>31</v>
      </c>
      <c r="H390" s="1"/>
      <c r="I390" s="1"/>
      <c r="J390" s="19">
        <v>37.700000000000003</v>
      </c>
    </row>
    <row r="391" spans="1:10">
      <c r="A391" s="1">
        <v>390</v>
      </c>
      <c r="B391" s="1" t="s">
        <v>412</v>
      </c>
      <c r="C391" s="1" t="s">
        <v>2</v>
      </c>
      <c r="D391" s="1">
        <v>30.7</v>
      </c>
      <c r="E391" s="19"/>
      <c r="F391" s="1"/>
      <c r="G391" s="1">
        <v>40.4</v>
      </c>
      <c r="H391" s="1"/>
      <c r="I391" s="1">
        <v>86.6</v>
      </c>
      <c r="J391" s="19">
        <v>41.9</v>
      </c>
    </row>
    <row r="392" spans="1:10">
      <c r="A392" s="1">
        <v>391</v>
      </c>
      <c r="B392" s="1" t="s">
        <v>413</v>
      </c>
      <c r="C392" s="1" t="s">
        <v>6</v>
      </c>
      <c r="D392" s="1">
        <v>30.7</v>
      </c>
      <c r="E392" s="19"/>
      <c r="F392" s="1"/>
      <c r="G392" s="1">
        <v>40.1</v>
      </c>
      <c r="H392" s="1">
        <v>67.900000000000006</v>
      </c>
      <c r="I392" s="1">
        <v>70.099999999999994</v>
      </c>
      <c r="J392" s="19">
        <v>32.200000000000003</v>
      </c>
    </row>
    <row r="393" spans="1:10">
      <c r="A393" s="1">
        <v>392</v>
      </c>
      <c r="B393" s="1" t="s">
        <v>414</v>
      </c>
      <c r="C393" s="1" t="s">
        <v>70</v>
      </c>
      <c r="D393" s="1">
        <v>30.7</v>
      </c>
      <c r="E393" s="19"/>
      <c r="F393" s="1"/>
      <c r="G393" s="1">
        <v>37.9</v>
      </c>
      <c r="H393" s="1">
        <v>76</v>
      </c>
      <c r="I393" s="1">
        <v>49.6</v>
      </c>
      <c r="J393" s="19">
        <v>25.5</v>
      </c>
    </row>
    <row r="394" spans="1:10">
      <c r="A394" s="1">
        <v>393</v>
      </c>
      <c r="B394" s="1" t="s">
        <v>415</v>
      </c>
      <c r="C394" s="1" t="s">
        <v>2</v>
      </c>
      <c r="D394" s="1">
        <v>30.6</v>
      </c>
      <c r="E394" s="19">
        <v>28.8</v>
      </c>
      <c r="F394" s="1"/>
      <c r="G394" s="1">
        <v>36</v>
      </c>
      <c r="H394" s="1"/>
      <c r="I394" s="1">
        <v>33.4</v>
      </c>
      <c r="J394" s="19">
        <v>43.7</v>
      </c>
    </row>
    <row r="395" spans="1:10">
      <c r="A395" s="1">
        <v>394</v>
      </c>
      <c r="B395" s="1" t="s">
        <v>416</v>
      </c>
      <c r="C395" s="1" t="s">
        <v>417</v>
      </c>
      <c r="D395" s="1">
        <v>30.6</v>
      </c>
      <c r="E395" s="19"/>
      <c r="F395" s="1"/>
      <c r="G395" s="1">
        <v>53.7</v>
      </c>
      <c r="H395" s="1">
        <v>100</v>
      </c>
      <c r="I395" s="1">
        <v>99.9</v>
      </c>
      <c r="J395" s="19"/>
    </row>
    <row r="396" spans="1:10">
      <c r="A396" s="1">
        <v>395</v>
      </c>
      <c r="B396" s="1" t="s">
        <v>418</v>
      </c>
      <c r="C396" s="1" t="s">
        <v>201</v>
      </c>
      <c r="D396" s="1">
        <v>30.5</v>
      </c>
      <c r="E396" s="19">
        <v>32.200000000000003</v>
      </c>
      <c r="F396" s="1"/>
      <c r="G396" s="1"/>
      <c r="H396" s="1">
        <v>74.400000000000006</v>
      </c>
      <c r="I396" s="1"/>
      <c r="J396" s="19">
        <v>44.7</v>
      </c>
    </row>
    <row r="397" spans="1:10">
      <c r="A397" s="1">
        <v>396</v>
      </c>
      <c r="B397" s="1" t="s">
        <v>419</v>
      </c>
      <c r="C397" s="1" t="s">
        <v>2</v>
      </c>
      <c r="D397" s="1">
        <v>30.5</v>
      </c>
      <c r="E397" s="19">
        <v>31.7</v>
      </c>
      <c r="F397" s="1"/>
      <c r="G397" s="1"/>
      <c r="H397" s="1">
        <v>68</v>
      </c>
      <c r="I397" s="1"/>
      <c r="J397" s="19">
        <v>33.200000000000003</v>
      </c>
    </row>
    <row r="398" spans="1:10">
      <c r="A398" s="1">
        <v>397</v>
      </c>
      <c r="B398" s="1" t="s">
        <v>420</v>
      </c>
      <c r="C398" s="1" t="s">
        <v>68</v>
      </c>
      <c r="D398" s="1">
        <v>30.5</v>
      </c>
      <c r="E398" s="19">
        <v>28.2</v>
      </c>
      <c r="F398" s="1"/>
      <c r="G398" s="1"/>
      <c r="H398" s="1">
        <v>16.600000000000001</v>
      </c>
      <c r="I398" s="1"/>
      <c r="J398" s="19">
        <v>58.2</v>
      </c>
    </row>
    <row r="399" spans="1:10">
      <c r="A399" s="1">
        <v>398</v>
      </c>
      <c r="B399" s="1" t="s">
        <v>421</v>
      </c>
      <c r="C399" s="1" t="s">
        <v>422</v>
      </c>
      <c r="D399" s="1">
        <v>30.5</v>
      </c>
      <c r="E399" s="19"/>
      <c r="F399" s="1">
        <v>58.7</v>
      </c>
      <c r="G399" s="1"/>
      <c r="H399" s="1"/>
      <c r="I399" s="1"/>
      <c r="J399" s="19">
        <v>48.7</v>
      </c>
    </row>
    <row r="400" spans="1:10">
      <c r="A400" s="1">
        <v>399</v>
      </c>
      <c r="B400" s="1" t="s">
        <v>423</v>
      </c>
      <c r="C400" s="1" t="s">
        <v>159</v>
      </c>
      <c r="D400" s="1">
        <v>30.4</v>
      </c>
      <c r="E400" s="19"/>
      <c r="F400" s="1">
        <v>32</v>
      </c>
      <c r="G400" s="1"/>
      <c r="H400" s="1"/>
      <c r="I400" s="1"/>
      <c r="J400" s="19">
        <v>80.400000000000006</v>
      </c>
    </row>
    <row r="401" spans="1:10">
      <c r="A401" s="1">
        <v>400</v>
      </c>
      <c r="B401" s="1" t="s">
        <v>424</v>
      </c>
      <c r="C401" s="1" t="s">
        <v>59</v>
      </c>
      <c r="D401" s="1">
        <v>30.3</v>
      </c>
      <c r="E401" s="19"/>
      <c r="F401" s="1"/>
      <c r="G401" s="1"/>
      <c r="H401" s="1"/>
      <c r="I401" s="1">
        <v>26.6</v>
      </c>
      <c r="J401" s="19">
        <v>83.4</v>
      </c>
    </row>
    <row r="402" spans="1:10">
      <c r="A402" s="1">
        <v>401</v>
      </c>
      <c r="B402" s="1" t="s">
        <v>425</v>
      </c>
      <c r="C402" s="1" t="s">
        <v>112</v>
      </c>
      <c r="D402" s="1">
        <v>30.3</v>
      </c>
      <c r="E402" s="19"/>
      <c r="F402" s="1"/>
      <c r="G402" s="1">
        <v>94.6</v>
      </c>
      <c r="H402" s="1">
        <v>20.8</v>
      </c>
      <c r="I402" s="1">
        <v>76.3</v>
      </c>
      <c r="J402" s="19"/>
    </row>
    <row r="403" spans="1:10">
      <c r="A403" s="1">
        <v>402</v>
      </c>
      <c r="B403" s="1" t="s">
        <v>426</v>
      </c>
      <c r="C403" s="1" t="s">
        <v>341</v>
      </c>
      <c r="D403" s="1"/>
      <c r="E403" s="19">
        <v>47.4</v>
      </c>
      <c r="F403" s="1">
        <v>51.3</v>
      </c>
      <c r="G403" s="1"/>
      <c r="H403" s="1">
        <v>17.600000000000001</v>
      </c>
      <c r="I403" s="1"/>
      <c r="J403" s="19"/>
    </row>
    <row r="404" spans="1:10">
      <c r="A404" s="1">
        <v>403</v>
      </c>
      <c r="B404" s="1" t="s">
        <v>427</v>
      </c>
      <c r="C404" s="1" t="s">
        <v>2</v>
      </c>
      <c r="D404" s="1"/>
      <c r="E404" s="19"/>
      <c r="F404" s="1"/>
      <c r="G404" s="1">
        <v>25.7</v>
      </c>
      <c r="H404" s="1">
        <v>16.3</v>
      </c>
      <c r="I404" s="1">
        <v>80.900000000000006</v>
      </c>
      <c r="J404" s="19">
        <v>51.6</v>
      </c>
    </row>
    <row r="405" spans="1:10">
      <c r="A405" s="1">
        <v>404</v>
      </c>
      <c r="B405" s="1" t="s">
        <v>428</v>
      </c>
      <c r="C405" s="1" t="s">
        <v>2</v>
      </c>
      <c r="D405" s="1"/>
      <c r="E405" s="19"/>
      <c r="F405" s="1"/>
      <c r="G405" s="1">
        <v>26.9</v>
      </c>
      <c r="H405" s="1">
        <v>17.3</v>
      </c>
      <c r="I405" s="1">
        <v>100</v>
      </c>
      <c r="J405" s="19">
        <v>39.4</v>
      </c>
    </row>
    <row r="406" spans="1:10">
      <c r="A406" s="1">
        <v>405</v>
      </c>
      <c r="B406" s="1" t="s">
        <v>429</v>
      </c>
      <c r="C406" s="1" t="s">
        <v>59</v>
      </c>
      <c r="D406" s="1"/>
      <c r="E406" s="19"/>
      <c r="F406" s="1"/>
      <c r="G406" s="1">
        <v>47.5</v>
      </c>
      <c r="H406" s="1">
        <v>36.5</v>
      </c>
      <c r="I406" s="1">
        <v>26.1</v>
      </c>
      <c r="J406" s="19"/>
    </row>
    <row r="407" spans="1:10">
      <c r="A407" s="1">
        <v>406</v>
      </c>
      <c r="B407" s="1" t="s">
        <v>430</v>
      </c>
      <c r="C407" s="1" t="s">
        <v>431</v>
      </c>
      <c r="D407" s="1"/>
      <c r="E407" s="19"/>
      <c r="F407" s="1"/>
      <c r="G407" s="1">
        <v>80.599999999999994</v>
      </c>
      <c r="H407" s="1">
        <v>100</v>
      </c>
      <c r="I407" s="1">
        <v>47.3</v>
      </c>
      <c r="J407" s="19"/>
    </row>
    <row r="408" spans="1:10">
      <c r="A408" s="1">
        <v>407</v>
      </c>
      <c r="B408" s="1" t="s">
        <v>432</v>
      </c>
      <c r="C408" s="1" t="s">
        <v>112</v>
      </c>
      <c r="D408" s="1"/>
      <c r="E408" s="19"/>
      <c r="F408" s="1"/>
      <c r="G408" s="1">
        <v>93.4</v>
      </c>
      <c r="H408" s="1">
        <v>28</v>
      </c>
      <c r="I408" s="1">
        <v>43</v>
      </c>
      <c r="J408" s="19"/>
    </row>
    <row r="409" spans="1:10">
      <c r="A409" s="1">
        <v>408</v>
      </c>
      <c r="B409" s="1" t="s">
        <v>433</v>
      </c>
      <c r="C409" s="1" t="s">
        <v>68</v>
      </c>
      <c r="D409" s="1"/>
      <c r="E409" s="19"/>
      <c r="F409" s="1"/>
      <c r="G409" s="1">
        <v>74</v>
      </c>
      <c r="H409" s="1">
        <v>20</v>
      </c>
      <c r="I409" s="1"/>
      <c r="J409" s="19"/>
    </row>
    <row r="410" spans="1:10">
      <c r="A410" s="1">
        <v>409</v>
      </c>
      <c r="B410" s="1" t="s">
        <v>434</v>
      </c>
      <c r="C410" s="1" t="s">
        <v>282</v>
      </c>
      <c r="D410" s="1"/>
      <c r="E410" s="19"/>
      <c r="F410" s="1">
        <v>47.8</v>
      </c>
      <c r="G410" s="1">
        <v>99.8</v>
      </c>
      <c r="H410" s="1"/>
      <c r="I410" s="1"/>
      <c r="J410" s="19"/>
    </row>
    <row r="411" spans="1:10">
      <c r="A411" s="1">
        <v>410</v>
      </c>
      <c r="B411" s="1" t="s">
        <v>435</v>
      </c>
      <c r="C411" s="1" t="s">
        <v>2</v>
      </c>
      <c r="D411" s="1"/>
      <c r="E411" s="19"/>
      <c r="F411" s="1"/>
      <c r="G411" s="1">
        <v>100</v>
      </c>
      <c r="H411" s="1"/>
      <c r="I411" s="1"/>
      <c r="J411" s="19">
        <v>24.2</v>
      </c>
    </row>
    <row r="412" spans="1:10">
      <c r="A412" s="1">
        <v>411</v>
      </c>
      <c r="B412" s="1" t="s">
        <v>436</v>
      </c>
      <c r="C412" s="1" t="s">
        <v>33</v>
      </c>
      <c r="D412" s="1"/>
      <c r="E412" s="19">
        <v>44.6</v>
      </c>
      <c r="F412" s="1"/>
      <c r="G412" s="1"/>
      <c r="H412" s="1">
        <v>20.9</v>
      </c>
      <c r="I412" s="1">
        <v>33.6</v>
      </c>
      <c r="J412" s="19">
        <v>22.2</v>
      </c>
    </row>
    <row r="413" spans="1:10">
      <c r="A413" s="1">
        <v>412</v>
      </c>
      <c r="B413" s="1" t="s">
        <v>437</v>
      </c>
      <c r="C413" s="1" t="s">
        <v>438</v>
      </c>
      <c r="D413" s="1"/>
      <c r="E413" s="19">
        <v>28.8</v>
      </c>
      <c r="F413" s="1">
        <v>38.4</v>
      </c>
      <c r="G413" s="1"/>
      <c r="H413" s="1">
        <v>58.8</v>
      </c>
      <c r="I413" s="1"/>
      <c r="J413" s="19">
        <v>30.1</v>
      </c>
    </row>
    <row r="414" spans="1:10">
      <c r="A414" s="1">
        <v>413</v>
      </c>
      <c r="B414" s="1" t="s">
        <v>439</v>
      </c>
      <c r="C414" s="1" t="s">
        <v>37</v>
      </c>
      <c r="D414" s="1"/>
      <c r="E414" s="19">
        <v>27.3</v>
      </c>
      <c r="F414" s="1">
        <v>41.2</v>
      </c>
      <c r="G414" s="1">
        <v>50.4</v>
      </c>
      <c r="H414" s="1"/>
      <c r="I414" s="1"/>
      <c r="J414" s="19"/>
    </row>
    <row r="415" spans="1:10">
      <c r="A415" s="1">
        <v>414</v>
      </c>
      <c r="B415" s="1" t="s">
        <v>440</v>
      </c>
      <c r="C415" s="1" t="s">
        <v>6</v>
      </c>
      <c r="D415" s="1"/>
      <c r="E415" s="19"/>
      <c r="F415" s="1"/>
      <c r="G415" s="1"/>
      <c r="H415" s="1">
        <v>61.8</v>
      </c>
      <c r="I415" s="1">
        <v>80</v>
      </c>
      <c r="J415" s="19">
        <v>54.9</v>
      </c>
    </row>
    <row r="416" spans="1:10">
      <c r="A416" s="1">
        <v>415</v>
      </c>
      <c r="B416" s="1" t="s">
        <v>441</v>
      </c>
      <c r="C416" s="1" t="s">
        <v>247</v>
      </c>
      <c r="D416" s="1"/>
      <c r="E416" s="19"/>
      <c r="F416" s="1"/>
      <c r="G416" s="1">
        <v>93</v>
      </c>
      <c r="H416" s="1"/>
      <c r="I416" s="1"/>
      <c r="J416" s="19"/>
    </row>
    <row r="417" spans="1:10">
      <c r="A417" s="1">
        <v>416</v>
      </c>
      <c r="B417" s="1" t="s">
        <v>442</v>
      </c>
      <c r="C417" s="1" t="s">
        <v>68</v>
      </c>
      <c r="D417" s="1"/>
      <c r="E417" s="19"/>
      <c r="F417" s="1"/>
      <c r="G417" s="1">
        <v>32.9</v>
      </c>
      <c r="H417" s="1">
        <v>16.399999999999999</v>
      </c>
      <c r="I417" s="1"/>
      <c r="J417" s="19">
        <v>43.8</v>
      </c>
    </row>
    <row r="418" spans="1:10">
      <c r="A418" s="1">
        <v>417</v>
      </c>
      <c r="B418" s="1" t="s">
        <v>443</v>
      </c>
      <c r="C418" s="1" t="s">
        <v>112</v>
      </c>
      <c r="D418" s="1"/>
      <c r="E418" s="19"/>
      <c r="F418" s="1"/>
      <c r="G418" s="1">
        <v>92.7</v>
      </c>
      <c r="H418" s="1"/>
      <c r="I418" s="1"/>
      <c r="J418" s="19"/>
    </row>
    <row r="419" spans="1:10">
      <c r="A419" s="1">
        <v>418</v>
      </c>
      <c r="B419" s="1" t="s">
        <v>444</v>
      </c>
      <c r="C419" s="1" t="s">
        <v>112</v>
      </c>
      <c r="D419" s="1"/>
      <c r="E419" s="19"/>
      <c r="F419" s="1"/>
      <c r="G419" s="1">
        <v>94.1</v>
      </c>
      <c r="H419" s="1"/>
      <c r="I419" s="1">
        <v>41.6</v>
      </c>
      <c r="J419" s="19"/>
    </row>
    <row r="420" spans="1:10">
      <c r="A420" s="1">
        <v>419</v>
      </c>
      <c r="B420" s="1" t="s">
        <v>445</v>
      </c>
      <c r="C420" s="1" t="s">
        <v>431</v>
      </c>
      <c r="D420" s="1"/>
      <c r="E420" s="19"/>
      <c r="F420" s="1"/>
      <c r="G420" s="1">
        <v>38.6</v>
      </c>
      <c r="H420" s="1">
        <v>100</v>
      </c>
      <c r="I420" s="1">
        <v>85.6</v>
      </c>
      <c r="J420" s="19"/>
    </row>
    <row r="421" spans="1:10">
      <c r="A421" s="1">
        <v>420</v>
      </c>
      <c r="B421" s="1" t="s">
        <v>446</v>
      </c>
      <c r="C421" s="1" t="s">
        <v>59</v>
      </c>
      <c r="D421" s="1"/>
      <c r="E421" s="19"/>
      <c r="F421" s="1">
        <v>79.099999999999994</v>
      </c>
      <c r="G421" s="1"/>
      <c r="H421" s="1">
        <v>33.4</v>
      </c>
      <c r="I421" s="1"/>
      <c r="J421" s="19">
        <v>25.1</v>
      </c>
    </row>
    <row r="422" spans="1:10">
      <c r="A422" s="1">
        <v>421</v>
      </c>
      <c r="B422" s="1" t="s">
        <v>447</v>
      </c>
      <c r="C422" s="1" t="s">
        <v>2</v>
      </c>
      <c r="D422" s="1"/>
      <c r="E422" s="19"/>
      <c r="F422" s="1"/>
      <c r="G422" s="1"/>
      <c r="H422" s="1">
        <v>34.799999999999997</v>
      </c>
      <c r="I422" s="1">
        <v>27.9</v>
      </c>
      <c r="J422" s="19">
        <v>80.900000000000006</v>
      </c>
    </row>
    <row r="423" spans="1:10">
      <c r="A423" s="1">
        <v>422</v>
      </c>
      <c r="B423" s="1" t="s">
        <v>448</v>
      </c>
      <c r="C423" s="1" t="s">
        <v>94</v>
      </c>
      <c r="D423" s="1"/>
      <c r="E423" s="19"/>
      <c r="F423" s="1"/>
      <c r="G423" s="1">
        <v>48.9</v>
      </c>
      <c r="H423" s="1">
        <v>30.5</v>
      </c>
      <c r="I423" s="1"/>
      <c r="J423" s="19">
        <v>35.5</v>
      </c>
    </row>
    <row r="424" spans="1:10">
      <c r="A424" s="1">
        <v>423</v>
      </c>
      <c r="B424" s="1" t="s">
        <v>449</v>
      </c>
      <c r="C424" s="1" t="s">
        <v>2</v>
      </c>
      <c r="D424" s="1"/>
      <c r="E424" s="19"/>
      <c r="F424" s="1"/>
      <c r="G424" s="1">
        <v>46.2</v>
      </c>
      <c r="H424" s="1"/>
      <c r="I424" s="1">
        <v>24.7</v>
      </c>
      <c r="J424" s="19">
        <v>49.8</v>
      </c>
    </row>
    <row r="425" spans="1:10">
      <c r="A425" s="1">
        <v>424</v>
      </c>
      <c r="B425" s="1" t="s">
        <v>450</v>
      </c>
      <c r="C425" s="1" t="s">
        <v>23</v>
      </c>
      <c r="D425" s="1"/>
      <c r="E425" s="19">
        <v>38.299999999999997</v>
      </c>
      <c r="F425" s="1">
        <v>34.6</v>
      </c>
      <c r="G425" s="1">
        <v>38.799999999999997</v>
      </c>
      <c r="H425" s="1"/>
      <c r="I425" s="1"/>
      <c r="J425" s="19"/>
    </row>
    <row r="426" spans="1:10">
      <c r="A426" s="1">
        <v>425</v>
      </c>
      <c r="B426" s="1" t="s">
        <v>451</v>
      </c>
      <c r="C426" s="1" t="s">
        <v>59</v>
      </c>
      <c r="D426" s="1"/>
      <c r="E426" s="19">
        <v>28.4</v>
      </c>
      <c r="F426" s="1"/>
      <c r="G426" s="1"/>
      <c r="H426" s="1">
        <v>32.6</v>
      </c>
      <c r="I426" s="1"/>
      <c r="J426" s="19">
        <v>53</v>
      </c>
    </row>
    <row r="427" spans="1:10">
      <c r="A427" s="1">
        <v>426</v>
      </c>
      <c r="B427" s="1" t="s">
        <v>452</v>
      </c>
      <c r="C427" s="1" t="s">
        <v>2</v>
      </c>
      <c r="D427" s="1"/>
      <c r="E427" s="19">
        <v>27.8</v>
      </c>
      <c r="F427" s="1"/>
      <c r="G427" s="1"/>
      <c r="H427" s="1"/>
      <c r="I427" s="1">
        <v>29.1</v>
      </c>
      <c r="J427" s="19">
        <v>57.8</v>
      </c>
    </row>
    <row r="428" spans="1:10">
      <c r="A428" s="1">
        <v>427</v>
      </c>
      <c r="B428" s="1" t="s">
        <v>453</v>
      </c>
      <c r="C428" s="1" t="s">
        <v>59</v>
      </c>
      <c r="D428" s="1"/>
      <c r="E428" s="19"/>
      <c r="F428" s="1"/>
      <c r="G428" s="1">
        <v>57.1</v>
      </c>
      <c r="H428" s="1"/>
      <c r="I428" s="1"/>
      <c r="J428" s="19">
        <v>22.6</v>
      </c>
    </row>
    <row r="429" spans="1:10">
      <c r="A429" s="1">
        <v>428</v>
      </c>
      <c r="B429" s="1" t="s">
        <v>454</v>
      </c>
      <c r="C429" s="1" t="s">
        <v>6</v>
      </c>
      <c r="D429" s="1"/>
      <c r="E429" s="19"/>
      <c r="F429" s="1"/>
      <c r="G429" s="1"/>
      <c r="H429" s="1">
        <v>86.1</v>
      </c>
      <c r="I429" s="1">
        <v>97.9</v>
      </c>
      <c r="J429" s="19"/>
    </row>
    <row r="430" spans="1:10">
      <c r="A430" s="1">
        <v>429</v>
      </c>
      <c r="B430" s="1" t="s">
        <v>455</v>
      </c>
      <c r="C430" s="1" t="s">
        <v>33</v>
      </c>
      <c r="D430" s="1"/>
      <c r="E430" s="19"/>
      <c r="F430" s="1">
        <v>53.5</v>
      </c>
      <c r="G430" s="1">
        <v>49.6</v>
      </c>
      <c r="H430" s="1">
        <v>32.6</v>
      </c>
      <c r="I430" s="1">
        <v>83.3</v>
      </c>
      <c r="J430" s="19"/>
    </row>
    <row r="431" spans="1:10">
      <c r="A431" s="1">
        <v>430</v>
      </c>
      <c r="B431" s="1" t="s">
        <v>456</v>
      </c>
      <c r="C431" s="1" t="s">
        <v>2</v>
      </c>
      <c r="D431" s="1"/>
      <c r="E431" s="19"/>
      <c r="F431" s="1"/>
      <c r="G431" s="1"/>
      <c r="H431" s="1">
        <v>71.8</v>
      </c>
      <c r="I431" s="1">
        <v>24.3</v>
      </c>
      <c r="J431" s="19">
        <v>53.6</v>
      </c>
    </row>
    <row r="432" spans="1:10">
      <c r="A432" s="1">
        <v>431</v>
      </c>
      <c r="B432" s="1" t="s">
        <v>457</v>
      </c>
      <c r="C432" s="1" t="s">
        <v>190</v>
      </c>
      <c r="D432" s="1"/>
      <c r="E432" s="19">
        <v>47.5</v>
      </c>
      <c r="F432" s="1"/>
      <c r="G432" s="1"/>
      <c r="H432" s="1"/>
      <c r="I432" s="1"/>
      <c r="J432" s="19">
        <v>24.6</v>
      </c>
    </row>
    <row r="433" spans="1:10">
      <c r="A433" s="1">
        <v>432</v>
      </c>
      <c r="B433" s="1" t="s">
        <v>458</v>
      </c>
      <c r="C433" s="1" t="s">
        <v>282</v>
      </c>
      <c r="D433" s="1"/>
      <c r="E433" s="19">
        <v>40.5</v>
      </c>
      <c r="F433" s="1">
        <v>70.8</v>
      </c>
      <c r="G433" s="1"/>
      <c r="H433" s="1"/>
      <c r="I433" s="1"/>
      <c r="J433" s="19"/>
    </row>
    <row r="434" spans="1:10">
      <c r="A434" s="1">
        <v>433</v>
      </c>
      <c r="B434" s="1" t="s">
        <v>459</v>
      </c>
      <c r="C434" s="1" t="s">
        <v>386</v>
      </c>
      <c r="D434" s="1"/>
      <c r="E434" s="19">
        <v>34.4</v>
      </c>
      <c r="F434" s="1">
        <v>40.9</v>
      </c>
      <c r="G434" s="1">
        <v>42.7</v>
      </c>
      <c r="H434" s="1"/>
      <c r="I434" s="1"/>
      <c r="J434" s="19"/>
    </row>
    <row r="435" spans="1:10">
      <c r="A435" s="1">
        <v>434</v>
      </c>
      <c r="B435" s="1" t="s">
        <v>460</v>
      </c>
      <c r="C435" s="1" t="s">
        <v>2</v>
      </c>
      <c r="D435" s="1"/>
      <c r="E435" s="19">
        <v>31.5</v>
      </c>
      <c r="F435" s="1"/>
      <c r="G435" s="1"/>
      <c r="H435" s="1"/>
      <c r="I435" s="1"/>
      <c r="J435" s="19">
        <v>46.7</v>
      </c>
    </row>
    <row r="436" spans="1:10">
      <c r="A436" s="1">
        <v>435</v>
      </c>
      <c r="B436" s="1" t="s">
        <v>461</v>
      </c>
      <c r="C436" s="1" t="s">
        <v>405</v>
      </c>
      <c r="D436" s="1"/>
      <c r="E436" s="19">
        <v>30.7</v>
      </c>
      <c r="F436" s="1"/>
      <c r="G436" s="1">
        <v>65.900000000000006</v>
      </c>
      <c r="H436" s="1"/>
      <c r="I436" s="1"/>
      <c r="J436" s="19"/>
    </row>
    <row r="437" spans="1:10">
      <c r="A437" s="1">
        <v>436</v>
      </c>
      <c r="B437" s="1" t="s">
        <v>462</v>
      </c>
      <c r="C437" s="1" t="s">
        <v>2</v>
      </c>
      <c r="D437" s="1"/>
      <c r="E437" s="19">
        <v>28.8</v>
      </c>
      <c r="F437" s="1"/>
      <c r="G437" s="1"/>
      <c r="H437" s="1">
        <v>50.2</v>
      </c>
      <c r="I437" s="1"/>
      <c r="J437" s="19">
        <v>35.799999999999997</v>
      </c>
    </row>
    <row r="438" spans="1:10">
      <c r="A438" s="1">
        <v>437</v>
      </c>
      <c r="B438" s="1" t="s">
        <v>463</v>
      </c>
      <c r="C438" s="1" t="s">
        <v>23</v>
      </c>
      <c r="D438" s="1"/>
      <c r="E438" s="19"/>
      <c r="F438" s="1"/>
      <c r="G438" s="1">
        <v>32.200000000000003</v>
      </c>
      <c r="H438" s="1"/>
      <c r="I438" s="1"/>
      <c r="J438" s="19">
        <v>45</v>
      </c>
    </row>
    <row r="439" spans="1:10">
      <c r="A439" s="1">
        <v>438</v>
      </c>
      <c r="B439" s="1" t="s">
        <v>464</v>
      </c>
      <c r="C439" s="1" t="s">
        <v>37</v>
      </c>
      <c r="D439" s="1"/>
      <c r="E439" s="19"/>
      <c r="F439" s="1">
        <v>33.6</v>
      </c>
      <c r="G439" s="1">
        <v>75</v>
      </c>
      <c r="H439" s="1">
        <v>37.200000000000003</v>
      </c>
      <c r="I439" s="1">
        <v>32.299999999999997</v>
      </c>
      <c r="J439" s="19"/>
    </row>
    <row r="440" spans="1:10">
      <c r="A440" s="1">
        <v>439</v>
      </c>
      <c r="B440" s="1" t="s">
        <v>465</v>
      </c>
      <c r="C440" s="1" t="s">
        <v>466</v>
      </c>
      <c r="D440" s="1"/>
      <c r="E440" s="19"/>
      <c r="F440" s="1"/>
      <c r="G440" s="1"/>
      <c r="H440" s="1"/>
      <c r="I440" s="1"/>
      <c r="J440" s="19">
        <v>92.2</v>
      </c>
    </row>
    <row r="441" spans="1:10">
      <c r="A441" s="1">
        <v>440</v>
      </c>
      <c r="B441" s="1" t="s">
        <v>467</v>
      </c>
      <c r="C441" s="1" t="s">
        <v>12</v>
      </c>
      <c r="D441" s="1"/>
      <c r="E441" s="19"/>
      <c r="F441" s="1">
        <v>55.1</v>
      </c>
      <c r="G441" s="1"/>
      <c r="H441" s="1">
        <v>100</v>
      </c>
      <c r="I441" s="1">
        <v>55.4</v>
      </c>
      <c r="J441" s="19">
        <v>33.700000000000003</v>
      </c>
    </row>
    <row r="442" spans="1:10">
      <c r="A442" s="1">
        <v>441</v>
      </c>
      <c r="B442" s="1" t="s">
        <v>468</v>
      </c>
      <c r="C442" s="1" t="s">
        <v>167</v>
      </c>
      <c r="D442" s="1"/>
      <c r="E442" s="19"/>
      <c r="F442" s="1">
        <v>35.700000000000003</v>
      </c>
      <c r="G442" s="1">
        <v>49.9</v>
      </c>
      <c r="H442" s="1"/>
      <c r="I442" s="1"/>
      <c r="J442" s="19"/>
    </row>
    <row r="443" spans="1:10">
      <c r="A443" s="1">
        <v>442</v>
      </c>
      <c r="B443" s="1" t="s">
        <v>469</v>
      </c>
      <c r="C443" s="1" t="s">
        <v>59</v>
      </c>
      <c r="D443" s="1"/>
      <c r="E443" s="19">
        <v>30.3</v>
      </c>
      <c r="F443" s="1"/>
      <c r="G443" s="1">
        <v>33.5</v>
      </c>
      <c r="H443" s="1">
        <v>31</v>
      </c>
      <c r="I443" s="1">
        <v>23.3</v>
      </c>
      <c r="J443" s="19"/>
    </row>
    <row r="444" spans="1:10">
      <c r="A444" s="1">
        <v>443</v>
      </c>
      <c r="B444" s="1" t="s">
        <v>470</v>
      </c>
      <c r="C444" s="1" t="s">
        <v>23</v>
      </c>
      <c r="D444" s="1"/>
      <c r="E444" s="19">
        <v>30.2</v>
      </c>
      <c r="F444" s="1"/>
      <c r="G444" s="1"/>
      <c r="H444" s="1"/>
      <c r="I444" s="1"/>
      <c r="J444" s="19">
        <v>48.8</v>
      </c>
    </row>
    <row r="445" spans="1:10">
      <c r="A445" s="1">
        <v>444</v>
      </c>
      <c r="B445" s="1" t="s">
        <v>471</v>
      </c>
      <c r="C445" s="1" t="s">
        <v>190</v>
      </c>
      <c r="D445" s="1"/>
      <c r="E445" s="19">
        <v>28.2</v>
      </c>
      <c r="F445" s="1"/>
      <c r="G445" s="1"/>
      <c r="H445" s="1">
        <v>44</v>
      </c>
      <c r="I445" s="1"/>
      <c r="J445" s="19">
        <v>48.5</v>
      </c>
    </row>
    <row r="446" spans="1:10">
      <c r="A446" s="1">
        <v>445</v>
      </c>
      <c r="B446" s="1" t="s">
        <v>472</v>
      </c>
      <c r="C446" s="1" t="s">
        <v>431</v>
      </c>
      <c r="D446" s="1"/>
      <c r="E446" s="19"/>
      <c r="F446" s="1">
        <v>48.5</v>
      </c>
      <c r="G446" s="1"/>
      <c r="H446" s="1">
        <v>100</v>
      </c>
      <c r="I446" s="1">
        <v>100</v>
      </c>
      <c r="J446" s="19"/>
    </row>
    <row r="447" spans="1:10">
      <c r="A447" s="1">
        <v>446</v>
      </c>
      <c r="B447" s="1" t="s">
        <v>473</v>
      </c>
      <c r="C447" s="1" t="s">
        <v>84</v>
      </c>
      <c r="D447" s="1"/>
      <c r="E447" s="19"/>
      <c r="F447" s="1">
        <v>31.1</v>
      </c>
      <c r="G447" s="1"/>
      <c r="H447" s="1">
        <v>99</v>
      </c>
      <c r="I447" s="1">
        <v>99.2</v>
      </c>
      <c r="J447" s="19"/>
    </row>
    <row r="448" spans="1:10">
      <c r="A448" s="1">
        <v>447</v>
      </c>
      <c r="B448" s="1" t="s">
        <v>474</v>
      </c>
      <c r="C448" s="1" t="s">
        <v>68</v>
      </c>
      <c r="D448" s="1"/>
      <c r="E448" s="19"/>
      <c r="F448" s="1"/>
      <c r="G448" s="1">
        <v>70.2</v>
      </c>
      <c r="H448" s="1"/>
      <c r="I448" s="1"/>
      <c r="J448" s="19">
        <v>50.1</v>
      </c>
    </row>
    <row r="449" spans="1:10">
      <c r="A449" s="1">
        <v>448</v>
      </c>
      <c r="B449" s="1" t="s">
        <v>475</v>
      </c>
      <c r="C449" s="1" t="s">
        <v>37</v>
      </c>
      <c r="D449" s="1"/>
      <c r="E449" s="19"/>
      <c r="F449" s="1"/>
      <c r="G449" s="1">
        <v>77.099999999999994</v>
      </c>
      <c r="H449" s="1"/>
      <c r="I449" s="1">
        <v>25.3</v>
      </c>
      <c r="J449" s="19"/>
    </row>
    <row r="450" spans="1:10">
      <c r="A450" s="1">
        <v>449</v>
      </c>
      <c r="B450" s="1" t="s">
        <v>476</v>
      </c>
      <c r="C450" s="1" t="s">
        <v>438</v>
      </c>
      <c r="D450" s="1"/>
      <c r="E450" s="19"/>
      <c r="F450" s="1"/>
      <c r="G450" s="1">
        <v>45.2</v>
      </c>
      <c r="H450" s="1">
        <v>48</v>
      </c>
      <c r="I450" s="1"/>
      <c r="J450" s="19"/>
    </row>
    <row r="451" spans="1:10">
      <c r="A451" s="1">
        <v>450</v>
      </c>
      <c r="B451" s="1" t="s">
        <v>477</v>
      </c>
      <c r="C451" s="1" t="s">
        <v>20</v>
      </c>
      <c r="D451" s="1"/>
      <c r="E451" s="19"/>
      <c r="F451" s="1">
        <v>31.1</v>
      </c>
      <c r="G451" s="1"/>
      <c r="H451" s="1">
        <v>92</v>
      </c>
      <c r="I451" s="1">
        <v>94.2</v>
      </c>
      <c r="J451" s="19">
        <v>30.2</v>
      </c>
    </row>
    <row r="452" spans="1:10">
      <c r="A452" s="1">
        <v>451</v>
      </c>
      <c r="B452" s="1" t="s">
        <v>478</v>
      </c>
      <c r="C452" s="1" t="s">
        <v>87</v>
      </c>
      <c r="D452" s="1"/>
      <c r="E452" s="19"/>
      <c r="F452" s="1">
        <v>45.3</v>
      </c>
      <c r="G452" s="1">
        <v>56.2</v>
      </c>
      <c r="H452" s="1">
        <v>37.1</v>
      </c>
      <c r="I452" s="1">
        <v>95.5</v>
      </c>
      <c r="J452" s="19"/>
    </row>
    <row r="453" spans="1:10">
      <c r="A453" s="1">
        <v>452</v>
      </c>
      <c r="B453" s="1" t="s">
        <v>479</v>
      </c>
      <c r="C453" s="1" t="s">
        <v>2</v>
      </c>
      <c r="D453" s="1"/>
      <c r="E453" s="19"/>
      <c r="F453" s="1"/>
      <c r="G453" s="1"/>
      <c r="H453" s="1"/>
      <c r="I453" s="1"/>
      <c r="J453" s="19">
        <v>81.3</v>
      </c>
    </row>
    <row r="454" spans="1:10">
      <c r="A454" s="1">
        <v>453</v>
      </c>
      <c r="B454" s="1" t="s">
        <v>480</v>
      </c>
      <c r="C454" s="1" t="s">
        <v>190</v>
      </c>
      <c r="D454" s="1"/>
      <c r="E454" s="19">
        <v>43.7</v>
      </c>
      <c r="F454" s="1"/>
      <c r="G454" s="1"/>
      <c r="H454" s="1"/>
      <c r="I454" s="1"/>
      <c r="J454" s="19"/>
    </row>
    <row r="455" spans="1:10">
      <c r="A455" s="1">
        <v>454</v>
      </c>
      <c r="B455" s="1" t="s">
        <v>481</v>
      </c>
      <c r="C455" s="1" t="s">
        <v>338</v>
      </c>
      <c r="D455" s="1"/>
      <c r="E455" s="19">
        <v>35.200000000000003</v>
      </c>
      <c r="F455" s="1"/>
      <c r="G455" s="1"/>
      <c r="H455" s="1"/>
      <c r="I455" s="1"/>
      <c r="J455" s="19">
        <v>31</v>
      </c>
    </row>
    <row r="456" spans="1:10">
      <c r="A456" s="1">
        <v>455</v>
      </c>
      <c r="B456" s="1" t="s">
        <v>482</v>
      </c>
      <c r="C456" s="1" t="s">
        <v>23</v>
      </c>
      <c r="D456" s="1"/>
      <c r="E456" s="19">
        <v>32.4</v>
      </c>
      <c r="F456" s="1">
        <v>32.4</v>
      </c>
      <c r="G456" s="1">
        <v>29.6</v>
      </c>
      <c r="H456" s="1"/>
      <c r="I456" s="1"/>
      <c r="J456" s="19">
        <v>22.5</v>
      </c>
    </row>
    <row r="457" spans="1:10">
      <c r="A457" s="1">
        <v>456</v>
      </c>
      <c r="B457" s="1" t="s">
        <v>483</v>
      </c>
      <c r="C457" s="1" t="s">
        <v>37</v>
      </c>
      <c r="D457" s="1"/>
      <c r="E457" s="19">
        <v>30.9</v>
      </c>
      <c r="F457" s="1"/>
      <c r="G457" s="1">
        <v>36.200000000000003</v>
      </c>
      <c r="H457" s="1"/>
      <c r="I457" s="1"/>
      <c r="J457" s="19">
        <v>22</v>
      </c>
    </row>
    <row r="458" spans="1:10">
      <c r="A458" s="1">
        <v>457</v>
      </c>
      <c r="B458" s="1" t="s">
        <v>484</v>
      </c>
      <c r="C458" s="1" t="s">
        <v>30</v>
      </c>
      <c r="D458" s="1"/>
      <c r="E458" s="19">
        <v>29.5</v>
      </c>
      <c r="F458" s="1">
        <v>44.9</v>
      </c>
      <c r="G458" s="1"/>
      <c r="H458" s="1">
        <v>33.1</v>
      </c>
      <c r="I458" s="1">
        <v>45.5</v>
      </c>
      <c r="J458" s="19"/>
    </row>
    <row r="459" spans="1:10">
      <c r="A459" s="1">
        <v>458</v>
      </c>
      <c r="B459" s="1" t="s">
        <v>485</v>
      </c>
      <c r="C459" s="1" t="s">
        <v>59</v>
      </c>
      <c r="D459" s="1"/>
      <c r="E459" s="19">
        <v>28.1</v>
      </c>
      <c r="F459" s="1"/>
      <c r="G459" s="1"/>
      <c r="H459" s="1">
        <v>22</v>
      </c>
      <c r="I459" s="1">
        <v>36.6</v>
      </c>
      <c r="J459" s="19">
        <v>42.3</v>
      </c>
    </row>
    <row r="460" spans="1:10">
      <c r="A460" s="1">
        <v>459</v>
      </c>
      <c r="B460" s="1" t="s">
        <v>486</v>
      </c>
      <c r="C460" s="1" t="s">
        <v>23</v>
      </c>
      <c r="D460" s="1"/>
      <c r="E460" s="19">
        <v>27.6</v>
      </c>
      <c r="F460" s="1"/>
      <c r="G460" s="1">
        <v>25.2</v>
      </c>
      <c r="H460" s="1"/>
      <c r="I460" s="1"/>
      <c r="J460" s="19">
        <v>42.4</v>
      </c>
    </row>
    <row r="461" spans="1:10">
      <c r="A461" s="1">
        <v>460</v>
      </c>
      <c r="B461" s="1" t="s">
        <v>487</v>
      </c>
      <c r="C461" s="1" t="s">
        <v>438</v>
      </c>
      <c r="D461" s="1"/>
      <c r="E461" s="19"/>
      <c r="F461" s="1">
        <v>34.9</v>
      </c>
      <c r="G461" s="1">
        <v>40.200000000000003</v>
      </c>
      <c r="H461" s="1">
        <v>43.7</v>
      </c>
      <c r="I461" s="1"/>
      <c r="J461" s="19"/>
    </row>
    <row r="462" spans="1:10">
      <c r="A462" s="1">
        <v>461</v>
      </c>
      <c r="B462" s="1" t="s">
        <v>488</v>
      </c>
      <c r="C462" s="1" t="s">
        <v>2</v>
      </c>
      <c r="D462" s="1"/>
      <c r="E462" s="19"/>
      <c r="F462" s="1"/>
      <c r="G462" s="1">
        <v>28.7</v>
      </c>
      <c r="H462" s="1">
        <v>60.2</v>
      </c>
      <c r="I462" s="1">
        <v>28.5</v>
      </c>
      <c r="J462" s="19">
        <v>35.700000000000003</v>
      </c>
    </row>
    <row r="463" spans="1:10">
      <c r="A463" s="1">
        <v>462</v>
      </c>
      <c r="B463" s="1" t="s">
        <v>489</v>
      </c>
      <c r="C463" s="1" t="s">
        <v>490</v>
      </c>
      <c r="D463" s="1"/>
      <c r="E463" s="19"/>
      <c r="F463" s="1"/>
      <c r="G463" s="1">
        <v>62.1</v>
      </c>
      <c r="H463" s="1">
        <v>100</v>
      </c>
      <c r="I463" s="1"/>
      <c r="J463" s="19"/>
    </row>
    <row r="464" spans="1:10">
      <c r="A464" s="1">
        <v>463</v>
      </c>
      <c r="B464" s="1" t="s">
        <v>491</v>
      </c>
      <c r="C464" s="1" t="s">
        <v>125</v>
      </c>
      <c r="D464" s="1"/>
      <c r="E464" s="19">
        <v>35.200000000000003</v>
      </c>
      <c r="F464" s="1"/>
      <c r="G464" s="1"/>
      <c r="H464" s="1">
        <v>84.8</v>
      </c>
      <c r="I464" s="1"/>
      <c r="J464" s="19"/>
    </row>
    <row r="465" spans="1:10">
      <c r="A465" s="1">
        <v>464</v>
      </c>
      <c r="B465" s="1" t="s">
        <v>492</v>
      </c>
      <c r="C465" s="1" t="s">
        <v>33</v>
      </c>
      <c r="D465" s="1"/>
      <c r="E465" s="19">
        <v>33.299999999999997</v>
      </c>
      <c r="F465" s="1"/>
      <c r="G465" s="1">
        <v>41.1</v>
      </c>
      <c r="H465" s="1"/>
      <c r="I465" s="1">
        <v>39.799999999999997</v>
      </c>
      <c r="J465" s="19"/>
    </row>
    <row r="466" spans="1:10">
      <c r="A466" s="1">
        <v>465</v>
      </c>
      <c r="B466" s="1" t="s">
        <v>493</v>
      </c>
      <c r="C466" s="1" t="s">
        <v>161</v>
      </c>
      <c r="D466" s="1"/>
      <c r="E466" s="19">
        <v>31.2</v>
      </c>
      <c r="F466" s="1"/>
      <c r="G466" s="1"/>
      <c r="H466" s="1">
        <v>54.9</v>
      </c>
      <c r="I466" s="1">
        <v>35.799999999999997</v>
      </c>
      <c r="J466" s="19"/>
    </row>
    <row r="467" spans="1:10">
      <c r="A467" s="1">
        <v>466</v>
      </c>
      <c r="B467" s="1" t="s">
        <v>494</v>
      </c>
      <c r="C467" s="1" t="s">
        <v>495</v>
      </c>
      <c r="D467" s="1"/>
      <c r="E467" s="19"/>
      <c r="F467" s="1"/>
      <c r="G467" s="1">
        <v>64.599999999999994</v>
      </c>
      <c r="H467" s="1">
        <v>100</v>
      </c>
      <c r="I467" s="1">
        <v>100</v>
      </c>
      <c r="J467" s="19"/>
    </row>
    <row r="468" spans="1:10">
      <c r="A468" s="1">
        <v>467</v>
      </c>
      <c r="B468" s="1" t="s">
        <v>496</v>
      </c>
      <c r="C468" s="1" t="s">
        <v>20</v>
      </c>
      <c r="D468" s="1"/>
      <c r="E468" s="19"/>
      <c r="F468" s="1"/>
      <c r="G468" s="1">
        <v>49</v>
      </c>
      <c r="H468" s="1">
        <v>98.4</v>
      </c>
      <c r="I468" s="1">
        <v>92.5</v>
      </c>
      <c r="J468" s="19"/>
    </row>
    <row r="469" spans="1:10">
      <c r="A469" s="1">
        <v>468</v>
      </c>
      <c r="B469" s="1" t="s">
        <v>497</v>
      </c>
      <c r="C469" s="1" t="s">
        <v>30</v>
      </c>
      <c r="D469" s="1"/>
      <c r="E469" s="19"/>
      <c r="F469" s="1">
        <v>43.6</v>
      </c>
      <c r="G469" s="1"/>
      <c r="H469" s="1">
        <v>69.7</v>
      </c>
      <c r="I469" s="1">
        <v>88.3</v>
      </c>
      <c r="J469" s="19">
        <v>29.3</v>
      </c>
    </row>
    <row r="470" spans="1:10">
      <c r="A470" s="1">
        <v>469</v>
      </c>
      <c r="B470" s="1" t="s">
        <v>498</v>
      </c>
      <c r="C470" s="1" t="s">
        <v>2</v>
      </c>
      <c r="D470" s="1"/>
      <c r="E470" s="19"/>
      <c r="F470" s="1"/>
      <c r="G470" s="1">
        <v>50.9</v>
      </c>
      <c r="H470" s="1"/>
      <c r="I470" s="1"/>
      <c r="J470" s="19">
        <v>32.799999999999997</v>
      </c>
    </row>
    <row r="471" spans="1:10">
      <c r="A471" s="1">
        <v>470</v>
      </c>
      <c r="B471" s="1" t="s">
        <v>499</v>
      </c>
      <c r="C471" s="1" t="s">
        <v>2</v>
      </c>
      <c r="D471" s="1"/>
      <c r="E471" s="19"/>
      <c r="F471" s="1"/>
      <c r="G471" s="1">
        <v>61.8</v>
      </c>
      <c r="H471" s="1">
        <v>32.6</v>
      </c>
      <c r="I471" s="1"/>
      <c r="J471" s="19"/>
    </row>
    <row r="472" spans="1:10">
      <c r="A472" s="1">
        <v>471</v>
      </c>
      <c r="B472" s="1" t="s">
        <v>500</v>
      </c>
      <c r="C472" s="1" t="s">
        <v>2</v>
      </c>
      <c r="D472" s="1"/>
      <c r="E472" s="19"/>
      <c r="F472" s="1"/>
      <c r="G472" s="1">
        <v>28.8</v>
      </c>
      <c r="H472" s="1"/>
      <c r="I472" s="1"/>
      <c r="J472" s="19">
        <v>56.5</v>
      </c>
    </row>
    <row r="473" spans="1:10">
      <c r="A473" s="1">
        <v>472</v>
      </c>
      <c r="B473" s="1" t="s">
        <v>501</v>
      </c>
      <c r="C473" s="1" t="s">
        <v>2</v>
      </c>
      <c r="D473" s="1"/>
      <c r="E473" s="19"/>
      <c r="F473" s="1"/>
      <c r="G473" s="1">
        <v>76.599999999999994</v>
      </c>
      <c r="H473" s="1">
        <v>21.8</v>
      </c>
      <c r="I473" s="1">
        <v>21.5</v>
      </c>
      <c r="J473" s="19"/>
    </row>
    <row r="474" spans="1:10">
      <c r="A474" s="1">
        <v>473</v>
      </c>
      <c r="B474" s="1" t="s">
        <v>502</v>
      </c>
      <c r="C474" s="1" t="s">
        <v>151</v>
      </c>
      <c r="D474" s="1"/>
      <c r="E474" s="19">
        <v>42.1</v>
      </c>
      <c r="F474" s="1">
        <v>61.1</v>
      </c>
      <c r="G474" s="1"/>
      <c r="H474" s="1"/>
      <c r="I474" s="1"/>
      <c r="J474" s="19"/>
    </row>
    <row r="475" spans="1:10">
      <c r="A475" s="1">
        <v>474</v>
      </c>
      <c r="B475" s="1" t="s">
        <v>503</v>
      </c>
      <c r="C475" s="1" t="s">
        <v>504</v>
      </c>
      <c r="D475" s="1"/>
      <c r="E475" s="19">
        <v>39.299999999999997</v>
      </c>
      <c r="F475" s="1">
        <v>41.8</v>
      </c>
      <c r="G475" s="1">
        <v>28.8</v>
      </c>
      <c r="H475" s="1"/>
      <c r="I475" s="1"/>
      <c r="J475" s="19"/>
    </row>
    <row r="476" spans="1:10">
      <c r="A476" s="1">
        <v>475</v>
      </c>
      <c r="B476" s="1" t="s">
        <v>505</v>
      </c>
      <c r="C476" s="1" t="s">
        <v>438</v>
      </c>
      <c r="D476" s="1"/>
      <c r="E476" s="19">
        <v>33.9</v>
      </c>
      <c r="F476" s="1">
        <v>54.7</v>
      </c>
      <c r="G476" s="1"/>
      <c r="H476" s="1"/>
      <c r="I476" s="1"/>
      <c r="J476" s="19"/>
    </row>
    <row r="477" spans="1:10">
      <c r="A477" s="1">
        <v>476</v>
      </c>
      <c r="B477" s="1" t="s">
        <v>506</v>
      </c>
      <c r="C477" s="1" t="s">
        <v>438</v>
      </c>
      <c r="D477" s="1"/>
      <c r="E477" s="19">
        <v>27.8</v>
      </c>
      <c r="F477" s="1">
        <v>48.2</v>
      </c>
      <c r="G477" s="1"/>
      <c r="H477" s="1">
        <v>26.8</v>
      </c>
      <c r="I477" s="1">
        <v>21.9</v>
      </c>
      <c r="J477" s="19">
        <v>33.4</v>
      </c>
    </row>
    <row r="478" spans="1:10">
      <c r="A478" s="1">
        <v>477</v>
      </c>
      <c r="B478" s="1" t="s">
        <v>507</v>
      </c>
      <c r="C478" s="1" t="s">
        <v>2</v>
      </c>
      <c r="D478" s="1"/>
      <c r="E478" s="19"/>
      <c r="F478" s="1"/>
      <c r="G478" s="1">
        <v>35.4</v>
      </c>
      <c r="H478" s="1"/>
      <c r="I478" s="1">
        <v>83</v>
      </c>
      <c r="J478" s="19">
        <v>50.5</v>
      </c>
    </row>
    <row r="479" spans="1:10">
      <c r="A479" s="1">
        <v>478</v>
      </c>
      <c r="B479" s="1" t="s">
        <v>508</v>
      </c>
      <c r="C479" s="1" t="s">
        <v>23</v>
      </c>
      <c r="D479" s="1"/>
      <c r="E479" s="19"/>
      <c r="F479" s="1"/>
      <c r="G479" s="1"/>
      <c r="H479" s="1"/>
      <c r="I479" s="1"/>
      <c r="J479" s="19">
        <v>77.8</v>
      </c>
    </row>
    <row r="480" spans="1:10">
      <c r="A480" s="1">
        <v>479</v>
      </c>
      <c r="B480" s="1" t="s">
        <v>509</v>
      </c>
      <c r="C480" s="1" t="s">
        <v>59</v>
      </c>
      <c r="D480" s="1"/>
      <c r="E480" s="19"/>
      <c r="F480" s="1">
        <v>32.4</v>
      </c>
      <c r="G480" s="1">
        <v>65.099999999999994</v>
      </c>
      <c r="H480" s="1"/>
      <c r="I480" s="1">
        <v>34.299999999999997</v>
      </c>
      <c r="J480" s="19"/>
    </row>
    <row r="481" spans="1:10">
      <c r="A481" s="1">
        <v>480</v>
      </c>
      <c r="B481" s="1" t="s">
        <v>510</v>
      </c>
      <c r="C481" s="1" t="s">
        <v>35</v>
      </c>
      <c r="D481" s="1"/>
      <c r="E481" s="19"/>
      <c r="F481" s="1"/>
      <c r="G481" s="1"/>
      <c r="H481" s="1"/>
      <c r="I481" s="1"/>
      <c r="J481" s="19">
        <v>67.7</v>
      </c>
    </row>
    <row r="482" spans="1:10">
      <c r="A482" s="1">
        <v>481</v>
      </c>
      <c r="B482" s="1" t="s">
        <v>511</v>
      </c>
      <c r="C482" s="1" t="s">
        <v>30</v>
      </c>
      <c r="D482" s="1"/>
      <c r="E482" s="19"/>
      <c r="F482" s="1"/>
      <c r="G482" s="1">
        <v>26.7</v>
      </c>
      <c r="H482" s="1">
        <v>61.7</v>
      </c>
      <c r="I482" s="1">
        <v>55</v>
      </c>
      <c r="J482" s="19">
        <v>34.9</v>
      </c>
    </row>
    <row r="483" spans="1:10">
      <c r="A483" s="1">
        <v>482</v>
      </c>
      <c r="B483" s="1" t="s">
        <v>512</v>
      </c>
      <c r="C483" s="1" t="s">
        <v>513</v>
      </c>
      <c r="D483" s="1"/>
      <c r="E483" s="19">
        <v>42</v>
      </c>
      <c r="F483" s="1">
        <v>47.7</v>
      </c>
      <c r="G483" s="1"/>
      <c r="H483" s="1"/>
      <c r="I483" s="1"/>
      <c r="J483" s="19"/>
    </row>
    <row r="484" spans="1:10">
      <c r="A484" s="1">
        <v>483</v>
      </c>
      <c r="B484" s="1" t="s">
        <v>514</v>
      </c>
      <c r="C484" s="1" t="s">
        <v>190</v>
      </c>
      <c r="D484" s="1"/>
      <c r="E484" s="19">
        <v>36.9</v>
      </c>
      <c r="F484" s="1"/>
      <c r="G484" s="1"/>
      <c r="H484" s="1"/>
      <c r="I484" s="1">
        <v>21.1</v>
      </c>
      <c r="J484" s="19">
        <v>28.7</v>
      </c>
    </row>
    <row r="485" spans="1:10">
      <c r="A485" s="1">
        <v>484</v>
      </c>
      <c r="B485" s="1" t="s">
        <v>515</v>
      </c>
      <c r="C485" s="1" t="s">
        <v>190</v>
      </c>
      <c r="D485" s="1"/>
      <c r="E485" s="19">
        <v>32.799999999999997</v>
      </c>
      <c r="F485" s="1"/>
      <c r="G485" s="1"/>
      <c r="H485" s="1"/>
      <c r="I485" s="1"/>
      <c r="J485" s="19">
        <v>47.3</v>
      </c>
    </row>
    <row r="486" spans="1:10">
      <c r="A486" s="1">
        <v>485</v>
      </c>
      <c r="B486" s="1" t="s">
        <v>516</v>
      </c>
      <c r="C486" s="1" t="s">
        <v>35</v>
      </c>
      <c r="D486" s="1"/>
      <c r="E486" s="19">
        <v>30.7</v>
      </c>
      <c r="F486" s="1">
        <v>53.9</v>
      </c>
      <c r="G486" s="1"/>
      <c r="H486" s="1">
        <v>22.7</v>
      </c>
      <c r="I486" s="1">
        <v>28.8</v>
      </c>
      <c r="J486" s="19"/>
    </row>
    <row r="487" spans="1:10">
      <c r="A487" s="1">
        <v>486</v>
      </c>
      <c r="B487" s="1" t="s">
        <v>517</v>
      </c>
      <c r="C487" s="1" t="s">
        <v>23</v>
      </c>
      <c r="D487" s="1"/>
      <c r="E487" s="19"/>
      <c r="F487" s="1"/>
      <c r="G487" s="1"/>
      <c r="H487" s="1"/>
      <c r="I487" s="1"/>
      <c r="J487" s="19">
        <v>71.900000000000006</v>
      </c>
    </row>
    <row r="488" spans="1:10">
      <c r="A488" s="1">
        <v>487</v>
      </c>
      <c r="B488" s="1" t="s">
        <v>518</v>
      </c>
      <c r="C488" s="1" t="s">
        <v>159</v>
      </c>
      <c r="D488" s="1"/>
      <c r="E488" s="19"/>
      <c r="F488" s="1"/>
      <c r="G488" s="1">
        <v>25.6</v>
      </c>
      <c r="H488" s="1"/>
      <c r="I488" s="1"/>
      <c r="J488" s="19">
        <v>62.3</v>
      </c>
    </row>
    <row r="489" spans="1:10">
      <c r="A489" s="1">
        <v>488</v>
      </c>
      <c r="B489" s="1" t="s">
        <v>519</v>
      </c>
      <c r="C489" s="1" t="s">
        <v>2</v>
      </c>
      <c r="D489" s="1"/>
      <c r="E489" s="19"/>
      <c r="F489" s="1"/>
      <c r="G489" s="1">
        <v>32.1</v>
      </c>
      <c r="H489" s="1"/>
      <c r="I489" s="1">
        <v>50.7</v>
      </c>
      <c r="J489" s="19">
        <v>55.3</v>
      </c>
    </row>
    <row r="490" spans="1:10">
      <c r="A490" s="1">
        <v>489</v>
      </c>
      <c r="B490" s="1" t="s">
        <v>520</v>
      </c>
      <c r="C490" s="1" t="s">
        <v>23</v>
      </c>
      <c r="D490" s="1"/>
      <c r="E490" s="19"/>
      <c r="F490" s="1"/>
      <c r="G490" s="1">
        <v>28</v>
      </c>
      <c r="H490" s="1"/>
      <c r="I490" s="1"/>
      <c r="J490" s="19">
        <v>47.8</v>
      </c>
    </row>
    <row r="491" spans="1:10">
      <c r="A491" s="1">
        <v>490</v>
      </c>
      <c r="B491" s="1" t="s">
        <v>521</v>
      </c>
      <c r="C491" s="1" t="s">
        <v>167</v>
      </c>
      <c r="D491" s="1"/>
      <c r="E491" s="19"/>
      <c r="F491" s="1"/>
      <c r="G491" s="1">
        <v>47</v>
      </c>
      <c r="H491" s="1"/>
      <c r="I491" s="1"/>
      <c r="J491" s="19"/>
    </row>
    <row r="492" spans="1:10">
      <c r="A492" s="1">
        <v>491</v>
      </c>
      <c r="B492" s="1" t="s">
        <v>522</v>
      </c>
      <c r="C492" s="1" t="s">
        <v>523</v>
      </c>
      <c r="D492" s="1"/>
      <c r="E492" s="19"/>
      <c r="F492" s="1">
        <v>34.9</v>
      </c>
      <c r="G492" s="1">
        <v>58.9</v>
      </c>
      <c r="H492" s="1"/>
      <c r="I492" s="1"/>
      <c r="J492" s="19"/>
    </row>
    <row r="493" spans="1:10">
      <c r="A493" s="1">
        <v>492</v>
      </c>
      <c r="B493" s="1" t="s">
        <v>524</v>
      </c>
      <c r="C493" s="1" t="s">
        <v>422</v>
      </c>
      <c r="D493" s="1"/>
      <c r="E493" s="19">
        <v>34.799999999999997</v>
      </c>
      <c r="F493" s="1">
        <v>33.299999999999997</v>
      </c>
      <c r="G493" s="1"/>
      <c r="H493" s="1"/>
      <c r="I493" s="1">
        <v>21</v>
      </c>
      <c r="J493" s="19">
        <v>29.7</v>
      </c>
    </row>
    <row r="494" spans="1:10">
      <c r="A494" s="1">
        <v>493</v>
      </c>
      <c r="B494" s="1" t="s">
        <v>525</v>
      </c>
      <c r="C494" s="1" t="s">
        <v>190</v>
      </c>
      <c r="D494" s="1"/>
      <c r="E494" s="19">
        <v>29.2</v>
      </c>
      <c r="F494" s="1">
        <v>66.3</v>
      </c>
      <c r="G494" s="1"/>
      <c r="H494" s="1">
        <v>17.7</v>
      </c>
      <c r="I494" s="1"/>
      <c r="J494" s="19"/>
    </row>
    <row r="495" spans="1:10">
      <c r="A495" s="1">
        <v>494</v>
      </c>
      <c r="B495" s="1" t="s">
        <v>526</v>
      </c>
      <c r="C495" s="1" t="s">
        <v>6</v>
      </c>
      <c r="D495" s="1"/>
      <c r="E495" s="19"/>
      <c r="F495" s="1"/>
      <c r="G495" s="1"/>
      <c r="H495" s="1">
        <v>68.8</v>
      </c>
      <c r="I495" s="1">
        <v>68.900000000000006</v>
      </c>
      <c r="J495" s="19">
        <v>33.299999999999997</v>
      </c>
    </row>
    <row r="496" spans="1:10">
      <c r="A496" s="1">
        <v>495</v>
      </c>
      <c r="B496" s="1" t="s">
        <v>527</v>
      </c>
      <c r="C496" s="1" t="s">
        <v>466</v>
      </c>
      <c r="D496" s="1"/>
      <c r="E496" s="19"/>
      <c r="F496" s="1"/>
      <c r="G496" s="1"/>
      <c r="H496" s="1"/>
      <c r="I496" s="1"/>
      <c r="J496" s="19">
        <v>97.7</v>
      </c>
    </row>
    <row r="497" spans="1:10">
      <c r="A497" s="1">
        <v>496</v>
      </c>
      <c r="B497" s="1" t="s">
        <v>528</v>
      </c>
      <c r="C497" s="1" t="s">
        <v>23</v>
      </c>
      <c r="D497" s="1"/>
      <c r="E497" s="19"/>
      <c r="F497" s="1"/>
      <c r="G497" s="1">
        <v>40</v>
      </c>
      <c r="H497" s="1"/>
      <c r="I497" s="1"/>
      <c r="J497" s="19">
        <v>22.5</v>
      </c>
    </row>
    <row r="498" spans="1:10">
      <c r="A498" s="1">
        <v>497</v>
      </c>
      <c r="B498" s="1" t="s">
        <v>529</v>
      </c>
      <c r="C498" s="1" t="s">
        <v>37</v>
      </c>
      <c r="D498" s="1"/>
      <c r="E498" s="19"/>
      <c r="F498" s="1"/>
      <c r="G498" s="1">
        <v>89</v>
      </c>
      <c r="H498" s="1"/>
      <c r="I498" s="1"/>
      <c r="J498" s="19"/>
    </row>
    <row r="499" spans="1:10">
      <c r="A499" s="1">
        <v>498</v>
      </c>
      <c r="B499" s="1" t="s">
        <v>530</v>
      </c>
      <c r="C499" s="1" t="s">
        <v>240</v>
      </c>
      <c r="D499" s="1"/>
      <c r="E499" s="19"/>
      <c r="F499" s="1"/>
      <c r="G499" s="1">
        <v>80.3</v>
      </c>
      <c r="H499" s="1">
        <v>61.6</v>
      </c>
      <c r="I499" s="1"/>
      <c r="J499" s="19"/>
    </row>
    <row r="500" spans="1:10">
      <c r="A500" s="1">
        <v>499</v>
      </c>
      <c r="B500" s="1" t="s">
        <v>531</v>
      </c>
      <c r="C500" s="1" t="s">
        <v>2</v>
      </c>
      <c r="D500" s="1"/>
      <c r="E500" s="19"/>
      <c r="F500" s="1"/>
      <c r="G500" s="1">
        <v>24.9</v>
      </c>
      <c r="H500" s="1">
        <v>77.400000000000006</v>
      </c>
      <c r="I500" s="1">
        <v>30.6</v>
      </c>
      <c r="J500" s="19">
        <v>38.700000000000003</v>
      </c>
    </row>
    <row r="501" spans="1:10">
      <c r="A501" s="1">
        <v>500</v>
      </c>
      <c r="B501" s="1" t="s">
        <v>532</v>
      </c>
      <c r="C501" s="1" t="s">
        <v>2</v>
      </c>
      <c r="D501" s="1"/>
      <c r="E501" s="19"/>
      <c r="F501" s="1"/>
      <c r="G501" s="1"/>
      <c r="H501" s="1">
        <v>49.5</v>
      </c>
      <c r="I501" s="1">
        <v>26.1</v>
      </c>
      <c r="J501" s="19">
        <v>53.3</v>
      </c>
    </row>
    <row r="502" spans="1:10">
      <c r="A502" s="1">
        <v>501</v>
      </c>
      <c r="B502" s="1" t="s">
        <v>533</v>
      </c>
      <c r="C502" s="1" t="s">
        <v>35</v>
      </c>
      <c r="D502" s="1"/>
      <c r="E502" s="19"/>
      <c r="F502" s="1"/>
      <c r="G502" s="1">
        <v>99.6</v>
      </c>
      <c r="H502" s="1"/>
      <c r="I502" s="1"/>
      <c r="J502" s="19"/>
    </row>
    <row r="503" spans="1:10">
      <c r="A503" s="1">
        <v>502</v>
      </c>
      <c r="B503" s="1" t="s">
        <v>534</v>
      </c>
      <c r="C503" s="1" t="s">
        <v>341</v>
      </c>
      <c r="D503" s="1"/>
      <c r="E503" s="19">
        <v>40.9</v>
      </c>
      <c r="F503" s="1">
        <v>32.799999999999997</v>
      </c>
      <c r="G503" s="1"/>
      <c r="H503" s="1">
        <v>18</v>
      </c>
      <c r="I503" s="1"/>
      <c r="J503" s="19"/>
    </row>
    <row r="504" spans="1:10">
      <c r="A504" s="1">
        <v>503</v>
      </c>
      <c r="B504" s="1" t="s">
        <v>535</v>
      </c>
      <c r="C504" s="1" t="s">
        <v>159</v>
      </c>
      <c r="D504" s="1"/>
      <c r="E504" s="19">
        <v>40.1</v>
      </c>
      <c r="F504" s="1">
        <v>56.4</v>
      </c>
      <c r="G504" s="1"/>
      <c r="H504" s="1"/>
      <c r="I504" s="1"/>
      <c r="J504" s="19"/>
    </row>
    <row r="505" spans="1:10">
      <c r="A505" s="1">
        <v>504</v>
      </c>
      <c r="B505" s="1" t="s">
        <v>536</v>
      </c>
      <c r="C505" s="1" t="s">
        <v>2</v>
      </c>
      <c r="D505" s="1"/>
      <c r="E505" s="19">
        <v>39</v>
      </c>
      <c r="F505" s="1"/>
      <c r="G505" s="1"/>
      <c r="H505" s="1"/>
      <c r="I505" s="1"/>
      <c r="J505" s="19"/>
    </row>
    <row r="506" spans="1:10">
      <c r="A506" s="1">
        <v>505</v>
      </c>
      <c r="B506" s="1" t="s">
        <v>537</v>
      </c>
      <c r="C506" s="1" t="s">
        <v>33</v>
      </c>
      <c r="D506" s="1"/>
      <c r="E506" s="19">
        <v>38.200000000000003</v>
      </c>
      <c r="F506" s="1"/>
      <c r="G506" s="1"/>
      <c r="H506" s="1">
        <v>26.9</v>
      </c>
      <c r="I506" s="1">
        <v>22.8</v>
      </c>
      <c r="J506" s="19"/>
    </row>
    <row r="507" spans="1:10">
      <c r="A507" s="1">
        <v>506</v>
      </c>
      <c r="B507" s="1" t="s">
        <v>538</v>
      </c>
      <c r="C507" s="1" t="s">
        <v>125</v>
      </c>
      <c r="D507" s="1"/>
      <c r="E507" s="19">
        <v>36.5</v>
      </c>
      <c r="F507" s="1">
        <v>36.4</v>
      </c>
      <c r="G507" s="1"/>
      <c r="H507" s="1">
        <v>18.8</v>
      </c>
      <c r="I507" s="1"/>
      <c r="J507" s="19"/>
    </row>
    <row r="508" spans="1:10">
      <c r="A508" s="1">
        <v>507</v>
      </c>
      <c r="B508" s="1" t="s">
        <v>539</v>
      </c>
      <c r="C508" s="1" t="s">
        <v>167</v>
      </c>
      <c r="D508" s="1"/>
      <c r="E508" s="19">
        <v>36.1</v>
      </c>
      <c r="F508" s="1"/>
      <c r="G508" s="1"/>
      <c r="H508" s="1"/>
      <c r="I508" s="1">
        <v>24.3</v>
      </c>
      <c r="J508" s="19"/>
    </row>
    <row r="509" spans="1:10">
      <c r="A509" s="1">
        <v>508</v>
      </c>
      <c r="B509" s="1" t="s">
        <v>540</v>
      </c>
      <c r="C509" s="1" t="s">
        <v>30</v>
      </c>
      <c r="D509" s="1"/>
      <c r="E509" s="19">
        <v>31.5</v>
      </c>
      <c r="F509" s="1">
        <v>35.200000000000003</v>
      </c>
      <c r="G509" s="1"/>
      <c r="H509" s="1">
        <v>25.9</v>
      </c>
      <c r="I509" s="1"/>
      <c r="J509" s="19"/>
    </row>
    <row r="510" spans="1:10">
      <c r="A510" s="1">
        <v>509</v>
      </c>
      <c r="B510" s="1" t="s">
        <v>541</v>
      </c>
      <c r="C510" s="1" t="s">
        <v>59</v>
      </c>
      <c r="D510" s="1"/>
      <c r="E510" s="19">
        <v>31.2</v>
      </c>
      <c r="F510" s="1"/>
      <c r="G510" s="1"/>
      <c r="H510" s="1"/>
      <c r="I510" s="1">
        <v>31.9</v>
      </c>
      <c r="J510" s="19">
        <v>29.3</v>
      </c>
    </row>
    <row r="511" spans="1:10">
      <c r="A511" s="1">
        <v>510</v>
      </c>
      <c r="B511" s="1" t="s">
        <v>542</v>
      </c>
      <c r="C511" s="1" t="s">
        <v>33</v>
      </c>
      <c r="D511" s="1"/>
      <c r="E511" s="19">
        <v>30.6</v>
      </c>
      <c r="F511" s="1"/>
      <c r="G511" s="1"/>
      <c r="H511" s="1"/>
      <c r="I511" s="1">
        <v>24.3</v>
      </c>
      <c r="J511" s="19">
        <v>30.2</v>
      </c>
    </row>
    <row r="512" spans="1:10">
      <c r="A512" s="1">
        <v>511</v>
      </c>
      <c r="B512" s="1" t="s">
        <v>543</v>
      </c>
      <c r="C512" s="1" t="s">
        <v>395</v>
      </c>
      <c r="D512" s="1"/>
      <c r="E512" s="19">
        <v>30.4</v>
      </c>
      <c r="F512" s="1">
        <v>45.2</v>
      </c>
      <c r="G512" s="1">
        <v>33</v>
      </c>
      <c r="H512" s="1"/>
      <c r="I512" s="1"/>
      <c r="J512" s="19"/>
    </row>
    <row r="513" spans="1:10">
      <c r="A513" s="1">
        <v>512</v>
      </c>
      <c r="B513" s="1" t="s">
        <v>544</v>
      </c>
      <c r="C513" s="1" t="s">
        <v>125</v>
      </c>
      <c r="D513" s="1"/>
      <c r="E513" s="19">
        <v>28.8</v>
      </c>
      <c r="F513" s="1"/>
      <c r="G513" s="1">
        <v>35.799999999999997</v>
      </c>
      <c r="H513" s="1"/>
      <c r="I513" s="1"/>
      <c r="J513" s="19"/>
    </row>
    <row r="514" spans="1:10">
      <c r="A514" s="1">
        <v>513</v>
      </c>
      <c r="B514" s="1" t="s">
        <v>545</v>
      </c>
      <c r="C514" s="1" t="s">
        <v>94</v>
      </c>
      <c r="D514" s="1"/>
      <c r="E514" s="19"/>
      <c r="F514" s="1"/>
      <c r="G514" s="1">
        <v>32.9</v>
      </c>
      <c r="H514" s="1">
        <v>46.5</v>
      </c>
      <c r="I514" s="1">
        <v>46</v>
      </c>
      <c r="J514" s="19">
        <v>30.2</v>
      </c>
    </row>
    <row r="515" spans="1:10">
      <c r="A515" s="1">
        <v>514</v>
      </c>
      <c r="B515" s="1" t="s">
        <v>546</v>
      </c>
      <c r="C515" s="1" t="s">
        <v>466</v>
      </c>
      <c r="D515" s="1"/>
      <c r="E515" s="19"/>
      <c r="F515" s="1"/>
      <c r="G515" s="1"/>
      <c r="H515" s="1"/>
      <c r="I515" s="1"/>
      <c r="J515" s="19">
        <v>94.3</v>
      </c>
    </row>
    <row r="516" spans="1:10">
      <c r="A516" s="1">
        <v>515</v>
      </c>
      <c r="B516" s="1" t="s">
        <v>547</v>
      </c>
      <c r="C516" s="1" t="s">
        <v>37</v>
      </c>
      <c r="D516" s="1"/>
      <c r="E516" s="19"/>
      <c r="F516" s="1"/>
      <c r="G516" s="1">
        <v>51</v>
      </c>
      <c r="H516" s="1"/>
      <c r="I516" s="1"/>
      <c r="J516" s="19"/>
    </row>
    <row r="517" spans="1:10">
      <c r="A517" s="1">
        <v>516</v>
      </c>
      <c r="B517" s="1" t="s">
        <v>548</v>
      </c>
      <c r="C517" s="1" t="s">
        <v>316</v>
      </c>
      <c r="D517" s="1"/>
      <c r="E517" s="19"/>
      <c r="F517" s="1">
        <v>53.9</v>
      </c>
      <c r="G517" s="1"/>
      <c r="H517" s="1"/>
      <c r="I517" s="1">
        <v>39</v>
      </c>
      <c r="J517" s="19"/>
    </row>
    <row r="518" spans="1:10">
      <c r="A518" s="1">
        <v>517</v>
      </c>
      <c r="B518" s="1" t="s">
        <v>549</v>
      </c>
      <c r="C518" s="1" t="s">
        <v>2</v>
      </c>
      <c r="D518" s="1"/>
      <c r="E518" s="19"/>
      <c r="F518" s="1"/>
      <c r="G518" s="1">
        <v>40.299999999999997</v>
      </c>
      <c r="H518" s="1">
        <v>38.1</v>
      </c>
      <c r="I518" s="1">
        <v>55.3</v>
      </c>
      <c r="J518" s="19">
        <v>27.6</v>
      </c>
    </row>
    <row r="519" spans="1:10">
      <c r="A519" s="1">
        <v>518</v>
      </c>
      <c r="B519" s="1" t="s">
        <v>550</v>
      </c>
      <c r="C519" s="1" t="s">
        <v>87</v>
      </c>
      <c r="D519" s="1"/>
      <c r="E519" s="19"/>
      <c r="F519" s="1">
        <v>48.2</v>
      </c>
      <c r="G519" s="1">
        <v>65.7</v>
      </c>
      <c r="H519" s="1"/>
      <c r="I519" s="1"/>
      <c r="J519" s="19"/>
    </row>
    <row r="520" spans="1:10">
      <c r="A520" s="1">
        <v>519</v>
      </c>
      <c r="B520" s="1" t="s">
        <v>551</v>
      </c>
      <c r="C520" s="1" t="s">
        <v>247</v>
      </c>
      <c r="D520" s="1"/>
      <c r="E520" s="19"/>
      <c r="F520" s="1"/>
      <c r="G520" s="1">
        <v>86.7</v>
      </c>
      <c r="H520" s="1"/>
      <c r="I520" s="1"/>
      <c r="J520" s="19"/>
    </row>
    <row r="521" spans="1:10">
      <c r="A521" s="1">
        <v>520</v>
      </c>
      <c r="B521" s="1" t="s">
        <v>552</v>
      </c>
      <c r="C521" s="1" t="s">
        <v>112</v>
      </c>
      <c r="D521" s="1"/>
      <c r="E521" s="19"/>
      <c r="F521" s="1"/>
      <c r="G521" s="1">
        <v>74.3</v>
      </c>
      <c r="H521" s="1"/>
      <c r="I521" s="1"/>
      <c r="J521" s="19"/>
    </row>
    <row r="522" spans="1:10">
      <c r="A522" s="1">
        <v>521</v>
      </c>
      <c r="B522" s="1" t="s">
        <v>553</v>
      </c>
      <c r="C522" s="1" t="s">
        <v>197</v>
      </c>
      <c r="D522" s="1"/>
      <c r="E522" s="19"/>
      <c r="F522" s="1"/>
      <c r="G522" s="1">
        <v>67.599999999999994</v>
      </c>
      <c r="H522" s="1">
        <v>100</v>
      </c>
      <c r="I522" s="1">
        <v>27.1</v>
      </c>
      <c r="J522" s="19"/>
    </row>
    <row r="523" spans="1:10">
      <c r="A523" s="1">
        <v>522</v>
      </c>
      <c r="B523" s="1" t="s">
        <v>554</v>
      </c>
      <c r="C523" s="1" t="s">
        <v>6</v>
      </c>
      <c r="D523" s="1"/>
      <c r="E523" s="19"/>
      <c r="F523" s="1">
        <v>43.3</v>
      </c>
      <c r="G523" s="1"/>
      <c r="H523" s="1">
        <v>70.099999999999994</v>
      </c>
      <c r="I523" s="1">
        <v>97</v>
      </c>
      <c r="J523" s="19"/>
    </row>
    <row r="524" spans="1:10">
      <c r="A524" s="1">
        <v>523</v>
      </c>
      <c r="B524" s="1" t="s">
        <v>555</v>
      </c>
      <c r="C524" s="1" t="s">
        <v>59</v>
      </c>
      <c r="D524" s="1"/>
      <c r="E524" s="19"/>
      <c r="F524" s="1"/>
      <c r="G524" s="1">
        <v>70.900000000000006</v>
      </c>
      <c r="H524" s="1"/>
      <c r="I524" s="1">
        <v>22.4</v>
      </c>
      <c r="J524" s="19"/>
    </row>
    <row r="525" spans="1:10">
      <c r="A525" s="1">
        <v>524</v>
      </c>
      <c r="B525" s="1" t="s">
        <v>556</v>
      </c>
      <c r="C525" s="1" t="s">
        <v>2</v>
      </c>
      <c r="D525" s="1"/>
      <c r="E525" s="19"/>
      <c r="F525" s="1"/>
      <c r="G525" s="1">
        <v>34</v>
      </c>
      <c r="H525" s="1">
        <v>21.5</v>
      </c>
      <c r="I525" s="1">
        <v>33.700000000000003</v>
      </c>
      <c r="J525" s="19">
        <v>41.5</v>
      </c>
    </row>
    <row r="526" spans="1:10">
      <c r="A526" s="1">
        <v>525</v>
      </c>
      <c r="B526" s="1" t="s">
        <v>557</v>
      </c>
      <c r="C526" s="1" t="s">
        <v>2</v>
      </c>
      <c r="D526" s="1"/>
      <c r="E526" s="19"/>
      <c r="F526" s="1"/>
      <c r="G526" s="1"/>
      <c r="H526" s="1">
        <v>71.8</v>
      </c>
      <c r="I526" s="1">
        <v>39.5</v>
      </c>
      <c r="J526" s="19">
        <v>57.3</v>
      </c>
    </row>
    <row r="527" spans="1:10">
      <c r="A527" s="1">
        <v>526</v>
      </c>
      <c r="B527" s="1" t="s">
        <v>558</v>
      </c>
      <c r="C527" s="1" t="s">
        <v>20</v>
      </c>
      <c r="D527" s="1"/>
      <c r="E527" s="19"/>
      <c r="F527" s="1"/>
      <c r="G527" s="1"/>
      <c r="H527" s="1">
        <v>96.9</v>
      </c>
      <c r="I527" s="1">
        <v>42.1</v>
      </c>
      <c r="J527" s="19">
        <v>27.8</v>
      </c>
    </row>
    <row r="528" spans="1:10">
      <c r="A528" s="1">
        <v>527</v>
      </c>
      <c r="B528" s="1" t="s">
        <v>559</v>
      </c>
      <c r="C528" s="1" t="s">
        <v>35</v>
      </c>
      <c r="D528" s="1"/>
      <c r="E528" s="19"/>
      <c r="F528" s="1"/>
      <c r="G528" s="1">
        <v>85.4</v>
      </c>
      <c r="H528" s="1"/>
      <c r="I528" s="1"/>
      <c r="J528" s="19"/>
    </row>
    <row r="529" spans="1:10">
      <c r="A529" s="1">
        <v>528</v>
      </c>
      <c r="B529" s="1" t="s">
        <v>560</v>
      </c>
      <c r="C529" s="1" t="s">
        <v>68</v>
      </c>
      <c r="D529" s="1"/>
      <c r="E529" s="19"/>
      <c r="F529" s="1"/>
      <c r="G529" s="1"/>
      <c r="H529" s="1"/>
      <c r="I529" s="1"/>
      <c r="J529" s="19">
        <v>50.2</v>
      </c>
    </row>
    <row r="530" spans="1:10">
      <c r="A530" s="1">
        <v>529</v>
      </c>
      <c r="B530" s="1" t="s">
        <v>561</v>
      </c>
      <c r="C530" s="1" t="s">
        <v>562</v>
      </c>
      <c r="D530" s="1"/>
      <c r="E530" s="19"/>
      <c r="F530" s="1">
        <v>38.1</v>
      </c>
      <c r="G530" s="1">
        <v>63.9</v>
      </c>
      <c r="H530" s="1"/>
      <c r="I530" s="1"/>
      <c r="J530" s="19"/>
    </row>
    <row r="531" spans="1:10">
      <c r="A531" s="1">
        <v>530</v>
      </c>
      <c r="B531" s="1" t="s">
        <v>563</v>
      </c>
      <c r="C531" s="1" t="s">
        <v>35</v>
      </c>
      <c r="D531" s="1"/>
      <c r="E531" s="19"/>
      <c r="F531" s="1"/>
      <c r="G531" s="1">
        <v>76.099999999999994</v>
      </c>
      <c r="H531" s="1"/>
      <c r="I531" s="1"/>
      <c r="J531" s="19"/>
    </row>
    <row r="532" spans="1:10">
      <c r="A532" s="1">
        <v>531</v>
      </c>
      <c r="B532" s="1" t="s">
        <v>564</v>
      </c>
      <c r="C532" s="1" t="s">
        <v>125</v>
      </c>
      <c r="D532" s="1"/>
      <c r="E532" s="19"/>
      <c r="F532" s="1">
        <v>45.2</v>
      </c>
      <c r="G532" s="1">
        <v>55.2</v>
      </c>
      <c r="H532" s="1"/>
      <c r="I532" s="1"/>
      <c r="J532" s="19"/>
    </row>
    <row r="533" spans="1:10">
      <c r="A533" s="1">
        <v>532</v>
      </c>
      <c r="B533" s="1" t="s">
        <v>565</v>
      </c>
      <c r="C533" s="1" t="s">
        <v>37</v>
      </c>
      <c r="D533" s="1"/>
      <c r="E533" s="19"/>
      <c r="F533" s="1">
        <v>31.3</v>
      </c>
      <c r="G533" s="1"/>
      <c r="H533" s="1">
        <v>17.5</v>
      </c>
      <c r="I533" s="1"/>
      <c r="J533" s="19">
        <v>23.9</v>
      </c>
    </row>
    <row r="534" spans="1:10">
      <c r="A534" s="1">
        <v>533</v>
      </c>
      <c r="B534" s="1" t="s">
        <v>566</v>
      </c>
      <c r="C534" s="1" t="s">
        <v>23</v>
      </c>
      <c r="D534" s="1"/>
      <c r="E534" s="19"/>
      <c r="F534" s="1"/>
      <c r="G534" s="1">
        <v>29</v>
      </c>
      <c r="H534" s="1"/>
      <c r="I534" s="1"/>
      <c r="J534" s="19">
        <v>28.7</v>
      </c>
    </row>
    <row r="535" spans="1:10">
      <c r="A535" s="1">
        <v>534</v>
      </c>
      <c r="B535" s="1" t="s">
        <v>567</v>
      </c>
      <c r="C535" s="1" t="s">
        <v>23</v>
      </c>
      <c r="D535" s="1"/>
      <c r="E535" s="19"/>
      <c r="F535" s="1"/>
      <c r="G535" s="1">
        <v>31.8</v>
      </c>
      <c r="H535" s="1"/>
      <c r="I535" s="1"/>
      <c r="J535" s="19">
        <v>49.4</v>
      </c>
    </row>
    <row r="536" spans="1:10">
      <c r="A536" s="1">
        <v>535</v>
      </c>
      <c r="B536" s="1" t="s">
        <v>568</v>
      </c>
      <c r="C536" s="1" t="s">
        <v>2</v>
      </c>
      <c r="D536" s="1"/>
      <c r="E536" s="19"/>
      <c r="F536" s="1"/>
      <c r="G536" s="1">
        <v>63.2</v>
      </c>
      <c r="H536" s="1"/>
      <c r="I536" s="1">
        <v>25.2</v>
      </c>
      <c r="J536" s="19">
        <v>23</v>
      </c>
    </row>
    <row r="537" spans="1:10">
      <c r="A537" s="1">
        <v>536</v>
      </c>
      <c r="B537" s="1" t="s">
        <v>569</v>
      </c>
      <c r="C537" s="1" t="s">
        <v>197</v>
      </c>
      <c r="D537" s="1"/>
      <c r="E537" s="19"/>
      <c r="F537" s="1"/>
      <c r="G537" s="1">
        <v>57.7</v>
      </c>
      <c r="H537" s="1">
        <v>99.4</v>
      </c>
      <c r="I537" s="1">
        <v>22.3</v>
      </c>
      <c r="J537" s="19"/>
    </row>
    <row r="538" spans="1:10">
      <c r="A538" s="1">
        <v>537</v>
      </c>
      <c r="B538" s="1" t="s">
        <v>570</v>
      </c>
      <c r="C538" s="1" t="s">
        <v>87</v>
      </c>
      <c r="D538" s="1"/>
      <c r="E538" s="19"/>
      <c r="F538" s="1">
        <v>47.7</v>
      </c>
      <c r="G538" s="1">
        <v>67.8</v>
      </c>
      <c r="H538" s="1"/>
      <c r="I538" s="1"/>
      <c r="J538" s="19"/>
    </row>
    <row r="539" spans="1:10">
      <c r="A539" s="1">
        <v>538</v>
      </c>
      <c r="B539" s="1" t="s">
        <v>571</v>
      </c>
      <c r="C539" s="1" t="s">
        <v>125</v>
      </c>
      <c r="D539" s="1"/>
      <c r="E539" s="19"/>
      <c r="F539" s="1"/>
      <c r="G539" s="1">
        <v>68.7</v>
      </c>
      <c r="H539" s="1"/>
      <c r="I539" s="1"/>
      <c r="J539" s="19"/>
    </row>
    <row r="540" spans="1:10">
      <c r="A540" s="1">
        <v>539</v>
      </c>
      <c r="B540" s="1" t="s">
        <v>572</v>
      </c>
      <c r="C540" s="1" t="s">
        <v>59</v>
      </c>
      <c r="D540" s="1"/>
      <c r="E540" s="19"/>
      <c r="F540" s="1"/>
      <c r="G540" s="1">
        <v>27.3</v>
      </c>
      <c r="H540" s="1">
        <v>38.5</v>
      </c>
      <c r="I540" s="1"/>
      <c r="J540" s="19">
        <v>33</v>
      </c>
    </row>
    <row r="541" spans="1:10">
      <c r="A541" s="1">
        <v>540</v>
      </c>
      <c r="B541" s="1" t="s">
        <v>573</v>
      </c>
      <c r="C541" s="1" t="s">
        <v>59</v>
      </c>
      <c r="D541" s="1"/>
      <c r="E541" s="19"/>
      <c r="F541" s="1"/>
      <c r="G541" s="1">
        <v>35.5</v>
      </c>
      <c r="H541" s="1">
        <v>46.8</v>
      </c>
      <c r="I541" s="1">
        <v>47.8</v>
      </c>
      <c r="J541" s="19">
        <v>23.3</v>
      </c>
    </row>
    <row r="542" spans="1:10">
      <c r="A542" s="1">
        <v>541</v>
      </c>
      <c r="B542" s="1" t="s">
        <v>574</v>
      </c>
      <c r="C542" s="1" t="s">
        <v>59</v>
      </c>
      <c r="D542" s="1"/>
      <c r="E542" s="19"/>
      <c r="F542" s="1"/>
      <c r="G542" s="1">
        <v>28.5</v>
      </c>
      <c r="H542" s="1">
        <v>39.299999999999997</v>
      </c>
      <c r="I542" s="1"/>
      <c r="J542" s="19">
        <v>35.1</v>
      </c>
    </row>
    <row r="543" spans="1:10">
      <c r="A543" s="1">
        <v>542</v>
      </c>
      <c r="B543" s="1" t="s">
        <v>575</v>
      </c>
      <c r="C543" s="1" t="s">
        <v>33</v>
      </c>
      <c r="D543" s="1"/>
      <c r="E543" s="19"/>
      <c r="F543" s="1"/>
      <c r="G543" s="1"/>
      <c r="H543" s="1">
        <v>21.8</v>
      </c>
      <c r="I543" s="1">
        <v>65.900000000000006</v>
      </c>
      <c r="J543" s="19">
        <v>25.5</v>
      </c>
    </row>
    <row r="544" spans="1:10">
      <c r="A544" s="1">
        <v>543</v>
      </c>
      <c r="B544" s="1" t="s">
        <v>576</v>
      </c>
      <c r="C544" s="1" t="s">
        <v>30</v>
      </c>
      <c r="D544" s="1"/>
      <c r="E544" s="19"/>
      <c r="F544" s="1"/>
      <c r="G544" s="1"/>
      <c r="H544" s="1">
        <v>49.1</v>
      </c>
      <c r="I544" s="1"/>
      <c r="J544" s="19">
        <v>40.1</v>
      </c>
    </row>
    <row r="545" spans="1:10">
      <c r="A545" s="1">
        <v>544</v>
      </c>
      <c r="B545" s="1" t="s">
        <v>577</v>
      </c>
      <c r="C545" s="1" t="s">
        <v>2</v>
      </c>
      <c r="D545" s="1"/>
      <c r="E545" s="19"/>
      <c r="F545" s="1"/>
      <c r="G545" s="1"/>
      <c r="H545" s="1">
        <v>20.2</v>
      </c>
      <c r="I545" s="1"/>
      <c r="J545" s="19">
        <v>45.7</v>
      </c>
    </row>
    <row r="546" spans="1:10">
      <c r="A546" s="1">
        <v>545</v>
      </c>
      <c r="B546" s="1" t="s">
        <v>578</v>
      </c>
      <c r="C546" s="1" t="s">
        <v>104</v>
      </c>
      <c r="D546" s="1"/>
      <c r="E546" s="19"/>
      <c r="F546" s="1">
        <v>31.2</v>
      </c>
      <c r="G546" s="1"/>
      <c r="H546" s="1">
        <v>97.9</v>
      </c>
      <c r="I546" s="1">
        <v>24.6</v>
      </c>
      <c r="J546" s="19">
        <v>25</v>
      </c>
    </row>
    <row r="547" spans="1:10">
      <c r="A547" s="1">
        <v>546</v>
      </c>
      <c r="B547" s="1" t="s">
        <v>579</v>
      </c>
      <c r="C547" s="1" t="s">
        <v>580</v>
      </c>
      <c r="D547" s="1"/>
      <c r="E547" s="19"/>
      <c r="F547" s="1"/>
      <c r="G547" s="1"/>
      <c r="H547" s="1">
        <v>100</v>
      </c>
      <c r="I547" s="1">
        <v>96.8</v>
      </c>
      <c r="J547" s="19">
        <v>23</v>
      </c>
    </row>
    <row r="548" spans="1:10">
      <c r="A548" s="1">
        <v>547</v>
      </c>
      <c r="B548" s="1" t="s">
        <v>581</v>
      </c>
      <c r="C548" s="1" t="s">
        <v>30</v>
      </c>
      <c r="D548" s="1"/>
      <c r="E548" s="19"/>
      <c r="F548" s="1"/>
      <c r="G548" s="1">
        <v>42.7</v>
      </c>
      <c r="H548" s="1"/>
      <c r="I548" s="1">
        <v>56.2</v>
      </c>
      <c r="J548" s="19">
        <v>24.2</v>
      </c>
    </row>
    <row r="549" spans="1:10">
      <c r="A549" s="1">
        <v>548</v>
      </c>
      <c r="B549" s="1" t="s">
        <v>582</v>
      </c>
      <c r="C549" s="1" t="s">
        <v>81</v>
      </c>
      <c r="D549" s="1"/>
      <c r="E549" s="19"/>
      <c r="F549" s="1"/>
      <c r="G549" s="1"/>
      <c r="H549" s="1">
        <v>31.8</v>
      </c>
      <c r="I549" s="1">
        <v>52.5</v>
      </c>
      <c r="J549" s="19">
        <v>77.2</v>
      </c>
    </row>
    <row r="550" spans="1:10">
      <c r="A550" s="1">
        <v>549</v>
      </c>
      <c r="B550" s="1" t="s">
        <v>583</v>
      </c>
      <c r="C550" s="1" t="s">
        <v>584</v>
      </c>
      <c r="D550" s="1"/>
      <c r="E550" s="19"/>
      <c r="F550" s="1"/>
      <c r="G550" s="1">
        <v>43.9</v>
      </c>
      <c r="H550" s="1"/>
      <c r="I550" s="1">
        <v>42.5</v>
      </c>
      <c r="J550" s="19"/>
    </row>
    <row r="551" spans="1:10">
      <c r="A551" s="1">
        <v>550</v>
      </c>
      <c r="B551" s="1" t="s">
        <v>585</v>
      </c>
      <c r="C551" s="1" t="s">
        <v>94</v>
      </c>
      <c r="D551" s="1"/>
      <c r="E551" s="19"/>
      <c r="F551" s="1"/>
      <c r="G551" s="1">
        <v>35.200000000000003</v>
      </c>
      <c r="H551" s="1">
        <v>17.399999999999999</v>
      </c>
      <c r="I551" s="1"/>
      <c r="J551" s="19"/>
    </row>
    <row r="552" spans="1:10">
      <c r="A552" s="1">
        <v>551</v>
      </c>
      <c r="B552" s="1" t="s">
        <v>586</v>
      </c>
      <c r="C552" s="1" t="s">
        <v>87</v>
      </c>
      <c r="D552" s="1"/>
      <c r="E552" s="19">
        <v>40.6</v>
      </c>
      <c r="F552" s="1">
        <v>36.5</v>
      </c>
      <c r="G552" s="1"/>
      <c r="H552" s="1"/>
      <c r="I552" s="1"/>
      <c r="J552" s="19"/>
    </row>
    <row r="553" spans="1:10">
      <c r="A553" s="1">
        <v>552</v>
      </c>
      <c r="B553" s="1" t="s">
        <v>587</v>
      </c>
      <c r="C553" s="1" t="s">
        <v>264</v>
      </c>
      <c r="D553" s="1"/>
      <c r="E553" s="19">
        <v>37.4</v>
      </c>
      <c r="F553" s="1"/>
      <c r="G553" s="1"/>
      <c r="H553" s="1"/>
      <c r="I553" s="1"/>
      <c r="J553" s="19"/>
    </row>
    <row r="554" spans="1:10">
      <c r="A554" s="1">
        <v>553</v>
      </c>
      <c r="B554" s="1" t="s">
        <v>588</v>
      </c>
      <c r="C554" s="1" t="s">
        <v>125</v>
      </c>
      <c r="D554" s="1"/>
      <c r="E554" s="19">
        <v>35.4</v>
      </c>
      <c r="F554" s="1"/>
      <c r="G554" s="1"/>
      <c r="H554" s="1"/>
      <c r="I554" s="1"/>
      <c r="J554" s="19"/>
    </row>
    <row r="555" spans="1:10">
      <c r="A555" s="1">
        <v>554</v>
      </c>
      <c r="B555" s="1" t="s">
        <v>589</v>
      </c>
      <c r="C555" s="1" t="s">
        <v>384</v>
      </c>
      <c r="D555" s="1"/>
      <c r="E555" s="19">
        <v>33.9</v>
      </c>
      <c r="F555" s="1">
        <v>57.3</v>
      </c>
      <c r="G555" s="1"/>
      <c r="H555" s="1"/>
      <c r="I555" s="1"/>
      <c r="J555" s="19"/>
    </row>
    <row r="556" spans="1:10">
      <c r="A556" s="1">
        <v>555</v>
      </c>
      <c r="B556" s="1" t="s">
        <v>590</v>
      </c>
      <c r="C556" s="1" t="s">
        <v>167</v>
      </c>
      <c r="D556" s="1"/>
      <c r="E556" s="19">
        <v>33.200000000000003</v>
      </c>
      <c r="F556" s="1"/>
      <c r="G556" s="1"/>
      <c r="H556" s="1"/>
      <c r="I556" s="1"/>
      <c r="J556" s="19"/>
    </row>
    <row r="557" spans="1:10">
      <c r="A557" s="1">
        <v>556</v>
      </c>
      <c r="B557" s="1" t="s">
        <v>591</v>
      </c>
      <c r="C557" s="1" t="s">
        <v>201</v>
      </c>
      <c r="D557" s="1"/>
      <c r="E557" s="19">
        <v>31</v>
      </c>
      <c r="F557" s="1">
        <v>38.4</v>
      </c>
      <c r="G557" s="1"/>
      <c r="H557" s="1">
        <v>38.299999999999997</v>
      </c>
      <c r="I557" s="1"/>
      <c r="J557" s="19"/>
    </row>
    <row r="558" spans="1:10">
      <c r="A558" s="1">
        <v>557</v>
      </c>
      <c r="B558" s="1" t="s">
        <v>592</v>
      </c>
      <c r="C558" s="1" t="s">
        <v>190</v>
      </c>
      <c r="D558" s="1"/>
      <c r="E558" s="19">
        <v>30.5</v>
      </c>
      <c r="F558" s="1"/>
      <c r="G558" s="1"/>
      <c r="H558" s="1"/>
      <c r="I558" s="1"/>
      <c r="J558" s="19">
        <v>29.6</v>
      </c>
    </row>
    <row r="559" spans="1:10">
      <c r="A559" s="1">
        <v>558</v>
      </c>
      <c r="B559" s="1" t="s">
        <v>593</v>
      </c>
      <c r="C559" s="1" t="s">
        <v>167</v>
      </c>
      <c r="D559" s="1"/>
      <c r="E559" s="19">
        <v>29.4</v>
      </c>
      <c r="F559" s="1"/>
      <c r="G559" s="1"/>
      <c r="H559" s="1"/>
      <c r="I559" s="1"/>
      <c r="J559" s="19">
        <v>23.5</v>
      </c>
    </row>
    <row r="560" spans="1:10">
      <c r="A560" s="1">
        <v>559</v>
      </c>
      <c r="B560" s="1" t="s">
        <v>594</v>
      </c>
      <c r="C560" s="1" t="s">
        <v>431</v>
      </c>
      <c r="D560" s="1"/>
      <c r="E560" s="19"/>
      <c r="F560" s="1">
        <v>46.3</v>
      </c>
      <c r="G560" s="1"/>
      <c r="H560" s="1">
        <v>100</v>
      </c>
      <c r="I560" s="1">
        <v>100</v>
      </c>
      <c r="J560" s="19"/>
    </row>
    <row r="561" spans="1:10">
      <c r="A561" s="1">
        <v>560</v>
      </c>
      <c r="B561" s="1" t="s">
        <v>595</v>
      </c>
      <c r="C561" s="1" t="s">
        <v>30</v>
      </c>
      <c r="D561" s="1"/>
      <c r="E561" s="19"/>
      <c r="F561" s="1"/>
      <c r="G561" s="1"/>
      <c r="H561" s="1">
        <v>29.1</v>
      </c>
      <c r="I561" s="1">
        <v>54.7</v>
      </c>
      <c r="J561" s="19">
        <v>31.3</v>
      </c>
    </row>
    <row r="562" spans="1:10">
      <c r="A562" s="1">
        <v>561</v>
      </c>
      <c r="B562" s="1" t="s">
        <v>596</v>
      </c>
      <c r="C562" s="1" t="s">
        <v>20</v>
      </c>
      <c r="D562" s="1"/>
      <c r="E562" s="19"/>
      <c r="F562" s="1"/>
      <c r="G562" s="1"/>
      <c r="H562" s="1">
        <v>66.3</v>
      </c>
      <c r="I562" s="1">
        <v>98.1</v>
      </c>
      <c r="J562" s="19">
        <v>38.1</v>
      </c>
    </row>
    <row r="563" spans="1:10">
      <c r="A563" s="1">
        <v>562</v>
      </c>
      <c r="B563" s="1" t="s">
        <v>597</v>
      </c>
      <c r="C563" s="1" t="s">
        <v>35</v>
      </c>
      <c r="D563" s="1"/>
      <c r="E563" s="19"/>
      <c r="F563" s="1"/>
      <c r="G563" s="1">
        <v>48.4</v>
      </c>
      <c r="H563" s="1"/>
      <c r="I563" s="1"/>
      <c r="J563" s="19"/>
    </row>
    <row r="564" spans="1:10">
      <c r="A564" s="1">
        <v>563</v>
      </c>
      <c r="B564" s="1" t="s">
        <v>598</v>
      </c>
      <c r="C564" s="1" t="s">
        <v>2</v>
      </c>
      <c r="D564" s="1"/>
      <c r="E564" s="19"/>
      <c r="F564" s="1"/>
      <c r="G564" s="1">
        <v>35</v>
      </c>
      <c r="H564" s="1"/>
      <c r="I564" s="1"/>
      <c r="J564" s="19">
        <v>28.2</v>
      </c>
    </row>
    <row r="565" spans="1:10">
      <c r="A565" s="1">
        <v>564</v>
      </c>
      <c r="B565" s="1" t="s">
        <v>599</v>
      </c>
      <c r="C565" s="1" t="s">
        <v>23</v>
      </c>
      <c r="D565" s="1"/>
      <c r="E565" s="19"/>
      <c r="F565" s="1"/>
      <c r="G565" s="1">
        <v>28</v>
      </c>
      <c r="H565" s="1"/>
      <c r="I565" s="1">
        <v>42.2</v>
      </c>
      <c r="J565" s="19">
        <v>29.2</v>
      </c>
    </row>
    <row r="566" spans="1:10">
      <c r="A566" s="1">
        <v>565</v>
      </c>
      <c r="B566" s="1" t="s">
        <v>600</v>
      </c>
      <c r="C566" s="1" t="s">
        <v>112</v>
      </c>
      <c r="D566" s="1"/>
      <c r="E566" s="19"/>
      <c r="F566" s="1"/>
      <c r="G566" s="1">
        <v>77.2</v>
      </c>
      <c r="H566" s="1"/>
      <c r="I566" s="1">
        <v>37.700000000000003</v>
      </c>
      <c r="J566" s="19"/>
    </row>
    <row r="567" spans="1:10">
      <c r="A567" s="1">
        <v>566</v>
      </c>
      <c r="B567" s="1" t="s">
        <v>601</v>
      </c>
      <c r="C567" s="1" t="s">
        <v>20</v>
      </c>
      <c r="D567" s="1"/>
      <c r="E567" s="19"/>
      <c r="F567" s="1"/>
      <c r="G567" s="1"/>
      <c r="H567" s="1"/>
      <c r="I567" s="1">
        <v>55.3</v>
      </c>
      <c r="J567" s="19">
        <v>24.9</v>
      </c>
    </row>
    <row r="568" spans="1:10">
      <c r="A568" s="1">
        <v>567</v>
      </c>
      <c r="B568" s="1" t="s">
        <v>602</v>
      </c>
      <c r="C568" s="1" t="s">
        <v>2</v>
      </c>
      <c r="D568" s="1"/>
      <c r="E568" s="19"/>
      <c r="F568" s="1"/>
      <c r="G568" s="1">
        <v>71.400000000000006</v>
      </c>
      <c r="H568" s="1"/>
      <c r="I568" s="1"/>
      <c r="J568" s="19"/>
    </row>
    <row r="569" spans="1:10">
      <c r="A569" s="1">
        <v>568</v>
      </c>
      <c r="B569" s="1" t="s">
        <v>603</v>
      </c>
      <c r="C569" s="1" t="s">
        <v>37</v>
      </c>
      <c r="D569" s="1"/>
      <c r="E569" s="19"/>
      <c r="F569" s="1"/>
      <c r="G569" s="1">
        <v>70.400000000000006</v>
      </c>
      <c r="H569" s="1"/>
      <c r="I569" s="1"/>
      <c r="J569" s="19"/>
    </row>
    <row r="570" spans="1:10">
      <c r="A570" s="1">
        <v>569</v>
      </c>
      <c r="B570" s="1" t="s">
        <v>604</v>
      </c>
      <c r="C570" s="1" t="s">
        <v>161</v>
      </c>
      <c r="D570" s="1"/>
      <c r="E570" s="19"/>
      <c r="F570" s="1"/>
      <c r="G570" s="1"/>
      <c r="H570" s="1">
        <v>73.900000000000006</v>
      </c>
      <c r="I570" s="1">
        <v>21.6</v>
      </c>
      <c r="J570" s="19">
        <v>23.3</v>
      </c>
    </row>
    <row r="571" spans="1:10">
      <c r="A571" s="1">
        <v>570</v>
      </c>
      <c r="B571" s="1" t="s">
        <v>605</v>
      </c>
      <c r="C571" s="1" t="s">
        <v>35</v>
      </c>
      <c r="D571" s="1"/>
      <c r="E571" s="19"/>
      <c r="F571" s="1"/>
      <c r="G571" s="1">
        <v>72.599999999999994</v>
      </c>
      <c r="H571" s="1"/>
      <c r="I571" s="1"/>
      <c r="J571" s="19"/>
    </row>
    <row r="572" spans="1:10">
      <c r="A572" s="1">
        <v>571</v>
      </c>
      <c r="B572" s="1" t="s">
        <v>606</v>
      </c>
      <c r="C572" s="1" t="s">
        <v>35</v>
      </c>
      <c r="D572" s="1"/>
      <c r="E572" s="19"/>
      <c r="F572" s="1"/>
      <c r="G572" s="1">
        <v>55.9</v>
      </c>
      <c r="H572" s="1"/>
      <c r="I572" s="1"/>
      <c r="J572" s="19">
        <v>22.1</v>
      </c>
    </row>
    <row r="573" spans="1:10">
      <c r="A573" s="1">
        <v>572</v>
      </c>
      <c r="B573" s="1" t="s">
        <v>607</v>
      </c>
      <c r="C573" s="1" t="s">
        <v>6</v>
      </c>
      <c r="D573" s="1"/>
      <c r="E573" s="19"/>
      <c r="F573" s="1"/>
      <c r="G573" s="1"/>
      <c r="H573" s="1">
        <v>57.7</v>
      </c>
      <c r="I573" s="1">
        <v>65.099999999999994</v>
      </c>
      <c r="J573" s="19">
        <v>31.3</v>
      </c>
    </row>
    <row r="574" spans="1:10">
      <c r="A574" s="1">
        <v>573</v>
      </c>
      <c r="B574" s="1" t="s">
        <v>608</v>
      </c>
      <c r="C574" s="1" t="s">
        <v>35</v>
      </c>
      <c r="D574" s="1"/>
      <c r="E574" s="19"/>
      <c r="F574" s="1"/>
      <c r="G574" s="1">
        <v>62.6</v>
      </c>
      <c r="H574" s="1"/>
      <c r="I574" s="1"/>
      <c r="J574" s="19"/>
    </row>
    <row r="575" spans="1:10">
      <c r="A575" s="1">
        <v>574</v>
      </c>
      <c r="B575" s="1" t="s">
        <v>609</v>
      </c>
      <c r="C575" s="1" t="s">
        <v>23</v>
      </c>
      <c r="D575" s="1"/>
      <c r="E575" s="19"/>
      <c r="F575" s="1"/>
      <c r="G575" s="1"/>
      <c r="H575" s="1"/>
      <c r="I575" s="1"/>
      <c r="J575" s="19">
        <v>58.7</v>
      </c>
    </row>
    <row r="576" spans="1:10">
      <c r="A576" s="1">
        <v>575</v>
      </c>
      <c r="B576" s="1" t="s">
        <v>610</v>
      </c>
      <c r="C576" s="1" t="s">
        <v>112</v>
      </c>
      <c r="D576" s="1"/>
      <c r="E576" s="19"/>
      <c r="F576" s="1"/>
      <c r="G576" s="1">
        <v>100</v>
      </c>
      <c r="H576" s="1"/>
      <c r="I576" s="1"/>
      <c r="J576" s="19"/>
    </row>
    <row r="577" spans="1:10">
      <c r="A577" s="1">
        <v>576</v>
      </c>
      <c r="B577" s="1" t="s">
        <v>611</v>
      </c>
      <c r="C577" s="1" t="s">
        <v>68</v>
      </c>
      <c r="D577" s="1"/>
      <c r="E577" s="19"/>
      <c r="F577" s="1"/>
      <c r="G577" s="1">
        <v>35.5</v>
      </c>
      <c r="H577" s="1">
        <v>26.6</v>
      </c>
      <c r="I577" s="1"/>
      <c r="J577" s="19">
        <v>31.6</v>
      </c>
    </row>
    <row r="578" spans="1:10">
      <c r="A578" s="1">
        <v>577</v>
      </c>
      <c r="B578" s="1" t="s">
        <v>612</v>
      </c>
      <c r="C578" s="1" t="s">
        <v>405</v>
      </c>
      <c r="D578" s="1"/>
      <c r="E578" s="19"/>
      <c r="F578" s="1"/>
      <c r="G578" s="1">
        <v>65.900000000000006</v>
      </c>
      <c r="H578" s="1"/>
      <c r="I578" s="1"/>
      <c r="J578" s="19"/>
    </row>
    <row r="579" spans="1:10">
      <c r="A579" s="1">
        <v>578</v>
      </c>
      <c r="B579" s="1" t="s">
        <v>613</v>
      </c>
      <c r="C579" s="1" t="s">
        <v>59</v>
      </c>
      <c r="D579" s="1"/>
      <c r="E579" s="19"/>
      <c r="F579" s="1"/>
      <c r="G579" s="1">
        <v>27.7</v>
      </c>
      <c r="H579" s="1">
        <v>23.1</v>
      </c>
      <c r="I579" s="1">
        <v>25.8</v>
      </c>
      <c r="J579" s="19">
        <v>23.4</v>
      </c>
    </row>
    <row r="580" spans="1:10">
      <c r="A580" s="1">
        <v>579</v>
      </c>
      <c r="B580" s="1" t="s">
        <v>614</v>
      </c>
      <c r="C580" s="1" t="s">
        <v>167</v>
      </c>
      <c r="D580" s="1"/>
      <c r="E580" s="19"/>
      <c r="F580" s="1">
        <v>43.1</v>
      </c>
      <c r="G580" s="1">
        <v>27.2</v>
      </c>
      <c r="H580" s="1"/>
      <c r="I580" s="1">
        <v>33.4</v>
      </c>
      <c r="J580" s="19"/>
    </row>
    <row r="581" spans="1:10">
      <c r="A581" s="1">
        <v>580</v>
      </c>
      <c r="B581" s="1" t="s">
        <v>615</v>
      </c>
      <c r="C581" s="1" t="s">
        <v>201</v>
      </c>
      <c r="D581" s="1"/>
      <c r="E581" s="19"/>
      <c r="F581" s="1"/>
      <c r="G581" s="1"/>
      <c r="H581" s="1"/>
      <c r="I581" s="1">
        <v>80.599999999999994</v>
      </c>
      <c r="J581" s="19">
        <v>43.1</v>
      </c>
    </row>
    <row r="582" spans="1:10">
      <c r="A582" s="1">
        <v>581</v>
      </c>
      <c r="B582" s="1" t="s">
        <v>616</v>
      </c>
      <c r="C582" s="1" t="s">
        <v>23</v>
      </c>
      <c r="D582" s="1"/>
      <c r="E582" s="19"/>
      <c r="F582" s="1"/>
      <c r="G582" s="1">
        <v>26.2</v>
      </c>
      <c r="H582" s="1"/>
      <c r="I582" s="1"/>
      <c r="J582" s="19">
        <v>29.3</v>
      </c>
    </row>
    <row r="583" spans="1:10">
      <c r="A583" s="1">
        <v>582</v>
      </c>
      <c r="B583" s="1" t="s">
        <v>617</v>
      </c>
      <c r="C583" s="1" t="s">
        <v>23</v>
      </c>
      <c r="D583" s="1"/>
      <c r="E583" s="19"/>
      <c r="F583" s="1"/>
      <c r="G583" s="1"/>
      <c r="H583" s="1"/>
      <c r="I583" s="1"/>
      <c r="J583" s="19">
        <v>65.2</v>
      </c>
    </row>
    <row r="584" spans="1:10">
      <c r="A584" s="1">
        <v>583</v>
      </c>
      <c r="B584" s="1" t="s">
        <v>618</v>
      </c>
      <c r="C584" s="1" t="s">
        <v>112</v>
      </c>
      <c r="D584" s="1"/>
      <c r="E584" s="19"/>
      <c r="F584" s="1"/>
      <c r="G584" s="1">
        <v>81.2</v>
      </c>
      <c r="H584" s="1"/>
      <c r="I584" s="1"/>
      <c r="J584" s="19"/>
    </row>
    <row r="585" spans="1:10">
      <c r="A585" s="1">
        <v>584</v>
      </c>
      <c r="B585" s="1" t="s">
        <v>619</v>
      </c>
      <c r="C585" s="1" t="s">
        <v>2</v>
      </c>
      <c r="D585" s="1"/>
      <c r="E585" s="19"/>
      <c r="F585" s="1"/>
      <c r="G585" s="1"/>
      <c r="H585" s="1"/>
      <c r="I585" s="1">
        <v>66.400000000000006</v>
      </c>
      <c r="J585" s="19">
        <v>28.9</v>
      </c>
    </row>
    <row r="586" spans="1:10">
      <c r="A586" s="1">
        <v>585</v>
      </c>
      <c r="B586" s="1" t="s">
        <v>620</v>
      </c>
      <c r="C586" s="1" t="s">
        <v>59</v>
      </c>
      <c r="D586" s="1"/>
      <c r="E586" s="19"/>
      <c r="F586" s="1">
        <v>45.6</v>
      </c>
      <c r="G586" s="1"/>
      <c r="H586" s="1">
        <v>19.3</v>
      </c>
      <c r="I586" s="1"/>
      <c r="J586" s="19"/>
    </row>
    <row r="587" spans="1:10">
      <c r="A587" s="1">
        <v>586</v>
      </c>
      <c r="B587" s="1" t="s">
        <v>621</v>
      </c>
      <c r="C587" s="1" t="s">
        <v>35</v>
      </c>
      <c r="D587" s="1"/>
      <c r="E587" s="19"/>
      <c r="F587" s="1"/>
      <c r="G587" s="1">
        <v>25.1</v>
      </c>
      <c r="H587" s="1"/>
      <c r="I587" s="1"/>
      <c r="J587" s="19">
        <v>46.6</v>
      </c>
    </row>
    <row r="588" spans="1:10">
      <c r="A588" s="1">
        <v>587</v>
      </c>
      <c r="B588" s="1" t="s">
        <v>622</v>
      </c>
      <c r="C588" s="1" t="s">
        <v>190</v>
      </c>
      <c r="D588" s="1"/>
      <c r="E588" s="19"/>
      <c r="F588" s="1"/>
      <c r="G588" s="1"/>
      <c r="H588" s="1"/>
      <c r="I588" s="1"/>
      <c r="J588" s="19">
        <v>40.700000000000003</v>
      </c>
    </row>
    <row r="589" spans="1:10">
      <c r="A589" s="1">
        <v>588</v>
      </c>
      <c r="B589" s="1" t="s">
        <v>623</v>
      </c>
      <c r="C589" s="1" t="s">
        <v>6</v>
      </c>
      <c r="D589" s="1"/>
      <c r="E589" s="19"/>
      <c r="F589" s="1"/>
      <c r="G589" s="1"/>
      <c r="H589" s="1">
        <v>55.5</v>
      </c>
      <c r="I589" s="1">
        <v>95</v>
      </c>
      <c r="J589" s="19">
        <v>23.1</v>
      </c>
    </row>
    <row r="590" spans="1:10">
      <c r="A590" s="1">
        <v>589</v>
      </c>
      <c r="B590" s="1" t="s">
        <v>624</v>
      </c>
      <c r="C590" s="1" t="s">
        <v>20</v>
      </c>
      <c r="D590" s="1"/>
      <c r="E590" s="19"/>
      <c r="F590" s="1"/>
      <c r="G590" s="1"/>
      <c r="H590" s="1">
        <v>51.7</v>
      </c>
      <c r="I590" s="1">
        <v>72.3</v>
      </c>
      <c r="J590" s="19"/>
    </row>
    <row r="591" spans="1:10">
      <c r="A591" s="1">
        <v>590</v>
      </c>
      <c r="B591" s="1" t="s">
        <v>625</v>
      </c>
      <c r="C591" s="1" t="s">
        <v>2</v>
      </c>
      <c r="D591" s="1"/>
      <c r="E591" s="19"/>
      <c r="F591" s="1"/>
      <c r="G591" s="1">
        <v>28.8</v>
      </c>
      <c r="H591" s="1"/>
      <c r="I591" s="1"/>
      <c r="J591" s="19">
        <v>38.700000000000003</v>
      </c>
    </row>
    <row r="592" spans="1:10">
      <c r="A592" s="1">
        <v>591</v>
      </c>
      <c r="B592" s="1" t="s">
        <v>626</v>
      </c>
      <c r="C592" s="1" t="s">
        <v>6</v>
      </c>
      <c r="D592" s="1"/>
      <c r="E592" s="19"/>
      <c r="F592" s="1"/>
      <c r="G592" s="1"/>
      <c r="H592" s="1">
        <v>61.8</v>
      </c>
      <c r="I592" s="1">
        <v>59.3</v>
      </c>
      <c r="J592" s="19">
        <v>30.1</v>
      </c>
    </row>
    <row r="593" spans="1:10">
      <c r="A593" s="1">
        <v>592</v>
      </c>
      <c r="B593" s="1" t="s">
        <v>627</v>
      </c>
      <c r="C593" s="1" t="s">
        <v>628</v>
      </c>
      <c r="D593" s="1"/>
      <c r="E593" s="19"/>
      <c r="F593" s="1">
        <v>37.5</v>
      </c>
      <c r="G593" s="1"/>
      <c r="H593" s="1">
        <v>34.200000000000003</v>
      </c>
      <c r="I593" s="1">
        <v>53.4</v>
      </c>
      <c r="J593" s="19"/>
    </row>
    <row r="594" spans="1:10">
      <c r="A594" s="1">
        <v>593</v>
      </c>
      <c r="B594" s="1" t="s">
        <v>629</v>
      </c>
      <c r="C594" s="1" t="s">
        <v>2</v>
      </c>
      <c r="D594" s="1"/>
      <c r="E594" s="19"/>
      <c r="F594" s="1"/>
      <c r="G594" s="1"/>
      <c r="H594" s="1"/>
      <c r="I594" s="1"/>
      <c r="J594" s="19">
        <v>27.3</v>
      </c>
    </row>
    <row r="595" spans="1:10">
      <c r="A595" s="1">
        <v>594</v>
      </c>
      <c r="B595" s="1" t="s">
        <v>630</v>
      </c>
      <c r="C595" s="1" t="s">
        <v>2</v>
      </c>
      <c r="D595" s="1"/>
      <c r="E595" s="19"/>
      <c r="F595" s="1"/>
      <c r="G595" s="1">
        <v>26.2</v>
      </c>
      <c r="H595" s="1">
        <v>44.2</v>
      </c>
      <c r="I595" s="1"/>
      <c r="J595" s="19">
        <v>24.7</v>
      </c>
    </row>
    <row r="596" spans="1:10">
      <c r="A596" s="1">
        <v>595</v>
      </c>
      <c r="B596" s="1" t="s">
        <v>631</v>
      </c>
      <c r="C596" s="1" t="s">
        <v>2</v>
      </c>
      <c r="D596" s="1"/>
      <c r="E596" s="19"/>
      <c r="F596" s="1"/>
      <c r="G596" s="1"/>
      <c r="H596" s="1"/>
      <c r="I596" s="1">
        <v>37.299999999999997</v>
      </c>
      <c r="J596" s="19">
        <v>31.5</v>
      </c>
    </row>
    <row r="597" spans="1:10">
      <c r="A597" s="1">
        <v>596</v>
      </c>
      <c r="B597" s="1" t="s">
        <v>632</v>
      </c>
      <c r="C597" s="1" t="s">
        <v>23</v>
      </c>
      <c r="D597" s="1"/>
      <c r="E597" s="19"/>
      <c r="F597" s="1"/>
      <c r="G597" s="1"/>
      <c r="H597" s="1"/>
      <c r="I597" s="1"/>
      <c r="J597" s="19">
        <v>44.3</v>
      </c>
    </row>
    <row r="598" spans="1:10">
      <c r="A598" s="1">
        <v>597</v>
      </c>
      <c r="B598" s="1" t="s">
        <v>633</v>
      </c>
      <c r="C598" s="1" t="s">
        <v>2</v>
      </c>
      <c r="D598" s="1"/>
      <c r="E598" s="19"/>
      <c r="F598" s="1"/>
      <c r="G598" s="1"/>
      <c r="H598" s="1"/>
      <c r="I598" s="1"/>
      <c r="J598" s="19">
        <v>38</v>
      </c>
    </row>
    <row r="599" spans="1:10">
      <c r="A599" s="1">
        <v>598</v>
      </c>
      <c r="B599" s="1" t="s">
        <v>634</v>
      </c>
      <c r="C599" s="1" t="s">
        <v>466</v>
      </c>
      <c r="D599" s="1"/>
      <c r="E599" s="19"/>
      <c r="F599" s="1"/>
      <c r="G599" s="1"/>
      <c r="H599" s="1"/>
      <c r="I599" s="1"/>
      <c r="J599" s="19">
        <v>37.6</v>
      </c>
    </row>
    <row r="600" spans="1:10">
      <c r="A600" s="1">
        <v>599</v>
      </c>
      <c r="B600" s="1" t="s">
        <v>635</v>
      </c>
      <c r="C600" s="1" t="s">
        <v>37</v>
      </c>
      <c r="D600" s="1"/>
      <c r="E600" s="19"/>
      <c r="F600" s="1"/>
      <c r="G600" s="1">
        <v>66.2</v>
      </c>
      <c r="H600" s="1"/>
      <c r="I600" s="1"/>
      <c r="J600" s="19">
        <v>25.4</v>
      </c>
    </row>
    <row r="601" spans="1:10">
      <c r="A601" s="1">
        <v>600</v>
      </c>
      <c r="B601" s="1" t="s">
        <v>636</v>
      </c>
      <c r="C601" s="1" t="s">
        <v>2</v>
      </c>
      <c r="D601" s="1"/>
      <c r="E601" s="19"/>
      <c r="F601" s="1"/>
      <c r="G601" s="1">
        <v>66.8</v>
      </c>
      <c r="H601" s="1"/>
      <c r="I601" s="1"/>
      <c r="J601" s="19">
        <v>26.7</v>
      </c>
    </row>
    <row r="602" spans="1:10">
      <c r="A602" s="1">
        <v>601</v>
      </c>
      <c r="B602" s="1" t="s">
        <v>637</v>
      </c>
      <c r="C602" s="1" t="s">
        <v>20</v>
      </c>
      <c r="D602" s="1"/>
      <c r="E602" s="19"/>
      <c r="F602" s="1"/>
      <c r="G602" s="1"/>
      <c r="H602" s="1">
        <v>79.8</v>
      </c>
      <c r="I602" s="1">
        <v>37.200000000000003</v>
      </c>
      <c r="J602" s="19">
        <v>23.3</v>
      </c>
    </row>
    <row r="603" spans="1:10">
      <c r="A603" s="1">
        <v>602</v>
      </c>
      <c r="B603" s="1" t="s">
        <v>638</v>
      </c>
      <c r="C603" s="1" t="s">
        <v>282</v>
      </c>
      <c r="D603" s="1"/>
      <c r="E603" s="19">
        <v>37.6</v>
      </c>
      <c r="F603" s="1">
        <v>31.8</v>
      </c>
      <c r="G603" s="1"/>
      <c r="H603" s="1"/>
      <c r="I603" s="1"/>
      <c r="J603" s="19"/>
    </row>
    <row r="604" spans="1:10">
      <c r="A604" s="1">
        <v>603</v>
      </c>
      <c r="B604" s="1" t="s">
        <v>639</v>
      </c>
      <c r="C604" s="1" t="s">
        <v>87</v>
      </c>
      <c r="D604" s="1"/>
      <c r="E604" s="19">
        <v>33.799999999999997</v>
      </c>
      <c r="F604" s="1">
        <v>42.3</v>
      </c>
      <c r="G604" s="1"/>
      <c r="H604" s="1"/>
      <c r="I604" s="1"/>
      <c r="J604" s="19"/>
    </row>
    <row r="605" spans="1:10">
      <c r="A605" s="1">
        <v>604</v>
      </c>
      <c r="B605" s="1" t="s">
        <v>640</v>
      </c>
      <c r="C605" s="1" t="s">
        <v>167</v>
      </c>
      <c r="D605" s="1"/>
      <c r="E605" s="19">
        <v>33.4</v>
      </c>
      <c r="F605" s="1"/>
      <c r="G605" s="1"/>
      <c r="H605" s="1"/>
      <c r="I605" s="1"/>
      <c r="J605" s="19"/>
    </row>
    <row r="606" spans="1:10">
      <c r="A606" s="1">
        <v>605</v>
      </c>
      <c r="B606" s="1" t="s">
        <v>641</v>
      </c>
      <c r="C606" s="1" t="s">
        <v>642</v>
      </c>
      <c r="D606" s="1"/>
      <c r="E606" s="19">
        <v>29.6</v>
      </c>
      <c r="F606" s="1">
        <v>67.8</v>
      </c>
      <c r="G606" s="1"/>
      <c r="H606" s="1"/>
      <c r="I606" s="1"/>
      <c r="J606" s="19"/>
    </row>
    <row r="607" spans="1:10">
      <c r="A607" s="1">
        <v>606</v>
      </c>
      <c r="B607" s="1" t="s">
        <v>643</v>
      </c>
      <c r="C607" s="1" t="s">
        <v>151</v>
      </c>
      <c r="D607" s="1"/>
      <c r="E607" s="19">
        <v>28.2</v>
      </c>
      <c r="F607" s="1">
        <v>39.700000000000003</v>
      </c>
      <c r="G607" s="1"/>
      <c r="H607" s="1">
        <v>22.9</v>
      </c>
      <c r="I607" s="1"/>
      <c r="J607" s="19"/>
    </row>
    <row r="608" spans="1:10">
      <c r="A608" s="1">
        <v>607</v>
      </c>
      <c r="B608" s="1" t="s">
        <v>644</v>
      </c>
      <c r="C608" s="1" t="s">
        <v>125</v>
      </c>
      <c r="D608" s="1"/>
      <c r="E608" s="19">
        <v>27.6</v>
      </c>
      <c r="F608" s="1">
        <v>32.799999999999997</v>
      </c>
      <c r="G608" s="1"/>
      <c r="H608" s="1"/>
      <c r="I608" s="1"/>
      <c r="J608" s="19"/>
    </row>
    <row r="609" spans="1:10">
      <c r="A609" s="1">
        <v>608</v>
      </c>
      <c r="B609" s="1" t="s">
        <v>645</v>
      </c>
      <c r="C609" s="1" t="s">
        <v>151</v>
      </c>
      <c r="D609" s="1"/>
      <c r="E609" s="19">
        <v>27.5</v>
      </c>
      <c r="F609" s="1">
        <v>34.5</v>
      </c>
      <c r="G609" s="1"/>
      <c r="H609" s="1"/>
      <c r="I609" s="1"/>
      <c r="J609" s="19"/>
    </row>
    <row r="610" spans="1:10">
      <c r="A610" s="1">
        <v>609</v>
      </c>
      <c r="B610" s="1" t="s">
        <v>646</v>
      </c>
      <c r="C610" s="1" t="s">
        <v>264</v>
      </c>
      <c r="D610" s="1"/>
      <c r="E610" s="19">
        <v>27.5</v>
      </c>
      <c r="F610" s="1">
        <v>31.5</v>
      </c>
      <c r="G610" s="1"/>
      <c r="H610" s="1"/>
      <c r="I610" s="1"/>
      <c r="J610" s="19"/>
    </row>
    <row r="611" spans="1:10">
      <c r="A611" s="1">
        <v>610</v>
      </c>
      <c r="B611" s="1" t="s">
        <v>647</v>
      </c>
      <c r="C611" s="1" t="s">
        <v>59</v>
      </c>
      <c r="D611" s="1"/>
      <c r="E611" s="19">
        <v>27.1</v>
      </c>
      <c r="F611" s="1"/>
      <c r="G611" s="1"/>
      <c r="H611" s="1">
        <v>22.2</v>
      </c>
      <c r="I611" s="1"/>
      <c r="J611" s="19"/>
    </row>
    <row r="612" spans="1:10">
      <c r="A612" s="1">
        <v>611</v>
      </c>
      <c r="B612" s="1" t="s">
        <v>648</v>
      </c>
      <c r="C612" s="1" t="s">
        <v>37</v>
      </c>
      <c r="D612" s="1"/>
      <c r="E612" s="19"/>
      <c r="F612" s="1"/>
      <c r="G612" s="1">
        <v>55.5</v>
      </c>
      <c r="H612" s="1"/>
      <c r="I612" s="1"/>
      <c r="J612" s="19"/>
    </row>
    <row r="613" spans="1:10">
      <c r="A613" s="1">
        <v>612</v>
      </c>
      <c r="B613" s="1" t="s">
        <v>649</v>
      </c>
      <c r="C613" s="1" t="s">
        <v>153</v>
      </c>
      <c r="D613" s="1"/>
      <c r="E613" s="19"/>
      <c r="F613" s="1"/>
      <c r="G613" s="1"/>
      <c r="H613" s="1">
        <v>39.1</v>
      </c>
      <c r="I613" s="1"/>
      <c r="J613" s="19">
        <v>34.700000000000003</v>
      </c>
    </row>
    <row r="614" spans="1:10">
      <c r="A614" s="1">
        <v>613</v>
      </c>
      <c r="B614" s="1" t="s">
        <v>650</v>
      </c>
      <c r="C614" s="1" t="s">
        <v>20</v>
      </c>
      <c r="D614" s="1"/>
      <c r="E614" s="19"/>
      <c r="F614" s="1"/>
      <c r="G614" s="1">
        <v>34.6</v>
      </c>
      <c r="H614" s="1">
        <v>98.3</v>
      </c>
      <c r="I614" s="1">
        <v>86.1</v>
      </c>
      <c r="J614" s="19"/>
    </row>
    <row r="615" spans="1:10">
      <c r="A615" s="1">
        <v>614</v>
      </c>
      <c r="B615" s="1" t="s">
        <v>651</v>
      </c>
      <c r="C615" s="1" t="s">
        <v>37</v>
      </c>
      <c r="D615" s="1"/>
      <c r="E615" s="19"/>
      <c r="F615" s="1"/>
      <c r="G615" s="1">
        <v>47</v>
      </c>
      <c r="H615" s="1"/>
      <c r="I615" s="1"/>
      <c r="J615" s="19"/>
    </row>
    <row r="616" spans="1:10">
      <c r="A616" s="1">
        <v>615</v>
      </c>
      <c r="B616" s="1" t="s">
        <v>652</v>
      </c>
      <c r="C616" s="1" t="s">
        <v>2</v>
      </c>
      <c r="D616" s="1"/>
      <c r="E616" s="19"/>
      <c r="F616" s="1"/>
      <c r="G616" s="1"/>
      <c r="H616" s="1">
        <v>41.8</v>
      </c>
      <c r="I616" s="1"/>
      <c r="J616" s="19">
        <v>55.3</v>
      </c>
    </row>
    <row r="617" spans="1:10">
      <c r="A617" s="1">
        <v>616</v>
      </c>
      <c r="B617" s="1" t="s">
        <v>653</v>
      </c>
      <c r="C617" s="1" t="s">
        <v>584</v>
      </c>
      <c r="D617" s="1"/>
      <c r="E617" s="19"/>
      <c r="F617" s="1"/>
      <c r="G617" s="1">
        <v>30.8</v>
      </c>
      <c r="H617" s="1"/>
      <c r="I617" s="1"/>
      <c r="J617" s="19"/>
    </row>
    <row r="618" spans="1:10">
      <c r="A618" s="1">
        <v>617</v>
      </c>
      <c r="B618" s="1" t="s">
        <v>654</v>
      </c>
      <c r="C618" s="1" t="s">
        <v>37</v>
      </c>
      <c r="D618" s="1"/>
      <c r="E618" s="19"/>
      <c r="F618" s="1"/>
      <c r="G618" s="1">
        <v>76.8</v>
      </c>
      <c r="H618" s="1"/>
      <c r="I618" s="1"/>
      <c r="J618" s="19"/>
    </row>
    <row r="619" spans="1:10">
      <c r="A619" s="1">
        <v>618</v>
      </c>
      <c r="B619" s="1" t="s">
        <v>655</v>
      </c>
      <c r="C619" s="1" t="s">
        <v>133</v>
      </c>
      <c r="D619" s="1"/>
      <c r="E619" s="19"/>
      <c r="F619" s="1">
        <v>53.4</v>
      </c>
      <c r="G619" s="1"/>
      <c r="H619" s="1">
        <v>57.2</v>
      </c>
      <c r="I619" s="1"/>
      <c r="J619" s="19"/>
    </row>
    <row r="620" spans="1:10">
      <c r="A620" s="1">
        <v>619</v>
      </c>
      <c r="B620" s="1" t="s">
        <v>656</v>
      </c>
      <c r="C620" s="1" t="s">
        <v>138</v>
      </c>
      <c r="D620" s="1"/>
      <c r="E620" s="19"/>
      <c r="F620" s="1"/>
      <c r="G620" s="1">
        <v>27.8</v>
      </c>
      <c r="H620" s="1">
        <v>46.9</v>
      </c>
      <c r="I620" s="1">
        <v>69.900000000000006</v>
      </c>
      <c r="J620" s="19"/>
    </row>
    <row r="621" spans="1:10">
      <c r="A621" s="1">
        <v>620</v>
      </c>
      <c r="B621" s="1" t="s">
        <v>657</v>
      </c>
      <c r="C621" s="1" t="s">
        <v>27</v>
      </c>
      <c r="D621" s="1"/>
      <c r="E621" s="19"/>
      <c r="F621" s="1"/>
      <c r="G621" s="1">
        <v>27.3</v>
      </c>
      <c r="H621" s="1">
        <v>98.2</v>
      </c>
      <c r="I621" s="1">
        <v>44.8</v>
      </c>
      <c r="J621" s="19"/>
    </row>
    <row r="622" spans="1:10">
      <c r="A622" s="1">
        <v>621</v>
      </c>
      <c r="B622" s="1" t="s">
        <v>658</v>
      </c>
      <c r="C622" s="1" t="s">
        <v>247</v>
      </c>
      <c r="D622" s="1"/>
      <c r="E622" s="19"/>
      <c r="F622" s="1"/>
      <c r="G622" s="1">
        <v>69.5</v>
      </c>
      <c r="H622" s="1">
        <v>17.399999999999999</v>
      </c>
      <c r="I622" s="1"/>
      <c r="J622" s="19"/>
    </row>
    <row r="623" spans="1:10">
      <c r="A623" s="1">
        <v>622</v>
      </c>
      <c r="B623" s="1" t="s">
        <v>659</v>
      </c>
      <c r="C623" s="1" t="s">
        <v>316</v>
      </c>
      <c r="D623" s="1"/>
      <c r="E623" s="19"/>
      <c r="F623" s="1"/>
      <c r="G623" s="1"/>
      <c r="H623" s="1">
        <v>20.8</v>
      </c>
      <c r="I623" s="1">
        <v>71.099999999999994</v>
      </c>
      <c r="J623" s="19"/>
    </row>
    <row r="624" spans="1:10">
      <c r="A624" s="1">
        <v>623</v>
      </c>
      <c r="B624" s="1" t="s">
        <v>660</v>
      </c>
      <c r="C624" s="1" t="s">
        <v>6</v>
      </c>
      <c r="D624" s="1"/>
      <c r="E624" s="19"/>
      <c r="F624" s="1"/>
      <c r="G624" s="1"/>
      <c r="H624" s="1">
        <v>83.5</v>
      </c>
      <c r="I624" s="1">
        <v>93.7</v>
      </c>
      <c r="J624" s="19"/>
    </row>
    <row r="625" spans="1:10">
      <c r="A625" s="1">
        <v>624</v>
      </c>
      <c r="B625" s="1" t="s">
        <v>661</v>
      </c>
      <c r="C625" s="1" t="s">
        <v>112</v>
      </c>
      <c r="D625" s="1"/>
      <c r="E625" s="19"/>
      <c r="F625" s="1"/>
      <c r="G625" s="1">
        <v>62.6</v>
      </c>
      <c r="H625" s="1"/>
      <c r="I625" s="1">
        <v>63.4</v>
      </c>
      <c r="J625" s="19"/>
    </row>
    <row r="626" spans="1:10">
      <c r="A626" s="1">
        <v>625</v>
      </c>
      <c r="B626" s="1" t="s">
        <v>662</v>
      </c>
      <c r="C626" s="1" t="s">
        <v>2</v>
      </c>
      <c r="D626" s="1"/>
      <c r="E626" s="19"/>
      <c r="F626" s="1"/>
      <c r="G626" s="1">
        <v>53.8</v>
      </c>
      <c r="H626" s="1"/>
      <c r="I626" s="1">
        <v>96.4</v>
      </c>
      <c r="J626" s="19"/>
    </row>
    <row r="627" spans="1:10">
      <c r="A627" s="1">
        <v>626</v>
      </c>
      <c r="B627" s="1" t="s">
        <v>663</v>
      </c>
      <c r="C627" s="1" t="s">
        <v>112</v>
      </c>
      <c r="D627" s="1"/>
      <c r="E627" s="19"/>
      <c r="F627" s="1"/>
      <c r="G627" s="1">
        <v>57.9</v>
      </c>
      <c r="H627" s="1"/>
      <c r="I627" s="1">
        <v>84.7</v>
      </c>
      <c r="J627" s="19"/>
    </row>
    <row r="628" spans="1:10">
      <c r="A628" s="1">
        <v>627</v>
      </c>
      <c r="B628" s="1" t="s">
        <v>664</v>
      </c>
      <c r="C628" s="1" t="s">
        <v>365</v>
      </c>
      <c r="D628" s="1"/>
      <c r="E628" s="19"/>
      <c r="F628" s="1">
        <v>32.9</v>
      </c>
      <c r="G628" s="1">
        <v>33.200000000000003</v>
      </c>
      <c r="H628" s="1">
        <v>22.1</v>
      </c>
      <c r="I628" s="1">
        <v>26.5</v>
      </c>
      <c r="J628" s="19"/>
    </row>
    <row r="629" spans="1:10">
      <c r="A629" s="1">
        <v>628</v>
      </c>
      <c r="B629" s="1" t="s">
        <v>665</v>
      </c>
      <c r="C629" s="1" t="s">
        <v>167</v>
      </c>
      <c r="D629" s="1"/>
      <c r="E629" s="19"/>
      <c r="F629" s="1"/>
      <c r="G629" s="1">
        <v>27.1</v>
      </c>
      <c r="H629" s="1">
        <v>21.7</v>
      </c>
      <c r="I629" s="1">
        <v>74</v>
      </c>
      <c r="J629" s="19"/>
    </row>
    <row r="630" spans="1:10">
      <c r="A630" s="1">
        <v>629</v>
      </c>
      <c r="B630" s="1" t="s">
        <v>666</v>
      </c>
      <c r="C630" s="1" t="s">
        <v>667</v>
      </c>
      <c r="D630" s="1"/>
      <c r="E630" s="19"/>
      <c r="F630" s="1">
        <v>30.8</v>
      </c>
      <c r="G630" s="1">
        <v>41.5</v>
      </c>
      <c r="H630" s="1"/>
      <c r="I630" s="1"/>
      <c r="J630" s="19"/>
    </row>
    <row r="631" spans="1:10">
      <c r="A631" s="1">
        <v>630</v>
      </c>
      <c r="B631" s="1" t="s">
        <v>668</v>
      </c>
      <c r="C631" s="1" t="s">
        <v>87</v>
      </c>
      <c r="D631" s="1"/>
      <c r="E631" s="19"/>
      <c r="F631" s="1">
        <v>42.1</v>
      </c>
      <c r="G631" s="1">
        <v>30</v>
      </c>
      <c r="H631" s="1"/>
      <c r="I631" s="1"/>
      <c r="J631" s="19"/>
    </row>
    <row r="632" spans="1:10">
      <c r="A632" s="1">
        <v>631</v>
      </c>
      <c r="B632" s="1" t="s">
        <v>669</v>
      </c>
      <c r="C632" s="1" t="s">
        <v>59</v>
      </c>
      <c r="D632" s="1"/>
      <c r="E632" s="19"/>
      <c r="F632" s="1"/>
      <c r="G632" s="1"/>
      <c r="H632" s="1">
        <v>23.7</v>
      </c>
      <c r="I632" s="1">
        <v>55.5</v>
      </c>
      <c r="J632" s="19">
        <v>34.4</v>
      </c>
    </row>
    <row r="633" spans="1:10">
      <c r="A633" s="1">
        <v>632</v>
      </c>
      <c r="B633" s="1" t="s">
        <v>670</v>
      </c>
      <c r="C633" s="1" t="s">
        <v>59</v>
      </c>
      <c r="D633" s="1"/>
      <c r="E633" s="19"/>
      <c r="F633" s="1"/>
      <c r="G633" s="1">
        <v>25.9</v>
      </c>
      <c r="H633" s="1"/>
      <c r="I633" s="1">
        <v>34.5</v>
      </c>
      <c r="J633" s="19">
        <v>21.6</v>
      </c>
    </row>
    <row r="634" spans="1:10">
      <c r="A634" s="1">
        <v>633</v>
      </c>
      <c r="B634" s="1" t="s">
        <v>671</v>
      </c>
      <c r="C634" s="1" t="s">
        <v>33</v>
      </c>
      <c r="D634" s="1"/>
      <c r="E634" s="19"/>
      <c r="F634" s="1"/>
      <c r="G634" s="1"/>
      <c r="H634" s="1">
        <v>18.100000000000001</v>
      </c>
      <c r="I634" s="1">
        <v>23.5</v>
      </c>
      <c r="J634" s="19"/>
    </row>
    <row r="635" spans="1:10">
      <c r="A635" s="1">
        <v>634</v>
      </c>
      <c r="B635" s="1" t="s">
        <v>672</v>
      </c>
      <c r="C635" s="1" t="s">
        <v>30</v>
      </c>
      <c r="D635" s="1"/>
      <c r="E635" s="19"/>
      <c r="F635" s="1"/>
      <c r="G635" s="1">
        <v>31</v>
      </c>
      <c r="H635" s="1">
        <v>63.6</v>
      </c>
      <c r="I635" s="1"/>
      <c r="J635" s="19"/>
    </row>
    <row r="636" spans="1:10">
      <c r="A636" s="1">
        <v>635</v>
      </c>
      <c r="B636" s="1" t="s">
        <v>673</v>
      </c>
      <c r="C636" s="1" t="s">
        <v>33</v>
      </c>
      <c r="D636" s="1"/>
      <c r="E636" s="19"/>
      <c r="F636" s="1"/>
      <c r="G636" s="1"/>
      <c r="H636" s="1">
        <v>42.7</v>
      </c>
      <c r="I636" s="1">
        <v>67.7</v>
      </c>
      <c r="J636" s="19"/>
    </row>
    <row r="637" spans="1:10">
      <c r="A637" s="1">
        <v>636</v>
      </c>
      <c r="B637" s="1" t="s">
        <v>674</v>
      </c>
      <c r="C637" s="1" t="s">
        <v>33</v>
      </c>
      <c r="D637" s="1"/>
      <c r="E637" s="19"/>
      <c r="F637" s="1"/>
      <c r="G637" s="1">
        <v>52.4</v>
      </c>
      <c r="H637" s="1"/>
      <c r="I637" s="1">
        <v>40.799999999999997</v>
      </c>
      <c r="J637" s="19"/>
    </row>
    <row r="638" spans="1:10">
      <c r="A638" s="1">
        <v>637</v>
      </c>
      <c r="B638" s="1" t="s">
        <v>675</v>
      </c>
      <c r="C638" s="1" t="s">
        <v>138</v>
      </c>
      <c r="D638" s="1"/>
      <c r="E638" s="19"/>
      <c r="F638" s="1"/>
      <c r="G638" s="1"/>
      <c r="H638" s="1">
        <v>85.1</v>
      </c>
      <c r="I638" s="1">
        <v>69.8</v>
      </c>
      <c r="J638" s="19"/>
    </row>
    <row r="639" spans="1:10">
      <c r="A639" s="1">
        <v>638</v>
      </c>
      <c r="B639" s="1" t="s">
        <v>676</v>
      </c>
      <c r="C639" s="1" t="s">
        <v>2</v>
      </c>
      <c r="D639" s="1"/>
      <c r="E639" s="19"/>
      <c r="F639" s="1"/>
      <c r="G639" s="1"/>
      <c r="H639" s="1"/>
      <c r="I639" s="1"/>
      <c r="J639" s="19">
        <v>38.4</v>
      </c>
    </row>
    <row r="640" spans="1:10">
      <c r="A640" s="1">
        <v>639</v>
      </c>
      <c r="B640" s="1" t="s">
        <v>677</v>
      </c>
      <c r="C640" s="1" t="s">
        <v>678</v>
      </c>
      <c r="D640" s="1"/>
      <c r="E640" s="19"/>
      <c r="F640" s="1"/>
      <c r="G640" s="1">
        <v>49.2</v>
      </c>
      <c r="H640" s="1"/>
      <c r="I640" s="1"/>
      <c r="J640" s="19"/>
    </row>
    <row r="641" spans="1:10">
      <c r="A641" s="1">
        <v>640</v>
      </c>
      <c r="B641" s="1" t="s">
        <v>679</v>
      </c>
      <c r="C641" s="1" t="s">
        <v>2</v>
      </c>
      <c r="D641" s="1"/>
      <c r="E641" s="19"/>
      <c r="F641" s="1"/>
      <c r="G641" s="1"/>
      <c r="H641" s="1"/>
      <c r="I641" s="1">
        <v>26.3</v>
      </c>
      <c r="J641" s="19">
        <v>43.9</v>
      </c>
    </row>
    <row r="642" spans="1:10">
      <c r="A642" s="1">
        <v>641</v>
      </c>
      <c r="B642" s="1" t="s">
        <v>680</v>
      </c>
      <c r="C642" s="1" t="s">
        <v>201</v>
      </c>
      <c r="D642" s="1"/>
      <c r="E642" s="19"/>
      <c r="F642" s="1"/>
      <c r="G642" s="1">
        <v>28.6</v>
      </c>
      <c r="H642" s="1">
        <v>61.2</v>
      </c>
      <c r="I642" s="1"/>
      <c r="J642" s="19"/>
    </row>
    <row r="643" spans="1:10">
      <c r="A643" s="1">
        <v>642</v>
      </c>
      <c r="B643" s="1" t="s">
        <v>681</v>
      </c>
      <c r="C643" s="1" t="s">
        <v>682</v>
      </c>
      <c r="D643" s="1"/>
      <c r="E643" s="19"/>
      <c r="F643" s="1"/>
      <c r="G643" s="1">
        <v>36.1</v>
      </c>
      <c r="H643" s="1"/>
      <c r="I643" s="1"/>
      <c r="J643" s="19"/>
    </row>
    <row r="644" spans="1:10">
      <c r="A644" s="1">
        <v>643</v>
      </c>
      <c r="B644" s="1" t="s">
        <v>683</v>
      </c>
      <c r="C644" s="1" t="s">
        <v>2</v>
      </c>
      <c r="D644" s="1"/>
      <c r="E644" s="19"/>
      <c r="F644" s="1"/>
      <c r="G644" s="1">
        <v>40.799999999999997</v>
      </c>
      <c r="H644" s="1">
        <v>21.6</v>
      </c>
      <c r="I644" s="1"/>
      <c r="J644" s="19">
        <v>33.700000000000003</v>
      </c>
    </row>
    <row r="645" spans="1:10">
      <c r="A645" s="1">
        <v>644</v>
      </c>
      <c r="B645" s="1" t="s">
        <v>684</v>
      </c>
      <c r="C645" s="1" t="s">
        <v>2</v>
      </c>
      <c r="D645" s="1"/>
      <c r="E645" s="19"/>
      <c r="F645" s="1"/>
      <c r="G645" s="1">
        <v>51.9</v>
      </c>
      <c r="H645" s="1"/>
      <c r="I645" s="1"/>
      <c r="J645" s="19">
        <v>30.8</v>
      </c>
    </row>
    <row r="646" spans="1:10">
      <c r="A646" s="1">
        <v>645</v>
      </c>
      <c r="B646" s="1" t="s">
        <v>685</v>
      </c>
      <c r="C646" s="1" t="s">
        <v>6</v>
      </c>
      <c r="D646" s="1"/>
      <c r="E646" s="19"/>
      <c r="F646" s="1"/>
      <c r="G646" s="1"/>
      <c r="H646" s="1">
        <v>66.599999999999994</v>
      </c>
      <c r="I646" s="1">
        <v>82.6</v>
      </c>
      <c r="J646" s="19"/>
    </row>
    <row r="647" spans="1:10">
      <c r="A647" s="1">
        <v>646</v>
      </c>
      <c r="B647" s="1" t="s">
        <v>686</v>
      </c>
      <c r="C647" s="1" t="s">
        <v>37</v>
      </c>
      <c r="D647" s="1"/>
      <c r="E647" s="19"/>
      <c r="F647" s="1"/>
      <c r="G647" s="1">
        <v>33.9</v>
      </c>
      <c r="H647" s="1"/>
      <c r="I647" s="1"/>
      <c r="J647" s="19"/>
    </row>
    <row r="648" spans="1:10">
      <c r="A648" s="1">
        <v>647</v>
      </c>
      <c r="B648" s="1" t="s">
        <v>687</v>
      </c>
      <c r="C648" s="1" t="s">
        <v>6</v>
      </c>
      <c r="D648" s="1"/>
      <c r="E648" s="19"/>
      <c r="F648" s="1"/>
      <c r="G648" s="1"/>
      <c r="H648" s="1">
        <v>97.1</v>
      </c>
      <c r="I648" s="1">
        <v>24</v>
      </c>
      <c r="J648" s="19">
        <v>21.9</v>
      </c>
    </row>
    <row r="649" spans="1:10">
      <c r="A649" s="1">
        <v>648</v>
      </c>
      <c r="B649" s="1" t="s">
        <v>688</v>
      </c>
      <c r="C649" s="1" t="s">
        <v>112</v>
      </c>
      <c r="D649" s="1"/>
      <c r="E649" s="19"/>
      <c r="F649" s="1"/>
      <c r="G649" s="1">
        <v>57.8</v>
      </c>
      <c r="H649" s="1"/>
      <c r="I649" s="1"/>
      <c r="J649" s="19"/>
    </row>
    <row r="650" spans="1:10">
      <c r="A650" s="1">
        <v>649</v>
      </c>
      <c r="B650" s="1" t="s">
        <v>689</v>
      </c>
      <c r="C650" s="1" t="s">
        <v>386</v>
      </c>
      <c r="D650" s="1"/>
      <c r="E650" s="19"/>
      <c r="F650" s="1">
        <v>49.7</v>
      </c>
      <c r="G650" s="1"/>
      <c r="H650" s="1"/>
      <c r="I650" s="1"/>
      <c r="J650" s="19"/>
    </row>
    <row r="651" spans="1:10">
      <c r="A651" s="1">
        <v>650</v>
      </c>
      <c r="B651" s="1" t="s">
        <v>690</v>
      </c>
      <c r="C651" s="1" t="s">
        <v>2</v>
      </c>
      <c r="D651" s="1"/>
      <c r="E651" s="19"/>
      <c r="F651" s="1"/>
      <c r="G651" s="1">
        <v>25.2</v>
      </c>
      <c r="H651" s="1"/>
      <c r="I651" s="1">
        <v>74.3</v>
      </c>
      <c r="J651" s="19">
        <v>35.5</v>
      </c>
    </row>
    <row r="652" spans="1:10">
      <c r="A652" s="1">
        <v>651</v>
      </c>
      <c r="B652" s="1" t="s">
        <v>691</v>
      </c>
      <c r="C652" s="1" t="s">
        <v>197</v>
      </c>
      <c r="D652" s="1"/>
      <c r="E652" s="19"/>
      <c r="F652" s="1"/>
      <c r="G652" s="1">
        <v>46.4</v>
      </c>
      <c r="H652" s="1">
        <v>97.8</v>
      </c>
      <c r="I652" s="1">
        <v>32</v>
      </c>
      <c r="J652" s="19"/>
    </row>
    <row r="653" spans="1:10">
      <c r="A653" s="1">
        <v>652</v>
      </c>
      <c r="B653" s="1" t="s">
        <v>692</v>
      </c>
      <c r="C653" s="1" t="s">
        <v>23</v>
      </c>
      <c r="D653" s="1"/>
      <c r="E653" s="19"/>
      <c r="F653" s="1"/>
      <c r="G653" s="1">
        <v>25</v>
      </c>
      <c r="H653" s="1"/>
      <c r="I653" s="1"/>
      <c r="J653" s="19"/>
    </row>
    <row r="654" spans="1:10">
      <c r="A654" s="1">
        <v>653</v>
      </c>
      <c r="B654" s="1" t="s">
        <v>693</v>
      </c>
      <c r="C654" s="1" t="s">
        <v>2</v>
      </c>
      <c r="D654" s="1"/>
      <c r="E654" s="19"/>
      <c r="F654" s="1">
        <v>40.299999999999997</v>
      </c>
      <c r="G654" s="1"/>
      <c r="H654" s="1"/>
      <c r="I654" s="1"/>
      <c r="J654" s="19">
        <v>23.9</v>
      </c>
    </row>
    <row r="655" spans="1:10">
      <c r="A655" s="1">
        <v>654</v>
      </c>
      <c r="B655" s="1" t="s">
        <v>694</v>
      </c>
      <c r="C655" s="1" t="s">
        <v>316</v>
      </c>
      <c r="D655" s="1"/>
      <c r="E655" s="19"/>
      <c r="F655" s="1">
        <v>40.200000000000003</v>
      </c>
      <c r="G655" s="1"/>
      <c r="H655" s="1"/>
      <c r="I655" s="1">
        <v>56.7</v>
      </c>
      <c r="J655" s="19"/>
    </row>
    <row r="656" spans="1:10">
      <c r="A656" s="1">
        <v>655</v>
      </c>
      <c r="B656" s="1" t="s">
        <v>695</v>
      </c>
      <c r="C656" s="1" t="s">
        <v>696</v>
      </c>
      <c r="D656" s="1"/>
      <c r="E656" s="19"/>
      <c r="F656" s="1"/>
      <c r="G656" s="1">
        <v>37.200000000000003</v>
      </c>
      <c r="H656" s="1"/>
      <c r="I656" s="1">
        <v>22.4</v>
      </c>
      <c r="J656" s="19"/>
    </row>
    <row r="657" spans="1:10">
      <c r="A657" s="1">
        <v>656</v>
      </c>
      <c r="B657" s="1" t="s">
        <v>697</v>
      </c>
      <c r="C657" s="1" t="s">
        <v>6</v>
      </c>
      <c r="D657" s="1"/>
      <c r="E657" s="19"/>
      <c r="F657" s="1"/>
      <c r="G657" s="1"/>
      <c r="H657" s="1">
        <v>63.7</v>
      </c>
      <c r="I657" s="1">
        <v>99.8</v>
      </c>
      <c r="J657" s="19"/>
    </row>
    <row r="658" spans="1:10">
      <c r="A658" s="1">
        <v>657</v>
      </c>
      <c r="B658" s="1" t="s">
        <v>698</v>
      </c>
      <c r="C658" s="1" t="s">
        <v>104</v>
      </c>
      <c r="D658" s="1"/>
      <c r="E658" s="19"/>
      <c r="F658" s="1"/>
      <c r="G658" s="1"/>
      <c r="H658" s="1">
        <v>39</v>
      </c>
      <c r="I658" s="1">
        <v>64.2</v>
      </c>
      <c r="J658" s="19"/>
    </row>
    <row r="659" spans="1:10">
      <c r="A659" s="1">
        <v>658</v>
      </c>
      <c r="B659" s="1" t="s">
        <v>699</v>
      </c>
      <c r="C659" s="1" t="s">
        <v>2</v>
      </c>
      <c r="D659" s="1"/>
      <c r="E659" s="19"/>
      <c r="F659" s="1"/>
      <c r="G659" s="1">
        <v>25.2</v>
      </c>
      <c r="H659" s="1"/>
      <c r="I659" s="1"/>
      <c r="J659" s="19"/>
    </row>
    <row r="660" spans="1:10">
      <c r="A660" s="1">
        <v>659</v>
      </c>
      <c r="B660" s="1" t="s">
        <v>700</v>
      </c>
      <c r="C660" s="1" t="s">
        <v>35</v>
      </c>
      <c r="D660" s="1"/>
      <c r="E660" s="19"/>
      <c r="F660" s="1"/>
      <c r="G660" s="1">
        <v>68.400000000000006</v>
      </c>
      <c r="H660" s="1"/>
      <c r="I660" s="1"/>
      <c r="J660" s="19"/>
    </row>
    <row r="661" spans="1:10">
      <c r="A661" s="1">
        <v>660</v>
      </c>
      <c r="B661" s="1" t="s">
        <v>701</v>
      </c>
      <c r="C661" s="1" t="s">
        <v>438</v>
      </c>
      <c r="D661" s="1"/>
      <c r="E661" s="19"/>
      <c r="F661" s="1">
        <v>51.8</v>
      </c>
      <c r="G661" s="1"/>
      <c r="H661" s="1"/>
      <c r="I661" s="1"/>
      <c r="J661" s="19"/>
    </row>
    <row r="662" spans="1:10">
      <c r="A662" s="1">
        <v>661</v>
      </c>
      <c r="B662" s="1" t="s">
        <v>702</v>
      </c>
      <c r="C662" s="1" t="s">
        <v>628</v>
      </c>
      <c r="D662" s="1"/>
      <c r="E662" s="19"/>
      <c r="F662" s="1">
        <v>36.1</v>
      </c>
      <c r="G662" s="1"/>
      <c r="H662" s="1">
        <v>16.7</v>
      </c>
      <c r="I662" s="1">
        <v>70.3</v>
      </c>
      <c r="J662" s="19"/>
    </row>
    <row r="663" spans="1:10">
      <c r="A663" s="1">
        <v>662</v>
      </c>
      <c r="B663" s="1" t="s">
        <v>703</v>
      </c>
      <c r="C663" s="1" t="s">
        <v>59</v>
      </c>
      <c r="D663" s="1"/>
      <c r="E663" s="19"/>
      <c r="F663" s="1"/>
      <c r="G663" s="1"/>
      <c r="H663" s="1"/>
      <c r="I663" s="1"/>
      <c r="J663" s="19">
        <v>40.6</v>
      </c>
    </row>
    <row r="664" spans="1:10">
      <c r="A664" s="1">
        <v>663</v>
      </c>
      <c r="B664" s="1" t="s">
        <v>704</v>
      </c>
      <c r="C664" s="1" t="s">
        <v>247</v>
      </c>
      <c r="D664" s="1"/>
      <c r="E664" s="19"/>
      <c r="F664" s="1"/>
      <c r="G664" s="1">
        <v>35.700000000000003</v>
      </c>
      <c r="H664" s="1">
        <v>56.6</v>
      </c>
      <c r="I664" s="1"/>
      <c r="J664" s="19"/>
    </row>
    <row r="665" spans="1:10">
      <c r="A665" s="1">
        <v>664</v>
      </c>
      <c r="B665" s="1" t="s">
        <v>705</v>
      </c>
      <c r="C665" s="1" t="s">
        <v>37</v>
      </c>
      <c r="D665" s="1"/>
      <c r="E665" s="19"/>
      <c r="F665" s="1"/>
      <c r="G665" s="1"/>
      <c r="H665" s="1"/>
      <c r="I665" s="1"/>
      <c r="J665" s="19">
        <v>21.5</v>
      </c>
    </row>
    <row r="666" spans="1:10">
      <c r="A666" s="1">
        <v>665</v>
      </c>
      <c r="B666" s="1" t="s">
        <v>706</v>
      </c>
      <c r="C666" s="1" t="s">
        <v>240</v>
      </c>
      <c r="D666" s="1"/>
      <c r="E666" s="19"/>
      <c r="F666" s="1"/>
      <c r="G666" s="1"/>
      <c r="H666" s="1">
        <v>89.3</v>
      </c>
      <c r="I666" s="1">
        <v>59.6</v>
      </c>
      <c r="J666" s="19"/>
    </row>
    <row r="667" spans="1:10">
      <c r="A667" s="1">
        <v>666</v>
      </c>
      <c r="B667" s="1" t="s">
        <v>707</v>
      </c>
      <c r="C667" s="1" t="s">
        <v>6</v>
      </c>
      <c r="D667" s="1"/>
      <c r="E667" s="19"/>
      <c r="F667" s="1"/>
      <c r="G667" s="1"/>
      <c r="H667" s="1">
        <v>66.2</v>
      </c>
      <c r="I667" s="1">
        <v>98.5</v>
      </c>
      <c r="J667" s="19"/>
    </row>
    <row r="668" spans="1:10">
      <c r="A668" s="1">
        <v>667</v>
      </c>
      <c r="B668" s="1" t="s">
        <v>708</v>
      </c>
      <c r="C668" s="1" t="s">
        <v>2</v>
      </c>
      <c r="D668" s="1"/>
      <c r="E668" s="19"/>
      <c r="F668" s="1"/>
      <c r="G668" s="1"/>
      <c r="H668" s="1"/>
      <c r="I668" s="1"/>
      <c r="J668" s="19">
        <v>49.7</v>
      </c>
    </row>
    <row r="669" spans="1:10">
      <c r="A669" s="1">
        <v>668</v>
      </c>
      <c r="B669" s="1" t="s">
        <v>709</v>
      </c>
      <c r="C669" s="1" t="s">
        <v>104</v>
      </c>
      <c r="D669" s="1"/>
      <c r="E669" s="19"/>
      <c r="F669" s="1"/>
      <c r="G669" s="1"/>
      <c r="H669" s="1">
        <v>88</v>
      </c>
      <c r="I669" s="1">
        <v>24.1</v>
      </c>
      <c r="J669" s="19"/>
    </row>
    <row r="670" spans="1:10">
      <c r="A670" s="1">
        <v>669</v>
      </c>
      <c r="B670" s="1" t="s">
        <v>710</v>
      </c>
      <c r="C670" s="1" t="s">
        <v>30</v>
      </c>
      <c r="D670" s="1"/>
      <c r="E670" s="19"/>
      <c r="F670" s="1"/>
      <c r="G670" s="1">
        <v>43.4</v>
      </c>
      <c r="H670" s="1"/>
      <c r="I670" s="1">
        <v>43</v>
      </c>
      <c r="J670" s="19"/>
    </row>
    <row r="671" spans="1:10">
      <c r="A671" s="1">
        <v>670</v>
      </c>
      <c r="B671" s="1" t="s">
        <v>711</v>
      </c>
      <c r="C671" s="1" t="s">
        <v>422</v>
      </c>
      <c r="D671" s="1"/>
      <c r="E671" s="19"/>
      <c r="F671" s="1">
        <v>34.1</v>
      </c>
      <c r="G671" s="1"/>
      <c r="H671" s="1"/>
      <c r="I671" s="1"/>
      <c r="J671" s="19">
        <v>23.8</v>
      </c>
    </row>
    <row r="672" spans="1:10">
      <c r="A672" s="1">
        <v>671</v>
      </c>
      <c r="B672" s="1" t="s">
        <v>712</v>
      </c>
      <c r="C672" s="1" t="s">
        <v>35</v>
      </c>
      <c r="D672" s="1"/>
      <c r="E672" s="19"/>
      <c r="F672" s="1"/>
      <c r="G672" s="1">
        <v>50.3</v>
      </c>
      <c r="H672" s="1"/>
      <c r="I672" s="1"/>
      <c r="J672" s="19"/>
    </row>
    <row r="673" spans="1:10">
      <c r="A673" s="1">
        <v>672</v>
      </c>
      <c r="B673" s="1" t="s">
        <v>713</v>
      </c>
      <c r="C673" s="1" t="s">
        <v>35</v>
      </c>
      <c r="D673" s="1"/>
      <c r="E673" s="19"/>
      <c r="F673" s="1"/>
      <c r="G673" s="1">
        <v>49.4</v>
      </c>
      <c r="H673" s="1"/>
      <c r="I673" s="1"/>
      <c r="J673" s="19">
        <v>22.1</v>
      </c>
    </row>
    <row r="674" spans="1:10">
      <c r="A674" s="1">
        <v>673</v>
      </c>
      <c r="B674" s="1" t="s">
        <v>714</v>
      </c>
      <c r="C674" s="1" t="s">
        <v>316</v>
      </c>
      <c r="D674" s="1"/>
      <c r="E674" s="19"/>
      <c r="F674" s="1"/>
      <c r="G674" s="1">
        <v>29.4</v>
      </c>
      <c r="H674" s="1">
        <v>27.7</v>
      </c>
      <c r="I674" s="1">
        <v>21.1</v>
      </c>
      <c r="J674" s="19"/>
    </row>
    <row r="675" spans="1:10">
      <c r="A675" s="1">
        <v>674</v>
      </c>
      <c r="B675" s="1" t="s">
        <v>715</v>
      </c>
      <c r="C675" s="1" t="s">
        <v>2</v>
      </c>
      <c r="D675" s="1"/>
      <c r="E675" s="19"/>
      <c r="F675" s="1"/>
      <c r="G675" s="1">
        <v>26.7</v>
      </c>
      <c r="H675" s="1">
        <v>28.4</v>
      </c>
      <c r="I675" s="1"/>
      <c r="J675" s="19"/>
    </row>
    <row r="676" spans="1:10">
      <c r="A676" s="1">
        <v>675</v>
      </c>
      <c r="B676" s="1" t="s">
        <v>716</v>
      </c>
      <c r="C676" s="1" t="s">
        <v>717</v>
      </c>
      <c r="D676" s="1"/>
      <c r="E676" s="19"/>
      <c r="F676" s="1"/>
      <c r="G676" s="1">
        <v>48.8</v>
      </c>
      <c r="H676" s="1"/>
      <c r="I676" s="1"/>
      <c r="J676" s="19"/>
    </row>
    <row r="677" spans="1:10">
      <c r="A677" s="1">
        <v>676</v>
      </c>
      <c r="B677" s="1" t="s">
        <v>718</v>
      </c>
      <c r="C677" s="1" t="s">
        <v>2</v>
      </c>
      <c r="D677" s="1"/>
      <c r="E677" s="19"/>
      <c r="F677" s="1"/>
      <c r="G677" s="1"/>
      <c r="H677" s="1">
        <v>17.3</v>
      </c>
      <c r="I677" s="1">
        <v>98.1</v>
      </c>
      <c r="J677" s="19">
        <v>43.3</v>
      </c>
    </row>
    <row r="678" spans="1:10">
      <c r="A678" s="1">
        <v>677</v>
      </c>
      <c r="B678" s="1" t="s">
        <v>719</v>
      </c>
      <c r="C678" s="1" t="s">
        <v>2</v>
      </c>
      <c r="D678" s="1"/>
      <c r="E678" s="19"/>
      <c r="F678" s="1"/>
      <c r="G678" s="1">
        <v>28.1</v>
      </c>
      <c r="H678" s="1"/>
      <c r="I678" s="1"/>
      <c r="J678" s="19">
        <v>21.2</v>
      </c>
    </row>
    <row r="679" spans="1:10">
      <c r="A679" s="1">
        <v>678</v>
      </c>
      <c r="B679" s="1" t="s">
        <v>720</v>
      </c>
      <c r="C679" s="1" t="s">
        <v>151</v>
      </c>
      <c r="D679" s="1"/>
      <c r="E679" s="19"/>
      <c r="F679" s="1">
        <v>76</v>
      </c>
      <c r="G679" s="1"/>
      <c r="H679" s="1">
        <v>41.2</v>
      </c>
      <c r="I679" s="1"/>
      <c r="J679" s="19"/>
    </row>
    <row r="680" spans="1:10">
      <c r="A680" s="1">
        <v>679</v>
      </c>
      <c r="B680" s="1" t="s">
        <v>721</v>
      </c>
      <c r="C680" s="1" t="s">
        <v>133</v>
      </c>
      <c r="D680" s="1"/>
      <c r="E680" s="19"/>
      <c r="F680" s="1">
        <v>46.5</v>
      </c>
      <c r="G680" s="1">
        <v>42.8</v>
      </c>
      <c r="H680" s="1">
        <v>23.1</v>
      </c>
      <c r="I680" s="1"/>
      <c r="J680" s="19"/>
    </row>
    <row r="681" spans="1:10">
      <c r="A681" s="1">
        <v>680</v>
      </c>
      <c r="B681" s="1" t="s">
        <v>722</v>
      </c>
      <c r="C681" s="1" t="s">
        <v>642</v>
      </c>
      <c r="D681" s="1"/>
      <c r="E681" s="19"/>
      <c r="F681" s="1">
        <v>43.9</v>
      </c>
      <c r="G681" s="1"/>
      <c r="H681" s="1"/>
      <c r="I681" s="1"/>
      <c r="J681" s="19"/>
    </row>
    <row r="682" spans="1:10">
      <c r="A682" s="1">
        <v>681</v>
      </c>
      <c r="B682" s="1" t="s">
        <v>723</v>
      </c>
      <c r="C682" s="1" t="s">
        <v>282</v>
      </c>
      <c r="D682" s="1"/>
      <c r="E682" s="19"/>
      <c r="F682" s="1">
        <v>44.8</v>
      </c>
      <c r="G682" s="1"/>
      <c r="H682" s="1"/>
      <c r="I682" s="1"/>
      <c r="J682" s="19"/>
    </row>
    <row r="683" spans="1:10">
      <c r="A683" s="1">
        <v>682</v>
      </c>
      <c r="B683" s="1" t="s">
        <v>724</v>
      </c>
      <c r="C683" s="1" t="s">
        <v>167</v>
      </c>
      <c r="D683" s="1"/>
      <c r="E683" s="19"/>
      <c r="F683" s="1"/>
      <c r="G683" s="1"/>
      <c r="H683" s="1"/>
      <c r="I683" s="1">
        <v>27.7</v>
      </c>
      <c r="J683" s="19"/>
    </row>
    <row r="684" spans="1:10">
      <c r="A684" s="1">
        <v>683</v>
      </c>
      <c r="B684" s="1" t="s">
        <v>725</v>
      </c>
      <c r="C684" s="1" t="s">
        <v>133</v>
      </c>
      <c r="D684" s="1"/>
      <c r="E684" s="19"/>
      <c r="F684" s="1">
        <v>51.3</v>
      </c>
      <c r="G684" s="1"/>
      <c r="H684" s="1"/>
      <c r="I684" s="1"/>
      <c r="J684" s="19"/>
    </row>
    <row r="685" spans="1:10">
      <c r="A685" s="1">
        <v>684</v>
      </c>
      <c r="B685" s="1" t="s">
        <v>726</v>
      </c>
      <c r="C685" s="1" t="s">
        <v>125</v>
      </c>
      <c r="D685" s="1"/>
      <c r="E685" s="19"/>
      <c r="F685" s="1"/>
      <c r="G685" s="1">
        <v>37.799999999999997</v>
      </c>
      <c r="H685" s="1"/>
      <c r="I685" s="1"/>
      <c r="J685" s="19"/>
    </row>
    <row r="686" spans="1:10">
      <c r="A686" s="1">
        <v>685</v>
      </c>
      <c r="B686" s="1" t="s">
        <v>727</v>
      </c>
      <c r="C686" s="1" t="s">
        <v>190</v>
      </c>
      <c r="D686" s="1"/>
      <c r="E686" s="19"/>
      <c r="F686" s="1"/>
      <c r="G686" s="1"/>
      <c r="H686" s="1"/>
      <c r="I686" s="1"/>
      <c r="J686" s="19">
        <v>49.3</v>
      </c>
    </row>
    <row r="687" spans="1:10">
      <c r="A687" s="1">
        <v>686</v>
      </c>
      <c r="B687" s="1" t="s">
        <v>728</v>
      </c>
      <c r="C687" s="1" t="s">
        <v>59</v>
      </c>
      <c r="D687" s="1"/>
      <c r="E687" s="19"/>
      <c r="F687" s="1"/>
      <c r="G687" s="1"/>
      <c r="H687" s="1"/>
      <c r="I687" s="1"/>
      <c r="J687" s="19">
        <v>47.6</v>
      </c>
    </row>
    <row r="688" spans="1:10">
      <c r="A688" s="1">
        <v>687</v>
      </c>
      <c r="B688" s="1" t="s">
        <v>729</v>
      </c>
      <c r="C688" s="1" t="s">
        <v>2</v>
      </c>
      <c r="D688" s="1"/>
      <c r="E688" s="19"/>
      <c r="F688" s="1"/>
      <c r="G688" s="1"/>
      <c r="H688" s="1"/>
      <c r="I688" s="1"/>
      <c r="J688" s="19">
        <v>44.2</v>
      </c>
    </row>
    <row r="689" spans="1:10">
      <c r="A689" s="1">
        <v>688</v>
      </c>
      <c r="B689" s="1" t="s">
        <v>730</v>
      </c>
      <c r="C689" s="1" t="s">
        <v>159</v>
      </c>
      <c r="D689" s="1"/>
      <c r="E689" s="19"/>
      <c r="F689" s="1"/>
      <c r="G689" s="1"/>
      <c r="H689" s="1"/>
      <c r="I689" s="1"/>
      <c r="J689" s="19">
        <v>28</v>
      </c>
    </row>
    <row r="690" spans="1:10">
      <c r="A690" s="1">
        <v>689</v>
      </c>
      <c r="B690" s="1" t="s">
        <v>731</v>
      </c>
      <c r="C690" s="1" t="s">
        <v>422</v>
      </c>
      <c r="D690" s="1"/>
      <c r="E690" s="19"/>
      <c r="F690" s="1"/>
      <c r="G690" s="1"/>
      <c r="H690" s="1"/>
      <c r="I690" s="1"/>
      <c r="J690" s="19">
        <v>45.4</v>
      </c>
    </row>
    <row r="691" spans="1:10">
      <c r="A691" s="1">
        <v>690</v>
      </c>
      <c r="B691" s="1" t="s">
        <v>732</v>
      </c>
      <c r="C691" s="1" t="s">
        <v>584</v>
      </c>
      <c r="D691" s="1"/>
      <c r="E691" s="19"/>
      <c r="F691" s="1"/>
      <c r="G691" s="1">
        <v>25</v>
      </c>
      <c r="H691" s="1"/>
      <c r="I691" s="1">
        <v>53.6</v>
      </c>
      <c r="J691" s="19"/>
    </row>
    <row r="692" spans="1:10">
      <c r="A692" s="1">
        <v>691</v>
      </c>
      <c r="B692" s="1" t="s">
        <v>733</v>
      </c>
      <c r="C692" s="1" t="s">
        <v>2</v>
      </c>
      <c r="D692" s="1"/>
      <c r="E692" s="19"/>
      <c r="F692" s="1"/>
      <c r="G692" s="1">
        <v>34.1</v>
      </c>
      <c r="H692" s="1"/>
      <c r="I692" s="1">
        <v>27.4</v>
      </c>
      <c r="J692" s="19"/>
    </row>
    <row r="693" spans="1:10">
      <c r="A693" s="1">
        <v>692</v>
      </c>
      <c r="B693" s="1" t="s">
        <v>734</v>
      </c>
      <c r="C693" s="1" t="s">
        <v>153</v>
      </c>
      <c r="D693" s="1"/>
      <c r="E693" s="19"/>
      <c r="F693" s="1"/>
      <c r="G693" s="1"/>
      <c r="H693" s="1"/>
      <c r="I693" s="1"/>
      <c r="J693" s="19">
        <v>32.1</v>
      </c>
    </row>
    <row r="694" spans="1:10">
      <c r="A694" s="1">
        <v>693</v>
      </c>
      <c r="B694" s="1" t="s">
        <v>735</v>
      </c>
      <c r="C694" s="1" t="s">
        <v>201</v>
      </c>
      <c r="D694" s="1"/>
      <c r="E694" s="19"/>
      <c r="F694" s="1"/>
      <c r="G694" s="1"/>
      <c r="H694" s="1">
        <v>68.7</v>
      </c>
      <c r="I694" s="1"/>
      <c r="J694" s="19"/>
    </row>
    <row r="695" spans="1:10">
      <c r="A695" s="1">
        <v>694</v>
      </c>
      <c r="B695" s="1" t="s">
        <v>736</v>
      </c>
      <c r="C695" s="1" t="s">
        <v>737</v>
      </c>
      <c r="D695" s="1"/>
      <c r="E695" s="19"/>
      <c r="F695" s="1"/>
      <c r="G695" s="1">
        <v>36.4</v>
      </c>
      <c r="H695" s="1"/>
      <c r="I695" s="1"/>
      <c r="J695" s="19"/>
    </row>
    <row r="696" spans="1:10">
      <c r="A696" s="1">
        <v>695</v>
      </c>
      <c r="B696" s="1" t="s">
        <v>738</v>
      </c>
      <c r="C696" s="1" t="s">
        <v>190</v>
      </c>
      <c r="D696" s="1"/>
      <c r="E696" s="19"/>
      <c r="F696" s="1"/>
      <c r="G696" s="1"/>
      <c r="H696" s="1"/>
      <c r="I696" s="1"/>
      <c r="J696" s="19">
        <v>38.799999999999997</v>
      </c>
    </row>
    <row r="697" spans="1:10">
      <c r="A697" s="1">
        <v>696</v>
      </c>
      <c r="B697" s="1" t="s">
        <v>739</v>
      </c>
      <c r="C697" s="1" t="s">
        <v>422</v>
      </c>
      <c r="D697" s="1"/>
      <c r="E697" s="19"/>
      <c r="F697" s="1"/>
      <c r="G697" s="1"/>
      <c r="H697" s="1"/>
      <c r="I697" s="1"/>
      <c r="J697" s="19">
        <v>47.3</v>
      </c>
    </row>
    <row r="698" spans="1:10">
      <c r="A698" s="1">
        <v>697</v>
      </c>
      <c r="B698" s="1" t="s">
        <v>740</v>
      </c>
      <c r="C698" s="1" t="s">
        <v>6</v>
      </c>
      <c r="D698" s="1"/>
      <c r="E698" s="19"/>
      <c r="F698" s="1"/>
      <c r="G698" s="1"/>
      <c r="H698" s="1">
        <v>56</v>
      </c>
      <c r="I698" s="1">
        <v>34</v>
      </c>
      <c r="J698" s="19">
        <v>32.700000000000003</v>
      </c>
    </row>
    <row r="699" spans="1:10">
      <c r="A699" s="1">
        <v>698</v>
      </c>
      <c r="B699" s="1" t="s">
        <v>741</v>
      </c>
      <c r="C699" s="1" t="s">
        <v>431</v>
      </c>
      <c r="D699" s="1"/>
      <c r="E699" s="19"/>
      <c r="F699" s="1"/>
      <c r="G699" s="1"/>
      <c r="H699" s="1">
        <v>100</v>
      </c>
      <c r="I699" s="1">
        <v>100</v>
      </c>
      <c r="J699" s="19"/>
    </row>
    <row r="700" spans="1:10">
      <c r="A700" s="1">
        <v>699</v>
      </c>
      <c r="B700" s="1" t="s">
        <v>742</v>
      </c>
      <c r="C700" s="1" t="s">
        <v>30</v>
      </c>
      <c r="D700" s="1"/>
      <c r="E700" s="19"/>
      <c r="F700" s="1"/>
      <c r="G700" s="1"/>
      <c r="H700" s="1"/>
      <c r="I700" s="1">
        <v>32.9</v>
      </c>
      <c r="J700" s="19">
        <v>70.900000000000006</v>
      </c>
    </row>
    <row r="701" spans="1:10">
      <c r="A701" s="1">
        <v>700</v>
      </c>
      <c r="B701" s="1" t="s">
        <v>743</v>
      </c>
      <c r="C701" s="1" t="s">
        <v>744</v>
      </c>
      <c r="D701" s="1"/>
      <c r="E701" s="19"/>
      <c r="F701" s="1"/>
      <c r="G701" s="1">
        <v>34.4</v>
      </c>
      <c r="H701" s="1"/>
      <c r="I701" s="1"/>
      <c r="J701" s="19"/>
    </row>
    <row r="702" spans="1:10">
      <c r="A702" s="1">
        <v>701</v>
      </c>
      <c r="B702" s="1" t="s">
        <v>745</v>
      </c>
      <c r="C702" s="1" t="s">
        <v>20</v>
      </c>
      <c r="D702" s="1"/>
      <c r="E702" s="19"/>
      <c r="F702" s="1"/>
      <c r="G702" s="1"/>
      <c r="H702" s="1"/>
      <c r="I702" s="1">
        <v>93.2</v>
      </c>
      <c r="J702" s="19">
        <v>25</v>
      </c>
    </row>
    <row r="703" spans="1:10">
      <c r="A703" s="1">
        <v>702</v>
      </c>
      <c r="B703" s="1" t="s">
        <v>746</v>
      </c>
      <c r="C703" s="1" t="s">
        <v>2</v>
      </c>
      <c r="D703" s="1"/>
      <c r="E703" s="19"/>
      <c r="F703" s="1"/>
      <c r="G703" s="1">
        <v>48.3</v>
      </c>
      <c r="H703" s="1"/>
      <c r="I703" s="1"/>
      <c r="J703" s="19"/>
    </row>
    <row r="704" spans="1:10">
      <c r="A704" s="1">
        <v>703</v>
      </c>
      <c r="B704" s="1" t="s">
        <v>747</v>
      </c>
      <c r="C704" s="1" t="s">
        <v>37</v>
      </c>
      <c r="D704" s="1"/>
      <c r="E704" s="19"/>
      <c r="F704" s="1"/>
      <c r="G704" s="1"/>
      <c r="H704" s="1">
        <v>21.6</v>
      </c>
      <c r="I704" s="1"/>
      <c r="J704" s="19"/>
    </row>
    <row r="705" spans="1:10">
      <c r="A705" s="1">
        <v>704</v>
      </c>
      <c r="B705" s="1" t="s">
        <v>748</v>
      </c>
      <c r="C705" s="1" t="s">
        <v>264</v>
      </c>
      <c r="D705" s="1"/>
      <c r="E705" s="19">
        <v>29.7</v>
      </c>
      <c r="F705" s="1"/>
      <c r="G705" s="1"/>
      <c r="H705" s="1"/>
      <c r="I705" s="1"/>
      <c r="J705" s="19"/>
    </row>
    <row r="706" spans="1:10">
      <c r="A706" s="1">
        <v>705</v>
      </c>
      <c r="B706" s="1" t="s">
        <v>749</v>
      </c>
      <c r="C706" s="1" t="s">
        <v>87</v>
      </c>
      <c r="D706" s="1"/>
      <c r="E706" s="19">
        <v>27.5</v>
      </c>
      <c r="F706" s="1"/>
      <c r="G706" s="1"/>
      <c r="H706" s="1"/>
      <c r="I706" s="1"/>
      <c r="J706" s="19"/>
    </row>
    <row r="707" spans="1:10">
      <c r="A707" s="1">
        <v>706</v>
      </c>
      <c r="B707" s="1" t="s">
        <v>750</v>
      </c>
      <c r="C707" s="1" t="s">
        <v>431</v>
      </c>
      <c r="D707" s="1"/>
      <c r="E707" s="19"/>
      <c r="F707" s="1"/>
      <c r="G707" s="1"/>
      <c r="H707" s="1">
        <v>100</v>
      </c>
      <c r="I707" s="1">
        <v>100</v>
      </c>
      <c r="J707" s="19"/>
    </row>
    <row r="708" spans="1:10">
      <c r="A708" s="1">
        <v>707</v>
      </c>
      <c r="B708" s="1" t="s">
        <v>751</v>
      </c>
      <c r="C708" s="1" t="s">
        <v>384</v>
      </c>
      <c r="D708" s="1"/>
      <c r="E708" s="19"/>
      <c r="F708" s="1">
        <v>41.5</v>
      </c>
      <c r="G708" s="1"/>
      <c r="H708" s="1"/>
      <c r="I708" s="1"/>
      <c r="J708" s="19"/>
    </row>
    <row r="709" spans="1:10">
      <c r="A709" s="1">
        <v>708</v>
      </c>
      <c r="B709" s="1" t="s">
        <v>752</v>
      </c>
      <c r="C709" s="1" t="s">
        <v>341</v>
      </c>
      <c r="D709" s="1"/>
      <c r="E709" s="19"/>
      <c r="F709" s="1"/>
      <c r="G709" s="1"/>
      <c r="H709" s="1"/>
      <c r="I709" s="1"/>
      <c r="J709" s="19"/>
    </row>
    <row r="710" spans="1:10">
      <c r="A710" s="1">
        <v>709</v>
      </c>
      <c r="B710" s="1" t="s">
        <v>753</v>
      </c>
      <c r="C710" s="1" t="s">
        <v>384</v>
      </c>
      <c r="D710" s="1"/>
      <c r="E710" s="19"/>
      <c r="F710" s="1"/>
      <c r="G710" s="1"/>
      <c r="H710" s="1"/>
      <c r="I710" s="1">
        <v>67</v>
      </c>
      <c r="J710" s="19"/>
    </row>
    <row r="711" spans="1:10">
      <c r="A711" s="1">
        <v>710</v>
      </c>
      <c r="B711" s="1" t="s">
        <v>754</v>
      </c>
      <c r="C711" s="1" t="s">
        <v>384</v>
      </c>
      <c r="D711" s="1"/>
      <c r="E711" s="19"/>
      <c r="F711" s="1">
        <v>34.4</v>
      </c>
      <c r="G711" s="1"/>
      <c r="H711" s="1"/>
      <c r="I711" s="1"/>
      <c r="J711" s="19"/>
    </row>
    <row r="712" spans="1:10">
      <c r="A712" s="1">
        <v>711</v>
      </c>
      <c r="B712" s="1" t="s">
        <v>755</v>
      </c>
      <c r="C712" s="1" t="s">
        <v>756</v>
      </c>
      <c r="D712" s="1"/>
      <c r="E712" s="19"/>
      <c r="F712" s="1"/>
      <c r="G712" s="1"/>
      <c r="H712" s="1"/>
      <c r="I712" s="1"/>
      <c r="J712" s="19"/>
    </row>
    <row r="713" spans="1:10">
      <c r="A713" s="1">
        <v>712</v>
      </c>
      <c r="B713" s="1" t="s">
        <v>757</v>
      </c>
      <c r="C713" s="1" t="s">
        <v>161</v>
      </c>
      <c r="D713" s="1"/>
      <c r="E713" s="19"/>
      <c r="F713" s="1"/>
      <c r="G713" s="1"/>
      <c r="H713" s="1">
        <v>86.2</v>
      </c>
      <c r="I713" s="1">
        <v>64.3</v>
      </c>
      <c r="J713" s="19"/>
    </row>
    <row r="714" spans="1:10">
      <c r="A714" s="1">
        <v>713</v>
      </c>
      <c r="B714" s="1" t="s">
        <v>758</v>
      </c>
      <c r="C714" s="1" t="s">
        <v>438</v>
      </c>
      <c r="D714" s="1"/>
      <c r="E714" s="19"/>
      <c r="F714" s="1"/>
      <c r="G714" s="1"/>
      <c r="H714" s="1"/>
      <c r="I714" s="1"/>
      <c r="J714" s="19"/>
    </row>
    <row r="715" spans="1:10">
      <c r="A715" s="1">
        <v>714</v>
      </c>
      <c r="B715" s="1" t="s">
        <v>759</v>
      </c>
      <c r="C715" s="1" t="s">
        <v>35</v>
      </c>
      <c r="D715" s="1"/>
      <c r="E715" s="19"/>
      <c r="F715" s="1"/>
      <c r="G715" s="1"/>
      <c r="H715" s="1"/>
      <c r="I715" s="1"/>
      <c r="J715" s="19"/>
    </row>
    <row r="716" spans="1:10">
      <c r="A716" s="1">
        <v>715</v>
      </c>
      <c r="B716" s="1" t="s">
        <v>760</v>
      </c>
      <c r="C716" s="1" t="s">
        <v>422</v>
      </c>
      <c r="D716" s="1"/>
      <c r="E716" s="19"/>
      <c r="F716" s="1">
        <v>39.700000000000003</v>
      </c>
      <c r="G716" s="1"/>
      <c r="H716" s="1"/>
      <c r="I716" s="1"/>
      <c r="J716" s="19"/>
    </row>
    <row r="717" spans="1:10">
      <c r="A717" s="1">
        <v>716</v>
      </c>
      <c r="B717" s="1" t="s">
        <v>761</v>
      </c>
      <c r="C717" s="1" t="s">
        <v>2</v>
      </c>
      <c r="D717" s="1"/>
      <c r="E717" s="19"/>
      <c r="F717" s="1"/>
      <c r="G717" s="1"/>
      <c r="H717" s="1"/>
      <c r="I717" s="1"/>
      <c r="J717" s="19">
        <v>27.2</v>
      </c>
    </row>
    <row r="718" spans="1:10">
      <c r="A718" s="1">
        <v>717</v>
      </c>
      <c r="B718" s="1" t="s">
        <v>762</v>
      </c>
      <c r="C718" s="1" t="s">
        <v>20</v>
      </c>
      <c r="D718" s="1"/>
      <c r="E718" s="19"/>
      <c r="F718" s="1"/>
      <c r="G718" s="1"/>
      <c r="H718" s="1"/>
      <c r="I718" s="1"/>
      <c r="J718" s="19"/>
    </row>
    <row r="719" spans="1:10">
      <c r="A719" s="1">
        <v>718</v>
      </c>
      <c r="B719" s="1" t="s">
        <v>763</v>
      </c>
      <c r="C719" s="1" t="s">
        <v>756</v>
      </c>
      <c r="D719" s="1"/>
      <c r="E719" s="19"/>
      <c r="F719" s="1"/>
      <c r="G719" s="1"/>
      <c r="H719" s="1"/>
      <c r="I719" s="1"/>
      <c r="J719" s="19"/>
    </row>
    <row r="720" spans="1:10">
      <c r="A720" s="1">
        <v>719</v>
      </c>
      <c r="B720" s="1" t="s">
        <v>764</v>
      </c>
      <c r="C720" s="1" t="s">
        <v>765</v>
      </c>
      <c r="D720" s="1"/>
      <c r="E720" s="19"/>
      <c r="F720" s="1"/>
      <c r="G720" s="1">
        <v>30.5</v>
      </c>
      <c r="H720" s="1"/>
      <c r="I720" s="1"/>
      <c r="J720" s="19"/>
    </row>
    <row r="721" spans="1:10">
      <c r="A721" s="1">
        <v>720</v>
      </c>
      <c r="B721" s="1" t="s">
        <v>766</v>
      </c>
      <c r="C721" s="1" t="s">
        <v>159</v>
      </c>
      <c r="D721" s="1"/>
      <c r="E721" s="19"/>
      <c r="F721" s="1"/>
      <c r="G721" s="1"/>
      <c r="H721" s="1"/>
      <c r="I721" s="1"/>
      <c r="J721" s="19">
        <v>23.7</v>
      </c>
    </row>
    <row r="722" spans="1:10">
      <c r="A722" s="1">
        <v>721</v>
      </c>
      <c r="B722" s="1" t="s">
        <v>767</v>
      </c>
      <c r="C722" s="1" t="s">
        <v>2</v>
      </c>
      <c r="D722" s="1"/>
      <c r="E722" s="19"/>
      <c r="F722" s="1"/>
      <c r="G722" s="1"/>
      <c r="H722" s="1"/>
      <c r="I722" s="1"/>
      <c r="J722" s="19"/>
    </row>
    <row r="723" spans="1:10">
      <c r="A723" s="1">
        <v>722</v>
      </c>
      <c r="B723" s="1" t="s">
        <v>768</v>
      </c>
      <c r="C723" s="1" t="s">
        <v>23</v>
      </c>
      <c r="D723" s="1"/>
      <c r="E723" s="19"/>
      <c r="F723" s="1"/>
      <c r="G723" s="1"/>
      <c r="H723" s="1"/>
      <c r="I723" s="1"/>
      <c r="J723" s="19"/>
    </row>
    <row r="724" spans="1:10">
      <c r="A724" s="1">
        <v>723</v>
      </c>
      <c r="B724" s="1" t="s">
        <v>769</v>
      </c>
      <c r="C724" s="1" t="s">
        <v>372</v>
      </c>
      <c r="D724" s="1"/>
      <c r="E724" s="19"/>
      <c r="F724" s="1"/>
      <c r="G724" s="1">
        <v>38.299999999999997</v>
      </c>
      <c r="H724" s="1"/>
      <c r="I724" s="1"/>
      <c r="J724" s="19"/>
    </row>
    <row r="725" spans="1:10">
      <c r="A725" s="1">
        <v>724</v>
      </c>
      <c r="B725" s="1" t="s">
        <v>770</v>
      </c>
      <c r="C725" s="1" t="s">
        <v>133</v>
      </c>
      <c r="D725" s="1"/>
      <c r="E725" s="19"/>
      <c r="F725" s="1"/>
      <c r="G725" s="1"/>
      <c r="H725" s="1"/>
      <c r="I725" s="1"/>
      <c r="J725" s="19"/>
    </row>
    <row r="726" spans="1:10">
      <c r="A726" s="1">
        <v>725</v>
      </c>
      <c r="B726" s="1" t="s">
        <v>771</v>
      </c>
      <c r="C726" s="1" t="s">
        <v>2</v>
      </c>
      <c r="D726" s="1"/>
      <c r="E726" s="19"/>
      <c r="F726" s="1"/>
      <c r="G726" s="1"/>
      <c r="H726" s="1"/>
      <c r="I726" s="1">
        <v>42.8</v>
      </c>
      <c r="J726" s="19">
        <v>27.8</v>
      </c>
    </row>
    <row r="727" spans="1:10">
      <c r="A727" s="1">
        <v>726</v>
      </c>
      <c r="B727" s="1" t="s">
        <v>772</v>
      </c>
      <c r="C727" s="1" t="s">
        <v>341</v>
      </c>
      <c r="D727" s="1"/>
      <c r="E727" s="19"/>
      <c r="F727" s="1"/>
      <c r="G727" s="1"/>
      <c r="H727" s="1"/>
      <c r="I727" s="1"/>
      <c r="J727" s="19"/>
    </row>
    <row r="728" spans="1:10">
      <c r="A728" s="1">
        <v>727</v>
      </c>
      <c r="B728" s="1" t="s">
        <v>773</v>
      </c>
      <c r="C728" s="1" t="s">
        <v>584</v>
      </c>
      <c r="D728" s="1"/>
      <c r="E728" s="19"/>
      <c r="F728" s="1">
        <v>40.299999999999997</v>
      </c>
      <c r="G728" s="1"/>
      <c r="H728" s="1"/>
      <c r="I728" s="1"/>
      <c r="J728" s="19"/>
    </row>
    <row r="729" spans="1:10">
      <c r="A729" s="1">
        <v>728</v>
      </c>
      <c r="B729" s="1" t="s">
        <v>774</v>
      </c>
      <c r="C729" s="1" t="s">
        <v>20</v>
      </c>
      <c r="D729" s="1"/>
      <c r="E729" s="19"/>
      <c r="F729" s="1"/>
      <c r="G729" s="1"/>
      <c r="H729" s="1">
        <v>44</v>
      </c>
      <c r="I729" s="1">
        <v>27.8</v>
      </c>
      <c r="J729" s="19"/>
    </row>
    <row r="730" spans="1:10">
      <c r="A730" s="1">
        <v>729</v>
      </c>
      <c r="B730" s="1" t="s">
        <v>775</v>
      </c>
      <c r="C730" s="1" t="s">
        <v>37</v>
      </c>
      <c r="D730" s="1"/>
      <c r="E730" s="19"/>
      <c r="F730" s="1"/>
      <c r="G730" s="1">
        <v>28.5</v>
      </c>
      <c r="H730" s="1"/>
      <c r="I730" s="1"/>
      <c r="J730" s="19"/>
    </row>
    <row r="731" spans="1:10">
      <c r="A731" s="1">
        <v>730</v>
      </c>
      <c r="B731" s="1" t="s">
        <v>776</v>
      </c>
      <c r="C731" s="1" t="s">
        <v>2</v>
      </c>
      <c r="D731" s="1"/>
      <c r="E731" s="19"/>
      <c r="F731" s="1"/>
      <c r="G731" s="1"/>
      <c r="H731" s="1"/>
      <c r="I731" s="1"/>
      <c r="J731" s="19">
        <v>38.200000000000003</v>
      </c>
    </row>
    <row r="732" spans="1:10">
      <c r="A732" s="1">
        <v>731</v>
      </c>
      <c r="B732" s="1" t="s">
        <v>777</v>
      </c>
      <c r="C732" s="1" t="s">
        <v>584</v>
      </c>
      <c r="D732" s="1"/>
      <c r="E732" s="19"/>
      <c r="F732" s="1">
        <v>49.5</v>
      </c>
      <c r="G732" s="1"/>
      <c r="H732" s="1"/>
      <c r="I732" s="1">
        <v>39.200000000000003</v>
      </c>
      <c r="J732" s="19"/>
    </row>
    <row r="733" spans="1:10">
      <c r="A733" s="1">
        <v>732</v>
      </c>
      <c r="B733" s="1" t="s">
        <v>778</v>
      </c>
      <c r="C733" s="1" t="s">
        <v>438</v>
      </c>
      <c r="D733" s="1"/>
      <c r="E733" s="19"/>
      <c r="F733" s="1"/>
      <c r="G733" s="1"/>
      <c r="H733" s="1"/>
      <c r="I733" s="1"/>
      <c r="J733" s="19"/>
    </row>
    <row r="734" spans="1:10">
      <c r="A734" s="1">
        <v>733</v>
      </c>
      <c r="B734" s="1" t="s">
        <v>779</v>
      </c>
      <c r="C734" s="1" t="s">
        <v>37</v>
      </c>
      <c r="D734" s="1"/>
      <c r="E734" s="19"/>
      <c r="F734" s="1"/>
      <c r="G734" s="1">
        <v>54.8</v>
      </c>
      <c r="H734" s="1"/>
      <c r="I734" s="1"/>
      <c r="J734" s="19"/>
    </row>
    <row r="735" spans="1:10">
      <c r="A735" s="1">
        <v>734</v>
      </c>
      <c r="B735" s="1" t="s">
        <v>780</v>
      </c>
      <c r="C735" s="1" t="s">
        <v>395</v>
      </c>
      <c r="D735" s="1"/>
      <c r="E735" s="19"/>
      <c r="F735" s="1">
        <v>42.7</v>
      </c>
      <c r="G735" s="1"/>
      <c r="H735" s="1"/>
      <c r="I735" s="1"/>
      <c r="J735" s="19"/>
    </row>
    <row r="736" spans="1:10">
      <c r="A736" s="1">
        <v>735</v>
      </c>
      <c r="B736" s="1" t="s">
        <v>781</v>
      </c>
      <c r="C736" s="1" t="s">
        <v>341</v>
      </c>
      <c r="D736" s="1"/>
      <c r="E736" s="19"/>
      <c r="F736" s="1"/>
      <c r="G736" s="1"/>
      <c r="H736" s="1"/>
      <c r="I736" s="1"/>
      <c r="J736" s="19"/>
    </row>
    <row r="737" spans="1:10">
      <c r="A737" s="1">
        <v>736</v>
      </c>
      <c r="B737" s="1" t="s">
        <v>782</v>
      </c>
      <c r="C737" s="1" t="s">
        <v>405</v>
      </c>
      <c r="D737" s="1"/>
      <c r="E737" s="19"/>
      <c r="F737" s="1"/>
      <c r="G737" s="1">
        <v>44.5</v>
      </c>
      <c r="H737" s="1"/>
      <c r="I737" s="1"/>
      <c r="J737" s="19"/>
    </row>
    <row r="738" spans="1:10">
      <c r="A738" s="1">
        <v>737</v>
      </c>
      <c r="B738" s="1" t="s">
        <v>783</v>
      </c>
      <c r="C738" s="1" t="s">
        <v>35</v>
      </c>
      <c r="D738" s="1"/>
      <c r="E738" s="19"/>
      <c r="F738" s="1"/>
      <c r="G738" s="1"/>
      <c r="H738" s="1">
        <v>21.2</v>
      </c>
      <c r="I738" s="1"/>
      <c r="J738" s="19"/>
    </row>
    <row r="739" spans="1:10">
      <c r="A739" s="1">
        <v>738</v>
      </c>
      <c r="B739" s="1" t="s">
        <v>784</v>
      </c>
      <c r="C739" s="1" t="s">
        <v>247</v>
      </c>
      <c r="D739" s="1"/>
      <c r="E739" s="19"/>
      <c r="F739" s="1"/>
      <c r="G739" s="1">
        <v>56.2</v>
      </c>
      <c r="H739" s="1"/>
      <c r="I739" s="1"/>
      <c r="J739" s="19"/>
    </row>
    <row r="740" spans="1:10">
      <c r="A740" s="1">
        <v>739</v>
      </c>
      <c r="B740" s="1" t="s">
        <v>785</v>
      </c>
      <c r="C740" s="1" t="s">
        <v>20</v>
      </c>
      <c r="D740" s="1"/>
      <c r="E740" s="19"/>
      <c r="F740" s="1"/>
      <c r="G740" s="1"/>
      <c r="H740" s="1">
        <v>50.6</v>
      </c>
      <c r="I740" s="1">
        <v>53.6</v>
      </c>
      <c r="J740" s="19"/>
    </row>
    <row r="741" spans="1:10">
      <c r="A741" s="1">
        <v>740</v>
      </c>
      <c r="B741" s="1" t="s">
        <v>786</v>
      </c>
      <c r="C741" s="1" t="s">
        <v>2</v>
      </c>
      <c r="D741" s="1"/>
      <c r="E741" s="19"/>
      <c r="F741" s="1"/>
      <c r="G741" s="1">
        <v>26.1</v>
      </c>
      <c r="H741" s="1"/>
      <c r="I741" s="1">
        <v>35.1</v>
      </c>
      <c r="J741" s="19"/>
    </row>
    <row r="742" spans="1:10">
      <c r="A742" s="1">
        <v>741</v>
      </c>
      <c r="B742" s="1" t="s">
        <v>787</v>
      </c>
      <c r="C742" s="1" t="s">
        <v>68</v>
      </c>
      <c r="D742" s="1"/>
      <c r="E742" s="19"/>
      <c r="F742" s="1"/>
      <c r="G742" s="1"/>
      <c r="H742" s="1"/>
      <c r="I742" s="1"/>
      <c r="J742" s="19"/>
    </row>
    <row r="743" spans="1:10">
      <c r="A743" s="1">
        <v>742</v>
      </c>
      <c r="B743" s="1" t="s">
        <v>788</v>
      </c>
      <c r="C743" s="1" t="s">
        <v>438</v>
      </c>
      <c r="D743" s="1"/>
      <c r="E743" s="19"/>
      <c r="F743" s="1"/>
      <c r="G743" s="1"/>
      <c r="H743" s="1"/>
      <c r="I743" s="1"/>
      <c r="J743" s="19"/>
    </row>
    <row r="744" spans="1:10">
      <c r="A744" s="1">
        <v>743</v>
      </c>
      <c r="B744" s="1" t="s">
        <v>789</v>
      </c>
      <c r="C744" s="1" t="s">
        <v>2</v>
      </c>
      <c r="D744" s="1"/>
      <c r="E744" s="19"/>
      <c r="F744" s="1"/>
      <c r="G744" s="1"/>
      <c r="H744" s="1"/>
      <c r="I744" s="1"/>
      <c r="J744" s="19">
        <v>31.2</v>
      </c>
    </row>
    <row r="745" spans="1:10">
      <c r="A745" s="1">
        <v>744</v>
      </c>
      <c r="B745" s="1" t="s">
        <v>790</v>
      </c>
      <c r="C745" s="1" t="s">
        <v>35</v>
      </c>
      <c r="D745" s="1"/>
      <c r="E745" s="19"/>
      <c r="F745" s="1"/>
      <c r="G745" s="1">
        <v>47.3</v>
      </c>
      <c r="H745" s="1">
        <v>17.2</v>
      </c>
      <c r="I745" s="1"/>
      <c r="J745" s="19"/>
    </row>
    <row r="746" spans="1:10">
      <c r="A746" s="1">
        <v>745</v>
      </c>
      <c r="B746" s="1" t="s">
        <v>791</v>
      </c>
      <c r="C746" s="1" t="s">
        <v>438</v>
      </c>
      <c r="D746" s="1"/>
      <c r="E746" s="19"/>
      <c r="F746" s="1"/>
      <c r="G746" s="1"/>
      <c r="H746" s="1"/>
      <c r="I746" s="1"/>
      <c r="J746" s="19"/>
    </row>
    <row r="747" spans="1:10">
      <c r="A747" s="1">
        <v>746</v>
      </c>
      <c r="B747" s="1" t="s">
        <v>792</v>
      </c>
      <c r="C747" s="1" t="s">
        <v>133</v>
      </c>
      <c r="D747" s="1"/>
      <c r="E747" s="19"/>
      <c r="F747" s="1">
        <v>47.1</v>
      </c>
      <c r="G747" s="1"/>
      <c r="H747" s="1"/>
      <c r="I747" s="1"/>
      <c r="J747" s="19"/>
    </row>
    <row r="748" spans="1:10">
      <c r="A748" s="1">
        <v>747</v>
      </c>
      <c r="B748" s="1" t="s">
        <v>793</v>
      </c>
      <c r="C748" s="1" t="s">
        <v>438</v>
      </c>
      <c r="D748" s="1"/>
      <c r="E748" s="19"/>
      <c r="F748" s="1"/>
      <c r="G748" s="1"/>
      <c r="H748" s="1"/>
      <c r="I748" s="1"/>
      <c r="J748" s="19"/>
    </row>
    <row r="749" spans="1:10">
      <c r="A749" s="1">
        <v>748</v>
      </c>
      <c r="B749" s="1" t="s">
        <v>794</v>
      </c>
      <c r="C749" s="1" t="s">
        <v>2</v>
      </c>
      <c r="D749" s="1"/>
      <c r="E749" s="19"/>
      <c r="F749" s="1"/>
      <c r="G749" s="1"/>
      <c r="H749" s="1"/>
      <c r="I749" s="1"/>
      <c r="J749" s="19">
        <v>21.3</v>
      </c>
    </row>
    <row r="750" spans="1:10">
      <c r="A750" s="1">
        <v>749</v>
      </c>
      <c r="B750" s="1" t="s">
        <v>795</v>
      </c>
      <c r="C750" s="1" t="s">
        <v>523</v>
      </c>
      <c r="D750" s="1"/>
      <c r="E750" s="19"/>
      <c r="F750" s="1"/>
      <c r="G750" s="1">
        <v>37</v>
      </c>
      <c r="H750" s="1"/>
      <c r="I750" s="1"/>
      <c r="J750" s="19"/>
    </row>
    <row r="751" spans="1:10">
      <c r="A751" s="1">
        <v>750</v>
      </c>
      <c r="B751" s="1" t="s">
        <v>796</v>
      </c>
      <c r="C751" s="1" t="s">
        <v>247</v>
      </c>
      <c r="D751" s="1"/>
      <c r="E751" s="19"/>
      <c r="F751" s="1"/>
      <c r="G751" s="1">
        <v>42.8</v>
      </c>
      <c r="H751" s="1"/>
      <c r="I751" s="1"/>
      <c r="J751" s="19"/>
    </row>
    <row r="752" spans="1:10">
      <c r="A752" s="1">
        <v>751</v>
      </c>
      <c r="B752" s="1" t="s">
        <v>797</v>
      </c>
      <c r="C752" s="1" t="s">
        <v>2</v>
      </c>
      <c r="D752" s="1"/>
      <c r="E752" s="19"/>
      <c r="F752" s="1"/>
      <c r="G752" s="1"/>
      <c r="H752" s="1">
        <v>22</v>
      </c>
      <c r="I752" s="1">
        <v>21.3</v>
      </c>
      <c r="J752" s="19">
        <v>30.9</v>
      </c>
    </row>
    <row r="753" spans="1:10">
      <c r="A753" s="1">
        <v>752</v>
      </c>
      <c r="B753" s="1" t="s">
        <v>798</v>
      </c>
      <c r="C753" s="1" t="s">
        <v>765</v>
      </c>
      <c r="D753" s="1"/>
      <c r="E753" s="19"/>
      <c r="F753" s="1"/>
      <c r="G753" s="1">
        <v>38.700000000000003</v>
      </c>
      <c r="H753" s="1">
        <v>61.2</v>
      </c>
      <c r="I753" s="1">
        <v>35.9</v>
      </c>
      <c r="J753" s="19"/>
    </row>
    <row r="754" spans="1:10">
      <c r="A754" s="1">
        <v>753</v>
      </c>
      <c r="B754" s="1" t="s">
        <v>799</v>
      </c>
      <c r="C754" s="1" t="s">
        <v>264</v>
      </c>
      <c r="D754" s="1"/>
      <c r="E754" s="19"/>
      <c r="F754" s="1"/>
      <c r="G754" s="1"/>
      <c r="H754" s="1"/>
      <c r="I754" s="1"/>
      <c r="J754" s="19"/>
    </row>
    <row r="755" spans="1:10">
      <c r="A755" s="1">
        <v>754</v>
      </c>
      <c r="B755" s="1" t="s">
        <v>800</v>
      </c>
      <c r="C755" s="1" t="s">
        <v>197</v>
      </c>
      <c r="D755" s="1"/>
      <c r="E755" s="19"/>
      <c r="F755" s="1"/>
      <c r="G755" s="1"/>
      <c r="H755" s="1">
        <v>99.7</v>
      </c>
      <c r="I755" s="1"/>
      <c r="J755" s="19"/>
    </row>
    <row r="756" spans="1:10">
      <c r="A756" s="1">
        <v>755</v>
      </c>
      <c r="B756" s="1" t="s">
        <v>801</v>
      </c>
      <c r="C756" s="1" t="s">
        <v>264</v>
      </c>
      <c r="D756" s="1"/>
      <c r="E756" s="19"/>
      <c r="F756" s="1"/>
      <c r="G756" s="1"/>
      <c r="H756" s="1"/>
      <c r="I756" s="1"/>
      <c r="J756" s="19"/>
    </row>
    <row r="757" spans="1:10">
      <c r="A757" s="1">
        <v>756</v>
      </c>
      <c r="B757" s="1" t="s">
        <v>802</v>
      </c>
      <c r="C757" s="1" t="s">
        <v>37</v>
      </c>
      <c r="D757" s="1"/>
      <c r="E757" s="19"/>
      <c r="F757" s="1"/>
      <c r="G757" s="1">
        <v>34.6</v>
      </c>
      <c r="H757" s="1"/>
      <c r="I757" s="1"/>
      <c r="J757" s="19"/>
    </row>
    <row r="758" spans="1:10">
      <c r="A758" s="1">
        <v>757</v>
      </c>
      <c r="B758" s="1" t="s">
        <v>803</v>
      </c>
      <c r="C758" s="1" t="s">
        <v>804</v>
      </c>
      <c r="D758" s="1"/>
      <c r="E758" s="19"/>
      <c r="F758" s="1"/>
      <c r="G758" s="1"/>
      <c r="H758" s="1">
        <v>63</v>
      </c>
      <c r="I758" s="1">
        <v>35.5</v>
      </c>
      <c r="J758" s="19"/>
    </row>
    <row r="759" spans="1:10">
      <c r="A759" s="1">
        <v>758</v>
      </c>
      <c r="B759" s="1" t="s">
        <v>805</v>
      </c>
      <c r="C759" s="1" t="s">
        <v>562</v>
      </c>
      <c r="D759" s="1"/>
      <c r="E759" s="19"/>
      <c r="F759" s="1">
        <v>42.9</v>
      </c>
      <c r="G759" s="1"/>
      <c r="H759" s="1"/>
      <c r="I759" s="1"/>
      <c r="J759" s="19"/>
    </row>
    <row r="760" spans="1:10">
      <c r="A760" s="1">
        <v>759</v>
      </c>
      <c r="B760" s="1" t="s">
        <v>806</v>
      </c>
      <c r="C760" s="1" t="s">
        <v>112</v>
      </c>
      <c r="D760" s="1"/>
      <c r="E760" s="19"/>
      <c r="F760" s="1"/>
      <c r="G760" s="1">
        <v>44.8</v>
      </c>
      <c r="H760" s="1"/>
      <c r="I760" s="1"/>
      <c r="J760" s="19"/>
    </row>
    <row r="761" spans="1:10">
      <c r="A761" s="1">
        <v>760</v>
      </c>
      <c r="B761" s="1" t="s">
        <v>807</v>
      </c>
      <c r="C761" s="1" t="s">
        <v>386</v>
      </c>
      <c r="D761" s="1"/>
      <c r="E761" s="19"/>
      <c r="F761" s="1"/>
      <c r="G761" s="1"/>
      <c r="H761" s="1"/>
      <c r="I761" s="1"/>
      <c r="J761" s="19"/>
    </row>
    <row r="762" spans="1:10">
      <c r="A762" s="1">
        <v>761</v>
      </c>
      <c r="B762" s="1" t="s">
        <v>808</v>
      </c>
      <c r="C762" s="1" t="s">
        <v>2</v>
      </c>
      <c r="D762" s="1"/>
      <c r="E762" s="19"/>
      <c r="F762" s="1"/>
      <c r="G762" s="1">
        <v>32.200000000000003</v>
      </c>
      <c r="H762" s="1"/>
      <c r="I762" s="1"/>
      <c r="J762" s="19"/>
    </row>
    <row r="763" spans="1:10">
      <c r="A763" s="1">
        <v>762</v>
      </c>
      <c r="B763" s="1" t="s">
        <v>809</v>
      </c>
      <c r="C763" s="1" t="s">
        <v>810</v>
      </c>
      <c r="D763" s="1"/>
      <c r="E763" s="19"/>
      <c r="F763" s="1"/>
      <c r="G763" s="1"/>
      <c r="H763" s="1"/>
      <c r="I763" s="1">
        <v>21.1</v>
      </c>
      <c r="J763" s="19"/>
    </row>
    <row r="764" spans="1:10">
      <c r="A764" s="1">
        <v>763</v>
      </c>
      <c r="B764" s="1" t="s">
        <v>811</v>
      </c>
      <c r="C764" s="1" t="s">
        <v>6</v>
      </c>
      <c r="D764" s="1"/>
      <c r="E764" s="19"/>
      <c r="F764" s="1"/>
      <c r="G764" s="1"/>
      <c r="H764" s="1">
        <v>30.9</v>
      </c>
      <c r="I764" s="1">
        <v>41.4</v>
      </c>
      <c r="J764" s="19"/>
    </row>
    <row r="765" spans="1:10">
      <c r="A765" s="1">
        <v>764</v>
      </c>
      <c r="B765" s="1" t="s">
        <v>812</v>
      </c>
      <c r="C765" s="1" t="s">
        <v>2</v>
      </c>
      <c r="D765" s="1"/>
      <c r="E765" s="19"/>
      <c r="F765" s="1"/>
      <c r="G765" s="1">
        <v>35.4</v>
      </c>
      <c r="H765" s="1"/>
      <c r="I765" s="1"/>
      <c r="J765" s="19"/>
    </row>
    <row r="766" spans="1:10">
      <c r="A766" s="1">
        <v>765</v>
      </c>
      <c r="B766" s="1" t="s">
        <v>813</v>
      </c>
      <c r="C766" s="1" t="s">
        <v>2</v>
      </c>
      <c r="D766" s="1"/>
      <c r="E766" s="19"/>
      <c r="F766" s="1"/>
      <c r="G766" s="1"/>
      <c r="H766" s="1"/>
      <c r="I766" s="1"/>
      <c r="J766" s="19"/>
    </row>
    <row r="767" spans="1:10">
      <c r="A767" s="1">
        <v>766</v>
      </c>
      <c r="B767" s="1" t="s">
        <v>814</v>
      </c>
      <c r="C767" s="1" t="s">
        <v>68</v>
      </c>
      <c r="D767" s="1"/>
      <c r="E767" s="19"/>
      <c r="F767" s="1"/>
      <c r="G767" s="1"/>
      <c r="H767" s="1"/>
      <c r="I767" s="1"/>
      <c r="J767" s="19"/>
    </row>
    <row r="768" spans="1:10">
      <c r="A768" s="1">
        <v>767</v>
      </c>
      <c r="B768" s="1" t="s">
        <v>815</v>
      </c>
      <c r="C768" s="1" t="s">
        <v>405</v>
      </c>
      <c r="D768" s="1"/>
      <c r="E768" s="19"/>
      <c r="F768" s="1"/>
      <c r="G768" s="1">
        <v>52.9</v>
      </c>
      <c r="H768" s="1"/>
      <c r="I768" s="1"/>
      <c r="J768" s="19"/>
    </row>
    <row r="769" spans="1:10">
      <c r="A769" s="1">
        <v>768</v>
      </c>
      <c r="B769" s="1" t="s">
        <v>816</v>
      </c>
      <c r="C769" s="1" t="s">
        <v>2</v>
      </c>
      <c r="D769" s="1"/>
      <c r="E769" s="19"/>
      <c r="F769" s="1"/>
      <c r="G769" s="1"/>
      <c r="H769" s="1"/>
      <c r="I769" s="1">
        <v>65.599999999999994</v>
      </c>
      <c r="J769" s="19">
        <v>28.3</v>
      </c>
    </row>
    <row r="770" spans="1:10">
      <c r="A770" s="1">
        <v>769</v>
      </c>
      <c r="B770" s="1" t="s">
        <v>817</v>
      </c>
      <c r="C770" s="1" t="s">
        <v>386</v>
      </c>
      <c r="D770" s="1"/>
      <c r="E770" s="19"/>
      <c r="F770" s="1"/>
      <c r="G770" s="1">
        <v>32</v>
      </c>
      <c r="H770" s="1"/>
      <c r="I770" s="1"/>
      <c r="J770" s="19"/>
    </row>
    <row r="771" spans="1:10">
      <c r="A771" s="1">
        <v>770</v>
      </c>
      <c r="B771" s="1" t="s">
        <v>818</v>
      </c>
      <c r="C771" s="1" t="s">
        <v>35</v>
      </c>
      <c r="D771" s="1"/>
      <c r="E771" s="19"/>
      <c r="F771" s="1"/>
      <c r="G771" s="1">
        <v>55.1</v>
      </c>
      <c r="H771" s="1"/>
      <c r="I771" s="1"/>
      <c r="J771" s="19"/>
    </row>
    <row r="772" spans="1:10">
      <c r="A772" s="1">
        <v>771</v>
      </c>
      <c r="B772" s="1" t="s">
        <v>819</v>
      </c>
      <c r="C772" s="1" t="s">
        <v>6</v>
      </c>
      <c r="D772" s="1"/>
      <c r="E772" s="19"/>
      <c r="F772" s="1"/>
      <c r="G772" s="1"/>
      <c r="H772" s="1">
        <v>37.799999999999997</v>
      </c>
      <c r="I772" s="1">
        <v>45.7</v>
      </c>
      <c r="J772" s="19"/>
    </row>
    <row r="773" spans="1:10">
      <c r="A773" s="1">
        <v>772</v>
      </c>
      <c r="B773" s="1" t="s">
        <v>820</v>
      </c>
      <c r="C773" s="1" t="s">
        <v>201</v>
      </c>
      <c r="D773" s="1"/>
      <c r="E773" s="19"/>
      <c r="F773" s="1"/>
      <c r="G773" s="1"/>
      <c r="H773" s="1"/>
      <c r="I773" s="1"/>
      <c r="J773" s="19"/>
    </row>
    <row r="774" spans="1:10">
      <c r="A774" s="1">
        <v>773</v>
      </c>
      <c r="B774" s="1" t="s">
        <v>821</v>
      </c>
      <c r="C774" s="1" t="s">
        <v>6</v>
      </c>
      <c r="D774" s="1"/>
      <c r="E774" s="19"/>
      <c r="F774" s="1">
        <v>31.5</v>
      </c>
      <c r="G774" s="1"/>
      <c r="H774" s="1">
        <v>39.6</v>
      </c>
      <c r="I774" s="1">
        <v>23.6</v>
      </c>
      <c r="J774" s="19"/>
    </row>
    <row r="775" spans="1:10">
      <c r="A775" s="1">
        <v>774</v>
      </c>
      <c r="B775" s="1" t="s">
        <v>822</v>
      </c>
      <c r="C775" s="1" t="s">
        <v>112</v>
      </c>
      <c r="D775" s="1"/>
      <c r="E775" s="19"/>
      <c r="F775" s="1"/>
      <c r="G775" s="1"/>
      <c r="H775" s="1"/>
      <c r="I775" s="1">
        <v>47.2</v>
      </c>
      <c r="J775" s="19"/>
    </row>
    <row r="776" spans="1:10">
      <c r="A776" s="1">
        <v>775</v>
      </c>
      <c r="B776" s="1" t="s">
        <v>823</v>
      </c>
      <c r="C776" s="1" t="s">
        <v>35</v>
      </c>
      <c r="D776" s="1"/>
      <c r="E776" s="19"/>
      <c r="F776" s="1"/>
      <c r="G776" s="1"/>
      <c r="H776" s="1"/>
      <c r="I776" s="1"/>
      <c r="J776" s="19"/>
    </row>
    <row r="777" spans="1:10">
      <c r="A777" s="1">
        <v>776</v>
      </c>
      <c r="B777" s="1" t="s">
        <v>824</v>
      </c>
      <c r="C777" s="1" t="s">
        <v>2</v>
      </c>
      <c r="D777" s="1"/>
      <c r="E777" s="19"/>
      <c r="F777" s="1"/>
      <c r="G777" s="1"/>
      <c r="H777" s="1"/>
      <c r="I777" s="1"/>
      <c r="J777" s="19"/>
    </row>
    <row r="778" spans="1:10">
      <c r="A778" s="1">
        <v>777</v>
      </c>
      <c r="B778" s="1" t="s">
        <v>825</v>
      </c>
      <c r="C778" s="1" t="s">
        <v>2</v>
      </c>
      <c r="D778" s="1"/>
      <c r="E778" s="19"/>
      <c r="F778" s="1"/>
      <c r="G778" s="1"/>
      <c r="H778" s="1"/>
      <c r="I778" s="1"/>
      <c r="J778" s="19">
        <v>22.4</v>
      </c>
    </row>
    <row r="779" spans="1:10">
      <c r="A779" s="1">
        <v>778</v>
      </c>
      <c r="B779" s="1" t="s">
        <v>826</v>
      </c>
      <c r="C779" s="1" t="s">
        <v>159</v>
      </c>
      <c r="D779" s="1"/>
      <c r="E779" s="19"/>
      <c r="F779" s="1"/>
      <c r="G779" s="1"/>
      <c r="H779" s="1"/>
      <c r="I779" s="1"/>
      <c r="J779" s="19"/>
    </row>
    <row r="780" spans="1:10">
      <c r="A780" s="1">
        <v>779</v>
      </c>
      <c r="B780" s="1" t="s">
        <v>827</v>
      </c>
      <c r="C780" s="1" t="s">
        <v>161</v>
      </c>
      <c r="D780" s="1"/>
      <c r="E780" s="19"/>
      <c r="F780" s="1"/>
      <c r="G780" s="1"/>
      <c r="H780" s="1"/>
      <c r="I780" s="1">
        <v>92.1</v>
      </c>
      <c r="J780" s="19"/>
    </row>
    <row r="781" spans="1:10">
      <c r="A781" s="1">
        <v>780</v>
      </c>
      <c r="B781" s="1" t="s">
        <v>828</v>
      </c>
      <c r="C781" s="1" t="s">
        <v>112</v>
      </c>
      <c r="D781" s="1"/>
      <c r="E781" s="19"/>
      <c r="F781" s="1"/>
      <c r="G781" s="1">
        <v>36.1</v>
      </c>
      <c r="H781" s="1"/>
      <c r="I781" s="1"/>
      <c r="J781" s="19"/>
    </row>
    <row r="782" spans="1:10">
      <c r="A782" s="1">
        <v>781</v>
      </c>
      <c r="B782" s="1" t="s">
        <v>829</v>
      </c>
      <c r="C782" s="1" t="s">
        <v>830</v>
      </c>
      <c r="D782" s="1"/>
      <c r="E782" s="19"/>
      <c r="F782" s="1"/>
      <c r="G782" s="1">
        <v>32.700000000000003</v>
      </c>
      <c r="H782" s="1"/>
      <c r="I782" s="1"/>
      <c r="J782" s="19"/>
    </row>
    <row r="783" spans="1:10">
      <c r="A783" s="1">
        <v>782</v>
      </c>
      <c r="B783" s="1" t="s">
        <v>831</v>
      </c>
      <c r="C783" s="1" t="s">
        <v>125</v>
      </c>
      <c r="D783" s="1"/>
      <c r="E783" s="19"/>
      <c r="F783" s="1"/>
      <c r="G783" s="1"/>
      <c r="H783" s="1"/>
      <c r="I783" s="1"/>
      <c r="J783" s="19"/>
    </row>
    <row r="784" spans="1:10">
      <c r="A784" s="1">
        <v>783</v>
      </c>
      <c r="B784" s="1" t="s">
        <v>832</v>
      </c>
      <c r="C784" s="1" t="s">
        <v>264</v>
      </c>
      <c r="D784" s="1"/>
      <c r="E784" s="19"/>
      <c r="F784" s="1"/>
      <c r="G784" s="1"/>
      <c r="H784" s="1"/>
      <c r="I784" s="1"/>
      <c r="J784" s="19"/>
    </row>
    <row r="785" spans="1:10">
      <c r="A785" s="1">
        <v>784</v>
      </c>
      <c r="B785" s="1" t="s">
        <v>833</v>
      </c>
      <c r="C785" s="1" t="s">
        <v>765</v>
      </c>
      <c r="D785" s="1"/>
      <c r="E785" s="19"/>
      <c r="F785" s="1"/>
      <c r="G785" s="1"/>
      <c r="H785" s="1">
        <v>75.400000000000006</v>
      </c>
      <c r="I785" s="1"/>
      <c r="J785" s="19"/>
    </row>
    <row r="786" spans="1:10">
      <c r="A786" s="1">
        <v>785</v>
      </c>
      <c r="B786" s="1" t="s">
        <v>834</v>
      </c>
      <c r="C786" s="1" t="s">
        <v>562</v>
      </c>
      <c r="D786" s="1"/>
      <c r="E786" s="19"/>
      <c r="F786" s="1"/>
      <c r="G786" s="1"/>
      <c r="H786" s="1"/>
      <c r="I786" s="1"/>
      <c r="J786" s="19">
        <v>48.3</v>
      </c>
    </row>
    <row r="787" spans="1:10">
      <c r="A787" s="1">
        <v>786</v>
      </c>
      <c r="B787" s="1" t="s">
        <v>835</v>
      </c>
      <c r="C787" s="1" t="s">
        <v>35</v>
      </c>
      <c r="D787" s="1"/>
      <c r="E787" s="19"/>
      <c r="F787" s="1"/>
      <c r="G787" s="1"/>
      <c r="H787" s="1">
        <v>28.2</v>
      </c>
      <c r="I787" s="1"/>
      <c r="J787" s="19"/>
    </row>
    <row r="788" spans="1:10">
      <c r="A788" s="1">
        <v>787</v>
      </c>
      <c r="B788" s="1" t="s">
        <v>836</v>
      </c>
      <c r="C788" s="1" t="s">
        <v>30</v>
      </c>
      <c r="D788" s="1"/>
      <c r="E788" s="19"/>
      <c r="F788" s="1"/>
      <c r="G788" s="1"/>
      <c r="H788" s="1"/>
      <c r="I788" s="1"/>
      <c r="J788" s="19">
        <v>29.6</v>
      </c>
    </row>
    <row r="789" spans="1:10">
      <c r="A789" s="1">
        <v>788</v>
      </c>
      <c r="B789" s="1" t="s">
        <v>837</v>
      </c>
      <c r="C789" s="1" t="s">
        <v>35</v>
      </c>
      <c r="D789" s="1"/>
      <c r="E789" s="19"/>
      <c r="F789" s="1"/>
      <c r="G789" s="1">
        <v>25.1</v>
      </c>
      <c r="H789" s="1"/>
      <c r="I789" s="1"/>
      <c r="J789" s="19"/>
    </row>
    <row r="790" spans="1:10">
      <c r="A790" s="1">
        <v>789</v>
      </c>
      <c r="B790" s="1" t="s">
        <v>838</v>
      </c>
      <c r="C790" s="1" t="s">
        <v>2</v>
      </c>
      <c r="D790" s="1"/>
      <c r="E790" s="19"/>
      <c r="F790" s="1"/>
      <c r="G790" s="1"/>
      <c r="H790" s="1"/>
      <c r="I790" s="1"/>
      <c r="J790" s="19">
        <v>37.9</v>
      </c>
    </row>
    <row r="791" spans="1:10">
      <c r="A791" s="1">
        <v>790</v>
      </c>
      <c r="B791" s="1" t="s">
        <v>839</v>
      </c>
      <c r="C791" s="1" t="s">
        <v>37</v>
      </c>
      <c r="D791" s="1"/>
      <c r="E791" s="19"/>
      <c r="F791" s="1"/>
      <c r="G791" s="1"/>
      <c r="H791" s="1"/>
      <c r="I791" s="1"/>
      <c r="J791" s="19"/>
    </row>
    <row r="792" spans="1:10">
      <c r="A792" s="1">
        <v>791</v>
      </c>
      <c r="B792" s="1" t="s">
        <v>840</v>
      </c>
      <c r="C792" s="1" t="s">
        <v>341</v>
      </c>
      <c r="D792" s="1"/>
      <c r="E792" s="19"/>
      <c r="F792" s="1"/>
      <c r="G792" s="1"/>
      <c r="H792" s="1"/>
      <c r="I792" s="1"/>
      <c r="J792" s="19"/>
    </row>
    <row r="793" spans="1:10">
      <c r="A793" s="1">
        <v>792</v>
      </c>
      <c r="B793" s="1" t="s">
        <v>841</v>
      </c>
      <c r="C793" s="1" t="s">
        <v>466</v>
      </c>
      <c r="D793" s="1"/>
      <c r="E793" s="19"/>
      <c r="F793" s="1"/>
      <c r="G793" s="1"/>
      <c r="H793" s="1"/>
      <c r="I793" s="1"/>
      <c r="J793" s="19">
        <v>23.6</v>
      </c>
    </row>
    <row r="794" spans="1:10">
      <c r="A794" s="1">
        <v>793</v>
      </c>
      <c r="B794" s="1" t="s">
        <v>842</v>
      </c>
      <c r="C794" s="1" t="s">
        <v>35</v>
      </c>
      <c r="D794" s="1"/>
      <c r="E794" s="19"/>
      <c r="F794" s="1"/>
      <c r="G794" s="1"/>
      <c r="H794" s="1"/>
      <c r="I794" s="1"/>
      <c r="J794" s="19">
        <v>29.4</v>
      </c>
    </row>
    <row r="795" spans="1:10">
      <c r="A795" s="1">
        <v>794</v>
      </c>
      <c r="B795" s="1" t="s">
        <v>843</v>
      </c>
      <c r="C795" s="1" t="s">
        <v>2</v>
      </c>
      <c r="D795" s="1"/>
      <c r="E795" s="19"/>
      <c r="F795" s="1"/>
      <c r="G795" s="1">
        <v>44.5</v>
      </c>
      <c r="H795" s="1"/>
      <c r="I795" s="1">
        <v>35.799999999999997</v>
      </c>
      <c r="J795" s="19"/>
    </row>
    <row r="796" spans="1:10">
      <c r="A796" s="1">
        <v>795</v>
      </c>
      <c r="B796" s="1" t="s">
        <v>844</v>
      </c>
      <c r="C796" s="1" t="s">
        <v>2</v>
      </c>
      <c r="D796" s="1"/>
      <c r="E796" s="19"/>
      <c r="F796" s="1"/>
      <c r="G796" s="1">
        <v>43.4</v>
      </c>
      <c r="H796" s="1"/>
      <c r="I796" s="1">
        <v>24.1</v>
      </c>
      <c r="J796" s="19"/>
    </row>
    <row r="797" spans="1:10">
      <c r="A797" s="1">
        <v>796</v>
      </c>
      <c r="B797" s="1" t="s">
        <v>845</v>
      </c>
      <c r="C797" s="1" t="s">
        <v>405</v>
      </c>
      <c r="D797" s="1"/>
      <c r="E797" s="19"/>
      <c r="F797" s="1"/>
      <c r="G797" s="1">
        <v>54.3</v>
      </c>
      <c r="H797" s="1"/>
      <c r="I797" s="1">
        <v>47.5</v>
      </c>
      <c r="J797" s="19"/>
    </row>
    <row r="798" spans="1:10">
      <c r="A798" s="1">
        <v>797</v>
      </c>
      <c r="B798" s="1" t="s">
        <v>846</v>
      </c>
      <c r="C798" s="1" t="s">
        <v>6</v>
      </c>
      <c r="D798" s="1"/>
      <c r="E798" s="19"/>
      <c r="F798" s="1"/>
      <c r="G798" s="1"/>
      <c r="H798" s="1">
        <v>43.6</v>
      </c>
      <c r="I798" s="1">
        <v>74.099999999999994</v>
      </c>
      <c r="J798" s="19"/>
    </row>
    <row r="799" spans="1:10">
      <c r="A799" s="1">
        <v>798</v>
      </c>
      <c r="B799" s="1" t="s">
        <v>847</v>
      </c>
      <c r="C799" s="1" t="s">
        <v>35</v>
      </c>
      <c r="D799" s="1"/>
      <c r="E799" s="19"/>
      <c r="F799" s="1"/>
      <c r="G799" s="1"/>
      <c r="H799" s="1"/>
      <c r="I799" s="1"/>
      <c r="J799" s="19"/>
    </row>
    <row r="800" spans="1:10">
      <c r="A800" s="1">
        <v>799</v>
      </c>
      <c r="B800" s="1" t="s">
        <v>848</v>
      </c>
      <c r="C800" s="1" t="s">
        <v>35</v>
      </c>
      <c r="D800" s="1"/>
      <c r="E800" s="19"/>
      <c r="F800" s="1"/>
      <c r="G800" s="1"/>
      <c r="H800" s="1"/>
      <c r="I800" s="1"/>
      <c r="J800" s="19">
        <v>30.1</v>
      </c>
    </row>
    <row r="801" spans="1:10">
      <c r="A801" s="1">
        <v>800</v>
      </c>
      <c r="B801" s="1" t="s">
        <v>849</v>
      </c>
      <c r="C801" s="1" t="s">
        <v>151</v>
      </c>
      <c r="D801" s="1"/>
      <c r="E801" s="19"/>
      <c r="F801" s="1"/>
      <c r="G801" s="1"/>
      <c r="H801" s="1">
        <v>17.600000000000001</v>
      </c>
      <c r="I801" s="1"/>
      <c r="J801" s="19"/>
    </row>
    <row r="802" spans="1:10">
      <c r="A802" s="1">
        <v>801</v>
      </c>
      <c r="B802" s="1" t="s">
        <v>850</v>
      </c>
      <c r="C802" s="1" t="s">
        <v>133</v>
      </c>
      <c r="D802" s="1"/>
      <c r="E802" s="19"/>
      <c r="F802" s="1"/>
      <c r="G802" s="1"/>
      <c r="H802" s="1"/>
      <c r="I802" s="1"/>
      <c r="J802" s="19"/>
    </row>
    <row r="803" spans="1:10">
      <c r="A803" s="1">
        <v>802</v>
      </c>
      <c r="B803" s="1" t="s">
        <v>851</v>
      </c>
      <c r="C803" s="1" t="s">
        <v>133</v>
      </c>
      <c r="D803" s="1"/>
      <c r="E803" s="19"/>
      <c r="F803" s="1"/>
      <c r="G803" s="1"/>
      <c r="H803" s="1"/>
      <c r="I803" s="1"/>
      <c r="J803" s="19"/>
    </row>
    <row r="804" spans="1:10">
      <c r="A804" s="1">
        <v>803</v>
      </c>
      <c r="B804" s="1" t="s">
        <v>852</v>
      </c>
      <c r="C804" s="1" t="s">
        <v>133</v>
      </c>
      <c r="D804" s="1"/>
      <c r="E804" s="19"/>
      <c r="F804" s="1"/>
      <c r="G804" s="1"/>
      <c r="H804" s="1"/>
      <c r="I804" s="1"/>
      <c r="J804" s="19"/>
    </row>
    <row r="805" spans="1:10">
      <c r="A805" s="1">
        <v>804</v>
      </c>
      <c r="B805" s="1" t="s">
        <v>853</v>
      </c>
      <c r="C805" s="1" t="s">
        <v>167</v>
      </c>
      <c r="D805" s="1"/>
      <c r="E805" s="19"/>
      <c r="F805" s="1"/>
      <c r="G805" s="1"/>
      <c r="H805" s="1"/>
      <c r="I805" s="1"/>
      <c r="J805" s="19"/>
    </row>
    <row r="806" spans="1:10">
      <c r="A806" s="1">
        <v>805</v>
      </c>
      <c r="B806" s="1" t="s">
        <v>854</v>
      </c>
      <c r="C806" s="1" t="s">
        <v>133</v>
      </c>
      <c r="D806" s="1"/>
      <c r="E806" s="19"/>
      <c r="F806" s="1"/>
      <c r="G806" s="1">
        <v>29.8</v>
      </c>
      <c r="H806" s="1"/>
      <c r="I806" s="1"/>
      <c r="J806" s="19"/>
    </row>
    <row r="807" spans="1:10">
      <c r="A807" s="1">
        <v>806</v>
      </c>
      <c r="B807" s="1" t="s">
        <v>855</v>
      </c>
      <c r="C807" s="1" t="s">
        <v>856</v>
      </c>
      <c r="D807" s="1"/>
      <c r="E807" s="19"/>
      <c r="F807" s="1"/>
      <c r="G807" s="1">
        <v>32.6</v>
      </c>
      <c r="H807" s="1"/>
      <c r="I807" s="1"/>
      <c r="J807" s="19"/>
    </row>
    <row r="808" spans="1:10">
      <c r="A808" s="1">
        <v>807</v>
      </c>
      <c r="B808" s="1" t="s">
        <v>857</v>
      </c>
      <c r="C808" s="1" t="s">
        <v>667</v>
      </c>
      <c r="D808" s="1"/>
      <c r="E808" s="19"/>
      <c r="F808" s="1"/>
      <c r="G808" s="1">
        <v>28.4</v>
      </c>
      <c r="H808" s="1"/>
      <c r="I808" s="1"/>
      <c r="J808" s="19"/>
    </row>
    <row r="809" spans="1:10">
      <c r="A809" s="1">
        <v>808</v>
      </c>
      <c r="B809" s="1" t="s">
        <v>858</v>
      </c>
      <c r="C809" s="1" t="s">
        <v>133</v>
      </c>
      <c r="D809" s="1"/>
      <c r="E809" s="19"/>
      <c r="F809" s="1">
        <v>32.200000000000003</v>
      </c>
      <c r="G809" s="1"/>
      <c r="H809" s="1">
        <v>40.6</v>
      </c>
      <c r="I809" s="1"/>
      <c r="J809" s="19"/>
    </row>
    <row r="810" spans="1:10">
      <c r="A810" s="1">
        <v>809</v>
      </c>
      <c r="B810" s="1" t="s">
        <v>859</v>
      </c>
      <c r="C810" s="1" t="s">
        <v>642</v>
      </c>
      <c r="D810" s="1"/>
      <c r="E810" s="19"/>
      <c r="F810" s="1"/>
      <c r="G810" s="1"/>
      <c r="H810" s="1"/>
      <c r="I810" s="1"/>
      <c r="J810" s="19"/>
    </row>
    <row r="811" spans="1:10">
      <c r="A811" s="1">
        <v>810</v>
      </c>
      <c r="B811" s="1" t="s">
        <v>860</v>
      </c>
      <c r="C811" s="1" t="s">
        <v>133</v>
      </c>
      <c r="D811" s="1"/>
      <c r="E811" s="19"/>
      <c r="F811" s="1"/>
      <c r="G811" s="1"/>
      <c r="H811" s="1"/>
      <c r="I811" s="1"/>
      <c r="J811" s="19"/>
    </row>
    <row r="812" spans="1:10">
      <c r="A812" s="1">
        <v>811</v>
      </c>
      <c r="B812" s="1" t="s">
        <v>861</v>
      </c>
      <c r="C812" s="1" t="s">
        <v>167</v>
      </c>
      <c r="D812" s="1"/>
      <c r="E812" s="19"/>
      <c r="F812" s="1"/>
      <c r="G812" s="1"/>
      <c r="H812" s="1"/>
      <c r="I812" s="1"/>
      <c r="J812" s="19"/>
    </row>
    <row r="813" spans="1:10">
      <c r="A813" s="1">
        <v>812</v>
      </c>
      <c r="B813" s="1" t="s">
        <v>862</v>
      </c>
      <c r="C813" s="1" t="s">
        <v>863</v>
      </c>
      <c r="D813" s="1"/>
      <c r="E813" s="19"/>
      <c r="F813" s="1"/>
      <c r="G813" s="1"/>
      <c r="H813" s="1"/>
      <c r="I813" s="1"/>
      <c r="J813" s="19"/>
    </row>
    <row r="814" spans="1:10">
      <c r="A814" s="1">
        <v>813</v>
      </c>
      <c r="B814" s="1" t="s">
        <v>864</v>
      </c>
      <c r="C814" s="1" t="s">
        <v>830</v>
      </c>
      <c r="D814" s="1"/>
      <c r="E814" s="19"/>
      <c r="F814" s="1"/>
      <c r="G814" s="1"/>
      <c r="H814" s="1">
        <v>63.2</v>
      </c>
      <c r="I814" s="1"/>
      <c r="J814" s="19"/>
    </row>
    <row r="815" spans="1:10">
      <c r="A815" s="1">
        <v>814</v>
      </c>
      <c r="B815" s="1" t="s">
        <v>865</v>
      </c>
      <c r="C815" s="1" t="s">
        <v>151</v>
      </c>
      <c r="D815" s="1"/>
      <c r="E815" s="19"/>
      <c r="F815" s="1"/>
      <c r="G815" s="1"/>
      <c r="H815" s="1">
        <v>24.3</v>
      </c>
      <c r="I815" s="1"/>
      <c r="J815" s="19"/>
    </row>
    <row r="816" spans="1:10">
      <c r="A816" s="1">
        <v>815</v>
      </c>
      <c r="B816" s="1" t="s">
        <v>866</v>
      </c>
      <c r="C816" s="1" t="s">
        <v>151</v>
      </c>
      <c r="D816" s="1"/>
      <c r="E816" s="19"/>
      <c r="F816" s="1"/>
      <c r="G816" s="1"/>
      <c r="H816" s="1"/>
      <c r="I816" s="1"/>
      <c r="J816" s="19"/>
    </row>
    <row r="817" spans="1:10">
      <c r="A817" s="1">
        <v>816</v>
      </c>
      <c r="B817" s="1" t="s">
        <v>867</v>
      </c>
      <c r="C817" s="1" t="s">
        <v>282</v>
      </c>
      <c r="D817" s="1"/>
      <c r="E817" s="19"/>
      <c r="F817" s="1"/>
      <c r="G817" s="1"/>
      <c r="H817" s="1"/>
      <c r="I817" s="1"/>
      <c r="J817" s="19"/>
    </row>
    <row r="818" spans="1:10">
      <c r="A818" s="1">
        <v>817</v>
      </c>
      <c r="B818" s="1" t="s">
        <v>868</v>
      </c>
      <c r="C818" s="1" t="s">
        <v>282</v>
      </c>
      <c r="D818" s="1"/>
      <c r="E818" s="19"/>
      <c r="F818" s="1">
        <v>40.799999999999997</v>
      </c>
      <c r="G818" s="1"/>
      <c r="H818" s="1">
        <v>22.2</v>
      </c>
      <c r="I818" s="1"/>
      <c r="J818" s="19"/>
    </row>
    <row r="819" spans="1:10">
      <c r="A819" s="1">
        <v>818</v>
      </c>
      <c r="B819" s="1" t="s">
        <v>869</v>
      </c>
      <c r="C819" s="1" t="s">
        <v>282</v>
      </c>
      <c r="D819" s="1"/>
      <c r="E819" s="19"/>
      <c r="F819" s="1"/>
      <c r="G819" s="1"/>
      <c r="H819" s="1"/>
      <c r="I819" s="1"/>
      <c r="J819" s="19"/>
    </row>
    <row r="820" spans="1:10">
      <c r="A820" s="1">
        <v>819</v>
      </c>
      <c r="B820" s="1" t="s">
        <v>870</v>
      </c>
      <c r="C820" s="1" t="s">
        <v>151</v>
      </c>
      <c r="D820" s="1"/>
      <c r="E820" s="19"/>
      <c r="F820" s="1">
        <v>36.700000000000003</v>
      </c>
      <c r="G820" s="1"/>
      <c r="H820" s="1">
        <v>18.100000000000001</v>
      </c>
      <c r="I820" s="1"/>
      <c r="J820" s="19"/>
    </row>
    <row r="821" spans="1:10">
      <c r="A821" s="1">
        <v>820</v>
      </c>
      <c r="B821" s="1" t="s">
        <v>871</v>
      </c>
      <c r="C821" s="1" t="s">
        <v>282</v>
      </c>
      <c r="D821" s="1"/>
      <c r="E821" s="19"/>
      <c r="F821" s="1"/>
      <c r="G821" s="1"/>
      <c r="H821" s="1"/>
      <c r="I821" s="1"/>
      <c r="J821" s="19"/>
    </row>
    <row r="822" spans="1:10">
      <c r="A822" s="1">
        <v>821</v>
      </c>
      <c r="B822" s="1" t="s">
        <v>872</v>
      </c>
      <c r="C822" s="1" t="s">
        <v>504</v>
      </c>
      <c r="D822" s="1"/>
      <c r="E822" s="19"/>
      <c r="F822" s="1"/>
      <c r="G822" s="1"/>
      <c r="H822" s="1"/>
      <c r="I822" s="1"/>
      <c r="J822" s="19"/>
    </row>
    <row r="823" spans="1:10">
      <c r="A823" s="1">
        <v>822</v>
      </c>
      <c r="B823" s="1" t="s">
        <v>873</v>
      </c>
      <c r="C823" s="1" t="s">
        <v>642</v>
      </c>
      <c r="D823" s="1"/>
      <c r="E823" s="19"/>
      <c r="F823" s="1"/>
      <c r="G823" s="1"/>
      <c r="H823" s="1">
        <v>18</v>
      </c>
      <c r="I823" s="1"/>
      <c r="J823" s="19"/>
    </row>
    <row r="824" spans="1:10">
      <c r="A824" s="1">
        <v>823</v>
      </c>
      <c r="B824" s="1" t="s">
        <v>874</v>
      </c>
      <c r="C824" s="1" t="s">
        <v>504</v>
      </c>
      <c r="D824" s="1"/>
      <c r="E824" s="19"/>
      <c r="F824" s="1"/>
      <c r="G824" s="1"/>
      <c r="H824" s="1"/>
      <c r="I824" s="1"/>
      <c r="J824" s="19"/>
    </row>
    <row r="825" spans="1:10">
      <c r="A825" s="1">
        <v>824</v>
      </c>
      <c r="B825" s="1" t="s">
        <v>875</v>
      </c>
      <c r="C825" s="1" t="s">
        <v>87</v>
      </c>
      <c r="D825" s="1"/>
      <c r="E825" s="19"/>
      <c r="F825" s="1"/>
      <c r="G825" s="1"/>
      <c r="H825" s="1"/>
      <c r="I825" s="1"/>
      <c r="J825" s="19"/>
    </row>
    <row r="826" spans="1:10">
      <c r="A826" s="1">
        <v>825</v>
      </c>
      <c r="B826" s="1" t="s">
        <v>876</v>
      </c>
      <c r="C826" s="1" t="s">
        <v>87</v>
      </c>
      <c r="D826" s="1"/>
      <c r="E826" s="19"/>
      <c r="F826" s="1"/>
      <c r="G826" s="1">
        <v>28.8</v>
      </c>
      <c r="H826" s="1"/>
      <c r="I826" s="1"/>
      <c r="J826" s="19"/>
    </row>
    <row r="827" spans="1:10">
      <c r="A827" s="1">
        <v>826</v>
      </c>
      <c r="B827" s="1" t="s">
        <v>877</v>
      </c>
      <c r="C827" s="1" t="s">
        <v>87</v>
      </c>
      <c r="D827" s="1"/>
      <c r="E827" s="19"/>
      <c r="F827" s="1"/>
      <c r="G827" s="1"/>
      <c r="H827" s="1"/>
      <c r="I827" s="1"/>
      <c r="J827" s="19"/>
    </row>
    <row r="828" spans="1:10">
      <c r="A828" s="1">
        <v>827</v>
      </c>
      <c r="B828" s="1" t="s">
        <v>878</v>
      </c>
      <c r="C828" s="1" t="s">
        <v>87</v>
      </c>
      <c r="D828" s="1"/>
      <c r="E828" s="19"/>
      <c r="F828" s="1"/>
      <c r="G828" s="1"/>
      <c r="H828" s="1"/>
      <c r="I828" s="1"/>
      <c r="J828" s="19"/>
    </row>
    <row r="829" spans="1:10">
      <c r="A829" s="1">
        <v>828</v>
      </c>
      <c r="B829" s="1" t="s">
        <v>879</v>
      </c>
      <c r="C829" s="1" t="s">
        <v>513</v>
      </c>
      <c r="D829" s="1"/>
      <c r="E829" s="19"/>
      <c r="F829" s="1"/>
      <c r="G829" s="1"/>
      <c r="H829" s="1"/>
      <c r="I829" s="1"/>
      <c r="J829" s="19"/>
    </row>
    <row r="830" spans="1:10">
      <c r="A830" s="1">
        <v>829</v>
      </c>
      <c r="B830" s="1" t="s">
        <v>880</v>
      </c>
      <c r="C830" s="1" t="s">
        <v>133</v>
      </c>
      <c r="D830" s="1"/>
      <c r="E830" s="19"/>
      <c r="F830" s="1"/>
      <c r="G830" s="1">
        <v>50.4</v>
      </c>
      <c r="H830" s="1"/>
      <c r="I830" s="1"/>
      <c r="J830" s="19"/>
    </row>
    <row r="831" spans="1:10">
      <c r="A831" s="1">
        <v>830</v>
      </c>
      <c r="B831" s="1" t="s">
        <v>881</v>
      </c>
      <c r="C831" s="1" t="s">
        <v>513</v>
      </c>
      <c r="D831" s="1"/>
      <c r="E831" s="19"/>
      <c r="F831" s="1"/>
      <c r="G831" s="1"/>
      <c r="H831" s="1">
        <v>58.3</v>
      </c>
      <c r="I831" s="1"/>
      <c r="J831" s="19"/>
    </row>
    <row r="832" spans="1:10">
      <c r="A832" s="1">
        <v>831</v>
      </c>
      <c r="B832" s="1" t="s">
        <v>882</v>
      </c>
      <c r="C832" s="1" t="s">
        <v>167</v>
      </c>
      <c r="D832" s="1"/>
      <c r="E832" s="19"/>
      <c r="F832" s="1"/>
      <c r="G832" s="1"/>
      <c r="H832" s="1"/>
      <c r="I832" s="1">
        <v>23.8</v>
      </c>
      <c r="J832" s="19"/>
    </row>
    <row r="833" spans="1:10">
      <c r="A833" s="1">
        <v>832</v>
      </c>
      <c r="B833" s="1" t="s">
        <v>883</v>
      </c>
      <c r="C833" s="1" t="s">
        <v>642</v>
      </c>
      <c r="D833" s="1"/>
      <c r="E833" s="19"/>
      <c r="F833" s="1"/>
      <c r="G833" s="1"/>
      <c r="H833" s="1"/>
      <c r="I833" s="1"/>
      <c r="J833" s="19"/>
    </row>
    <row r="834" spans="1:10">
      <c r="A834" s="1">
        <v>833</v>
      </c>
      <c r="B834" s="1" t="s">
        <v>884</v>
      </c>
      <c r="C834" s="1" t="s">
        <v>151</v>
      </c>
      <c r="D834" s="1"/>
      <c r="E834" s="19"/>
      <c r="F834" s="1">
        <v>37.799999999999997</v>
      </c>
      <c r="G834" s="1"/>
      <c r="H834" s="1">
        <v>17.8</v>
      </c>
      <c r="I834" s="1"/>
      <c r="J834" s="19"/>
    </row>
    <row r="835" spans="1:10">
      <c r="A835" s="1">
        <v>834</v>
      </c>
      <c r="B835" s="1" t="s">
        <v>885</v>
      </c>
      <c r="C835" s="1" t="s">
        <v>87</v>
      </c>
      <c r="D835" s="1"/>
      <c r="E835" s="19"/>
      <c r="F835" s="1">
        <v>49.9</v>
      </c>
      <c r="G835" s="1"/>
      <c r="H835" s="1"/>
      <c r="I835" s="1"/>
      <c r="J835" s="19"/>
    </row>
    <row r="836" spans="1:10">
      <c r="A836" s="1">
        <v>835</v>
      </c>
      <c r="B836" s="1" t="s">
        <v>886</v>
      </c>
      <c r="C836" s="1" t="s">
        <v>338</v>
      </c>
      <c r="D836" s="1"/>
      <c r="E836" s="19"/>
      <c r="F836" s="1">
        <v>45.6</v>
      </c>
      <c r="G836" s="1"/>
      <c r="H836" s="1"/>
      <c r="I836" s="1"/>
      <c r="J836" s="19"/>
    </row>
    <row r="837" spans="1:10">
      <c r="A837" s="1">
        <v>836</v>
      </c>
      <c r="B837" s="1" t="s">
        <v>887</v>
      </c>
      <c r="C837" s="1" t="s">
        <v>167</v>
      </c>
      <c r="D837" s="1"/>
      <c r="E837" s="19"/>
      <c r="F837" s="1"/>
      <c r="G837" s="1">
        <v>30.8</v>
      </c>
      <c r="H837" s="1"/>
      <c r="I837" s="1"/>
      <c r="J837" s="19"/>
    </row>
    <row r="838" spans="1:10">
      <c r="A838" s="1">
        <v>837</v>
      </c>
      <c r="B838" s="1" t="s">
        <v>888</v>
      </c>
      <c r="C838" s="1" t="s">
        <v>125</v>
      </c>
      <c r="D838" s="1"/>
      <c r="E838" s="19"/>
      <c r="F838" s="1"/>
      <c r="G838" s="1">
        <v>44.9</v>
      </c>
      <c r="H838" s="1"/>
      <c r="I838" s="1"/>
      <c r="J838" s="19"/>
    </row>
    <row r="839" spans="1:10">
      <c r="A839" s="1">
        <v>838</v>
      </c>
      <c r="B839" s="1" t="s">
        <v>889</v>
      </c>
      <c r="C839" s="1" t="s">
        <v>125</v>
      </c>
      <c r="D839" s="1"/>
      <c r="E839" s="19"/>
      <c r="F839" s="1"/>
      <c r="G839" s="1">
        <v>43.5</v>
      </c>
      <c r="H839" s="1"/>
      <c r="I839" s="1"/>
      <c r="J839" s="19"/>
    </row>
    <row r="840" spans="1:10">
      <c r="A840" s="1">
        <v>839</v>
      </c>
      <c r="B840" s="1" t="s">
        <v>890</v>
      </c>
      <c r="C840" s="1" t="s">
        <v>125</v>
      </c>
      <c r="D840" s="1"/>
      <c r="E840" s="19"/>
      <c r="F840" s="1"/>
      <c r="G840" s="1">
        <v>44.9</v>
      </c>
      <c r="H840" s="1"/>
      <c r="I840" s="1"/>
      <c r="J840" s="19"/>
    </row>
    <row r="841" spans="1:10">
      <c r="A841" s="1">
        <v>840</v>
      </c>
      <c r="B841" s="1" t="s">
        <v>891</v>
      </c>
      <c r="C841" s="1" t="s">
        <v>125</v>
      </c>
      <c r="D841" s="1"/>
      <c r="E841" s="19"/>
      <c r="F841" s="1"/>
      <c r="G841" s="1"/>
      <c r="H841" s="1"/>
      <c r="I841" s="1"/>
      <c r="J841" s="19"/>
    </row>
    <row r="842" spans="1:10">
      <c r="A842" s="1">
        <v>841</v>
      </c>
      <c r="B842" s="1" t="s">
        <v>892</v>
      </c>
      <c r="C842" s="1" t="s">
        <v>125</v>
      </c>
      <c r="D842" s="1"/>
      <c r="E842" s="19"/>
      <c r="F842" s="1"/>
      <c r="G842" s="1"/>
      <c r="H842" s="1"/>
      <c r="I842" s="1"/>
      <c r="J842" s="19"/>
    </row>
    <row r="843" spans="1:10">
      <c r="A843" s="1">
        <v>842</v>
      </c>
      <c r="B843" s="1" t="s">
        <v>893</v>
      </c>
      <c r="C843" s="1" t="s">
        <v>125</v>
      </c>
      <c r="D843" s="1"/>
      <c r="E843" s="19"/>
      <c r="F843" s="1"/>
      <c r="G843" s="1">
        <v>35.6</v>
      </c>
      <c r="H843" s="1"/>
      <c r="I843" s="1"/>
      <c r="J843" s="19"/>
    </row>
    <row r="844" spans="1:10">
      <c r="A844" s="1">
        <v>843</v>
      </c>
      <c r="B844" s="1" t="s">
        <v>894</v>
      </c>
      <c r="C844" s="1" t="s">
        <v>125</v>
      </c>
      <c r="D844" s="1"/>
      <c r="E844" s="19"/>
      <c r="F844" s="1"/>
      <c r="G844" s="1"/>
      <c r="H844" s="1"/>
      <c r="I844" s="1"/>
      <c r="J844" s="19"/>
    </row>
    <row r="845" spans="1:10">
      <c r="A845" s="1">
        <v>844</v>
      </c>
      <c r="B845" s="1" t="s">
        <v>895</v>
      </c>
      <c r="C845" s="1" t="s">
        <v>125</v>
      </c>
      <c r="D845" s="1"/>
      <c r="E845" s="19"/>
      <c r="F845" s="1"/>
      <c r="G845" s="1"/>
      <c r="H845" s="1"/>
      <c r="I845" s="1"/>
      <c r="J845" s="19"/>
    </row>
    <row r="846" spans="1:10">
      <c r="A846" s="1">
        <v>845</v>
      </c>
      <c r="B846" s="1" t="s">
        <v>896</v>
      </c>
      <c r="C846" s="1" t="s">
        <v>125</v>
      </c>
      <c r="D846" s="1"/>
      <c r="E846" s="19"/>
      <c r="F846" s="1"/>
      <c r="G846" s="1"/>
      <c r="H846" s="1"/>
      <c r="I846" s="1"/>
      <c r="J846" s="19"/>
    </row>
    <row r="847" spans="1:10">
      <c r="A847" s="1">
        <v>846</v>
      </c>
      <c r="B847" s="1" t="s">
        <v>897</v>
      </c>
      <c r="C847" s="1" t="s">
        <v>125</v>
      </c>
      <c r="D847" s="1"/>
      <c r="E847" s="19"/>
      <c r="F847" s="1"/>
      <c r="G847" s="1">
        <v>35.700000000000003</v>
      </c>
      <c r="H847" s="1"/>
      <c r="I847" s="1"/>
      <c r="J847" s="19"/>
    </row>
    <row r="848" spans="1:10">
      <c r="A848" s="1">
        <v>847</v>
      </c>
      <c r="B848" s="1" t="s">
        <v>898</v>
      </c>
      <c r="C848" s="1" t="s">
        <v>190</v>
      </c>
      <c r="D848" s="1"/>
      <c r="E848" s="19"/>
      <c r="F848" s="1"/>
      <c r="G848" s="1"/>
      <c r="H848" s="1">
        <v>19.399999999999999</v>
      </c>
      <c r="I848" s="1"/>
      <c r="J848" s="19"/>
    </row>
    <row r="849" spans="1:10">
      <c r="A849" s="1">
        <v>848</v>
      </c>
      <c r="B849" s="1" t="s">
        <v>899</v>
      </c>
      <c r="C849" s="1" t="s">
        <v>190</v>
      </c>
      <c r="D849" s="1"/>
      <c r="E849" s="19"/>
      <c r="F849" s="1"/>
      <c r="G849" s="1"/>
      <c r="H849" s="1"/>
      <c r="I849" s="1"/>
      <c r="J849" s="19">
        <v>22.1</v>
      </c>
    </row>
    <row r="850" spans="1:10">
      <c r="A850" s="1">
        <v>849</v>
      </c>
      <c r="B850" s="1" t="s">
        <v>900</v>
      </c>
      <c r="C850" s="1" t="s">
        <v>190</v>
      </c>
      <c r="D850" s="1"/>
      <c r="E850" s="19"/>
      <c r="F850" s="1"/>
      <c r="G850" s="1"/>
      <c r="H850" s="1"/>
      <c r="I850" s="1"/>
      <c r="J850" s="19">
        <v>54.7</v>
      </c>
    </row>
    <row r="851" spans="1:10">
      <c r="A851" s="1">
        <v>850</v>
      </c>
      <c r="B851" s="1" t="s">
        <v>901</v>
      </c>
      <c r="C851" s="1" t="s">
        <v>190</v>
      </c>
      <c r="D851" s="1"/>
      <c r="E851" s="19"/>
      <c r="F851" s="1"/>
      <c r="G851" s="1"/>
      <c r="H851" s="1"/>
      <c r="I851" s="1">
        <v>21</v>
      </c>
      <c r="J851" s="19">
        <v>21.7</v>
      </c>
    </row>
    <row r="852" spans="1:10">
      <c r="A852" s="1">
        <v>851</v>
      </c>
      <c r="B852" s="1" t="s">
        <v>902</v>
      </c>
      <c r="C852" s="1" t="s">
        <v>190</v>
      </c>
      <c r="D852" s="1"/>
      <c r="E852" s="19"/>
      <c r="F852" s="1"/>
      <c r="G852" s="1"/>
      <c r="H852" s="1"/>
      <c r="I852" s="1"/>
      <c r="J852" s="19">
        <v>36.799999999999997</v>
      </c>
    </row>
    <row r="853" spans="1:10">
      <c r="A853" s="1">
        <v>852</v>
      </c>
      <c r="B853" s="1" t="s">
        <v>903</v>
      </c>
      <c r="C853" s="1" t="s">
        <v>190</v>
      </c>
      <c r="D853" s="1"/>
      <c r="E853" s="19"/>
      <c r="F853" s="1"/>
      <c r="G853" s="1"/>
      <c r="H853" s="1"/>
      <c r="I853" s="1"/>
      <c r="J853" s="19">
        <v>22.2</v>
      </c>
    </row>
    <row r="854" spans="1:10">
      <c r="A854" s="1">
        <v>853</v>
      </c>
      <c r="B854" s="1" t="s">
        <v>904</v>
      </c>
      <c r="C854" s="1" t="s">
        <v>190</v>
      </c>
      <c r="D854" s="1"/>
      <c r="E854" s="19"/>
      <c r="F854" s="1"/>
      <c r="G854" s="1"/>
      <c r="H854" s="1"/>
      <c r="I854" s="1"/>
      <c r="J854" s="19"/>
    </row>
    <row r="855" spans="1:10">
      <c r="A855" s="1">
        <v>854</v>
      </c>
      <c r="B855" s="1" t="s">
        <v>905</v>
      </c>
      <c r="C855" s="1" t="s">
        <v>190</v>
      </c>
      <c r="D855" s="1"/>
      <c r="E855" s="19"/>
      <c r="F855" s="1"/>
      <c r="G855" s="1"/>
      <c r="H855" s="1"/>
      <c r="I855" s="1"/>
      <c r="J855" s="19"/>
    </row>
    <row r="856" spans="1:10">
      <c r="A856" s="1">
        <v>855</v>
      </c>
      <c r="B856" s="1" t="s">
        <v>906</v>
      </c>
      <c r="C856" s="1" t="s">
        <v>190</v>
      </c>
      <c r="D856" s="1"/>
      <c r="E856" s="19"/>
      <c r="F856" s="1"/>
      <c r="G856" s="1"/>
      <c r="H856" s="1"/>
      <c r="I856" s="1"/>
      <c r="J856" s="19"/>
    </row>
    <row r="857" spans="1:10">
      <c r="A857" s="1">
        <v>856</v>
      </c>
      <c r="B857" s="1" t="s">
        <v>907</v>
      </c>
      <c r="C857" s="1" t="s">
        <v>341</v>
      </c>
      <c r="D857" s="1"/>
      <c r="E857" s="19"/>
      <c r="F857" s="1"/>
      <c r="G857" s="1"/>
      <c r="H857" s="1"/>
      <c r="I857" s="1"/>
      <c r="J857" s="19"/>
    </row>
    <row r="858" spans="1:10">
      <c r="A858" s="1">
        <v>857</v>
      </c>
      <c r="B858" s="1" t="s">
        <v>908</v>
      </c>
      <c r="C858" s="1" t="s">
        <v>33</v>
      </c>
      <c r="D858" s="1"/>
      <c r="E858" s="19"/>
      <c r="F858" s="1"/>
      <c r="G858" s="1"/>
      <c r="H858" s="1">
        <v>56.3</v>
      </c>
      <c r="I858" s="1"/>
      <c r="J858" s="19"/>
    </row>
    <row r="859" spans="1:10">
      <c r="A859" s="1">
        <v>858</v>
      </c>
      <c r="B859" s="1" t="s">
        <v>909</v>
      </c>
      <c r="C859" s="1" t="s">
        <v>33</v>
      </c>
      <c r="D859" s="1"/>
      <c r="E859" s="19"/>
      <c r="F859" s="1"/>
      <c r="G859" s="1"/>
      <c r="H859" s="1"/>
      <c r="I859" s="1"/>
      <c r="J859" s="19"/>
    </row>
    <row r="860" spans="1:10">
      <c r="A860" s="1">
        <v>859</v>
      </c>
      <c r="B860" s="1" t="s">
        <v>910</v>
      </c>
      <c r="C860" s="1" t="s">
        <v>33</v>
      </c>
      <c r="D860" s="1"/>
      <c r="E860" s="19"/>
      <c r="F860" s="1"/>
      <c r="G860" s="1"/>
      <c r="H860" s="1">
        <v>28.8</v>
      </c>
      <c r="I860" s="1">
        <v>33.1</v>
      </c>
      <c r="J860" s="19"/>
    </row>
    <row r="861" spans="1:10">
      <c r="A861" s="1">
        <v>860</v>
      </c>
      <c r="B861" s="1" t="s">
        <v>911</v>
      </c>
      <c r="C861" s="1" t="s">
        <v>33</v>
      </c>
      <c r="D861" s="1"/>
      <c r="E861" s="19"/>
      <c r="F861" s="1"/>
      <c r="G861" s="1"/>
      <c r="H861" s="1"/>
      <c r="I861" s="1">
        <v>42.1</v>
      </c>
      <c r="J861" s="19"/>
    </row>
    <row r="862" spans="1:10">
      <c r="A862" s="1">
        <v>861</v>
      </c>
      <c r="B862" s="1" t="s">
        <v>912</v>
      </c>
      <c r="C862" s="1" t="s">
        <v>33</v>
      </c>
      <c r="D862" s="1"/>
      <c r="E862" s="19"/>
      <c r="F862" s="1"/>
      <c r="G862" s="1"/>
      <c r="H862" s="1"/>
      <c r="I862" s="1">
        <v>24.4</v>
      </c>
      <c r="J862" s="19"/>
    </row>
    <row r="863" spans="1:10">
      <c r="A863" s="1">
        <v>862</v>
      </c>
      <c r="B863" s="1" t="s">
        <v>913</v>
      </c>
      <c r="C863" s="1" t="s">
        <v>33</v>
      </c>
      <c r="D863" s="1"/>
      <c r="E863" s="19"/>
      <c r="F863" s="1"/>
      <c r="G863" s="1"/>
      <c r="H863" s="1"/>
      <c r="I863" s="1">
        <v>46.3</v>
      </c>
      <c r="J863" s="19"/>
    </row>
    <row r="864" spans="1:10">
      <c r="A864" s="1">
        <v>863</v>
      </c>
      <c r="B864" s="1" t="s">
        <v>914</v>
      </c>
      <c r="C864" s="1" t="s">
        <v>33</v>
      </c>
      <c r="D864" s="1"/>
      <c r="E864" s="19"/>
      <c r="F864" s="1"/>
      <c r="G864" s="1"/>
      <c r="H864" s="1">
        <v>19.8</v>
      </c>
      <c r="I864" s="1">
        <v>41.1</v>
      </c>
      <c r="J864" s="19"/>
    </row>
    <row r="865" spans="1:10">
      <c r="A865" s="1">
        <v>864</v>
      </c>
      <c r="B865" s="1" t="s">
        <v>915</v>
      </c>
      <c r="C865" s="1" t="s">
        <v>33</v>
      </c>
      <c r="D865" s="1"/>
      <c r="E865" s="19"/>
      <c r="F865" s="1"/>
      <c r="G865" s="1"/>
      <c r="H865" s="1"/>
      <c r="I865" s="1"/>
      <c r="J865" s="19"/>
    </row>
    <row r="866" spans="1:10">
      <c r="A866" s="1">
        <v>865</v>
      </c>
      <c r="B866" s="1" t="s">
        <v>916</v>
      </c>
      <c r="C866" s="1" t="s">
        <v>33</v>
      </c>
      <c r="D866" s="1"/>
      <c r="E866" s="19"/>
      <c r="F866" s="1"/>
      <c r="G866" s="1"/>
      <c r="H866" s="1">
        <v>23.9</v>
      </c>
      <c r="I866" s="1">
        <v>37.4</v>
      </c>
      <c r="J866" s="19"/>
    </row>
    <row r="867" spans="1:10">
      <c r="A867" s="1">
        <v>866</v>
      </c>
      <c r="B867" s="1" t="s">
        <v>917</v>
      </c>
      <c r="C867" s="1" t="s">
        <v>33</v>
      </c>
      <c r="D867" s="1"/>
      <c r="E867" s="19"/>
      <c r="F867" s="1"/>
      <c r="G867" s="1"/>
      <c r="H867" s="1">
        <v>17.600000000000001</v>
      </c>
      <c r="I867" s="1">
        <v>55.4</v>
      </c>
      <c r="J867" s="19"/>
    </row>
    <row r="868" spans="1:10">
      <c r="A868" s="1">
        <v>867</v>
      </c>
      <c r="B868" s="1" t="s">
        <v>918</v>
      </c>
      <c r="C868" s="1" t="s">
        <v>33</v>
      </c>
      <c r="D868" s="1"/>
      <c r="E868" s="19"/>
      <c r="F868" s="1"/>
      <c r="G868" s="1"/>
      <c r="H868" s="1">
        <v>28.5</v>
      </c>
      <c r="I868" s="1">
        <v>34.1</v>
      </c>
      <c r="J868" s="19"/>
    </row>
    <row r="869" spans="1:10">
      <c r="A869" s="1">
        <v>868</v>
      </c>
      <c r="B869" s="1" t="s">
        <v>919</v>
      </c>
      <c r="C869" s="1" t="s">
        <v>33</v>
      </c>
      <c r="D869" s="1"/>
      <c r="E869" s="19"/>
      <c r="F869" s="1"/>
      <c r="G869" s="1"/>
      <c r="H869" s="1">
        <v>42</v>
      </c>
      <c r="I869" s="1">
        <v>72.7</v>
      </c>
      <c r="J869" s="19"/>
    </row>
    <row r="870" spans="1:10">
      <c r="A870" s="1">
        <v>869</v>
      </c>
      <c r="B870" s="1" t="s">
        <v>920</v>
      </c>
      <c r="C870" s="1" t="s">
        <v>138</v>
      </c>
      <c r="D870" s="1"/>
      <c r="E870" s="19"/>
      <c r="F870" s="1"/>
      <c r="G870" s="1">
        <v>28.4</v>
      </c>
      <c r="H870" s="1"/>
      <c r="I870" s="1"/>
      <c r="J870" s="19"/>
    </row>
    <row r="871" spans="1:10">
      <c r="A871" s="1">
        <v>870</v>
      </c>
      <c r="B871" s="1" t="s">
        <v>921</v>
      </c>
      <c r="C871" s="1" t="s">
        <v>138</v>
      </c>
      <c r="D871" s="1"/>
      <c r="E871" s="19"/>
      <c r="F871" s="1"/>
      <c r="G871" s="1"/>
      <c r="H871" s="1">
        <v>54.9</v>
      </c>
      <c r="I871" s="1">
        <v>55</v>
      </c>
      <c r="J871" s="19"/>
    </row>
    <row r="872" spans="1:10">
      <c r="A872" s="1">
        <v>871</v>
      </c>
      <c r="B872" s="1" t="s">
        <v>922</v>
      </c>
      <c r="C872" s="1" t="s">
        <v>2</v>
      </c>
      <c r="D872" s="1"/>
      <c r="E872" s="19"/>
      <c r="F872" s="1"/>
      <c r="G872" s="1"/>
      <c r="H872" s="1"/>
      <c r="I872" s="1"/>
      <c r="J872" s="19"/>
    </row>
    <row r="873" spans="1:10">
      <c r="A873" s="1">
        <v>872</v>
      </c>
      <c r="B873" s="1" t="s">
        <v>923</v>
      </c>
      <c r="C873" s="1" t="s">
        <v>495</v>
      </c>
      <c r="D873" s="1"/>
      <c r="E873" s="19"/>
      <c r="F873" s="1">
        <v>31.2</v>
      </c>
      <c r="G873" s="1"/>
      <c r="H873" s="1">
        <v>90.4</v>
      </c>
      <c r="I873" s="1">
        <v>26.1</v>
      </c>
      <c r="J873" s="19"/>
    </row>
    <row r="874" spans="1:10">
      <c r="A874" s="1">
        <v>873</v>
      </c>
      <c r="B874" s="1" t="s">
        <v>924</v>
      </c>
      <c r="C874" s="1" t="s">
        <v>190</v>
      </c>
      <c r="D874" s="1"/>
      <c r="E874" s="19"/>
      <c r="F874" s="1"/>
      <c r="G874" s="1"/>
      <c r="H874" s="1"/>
      <c r="I874" s="1"/>
      <c r="J874" s="19"/>
    </row>
    <row r="875" spans="1:10">
      <c r="A875" s="1">
        <v>874</v>
      </c>
      <c r="B875" s="1" t="s">
        <v>925</v>
      </c>
      <c r="C875" s="1" t="s">
        <v>926</v>
      </c>
      <c r="D875" s="1"/>
      <c r="E875" s="19"/>
      <c r="F875" s="1"/>
      <c r="G875" s="1"/>
      <c r="H875" s="1"/>
      <c r="I875" s="1"/>
      <c r="J875" s="19"/>
    </row>
    <row r="876" spans="1:10">
      <c r="A876" s="1">
        <v>875</v>
      </c>
      <c r="B876" s="1" t="s">
        <v>927</v>
      </c>
      <c r="C876" s="1" t="s">
        <v>341</v>
      </c>
      <c r="D876" s="1"/>
      <c r="E876" s="19"/>
      <c r="F876" s="1"/>
      <c r="G876" s="1"/>
      <c r="H876" s="1"/>
      <c r="I876" s="1"/>
      <c r="J876" s="19"/>
    </row>
    <row r="877" spans="1:10">
      <c r="A877" s="1">
        <v>876</v>
      </c>
      <c r="B877" s="1" t="s">
        <v>928</v>
      </c>
      <c r="C877" s="1" t="s">
        <v>190</v>
      </c>
      <c r="D877" s="1"/>
      <c r="E877" s="19"/>
      <c r="F877" s="1"/>
      <c r="G877" s="1"/>
      <c r="H877" s="1"/>
      <c r="I877" s="1"/>
      <c r="J877" s="19">
        <v>48.9</v>
      </c>
    </row>
    <row r="878" spans="1:10">
      <c r="A878" s="1">
        <v>877</v>
      </c>
      <c r="B878" s="1" t="s">
        <v>929</v>
      </c>
      <c r="C878" s="1" t="s">
        <v>756</v>
      </c>
      <c r="D878" s="1"/>
      <c r="E878" s="19"/>
      <c r="F878" s="1">
        <v>39</v>
      </c>
      <c r="G878" s="1"/>
      <c r="H878" s="1"/>
      <c r="I878" s="1"/>
      <c r="J878" s="19"/>
    </row>
    <row r="879" spans="1:10">
      <c r="A879" s="1">
        <v>878</v>
      </c>
      <c r="B879" s="1" t="s">
        <v>930</v>
      </c>
      <c r="C879" s="1" t="s">
        <v>2</v>
      </c>
      <c r="D879" s="1"/>
      <c r="E879" s="19"/>
      <c r="F879" s="1"/>
      <c r="G879" s="1"/>
      <c r="H879" s="1"/>
      <c r="I879" s="1"/>
      <c r="J879" s="19">
        <v>32</v>
      </c>
    </row>
    <row r="880" spans="1:10">
      <c r="A880" s="1">
        <v>879</v>
      </c>
      <c r="B880" s="1" t="s">
        <v>931</v>
      </c>
      <c r="C880" s="1" t="s">
        <v>6</v>
      </c>
      <c r="D880" s="1"/>
      <c r="E880" s="19"/>
      <c r="F880" s="1"/>
      <c r="G880" s="1"/>
      <c r="H880" s="1">
        <v>29.4</v>
      </c>
      <c r="I880" s="1">
        <v>56.5</v>
      </c>
      <c r="J880" s="19"/>
    </row>
    <row r="881" spans="1:10">
      <c r="A881" s="1">
        <v>880</v>
      </c>
      <c r="B881" s="1" t="s">
        <v>932</v>
      </c>
      <c r="C881" s="1" t="s">
        <v>933</v>
      </c>
      <c r="D881" s="1"/>
      <c r="E881" s="19"/>
      <c r="F881" s="1"/>
      <c r="G881" s="1"/>
      <c r="H881" s="1"/>
      <c r="I881" s="1"/>
      <c r="J881" s="19"/>
    </row>
    <row r="882" spans="1:10">
      <c r="A882" s="1">
        <v>881</v>
      </c>
      <c r="B882" s="1" t="s">
        <v>934</v>
      </c>
      <c r="C882" s="1" t="s">
        <v>935</v>
      </c>
      <c r="D882" s="1"/>
      <c r="E882" s="19"/>
      <c r="F882" s="1">
        <v>45.4</v>
      </c>
      <c r="G882" s="1"/>
      <c r="H882" s="1"/>
      <c r="I882" s="1"/>
      <c r="J882" s="19"/>
    </row>
    <row r="883" spans="1:10">
      <c r="A883" s="1">
        <v>882</v>
      </c>
      <c r="B883" s="1" t="s">
        <v>936</v>
      </c>
      <c r="C883" s="1" t="s">
        <v>6</v>
      </c>
      <c r="D883" s="1"/>
      <c r="E883" s="19"/>
      <c r="F883" s="1"/>
      <c r="G883" s="1"/>
      <c r="H883" s="1">
        <v>81.5</v>
      </c>
      <c r="I883" s="1">
        <v>93.7</v>
      </c>
      <c r="J883" s="19"/>
    </row>
    <row r="884" spans="1:10">
      <c r="A884" s="1">
        <v>883</v>
      </c>
      <c r="B884" s="1" t="s">
        <v>937</v>
      </c>
      <c r="C884" s="1" t="s">
        <v>562</v>
      </c>
      <c r="D884" s="1"/>
      <c r="E884" s="19"/>
      <c r="F884" s="1"/>
      <c r="G884" s="1"/>
      <c r="H884" s="1"/>
      <c r="I884" s="1"/>
      <c r="J884" s="19"/>
    </row>
    <row r="885" spans="1:10">
      <c r="A885" s="1">
        <v>884</v>
      </c>
      <c r="B885" s="1" t="s">
        <v>938</v>
      </c>
      <c r="C885" s="1" t="s">
        <v>939</v>
      </c>
      <c r="D885" s="1"/>
      <c r="E885" s="19"/>
      <c r="F885" s="1"/>
      <c r="G885" s="1"/>
      <c r="H885" s="1"/>
      <c r="I885" s="1"/>
      <c r="J885" s="19"/>
    </row>
    <row r="886" spans="1:10">
      <c r="A886" s="1">
        <v>885</v>
      </c>
      <c r="B886" s="1" t="s">
        <v>940</v>
      </c>
      <c r="C886" s="1" t="s">
        <v>6</v>
      </c>
      <c r="D886" s="1"/>
      <c r="E886" s="19"/>
      <c r="F886" s="1"/>
      <c r="G886" s="1"/>
      <c r="H886" s="1">
        <v>72.7</v>
      </c>
      <c r="I886" s="1">
        <v>96.3</v>
      </c>
      <c r="J886" s="19"/>
    </row>
    <row r="887" spans="1:10">
      <c r="A887" s="1">
        <v>886</v>
      </c>
      <c r="B887" s="1" t="s">
        <v>941</v>
      </c>
      <c r="C887" s="1" t="s">
        <v>6</v>
      </c>
      <c r="D887" s="1"/>
      <c r="E887" s="19"/>
      <c r="F887" s="1"/>
      <c r="G887" s="1"/>
      <c r="H887" s="1">
        <v>59.7</v>
      </c>
      <c r="I887" s="1">
        <v>83.8</v>
      </c>
      <c r="J887" s="19"/>
    </row>
    <row r="888" spans="1:10">
      <c r="A888" s="1">
        <v>887</v>
      </c>
      <c r="B888" s="1" t="s">
        <v>942</v>
      </c>
      <c r="C888" s="1" t="s">
        <v>6</v>
      </c>
      <c r="D888" s="1"/>
      <c r="E888" s="19"/>
      <c r="F888" s="1"/>
      <c r="G888" s="1"/>
      <c r="H888" s="1">
        <v>45.2</v>
      </c>
      <c r="I888" s="1">
        <v>73.900000000000006</v>
      </c>
      <c r="J888" s="19"/>
    </row>
    <row r="889" spans="1:10">
      <c r="A889" s="1">
        <v>888</v>
      </c>
      <c r="B889" s="1" t="s">
        <v>943</v>
      </c>
      <c r="C889" s="1" t="s">
        <v>562</v>
      </c>
      <c r="D889" s="1"/>
      <c r="E889" s="19"/>
      <c r="F889" s="1"/>
      <c r="G889" s="1"/>
      <c r="H889" s="1"/>
      <c r="I889" s="1"/>
      <c r="J889" s="19"/>
    </row>
    <row r="890" spans="1:10">
      <c r="A890" s="1">
        <v>889</v>
      </c>
      <c r="B890" s="1" t="s">
        <v>944</v>
      </c>
      <c r="C890" s="1" t="s">
        <v>678</v>
      </c>
      <c r="D890" s="1"/>
      <c r="E890" s="19"/>
      <c r="F890" s="1"/>
      <c r="G890" s="1">
        <v>40.6</v>
      </c>
      <c r="H890" s="1"/>
      <c r="I890" s="1"/>
      <c r="J890" s="19"/>
    </row>
    <row r="891" spans="1:10">
      <c r="A891" s="1">
        <v>890</v>
      </c>
      <c r="B891" s="1" t="s">
        <v>945</v>
      </c>
      <c r="C891" s="1" t="s">
        <v>562</v>
      </c>
      <c r="D891" s="1"/>
      <c r="E891" s="19"/>
      <c r="F891" s="1"/>
      <c r="G891" s="1"/>
      <c r="H891" s="1"/>
      <c r="I891" s="1"/>
      <c r="J891" s="19"/>
    </row>
    <row r="892" spans="1:10">
      <c r="A892" s="1">
        <v>891</v>
      </c>
      <c r="B892" s="1" t="s">
        <v>946</v>
      </c>
      <c r="C892" s="1" t="s">
        <v>682</v>
      </c>
      <c r="D892" s="1"/>
      <c r="E892" s="19"/>
      <c r="F892" s="1"/>
      <c r="G892" s="1">
        <v>32.5</v>
      </c>
      <c r="H892" s="1"/>
      <c r="I892" s="1"/>
      <c r="J892" s="19"/>
    </row>
    <row r="893" spans="1:10">
      <c r="A893" s="1">
        <v>892</v>
      </c>
      <c r="B893" s="1" t="s">
        <v>947</v>
      </c>
      <c r="C893" s="1" t="s">
        <v>2</v>
      </c>
      <c r="D893" s="1"/>
      <c r="E893" s="19"/>
      <c r="F893" s="1"/>
      <c r="G893" s="1"/>
      <c r="H893" s="1"/>
      <c r="I893" s="1"/>
      <c r="J893" s="19"/>
    </row>
    <row r="894" spans="1:10">
      <c r="A894" s="1">
        <v>893</v>
      </c>
      <c r="B894" s="1" t="s">
        <v>948</v>
      </c>
      <c r="C894" s="1" t="s">
        <v>159</v>
      </c>
      <c r="D894" s="1"/>
      <c r="E894" s="19"/>
      <c r="F894" s="1">
        <v>39.6</v>
      </c>
      <c r="G894" s="1"/>
      <c r="H894" s="1"/>
      <c r="I894" s="1"/>
      <c r="J894" s="19"/>
    </row>
    <row r="895" spans="1:10">
      <c r="A895" s="1">
        <v>894</v>
      </c>
      <c r="B895" s="1" t="s">
        <v>949</v>
      </c>
      <c r="C895" s="1" t="s">
        <v>950</v>
      </c>
      <c r="D895" s="1"/>
      <c r="E895" s="19"/>
      <c r="F895" s="1"/>
      <c r="G895" s="1"/>
      <c r="H895" s="1"/>
      <c r="I895" s="1"/>
      <c r="J895" s="19"/>
    </row>
    <row r="896" spans="1:10">
      <c r="A896" s="1">
        <v>895</v>
      </c>
      <c r="B896" s="1" t="s">
        <v>951</v>
      </c>
      <c r="C896" s="1" t="s">
        <v>20</v>
      </c>
      <c r="D896" s="1"/>
      <c r="E896" s="19"/>
      <c r="F896" s="1"/>
      <c r="G896" s="1"/>
      <c r="H896" s="1"/>
      <c r="I896" s="1"/>
      <c r="J896" s="19">
        <v>25.3</v>
      </c>
    </row>
    <row r="897" spans="1:10">
      <c r="A897" s="1">
        <v>896</v>
      </c>
      <c r="B897" s="1" t="s">
        <v>952</v>
      </c>
      <c r="C897" s="1" t="s">
        <v>584</v>
      </c>
      <c r="D897" s="1"/>
      <c r="E897" s="19"/>
      <c r="F897" s="1"/>
      <c r="G897" s="1"/>
      <c r="H897" s="1"/>
      <c r="I897" s="1"/>
      <c r="J897" s="19"/>
    </row>
    <row r="898" spans="1:10">
      <c r="A898" s="1">
        <v>897</v>
      </c>
      <c r="B898" s="1" t="s">
        <v>953</v>
      </c>
      <c r="C898" s="1" t="s">
        <v>159</v>
      </c>
      <c r="D898" s="1"/>
      <c r="E898" s="19"/>
      <c r="F898" s="1"/>
      <c r="G898" s="1"/>
      <c r="H898" s="1"/>
      <c r="I898" s="1"/>
      <c r="J898" s="19"/>
    </row>
    <row r="899" spans="1:10">
      <c r="A899" s="1">
        <v>898</v>
      </c>
      <c r="B899" s="1" t="s">
        <v>954</v>
      </c>
      <c r="C899" s="1" t="s">
        <v>6</v>
      </c>
      <c r="D899" s="1"/>
      <c r="E899" s="19"/>
      <c r="F899" s="1"/>
      <c r="G899" s="1"/>
      <c r="H899" s="1">
        <v>23.1</v>
      </c>
      <c r="I899" s="1">
        <v>83.2</v>
      </c>
      <c r="J899" s="19"/>
    </row>
    <row r="900" spans="1:10">
      <c r="A900" s="1">
        <v>899</v>
      </c>
      <c r="B900" s="1" t="s">
        <v>955</v>
      </c>
      <c r="C900" s="1" t="s">
        <v>2</v>
      </c>
      <c r="D900" s="1"/>
      <c r="E900" s="19"/>
      <c r="F900" s="1"/>
      <c r="G900" s="1">
        <v>25.3</v>
      </c>
      <c r="H900" s="1"/>
      <c r="I900" s="1"/>
      <c r="J900" s="19"/>
    </row>
    <row r="901" spans="1:10">
      <c r="A901" s="1">
        <v>900</v>
      </c>
      <c r="B901" s="1" t="s">
        <v>956</v>
      </c>
      <c r="C901" s="1" t="s">
        <v>2</v>
      </c>
      <c r="D901" s="1"/>
      <c r="E901" s="19"/>
      <c r="F901" s="1"/>
      <c r="G901" s="1"/>
      <c r="H901" s="1"/>
      <c r="I901" s="1">
        <v>50.4</v>
      </c>
      <c r="J901" s="19"/>
    </row>
    <row r="902" spans="1:10">
      <c r="A902" s="1">
        <v>901</v>
      </c>
      <c r="B902" s="1" t="s">
        <v>957</v>
      </c>
      <c r="C902" s="1" t="s">
        <v>395</v>
      </c>
      <c r="D902" s="1"/>
      <c r="E902" s="19"/>
      <c r="F902" s="1"/>
      <c r="G902" s="1"/>
      <c r="H902" s="1"/>
      <c r="I902" s="1"/>
      <c r="J902" s="19"/>
    </row>
    <row r="903" spans="1:10">
      <c r="A903" s="1">
        <v>902</v>
      </c>
      <c r="B903" s="1" t="s">
        <v>958</v>
      </c>
      <c r="C903" s="1" t="s">
        <v>20</v>
      </c>
      <c r="D903" s="1"/>
      <c r="E903" s="19"/>
      <c r="F903" s="1"/>
      <c r="G903" s="1"/>
      <c r="H903" s="1">
        <v>68</v>
      </c>
      <c r="I903" s="1">
        <v>63.2</v>
      </c>
      <c r="J903" s="19"/>
    </row>
    <row r="904" spans="1:10">
      <c r="A904" s="1">
        <v>903</v>
      </c>
      <c r="B904" s="1" t="s">
        <v>959</v>
      </c>
      <c r="C904" s="1" t="s">
        <v>2</v>
      </c>
      <c r="D904" s="1"/>
      <c r="E904" s="19"/>
      <c r="F904" s="1"/>
      <c r="G904" s="1">
        <v>37.4</v>
      </c>
      <c r="H904" s="1"/>
      <c r="I904" s="1"/>
      <c r="J904" s="19"/>
    </row>
    <row r="905" spans="1:10">
      <c r="A905" s="1">
        <v>904</v>
      </c>
      <c r="B905" s="1" t="s">
        <v>960</v>
      </c>
      <c r="C905" s="1" t="s">
        <v>201</v>
      </c>
      <c r="D905" s="1"/>
      <c r="E905" s="19"/>
      <c r="F905" s="1"/>
      <c r="G905" s="1"/>
      <c r="H905" s="1">
        <v>38.799999999999997</v>
      </c>
      <c r="I905" s="1"/>
      <c r="J905" s="19"/>
    </row>
    <row r="906" spans="1:10">
      <c r="A906" s="1">
        <v>905</v>
      </c>
      <c r="B906" s="1" t="s">
        <v>961</v>
      </c>
      <c r="C906" s="1" t="s">
        <v>2</v>
      </c>
      <c r="D906" s="1"/>
      <c r="E906" s="19"/>
      <c r="F906" s="1"/>
      <c r="G906" s="1">
        <v>34.200000000000003</v>
      </c>
      <c r="H906" s="1"/>
      <c r="I906" s="1">
        <v>84.9</v>
      </c>
      <c r="J906" s="19"/>
    </row>
    <row r="907" spans="1:10">
      <c r="A907" s="1">
        <v>906</v>
      </c>
      <c r="B907" s="1" t="s">
        <v>962</v>
      </c>
      <c r="C907" s="1" t="s">
        <v>386</v>
      </c>
      <c r="D907" s="1"/>
      <c r="E907" s="19"/>
      <c r="F907" s="1"/>
      <c r="G907" s="1">
        <v>25.5</v>
      </c>
      <c r="H907" s="1"/>
      <c r="I907" s="1"/>
      <c r="J907" s="19"/>
    </row>
    <row r="908" spans="1:10">
      <c r="A908" s="1">
        <v>907</v>
      </c>
      <c r="B908" s="1" t="s">
        <v>963</v>
      </c>
      <c r="C908" s="1" t="s">
        <v>2</v>
      </c>
      <c r="D908" s="1"/>
      <c r="E908" s="19"/>
      <c r="F908" s="1"/>
      <c r="G908" s="1">
        <v>37.5</v>
      </c>
      <c r="H908" s="1"/>
      <c r="I908" s="1"/>
      <c r="J908" s="19">
        <v>27.8</v>
      </c>
    </row>
    <row r="909" spans="1:10">
      <c r="A909" s="1">
        <v>908</v>
      </c>
      <c r="B909" s="1" t="s">
        <v>964</v>
      </c>
      <c r="C909" s="1" t="s">
        <v>33</v>
      </c>
      <c r="D909" s="1"/>
      <c r="E909" s="19"/>
      <c r="F909" s="1"/>
      <c r="G909" s="1"/>
      <c r="H909" s="1">
        <v>22.4</v>
      </c>
      <c r="I909" s="1">
        <v>59</v>
      </c>
      <c r="J909" s="19"/>
    </row>
    <row r="910" spans="1:10">
      <c r="A910" s="1">
        <v>909</v>
      </c>
      <c r="B910" s="1" t="s">
        <v>965</v>
      </c>
      <c r="C910" s="1" t="s">
        <v>2</v>
      </c>
      <c r="D910" s="1"/>
      <c r="E910" s="19"/>
      <c r="F910" s="1"/>
      <c r="G910" s="1"/>
      <c r="H910" s="1"/>
      <c r="I910" s="1"/>
      <c r="J910" s="19">
        <v>36.799999999999997</v>
      </c>
    </row>
    <row r="911" spans="1:10">
      <c r="A911" s="1">
        <v>910</v>
      </c>
      <c r="B911" s="1" t="s">
        <v>966</v>
      </c>
      <c r="C911" s="1" t="s">
        <v>190</v>
      </c>
      <c r="D911" s="1"/>
      <c r="E911" s="19"/>
      <c r="F911" s="1"/>
      <c r="G911" s="1"/>
      <c r="H911" s="1"/>
      <c r="I911" s="1"/>
      <c r="J911" s="19"/>
    </row>
    <row r="912" spans="1:10">
      <c r="A912" s="1">
        <v>911</v>
      </c>
      <c r="B912" s="1" t="s">
        <v>967</v>
      </c>
      <c r="C912" s="1" t="s">
        <v>523</v>
      </c>
      <c r="D912" s="1"/>
      <c r="E912" s="19"/>
      <c r="F912" s="1"/>
      <c r="G912" s="1">
        <v>29.7</v>
      </c>
      <c r="H912" s="1"/>
      <c r="I912" s="1">
        <v>23.2</v>
      </c>
      <c r="J912" s="19"/>
    </row>
    <row r="913" spans="1:10">
      <c r="A913" s="1">
        <v>912</v>
      </c>
      <c r="B913" s="1" t="s">
        <v>968</v>
      </c>
      <c r="C913" s="1" t="s">
        <v>112</v>
      </c>
      <c r="D913" s="1"/>
      <c r="E913" s="19"/>
      <c r="F913" s="1"/>
      <c r="G913" s="1">
        <v>36</v>
      </c>
      <c r="H913" s="1"/>
      <c r="I913" s="1"/>
      <c r="J913" s="19"/>
    </row>
    <row r="914" spans="1:10">
      <c r="A914" s="1">
        <v>913</v>
      </c>
      <c r="B914" s="1" t="s">
        <v>969</v>
      </c>
      <c r="C914" s="1" t="s">
        <v>523</v>
      </c>
      <c r="D914" s="1"/>
      <c r="E914" s="19"/>
      <c r="F914" s="1"/>
      <c r="G914" s="1"/>
      <c r="H914" s="1">
        <v>21</v>
      </c>
      <c r="I914" s="1"/>
      <c r="J914" s="19"/>
    </row>
    <row r="915" spans="1:10">
      <c r="A915" s="1">
        <v>914</v>
      </c>
      <c r="B915" s="1" t="s">
        <v>970</v>
      </c>
      <c r="C915" s="1" t="s">
        <v>756</v>
      </c>
      <c r="D915" s="1"/>
      <c r="E915" s="19"/>
      <c r="F915" s="1"/>
      <c r="G915" s="1"/>
      <c r="H915" s="1"/>
      <c r="I915" s="1"/>
      <c r="J915" s="19"/>
    </row>
    <row r="916" spans="1:10">
      <c r="A916" s="1">
        <v>915</v>
      </c>
      <c r="B916" s="1" t="s">
        <v>971</v>
      </c>
      <c r="C916" s="1" t="s">
        <v>35</v>
      </c>
      <c r="D916" s="1"/>
      <c r="E916" s="19"/>
      <c r="F916" s="1"/>
      <c r="G916" s="1">
        <v>56.4</v>
      </c>
      <c r="H916" s="1"/>
      <c r="I916" s="1"/>
      <c r="J916" s="19"/>
    </row>
    <row r="917" spans="1:10">
      <c r="A917" s="1">
        <v>916</v>
      </c>
      <c r="B917" s="1" t="s">
        <v>972</v>
      </c>
      <c r="C917" s="1" t="s">
        <v>35</v>
      </c>
      <c r="D917" s="1"/>
      <c r="E917" s="19"/>
      <c r="F917" s="1"/>
      <c r="G917" s="1">
        <v>30.7</v>
      </c>
      <c r="H917" s="1"/>
      <c r="I917" s="1"/>
      <c r="J917" s="19"/>
    </row>
    <row r="918" spans="1:10">
      <c r="A918" s="1">
        <v>917</v>
      </c>
      <c r="B918" s="1" t="s">
        <v>973</v>
      </c>
      <c r="C918" s="1" t="s">
        <v>2</v>
      </c>
      <c r="D918" s="1"/>
      <c r="E918" s="19">
        <v>61.5</v>
      </c>
      <c r="F918" s="1"/>
      <c r="G918" s="1">
        <v>100</v>
      </c>
      <c r="H918" s="1">
        <v>43.3</v>
      </c>
      <c r="I918" s="1"/>
      <c r="J918" s="19">
        <v>71.900000000000006</v>
      </c>
    </row>
    <row r="919" spans="1:10">
      <c r="A919" s="1">
        <v>918</v>
      </c>
      <c r="B919" s="1" t="s">
        <v>974</v>
      </c>
      <c r="C919" s="1" t="s">
        <v>74</v>
      </c>
      <c r="D919" s="1"/>
      <c r="E919" s="19">
        <v>51.9</v>
      </c>
      <c r="F919" s="1"/>
      <c r="G919" s="1">
        <v>99.4</v>
      </c>
      <c r="H919" s="1">
        <v>83</v>
      </c>
      <c r="I919" s="1">
        <v>86.1</v>
      </c>
      <c r="J919" s="19">
        <v>88.7</v>
      </c>
    </row>
    <row r="920" spans="1:10">
      <c r="A920" s="1">
        <v>919</v>
      </c>
      <c r="B920" s="1" t="s">
        <v>975</v>
      </c>
      <c r="C920" s="1" t="s">
        <v>159</v>
      </c>
      <c r="D920" s="1"/>
      <c r="E920" s="19">
        <v>41.2</v>
      </c>
      <c r="F920" s="1"/>
      <c r="G920" s="1">
        <v>44.2</v>
      </c>
      <c r="H920" s="1"/>
      <c r="I920" s="1"/>
      <c r="J920" s="19"/>
    </row>
    <row r="921" spans="1:10">
      <c r="A921" s="1">
        <v>920</v>
      </c>
      <c r="B921" s="1" t="s">
        <v>976</v>
      </c>
      <c r="C921" s="1" t="s">
        <v>33</v>
      </c>
      <c r="D921" s="1"/>
      <c r="E921" s="19">
        <v>36.799999999999997</v>
      </c>
      <c r="F921" s="1">
        <v>99.9</v>
      </c>
      <c r="G921" s="1">
        <v>52.5</v>
      </c>
      <c r="H921" s="1">
        <v>100</v>
      </c>
      <c r="I921" s="1">
        <v>100</v>
      </c>
      <c r="J921" s="19">
        <v>61.4</v>
      </c>
    </row>
    <row r="922" spans="1:10">
      <c r="A922" s="1">
        <v>921</v>
      </c>
      <c r="B922" s="1" t="s">
        <v>977</v>
      </c>
      <c r="C922" s="1" t="s">
        <v>6</v>
      </c>
      <c r="D922" s="1"/>
      <c r="E922" s="19">
        <v>33</v>
      </c>
      <c r="F922" s="1">
        <v>100</v>
      </c>
      <c r="G922" s="1"/>
      <c r="H922" s="1">
        <v>100</v>
      </c>
      <c r="I922" s="1">
        <v>100</v>
      </c>
      <c r="J922" s="19">
        <v>94.1</v>
      </c>
    </row>
    <row r="923" spans="1:10">
      <c r="A923" s="1">
        <v>922</v>
      </c>
      <c r="B923" s="1" t="s">
        <v>978</v>
      </c>
      <c r="C923" s="1" t="s">
        <v>153</v>
      </c>
      <c r="D923" s="1"/>
      <c r="E923" s="19">
        <v>30.4</v>
      </c>
      <c r="F923" s="1"/>
      <c r="G923" s="1">
        <v>100</v>
      </c>
      <c r="H923" s="1"/>
      <c r="I923" s="1"/>
      <c r="J923" s="19">
        <v>100</v>
      </c>
    </row>
    <row r="924" spans="1:10">
      <c r="A924" s="1">
        <v>923</v>
      </c>
      <c r="B924" s="1" t="s">
        <v>979</v>
      </c>
      <c r="C924" s="1" t="s">
        <v>2</v>
      </c>
      <c r="D924" s="1"/>
      <c r="E924" s="19"/>
      <c r="F924" s="1">
        <v>31</v>
      </c>
      <c r="G924" s="1">
        <v>100</v>
      </c>
      <c r="H924" s="1"/>
      <c r="I924" s="1">
        <v>38.799999999999997</v>
      </c>
      <c r="J924" s="19">
        <v>35.799999999999997</v>
      </c>
    </row>
    <row r="925" spans="1:10">
      <c r="A925" s="1">
        <v>924</v>
      </c>
      <c r="B925" s="1" t="s">
        <v>980</v>
      </c>
      <c r="C925" s="1" t="s">
        <v>118</v>
      </c>
      <c r="D925" s="1"/>
      <c r="E925" s="19"/>
      <c r="F925" s="1">
        <v>31</v>
      </c>
      <c r="G925" s="1"/>
      <c r="H925" s="1">
        <v>81.400000000000006</v>
      </c>
      <c r="I925" s="1"/>
      <c r="J925" s="19"/>
    </row>
    <row r="926" spans="1:10">
      <c r="A926" s="1">
        <v>925</v>
      </c>
      <c r="B926" s="1" t="s">
        <v>981</v>
      </c>
      <c r="C926" s="1" t="s">
        <v>70</v>
      </c>
      <c r="D926" s="1"/>
      <c r="E926" s="19"/>
      <c r="F926" s="1">
        <v>64.3</v>
      </c>
      <c r="G926" s="1">
        <v>33</v>
      </c>
      <c r="H926" s="1">
        <v>69.099999999999994</v>
      </c>
      <c r="I926" s="1">
        <v>74.8</v>
      </c>
      <c r="J926" s="19">
        <v>34.4</v>
      </c>
    </row>
    <row r="927" spans="1:10">
      <c r="A927" s="1">
        <v>926</v>
      </c>
      <c r="B927" s="1" t="s">
        <v>982</v>
      </c>
      <c r="C927" s="1" t="s">
        <v>6</v>
      </c>
      <c r="D927" s="1"/>
      <c r="E927" s="19"/>
      <c r="F927" s="1">
        <v>53.7</v>
      </c>
      <c r="G927" s="1">
        <v>99.5</v>
      </c>
      <c r="H927" s="1">
        <v>95.1</v>
      </c>
      <c r="I927" s="1">
        <v>100</v>
      </c>
      <c r="J927" s="19">
        <v>53.7</v>
      </c>
    </row>
    <row r="928" spans="1:10">
      <c r="A928" s="1">
        <v>927</v>
      </c>
      <c r="B928" s="1" t="s">
        <v>983</v>
      </c>
      <c r="C928" s="1" t="s">
        <v>33</v>
      </c>
      <c r="D928" s="1"/>
      <c r="E928" s="19"/>
      <c r="F928" s="1">
        <v>78</v>
      </c>
      <c r="G928" s="1"/>
      <c r="H928" s="1">
        <v>100</v>
      </c>
      <c r="I928" s="1">
        <v>99.9</v>
      </c>
      <c r="J928" s="19"/>
    </row>
    <row r="929" spans="1:10">
      <c r="A929" s="1">
        <v>928</v>
      </c>
      <c r="B929" s="1" t="s">
        <v>984</v>
      </c>
      <c r="C929" s="1" t="s">
        <v>33</v>
      </c>
      <c r="D929" s="1"/>
      <c r="E929" s="19"/>
      <c r="F929" s="1">
        <v>88.7</v>
      </c>
      <c r="G929" s="1"/>
      <c r="H929" s="1">
        <v>98</v>
      </c>
      <c r="I929" s="1">
        <v>92.3</v>
      </c>
      <c r="J929" s="19">
        <v>28.9</v>
      </c>
    </row>
    <row r="930" spans="1:10">
      <c r="A930" s="1">
        <v>929</v>
      </c>
      <c r="B930" s="1" t="s">
        <v>985</v>
      </c>
      <c r="C930" s="1" t="s">
        <v>59</v>
      </c>
      <c r="D930" s="1"/>
      <c r="E930" s="19"/>
      <c r="F930" s="1">
        <v>43</v>
      </c>
      <c r="G930" s="1"/>
      <c r="H930" s="1">
        <v>66.3</v>
      </c>
      <c r="I930" s="1">
        <v>95.2</v>
      </c>
      <c r="J930" s="19"/>
    </row>
    <row r="931" spans="1:10">
      <c r="A931" s="1">
        <v>930</v>
      </c>
      <c r="B931" s="1" t="s">
        <v>986</v>
      </c>
      <c r="C931" s="1" t="s">
        <v>33</v>
      </c>
      <c r="D931" s="1"/>
      <c r="E931" s="19"/>
      <c r="F931" s="1">
        <v>99.3</v>
      </c>
      <c r="G931" s="1"/>
      <c r="H931" s="1">
        <v>100</v>
      </c>
      <c r="I931" s="1">
        <v>100</v>
      </c>
      <c r="J931" s="19">
        <v>58.2</v>
      </c>
    </row>
    <row r="932" spans="1:10">
      <c r="A932" s="1">
        <v>931</v>
      </c>
      <c r="B932" s="1" t="s">
        <v>987</v>
      </c>
      <c r="C932" s="1" t="s">
        <v>197</v>
      </c>
      <c r="D932" s="1"/>
      <c r="E932" s="19"/>
      <c r="F932" s="1"/>
      <c r="G932" s="1">
        <v>82.5</v>
      </c>
      <c r="H932" s="1">
        <v>100</v>
      </c>
      <c r="I932" s="1">
        <v>100</v>
      </c>
      <c r="J932" s="19">
        <v>100</v>
      </c>
    </row>
    <row r="933" spans="1:10">
      <c r="A933" s="1">
        <v>932</v>
      </c>
      <c r="B933" s="1" t="s">
        <v>988</v>
      </c>
      <c r="C933" s="1" t="s">
        <v>74</v>
      </c>
      <c r="D933" s="1"/>
      <c r="E933" s="19"/>
      <c r="F933" s="1">
        <v>68.900000000000006</v>
      </c>
      <c r="G933" s="1"/>
      <c r="H933" s="1">
        <v>88.7</v>
      </c>
      <c r="I933" s="1">
        <v>50.6</v>
      </c>
      <c r="J933" s="19">
        <v>63.4</v>
      </c>
    </row>
    <row r="934" spans="1:10">
      <c r="A934" s="1">
        <v>933</v>
      </c>
      <c r="B934" s="1" t="s">
        <v>989</v>
      </c>
      <c r="C934" s="1" t="s">
        <v>190</v>
      </c>
      <c r="D934" s="1"/>
      <c r="E934" s="19"/>
      <c r="F934" s="1">
        <v>98.1</v>
      </c>
      <c r="G934" s="1"/>
      <c r="H934" s="1">
        <v>30.4</v>
      </c>
      <c r="I934" s="1">
        <v>31</v>
      </c>
      <c r="J934" s="19"/>
    </row>
    <row r="935" spans="1:10">
      <c r="A935" s="1">
        <v>934</v>
      </c>
      <c r="B935" s="1" t="s">
        <v>990</v>
      </c>
      <c r="C935" s="1" t="s">
        <v>33</v>
      </c>
      <c r="D935" s="1"/>
      <c r="E935" s="19"/>
      <c r="F935" s="1">
        <v>38.6</v>
      </c>
      <c r="G935" s="1">
        <v>28.5</v>
      </c>
      <c r="H935" s="1"/>
      <c r="I935" s="1">
        <v>53.2</v>
      </c>
      <c r="J935" s="19">
        <v>25.1</v>
      </c>
    </row>
    <row r="936" spans="1:10">
      <c r="A936" s="1">
        <v>935</v>
      </c>
      <c r="B936" s="1" t="s">
        <v>991</v>
      </c>
      <c r="C936" s="1" t="s">
        <v>316</v>
      </c>
      <c r="D936" s="1"/>
      <c r="E936" s="19"/>
      <c r="F936" s="1">
        <v>43.9</v>
      </c>
      <c r="G936" s="1"/>
      <c r="H936" s="1">
        <v>23.3</v>
      </c>
      <c r="I936" s="1">
        <v>56.5</v>
      </c>
      <c r="J936" s="19"/>
    </row>
    <row r="937" spans="1:10">
      <c r="A937" s="1">
        <v>936</v>
      </c>
      <c r="B937" s="1" t="s">
        <v>992</v>
      </c>
      <c r="C937" s="1" t="s">
        <v>59</v>
      </c>
      <c r="D937" s="1"/>
      <c r="E937" s="19"/>
      <c r="F937" s="1">
        <v>41.9</v>
      </c>
      <c r="G937" s="1">
        <v>28.2</v>
      </c>
      <c r="H937" s="1">
        <v>65</v>
      </c>
      <c r="I937" s="1"/>
      <c r="J937" s="19">
        <v>47.1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1"/>
  <sheetViews>
    <sheetView workbookViewId="0">
      <selection activeCell="B22" sqref="B22"/>
    </sheetView>
  </sheetViews>
  <sheetFormatPr defaultRowHeight="14.25"/>
  <cols>
    <col min="2" max="2" width="40.875" style="9" customWidth="1"/>
    <col min="3" max="3" width="23.375" customWidth="1"/>
    <col min="4" max="4" width="15.375" customWidth="1"/>
    <col min="5" max="5" width="26.875" style="11" customWidth="1"/>
  </cols>
  <sheetData>
    <row r="1" spans="1:6" ht="15">
      <c r="A1" s="2" t="s">
        <v>994</v>
      </c>
      <c r="B1" s="10" t="s">
        <v>0</v>
      </c>
      <c r="C1" s="2" t="s">
        <v>995</v>
      </c>
      <c r="D1" s="2" t="s">
        <v>996</v>
      </c>
      <c r="E1" s="20" t="s">
        <v>997</v>
      </c>
      <c r="F1" s="2" t="s">
        <v>994</v>
      </c>
    </row>
    <row r="2" spans="1:6" ht="15">
      <c r="A2" s="2">
        <v>1</v>
      </c>
      <c r="B2" s="10" t="s">
        <v>4</v>
      </c>
      <c r="C2" s="2" t="s">
        <v>2</v>
      </c>
      <c r="D2" s="2" t="s">
        <v>998</v>
      </c>
      <c r="E2" s="20">
        <v>100</v>
      </c>
      <c r="F2" s="2">
        <v>1</v>
      </c>
    </row>
    <row r="3" spans="1:6" ht="15">
      <c r="A3" s="2">
        <v>2</v>
      </c>
      <c r="B3" s="10" t="s">
        <v>999</v>
      </c>
      <c r="C3" s="2" t="s">
        <v>2</v>
      </c>
      <c r="D3" s="2" t="s">
        <v>998</v>
      </c>
      <c r="E3" s="20">
        <v>94.3</v>
      </c>
      <c r="F3" s="2">
        <v>2</v>
      </c>
    </row>
    <row r="4" spans="1:6" ht="15">
      <c r="A4" s="2">
        <v>3</v>
      </c>
      <c r="B4" s="10" t="s">
        <v>3075</v>
      </c>
      <c r="C4" s="2" t="s">
        <v>2</v>
      </c>
      <c r="D4" s="2" t="s">
        <v>1000</v>
      </c>
      <c r="E4" s="20">
        <v>92.2</v>
      </c>
      <c r="F4" s="2">
        <v>3</v>
      </c>
    </row>
    <row r="5" spans="1:6" ht="15">
      <c r="A5" s="2">
        <v>4</v>
      </c>
      <c r="B5" s="10" t="s">
        <v>3</v>
      </c>
      <c r="C5" s="2" t="s">
        <v>2</v>
      </c>
      <c r="D5" s="2" t="s">
        <v>1001</v>
      </c>
      <c r="E5" s="20">
        <v>89</v>
      </c>
      <c r="F5" s="2">
        <v>4</v>
      </c>
    </row>
    <row r="6" spans="1:6" ht="15">
      <c r="A6" s="2">
        <v>5</v>
      </c>
      <c r="B6" s="10" t="s">
        <v>7</v>
      </c>
      <c r="C6" s="2" t="s">
        <v>6</v>
      </c>
      <c r="D6" s="2" t="s">
        <v>1002</v>
      </c>
      <c r="E6" s="20">
        <v>86.7</v>
      </c>
      <c r="F6" s="2">
        <v>5</v>
      </c>
    </row>
    <row r="7" spans="1:6" ht="15">
      <c r="A7" s="2">
        <v>6</v>
      </c>
      <c r="B7" s="10" t="s">
        <v>5</v>
      </c>
      <c r="C7" s="2" t="s">
        <v>6</v>
      </c>
      <c r="D7" s="2" t="s">
        <v>1003</v>
      </c>
      <c r="E7" s="20">
        <v>86.2</v>
      </c>
      <c r="F7" s="2">
        <v>6</v>
      </c>
    </row>
    <row r="8" spans="1:6" ht="15">
      <c r="A8" s="2">
        <v>7</v>
      </c>
      <c r="B8" s="10" t="s">
        <v>1004</v>
      </c>
      <c r="C8" s="2" t="s">
        <v>2</v>
      </c>
      <c r="D8" s="2" t="s">
        <v>1005</v>
      </c>
      <c r="E8" s="20">
        <v>85.1</v>
      </c>
      <c r="F8" s="2">
        <v>7</v>
      </c>
    </row>
    <row r="9" spans="1:6" ht="15">
      <c r="A9" s="2">
        <v>8</v>
      </c>
      <c r="B9" s="10" t="s">
        <v>2010</v>
      </c>
      <c r="C9" s="2" t="s">
        <v>2</v>
      </c>
      <c r="D9" s="2" t="s">
        <v>1007</v>
      </c>
      <c r="E9" s="20">
        <v>84.5</v>
      </c>
      <c r="F9" s="2">
        <v>8</v>
      </c>
    </row>
    <row r="10" spans="1:6" ht="15">
      <c r="A10" s="2">
        <v>9</v>
      </c>
      <c r="B10" s="10" t="s">
        <v>17</v>
      </c>
      <c r="C10" s="2" t="s">
        <v>2</v>
      </c>
      <c r="D10" s="2" t="s">
        <v>1008</v>
      </c>
      <c r="E10" s="20">
        <v>83.3</v>
      </c>
      <c r="F10" s="2">
        <v>9</v>
      </c>
    </row>
    <row r="11" spans="1:6" ht="15">
      <c r="A11" s="2">
        <v>10</v>
      </c>
      <c r="B11" s="10" t="s">
        <v>10</v>
      </c>
      <c r="C11" s="2" t="s">
        <v>2</v>
      </c>
      <c r="D11" s="2" t="s">
        <v>1009</v>
      </c>
      <c r="E11" s="20">
        <v>82.9</v>
      </c>
      <c r="F11" s="2">
        <v>10</v>
      </c>
    </row>
    <row r="12" spans="1:6" ht="15">
      <c r="A12" s="2">
        <v>11</v>
      </c>
      <c r="B12" s="10" t="s">
        <v>57</v>
      </c>
      <c r="C12" s="2" t="s">
        <v>2</v>
      </c>
      <c r="D12" s="2" t="s">
        <v>1010</v>
      </c>
      <c r="E12" s="20">
        <v>81.7</v>
      </c>
      <c r="F12" s="2">
        <v>11</v>
      </c>
    </row>
    <row r="13" spans="1:6" ht="15">
      <c r="A13" s="2">
        <v>12</v>
      </c>
      <c r="B13" s="10" t="s">
        <v>15</v>
      </c>
      <c r="C13" s="2" t="s">
        <v>2</v>
      </c>
      <c r="D13" s="2" t="s">
        <v>1011</v>
      </c>
      <c r="E13" s="20">
        <v>81.5</v>
      </c>
      <c r="F13" s="2">
        <v>12</v>
      </c>
    </row>
    <row r="14" spans="1:6" ht="15">
      <c r="A14" s="2">
        <v>13</v>
      </c>
      <c r="B14" s="10" t="s">
        <v>11</v>
      </c>
      <c r="C14" s="2" t="s">
        <v>2</v>
      </c>
      <c r="D14" s="2" t="s">
        <v>1012</v>
      </c>
      <c r="E14" s="20">
        <v>81.400000000000006</v>
      </c>
      <c r="F14" s="2">
        <v>13</v>
      </c>
    </row>
    <row r="15" spans="1:6" ht="15">
      <c r="A15" s="2">
        <v>14</v>
      </c>
      <c r="B15" s="10" t="s">
        <v>16</v>
      </c>
      <c r="C15" s="2" t="s">
        <v>2</v>
      </c>
      <c r="D15" s="2" t="s">
        <v>1013</v>
      </c>
      <c r="E15" s="20">
        <v>81.2</v>
      </c>
      <c r="F15" s="2">
        <v>14</v>
      </c>
    </row>
    <row r="16" spans="1:6" ht="15">
      <c r="A16" s="2">
        <v>14</v>
      </c>
      <c r="B16" s="10" t="s">
        <v>13</v>
      </c>
      <c r="C16" s="2" t="s">
        <v>2</v>
      </c>
      <c r="D16" s="2" t="s">
        <v>1014</v>
      </c>
      <c r="E16" s="20">
        <v>81.2</v>
      </c>
      <c r="F16" s="2">
        <v>14</v>
      </c>
    </row>
    <row r="17" spans="1:6" ht="15">
      <c r="A17" s="2">
        <v>16</v>
      </c>
      <c r="B17" s="10" t="s">
        <v>31</v>
      </c>
      <c r="C17" s="2" t="s">
        <v>30</v>
      </c>
      <c r="D17" s="2" t="s">
        <v>1015</v>
      </c>
      <c r="E17" s="20">
        <v>81.099999999999994</v>
      </c>
      <c r="F17" s="2">
        <v>16</v>
      </c>
    </row>
    <row r="18" spans="1:6" ht="15">
      <c r="A18" s="2">
        <v>17</v>
      </c>
      <c r="B18" s="10" t="s">
        <v>21</v>
      </c>
      <c r="C18" s="2" t="s">
        <v>2</v>
      </c>
      <c r="D18" s="2" t="s">
        <v>1016</v>
      </c>
      <c r="E18" s="20">
        <v>80.7</v>
      </c>
      <c r="F18" s="2">
        <v>17</v>
      </c>
    </row>
    <row r="19" spans="1:6" ht="15">
      <c r="A19" s="2">
        <v>18</v>
      </c>
      <c r="B19" s="10" t="s">
        <v>9</v>
      </c>
      <c r="C19" s="2" t="s">
        <v>6</v>
      </c>
      <c r="D19" s="2" t="s">
        <v>1017</v>
      </c>
      <c r="E19" s="20">
        <v>80.400000000000006</v>
      </c>
      <c r="F19" s="2">
        <v>18</v>
      </c>
    </row>
    <row r="20" spans="1:6" ht="15">
      <c r="A20" s="2">
        <v>19</v>
      </c>
      <c r="B20" s="10" t="s">
        <v>2011</v>
      </c>
      <c r="C20" s="2" t="s">
        <v>2</v>
      </c>
      <c r="D20" s="2" t="s">
        <v>1018</v>
      </c>
      <c r="E20" s="20">
        <v>80.2</v>
      </c>
      <c r="F20" s="2">
        <v>19</v>
      </c>
    </row>
    <row r="21" spans="1:6" ht="15">
      <c r="A21" s="2">
        <v>20</v>
      </c>
      <c r="B21" s="10" t="s">
        <v>24</v>
      </c>
      <c r="C21" s="2" t="s">
        <v>2</v>
      </c>
      <c r="D21" s="2" t="s">
        <v>1019</v>
      </c>
      <c r="E21" s="20">
        <v>79.2</v>
      </c>
      <c r="F21" s="2">
        <v>20</v>
      </c>
    </row>
    <row r="22" spans="1:6" ht="15">
      <c r="A22" s="2">
        <v>21</v>
      </c>
      <c r="B22" s="10" t="s">
        <v>14</v>
      </c>
      <c r="C22" s="2" t="s">
        <v>2</v>
      </c>
      <c r="D22" s="2" t="s">
        <v>1020</v>
      </c>
      <c r="E22" s="20">
        <v>78.900000000000006</v>
      </c>
      <c r="F22" s="2">
        <v>21</v>
      </c>
    </row>
    <row r="23" spans="1:6" ht="15">
      <c r="A23" s="2">
        <v>22</v>
      </c>
      <c r="B23" s="10" t="s">
        <v>1021</v>
      </c>
      <c r="C23" s="2" t="s">
        <v>6</v>
      </c>
      <c r="D23" s="2" t="s">
        <v>1017</v>
      </c>
      <c r="E23" s="20">
        <v>78.400000000000006</v>
      </c>
      <c r="F23" s="2">
        <v>22</v>
      </c>
    </row>
    <row r="24" spans="1:6" ht="15">
      <c r="A24" s="2">
        <v>23</v>
      </c>
      <c r="B24" s="10" t="s">
        <v>1006</v>
      </c>
      <c r="C24" s="2" t="s">
        <v>2</v>
      </c>
      <c r="D24" s="2" t="s">
        <v>1022</v>
      </c>
      <c r="E24" s="20">
        <v>78.2</v>
      </c>
      <c r="F24" s="2">
        <v>23</v>
      </c>
    </row>
    <row r="25" spans="1:6" ht="15">
      <c r="A25" s="2">
        <v>24</v>
      </c>
      <c r="B25" s="10" t="s">
        <v>1006</v>
      </c>
      <c r="C25" s="2" t="s">
        <v>2</v>
      </c>
      <c r="D25" s="2" t="s">
        <v>1023</v>
      </c>
      <c r="E25" s="20">
        <v>77.8</v>
      </c>
      <c r="F25" s="2">
        <v>24</v>
      </c>
    </row>
    <row r="26" spans="1:6" ht="15">
      <c r="A26" s="2">
        <v>25</v>
      </c>
      <c r="B26" s="10" t="s">
        <v>25</v>
      </c>
      <c r="C26" s="2" t="s">
        <v>2</v>
      </c>
      <c r="D26" s="2" t="s">
        <v>1024</v>
      </c>
      <c r="E26" s="20">
        <v>77.3</v>
      </c>
      <c r="F26" s="2">
        <v>25</v>
      </c>
    </row>
    <row r="27" spans="1:6" ht="15">
      <c r="A27" s="2">
        <v>26</v>
      </c>
      <c r="B27" s="10" t="s">
        <v>50</v>
      </c>
      <c r="C27" s="2" t="s">
        <v>2</v>
      </c>
      <c r="D27" s="2" t="s">
        <v>1025</v>
      </c>
      <c r="E27" s="20">
        <v>76</v>
      </c>
      <c r="F27" s="2">
        <v>26</v>
      </c>
    </row>
    <row r="28" spans="1:6" ht="15">
      <c r="A28" s="2">
        <v>27</v>
      </c>
      <c r="B28" s="10" t="s">
        <v>1972</v>
      </c>
      <c r="C28" s="2" t="s">
        <v>8</v>
      </c>
      <c r="D28" s="2" t="s">
        <v>1026</v>
      </c>
      <c r="E28" s="20">
        <v>75.900000000000006</v>
      </c>
      <c r="F28" s="2">
        <v>27</v>
      </c>
    </row>
    <row r="29" spans="1:6" ht="15">
      <c r="A29" s="2">
        <v>27</v>
      </c>
      <c r="B29" s="10" t="s">
        <v>1027</v>
      </c>
      <c r="C29" s="2" t="s">
        <v>2</v>
      </c>
      <c r="D29" s="2" t="s">
        <v>1028</v>
      </c>
      <c r="E29" s="20">
        <v>75.900000000000006</v>
      </c>
      <c r="F29" s="2">
        <v>27</v>
      </c>
    </row>
    <row r="30" spans="1:6" ht="15">
      <c r="A30" s="2">
        <v>29</v>
      </c>
      <c r="B30" s="10" t="s">
        <v>1029</v>
      </c>
      <c r="C30" s="2" t="s">
        <v>2</v>
      </c>
      <c r="D30" s="2" t="s">
        <v>1030</v>
      </c>
      <c r="E30" s="20">
        <v>75.8</v>
      </c>
      <c r="F30" s="2">
        <v>29</v>
      </c>
    </row>
    <row r="31" spans="1:6" ht="15">
      <c r="A31" s="2">
        <v>30</v>
      </c>
      <c r="B31" s="10" t="s">
        <v>66</v>
      </c>
      <c r="C31" s="2" t="s">
        <v>2</v>
      </c>
      <c r="D31" s="2" t="s">
        <v>1031</v>
      </c>
      <c r="E31" s="20">
        <v>75.7</v>
      </c>
      <c r="F31" s="2">
        <v>30</v>
      </c>
    </row>
    <row r="32" spans="1:6" ht="15">
      <c r="A32" s="2">
        <v>31</v>
      </c>
      <c r="B32" s="10" t="s">
        <v>1032</v>
      </c>
      <c r="C32" s="2" t="s">
        <v>35</v>
      </c>
      <c r="D32" s="2" t="s">
        <v>1033</v>
      </c>
      <c r="E32" s="20">
        <v>75.2</v>
      </c>
      <c r="F32" s="2">
        <v>31</v>
      </c>
    </row>
    <row r="33" spans="1:6" ht="15">
      <c r="A33" s="2">
        <v>32</v>
      </c>
      <c r="B33" s="10" t="s">
        <v>91</v>
      </c>
      <c r="C33" s="2" t="s">
        <v>2</v>
      </c>
      <c r="D33" s="2" t="s">
        <v>1034</v>
      </c>
      <c r="E33" s="20">
        <v>74.7</v>
      </c>
      <c r="F33" s="2">
        <v>32</v>
      </c>
    </row>
    <row r="34" spans="1:6" ht="15">
      <c r="A34" s="2">
        <v>33</v>
      </c>
      <c r="B34" s="10" t="s">
        <v>44</v>
      </c>
      <c r="C34" s="2" t="s">
        <v>30</v>
      </c>
      <c r="D34" s="2" t="s">
        <v>1035</v>
      </c>
      <c r="E34" s="20">
        <v>74.400000000000006</v>
      </c>
      <c r="F34" s="2">
        <v>33</v>
      </c>
    </row>
    <row r="35" spans="1:6" ht="15">
      <c r="A35" s="2">
        <v>34</v>
      </c>
      <c r="B35" s="10" t="s">
        <v>1036</v>
      </c>
      <c r="C35" s="2" t="s">
        <v>2</v>
      </c>
      <c r="D35" s="2" t="s">
        <v>1008</v>
      </c>
      <c r="E35" s="20">
        <v>74.099999999999994</v>
      </c>
      <c r="F35" s="2">
        <v>34</v>
      </c>
    </row>
    <row r="36" spans="1:6" ht="15">
      <c r="A36" s="2">
        <v>34</v>
      </c>
      <c r="B36" s="10" t="s">
        <v>1037</v>
      </c>
      <c r="C36" s="2" t="s">
        <v>2</v>
      </c>
      <c r="D36" s="2" t="s">
        <v>1038</v>
      </c>
      <c r="E36" s="20">
        <v>74.099999999999994</v>
      </c>
      <c r="F36" s="2">
        <v>34</v>
      </c>
    </row>
    <row r="37" spans="1:6" ht="15">
      <c r="A37" s="2">
        <v>34</v>
      </c>
      <c r="B37" s="10" t="s">
        <v>110</v>
      </c>
      <c r="C37" s="2" t="s">
        <v>2</v>
      </c>
      <c r="D37" s="2" t="s">
        <v>1039</v>
      </c>
      <c r="E37" s="20">
        <v>74.099999999999994</v>
      </c>
      <c r="F37" s="2">
        <v>34</v>
      </c>
    </row>
    <row r="38" spans="1:6" ht="15">
      <c r="A38" s="2">
        <v>37</v>
      </c>
      <c r="B38" s="10" t="s">
        <v>2443</v>
      </c>
      <c r="C38" s="2" t="s">
        <v>59</v>
      </c>
      <c r="D38" s="2" t="s">
        <v>1040</v>
      </c>
      <c r="E38" s="20">
        <v>73.8</v>
      </c>
      <c r="F38" s="2">
        <v>37</v>
      </c>
    </row>
    <row r="39" spans="1:6" ht="15">
      <c r="A39" s="2">
        <v>37</v>
      </c>
      <c r="B39" s="10" t="s">
        <v>1041</v>
      </c>
      <c r="C39" s="2" t="s">
        <v>6</v>
      </c>
      <c r="D39" s="2" t="s">
        <v>1042</v>
      </c>
      <c r="E39" s="20">
        <v>73.8</v>
      </c>
      <c r="F39" s="2">
        <v>37</v>
      </c>
    </row>
    <row r="40" spans="1:6" ht="15">
      <c r="A40" s="2">
        <v>39</v>
      </c>
      <c r="B40" s="10" t="s">
        <v>88</v>
      </c>
      <c r="C40" s="2" t="s">
        <v>2</v>
      </c>
      <c r="D40" s="2" t="s">
        <v>1043</v>
      </c>
      <c r="E40" s="20">
        <v>73.7</v>
      </c>
      <c r="F40" s="2">
        <v>39</v>
      </c>
    </row>
    <row r="41" spans="1:6" ht="15">
      <c r="A41" s="2">
        <v>40</v>
      </c>
      <c r="B41" s="10" t="s">
        <v>1044</v>
      </c>
      <c r="C41" s="2" t="s">
        <v>20</v>
      </c>
      <c r="D41" s="2" t="s">
        <v>1045</v>
      </c>
      <c r="E41" s="20">
        <v>73.5</v>
      </c>
      <c r="F41" s="2">
        <v>40</v>
      </c>
    </row>
    <row r="42" spans="1:6" ht="15">
      <c r="A42" s="2">
        <v>41</v>
      </c>
      <c r="B42" s="10" t="s">
        <v>40</v>
      </c>
      <c r="C42" s="2" t="s">
        <v>23</v>
      </c>
      <c r="D42" s="2" t="s">
        <v>1046</v>
      </c>
      <c r="E42" s="20">
        <v>73.400000000000006</v>
      </c>
      <c r="F42" s="2">
        <v>41</v>
      </c>
    </row>
    <row r="43" spans="1:6" ht="15">
      <c r="A43" s="2">
        <v>41</v>
      </c>
      <c r="B43" s="10" t="s">
        <v>1047</v>
      </c>
      <c r="C43" s="2" t="s">
        <v>2</v>
      </c>
      <c r="D43" s="2" t="s">
        <v>1048</v>
      </c>
      <c r="E43" s="20">
        <v>73.400000000000006</v>
      </c>
      <c r="F43" s="2">
        <v>41</v>
      </c>
    </row>
    <row r="44" spans="1:6" ht="15">
      <c r="A44" s="2">
        <v>43</v>
      </c>
      <c r="B44" s="10" t="s">
        <v>65</v>
      </c>
      <c r="C44" s="2" t="s">
        <v>2</v>
      </c>
      <c r="D44" s="2" t="s">
        <v>1049</v>
      </c>
      <c r="E44" s="20">
        <v>73</v>
      </c>
      <c r="F44" s="2">
        <v>43</v>
      </c>
    </row>
    <row r="45" spans="1:6" ht="15">
      <c r="A45" s="2">
        <v>44</v>
      </c>
      <c r="B45" s="10" t="s">
        <v>80</v>
      </c>
      <c r="C45" s="2" t="s">
        <v>81</v>
      </c>
      <c r="D45" s="2" t="s">
        <v>1050</v>
      </c>
      <c r="E45" s="20">
        <v>72.900000000000006</v>
      </c>
      <c r="F45" s="2">
        <v>44</v>
      </c>
    </row>
    <row r="46" spans="1:6" ht="15">
      <c r="A46" s="2">
        <v>44</v>
      </c>
      <c r="B46" s="10" t="s">
        <v>141</v>
      </c>
      <c r="C46" s="2" t="s">
        <v>2</v>
      </c>
      <c r="D46" s="2" t="s">
        <v>1007</v>
      </c>
      <c r="E46" s="20">
        <v>72.900000000000006</v>
      </c>
      <c r="F46" s="2">
        <v>44</v>
      </c>
    </row>
    <row r="47" spans="1:6" ht="15">
      <c r="A47" s="2">
        <v>46</v>
      </c>
      <c r="B47" s="10" t="s">
        <v>1051</v>
      </c>
      <c r="C47" s="2" t="s">
        <v>2</v>
      </c>
      <c r="D47" s="2" t="s">
        <v>1052</v>
      </c>
      <c r="E47" s="20">
        <v>72.7</v>
      </c>
      <c r="F47" s="2">
        <v>46</v>
      </c>
    </row>
    <row r="48" spans="1:6" ht="15">
      <c r="A48" s="2">
        <v>47</v>
      </c>
      <c r="B48" s="10" t="s">
        <v>149</v>
      </c>
      <c r="C48" s="2" t="s">
        <v>2</v>
      </c>
      <c r="D48" s="2" t="s">
        <v>1053</v>
      </c>
      <c r="E48" s="20">
        <v>72.400000000000006</v>
      </c>
      <c r="F48" s="2">
        <v>47</v>
      </c>
    </row>
    <row r="49" spans="1:6" ht="15">
      <c r="A49" s="2">
        <v>48</v>
      </c>
      <c r="B49" s="10" t="s">
        <v>1054</v>
      </c>
      <c r="C49" s="2" t="s">
        <v>2</v>
      </c>
      <c r="D49" s="2" t="s">
        <v>1055</v>
      </c>
      <c r="E49" s="20">
        <v>72.2</v>
      </c>
      <c r="F49" s="2">
        <v>48</v>
      </c>
    </row>
    <row r="50" spans="1:6" ht="15">
      <c r="A50" s="2">
        <v>49</v>
      </c>
      <c r="B50" s="10" t="s">
        <v>3074</v>
      </c>
      <c r="C50" s="2" t="s">
        <v>12</v>
      </c>
      <c r="D50" s="2"/>
      <c r="E50" s="20">
        <v>72</v>
      </c>
      <c r="F50" s="2">
        <v>49</v>
      </c>
    </row>
    <row r="51" spans="1:6" ht="15">
      <c r="A51" s="2">
        <v>49</v>
      </c>
      <c r="B51" s="10" t="s">
        <v>1056</v>
      </c>
      <c r="C51" s="2" t="s">
        <v>33</v>
      </c>
      <c r="D51" s="2" t="s">
        <v>1057</v>
      </c>
      <c r="E51" s="20">
        <v>72</v>
      </c>
      <c r="F51" s="2">
        <v>49</v>
      </c>
    </row>
    <row r="52" spans="1:6" ht="15">
      <c r="A52" s="2">
        <v>51</v>
      </c>
      <c r="B52" s="10" t="s">
        <v>1058</v>
      </c>
      <c r="C52" s="2" t="s">
        <v>20</v>
      </c>
      <c r="D52" s="2" t="s">
        <v>1059</v>
      </c>
      <c r="E52" s="20">
        <v>71.900000000000006</v>
      </c>
      <c r="F52" s="2">
        <v>51</v>
      </c>
    </row>
    <row r="53" spans="1:6" ht="15">
      <c r="A53" s="2">
        <v>52</v>
      </c>
      <c r="B53" s="10" t="s">
        <v>2016</v>
      </c>
      <c r="C53" s="2" t="s">
        <v>20</v>
      </c>
      <c r="D53" s="2" t="s">
        <v>1060</v>
      </c>
      <c r="E53" s="20">
        <v>71.8</v>
      </c>
      <c r="F53" s="2">
        <v>52</v>
      </c>
    </row>
    <row r="54" spans="1:6" ht="15">
      <c r="A54" s="2">
        <v>53</v>
      </c>
      <c r="B54" s="10" t="s">
        <v>29</v>
      </c>
      <c r="C54" s="2" t="s">
        <v>30</v>
      </c>
      <c r="D54" s="2" t="s">
        <v>1061</v>
      </c>
      <c r="E54" s="20">
        <v>71.599999999999994</v>
      </c>
      <c r="F54" s="2">
        <v>53</v>
      </c>
    </row>
    <row r="55" spans="1:6" ht="15">
      <c r="A55" s="2">
        <v>53</v>
      </c>
      <c r="B55" s="10" t="s">
        <v>192</v>
      </c>
      <c r="C55" s="2" t="s">
        <v>2</v>
      </c>
      <c r="D55" s="2" t="s">
        <v>1062</v>
      </c>
      <c r="E55" s="20">
        <v>71.599999999999994</v>
      </c>
      <c r="F55" s="2">
        <v>53</v>
      </c>
    </row>
    <row r="56" spans="1:6" ht="15">
      <c r="A56" s="2">
        <v>53</v>
      </c>
      <c r="B56" s="10" t="s">
        <v>1063</v>
      </c>
      <c r="C56" s="2" t="s">
        <v>59</v>
      </c>
      <c r="D56" s="2" t="s">
        <v>1064</v>
      </c>
      <c r="E56" s="20">
        <v>71.599999999999994</v>
      </c>
      <c r="F56" s="2">
        <v>53</v>
      </c>
    </row>
    <row r="57" spans="1:6" ht="15">
      <c r="A57" s="2">
        <v>56</v>
      </c>
      <c r="B57" s="10" t="s">
        <v>1065</v>
      </c>
      <c r="C57" s="2" t="s">
        <v>6</v>
      </c>
      <c r="D57" s="2" t="s">
        <v>1066</v>
      </c>
      <c r="E57" s="20">
        <v>71.2</v>
      </c>
      <c r="F57" s="2">
        <v>56</v>
      </c>
    </row>
    <row r="58" spans="1:6" ht="15">
      <c r="A58" s="2">
        <v>57</v>
      </c>
      <c r="B58" s="10" t="s">
        <v>98</v>
      </c>
      <c r="C58" s="2" t="s">
        <v>2</v>
      </c>
      <c r="D58" s="2" t="s">
        <v>1067</v>
      </c>
      <c r="E58" s="20">
        <v>71</v>
      </c>
      <c r="F58" s="2">
        <v>57</v>
      </c>
    </row>
    <row r="59" spans="1:6" ht="15">
      <c r="A59" s="2">
        <v>58</v>
      </c>
      <c r="B59" s="10" t="s">
        <v>1068</v>
      </c>
      <c r="C59" s="2" t="s">
        <v>8</v>
      </c>
      <c r="D59" s="2" t="s">
        <v>1069</v>
      </c>
      <c r="E59" s="20">
        <v>70.7</v>
      </c>
      <c r="F59" s="2">
        <v>58</v>
      </c>
    </row>
    <row r="60" spans="1:6" ht="15">
      <c r="A60" s="2">
        <v>59</v>
      </c>
      <c r="B60" s="10" t="s">
        <v>22</v>
      </c>
      <c r="C60" s="2" t="s">
        <v>23</v>
      </c>
      <c r="D60" s="2" t="s">
        <v>1046</v>
      </c>
      <c r="E60" s="20">
        <v>70.400000000000006</v>
      </c>
      <c r="F60" s="2">
        <v>59</v>
      </c>
    </row>
    <row r="61" spans="1:6" ht="15">
      <c r="A61" s="2">
        <v>60</v>
      </c>
      <c r="B61" s="10" t="s">
        <v>1070</v>
      </c>
      <c r="C61" s="2" t="s">
        <v>2</v>
      </c>
      <c r="D61" s="2" t="s">
        <v>1071</v>
      </c>
      <c r="E61" s="20">
        <v>70.2</v>
      </c>
      <c r="F61" s="2">
        <v>60</v>
      </c>
    </row>
    <row r="62" spans="1:6" ht="15">
      <c r="A62" s="2">
        <v>61</v>
      </c>
      <c r="B62" s="10" t="s">
        <v>18</v>
      </c>
      <c r="C62" s="2" t="s">
        <v>6</v>
      </c>
      <c r="D62" s="2" t="s">
        <v>1017</v>
      </c>
      <c r="E62" s="20">
        <v>70.099999999999994</v>
      </c>
      <c r="F62" s="2">
        <v>61</v>
      </c>
    </row>
    <row r="63" spans="1:6" ht="15">
      <c r="A63" s="2">
        <v>61</v>
      </c>
      <c r="B63" s="10" t="s">
        <v>1054</v>
      </c>
      <c r="C63" s="2" t="s">
        <v>2</v>
      </c>
      <c r="D63" s="2" t="s">
        <v>1072</v>
      </c>
      <c r="E63" s="20">
        <v>70.099999999999994</v>
      </c>
      <c r="F63" s="2">
        <v>61</v>
      </c>
    </row>
    <row r="64" spans="1:6" ht="15">
      <c r="A64" s="2">
        <v>61</v>
      </c>
      <c r="B64" s="10" t="s">
        <v>69</v>
      </c>
      <c r="C64" s="2" t="s">
        <v>70</v>
      </c>
      <c r="D64" s="2" t="s">
        <v>1073</v>
      </c>
      <c r="E64" s="20">
        <v>70.099999999999994</v>
      </c>
      <c r="F64" s="2">
        <v>61</v>
      </c>
    </row>
    <row r="65" spans="1:6" ht="15">
      <c r="A65" s="2">
        <v>64</v>
      </c>
      <c r="B65" s="10" t="s">
        <v>71</v>
      </c>
      <c r="C65" s="2" t="s">
        <v>2</v>
      </c>
      <c r="D65" s="2" t="s">
        <v>1074</v>
      </c>
      <c r="E65" s="20">
        <v>70</v>
      </c>
      <c r="F65" s="2">
        <v>64</v>
      </c>
    </row>
    <row r="66" spans="1:6" ht="15">
      <c r="A66" s="2">
        <v>64</v>
      </c>
      <c r="B66" s="10" t="s">
        <v>58</v>
      </c>
      <c r="C66" s="2" t="s">
        <v>59</v>
      </c>
      <c r="D66" s="2" t="s">
        <v>1064</v>
      </c>
      <c r="E66" s="20">
        <v>70</v>
      </c>
      <c r="F66" s="2">
        <v>64</v>
      </c>
    </row>
    <row r="67" spans="1:6" ht="15">
      <c r="A67" s="2">
        <v>64</v>
      </c>
      <c r="B67" s="10" t="s">
        <v>1075</v>
      </c>
      <c r="C67" s="2" t="s">
        <v>27</v>
      </c>
      <c r="D67" s="2" t="s">
        <v>1076</v>
      </c>
      <c r="E67" s="20">
        <v>70</v>
      </c>
      <c r="F67" s="2">
        <v>64</v>
      </c>
    </row>
    <row r="68" spans="1:6" ht="15">
      <c r="A68" s="2">
        <v>67</v>
      </c>
      <c r="B68" s="10" t="s">
        <v>1077</v>
      </c>
      <c r="C68" s="2" t="s">
        <v>2</v>
      </c>
      <c r="D68" s="2" t="s">
        <v>1078</v>
      </c>
      <c r="E68" s="20">
        <v>69.8</v>
      </c>
      <c r="F68" s="2">
        <v>67</v>
      </c>
    </row>
    <row r="69" spans="1:6" ht="15">
      <c r="A69" s="2">
        <v>68</v>
      </c>
      <c r="B69" s="10" t="s">
        <v>126</v>
      </c>
      <c r="C69" s="2" t="s">
        <v>59</v>
      </c>
      <c r="D69" s="2" t="s">
        <v>1079</v>
      </c>
      <c r="E69" s="20">
        <v>69.3</v>
      </c>
      <c r="F69" s="2">
        <v>68</v>
      </c>
    </row>
    <row r="70" spans="1:6" ht="15">
      <c r="A70" s="2">
        <v>69</v>
      </c>
      <c r="B70" s="10" t="s">
        <v>108</v>
      </c>
      <c r="C70" s="2" t="s">
        <v>55</v>
      </c>
      <c r="D70" s="2" t="s">
        <v>1080</v>
      </c>
      <c r="E70" s="20">
        <v>69.099999999999994</v>
      </c>
      <c r="F70" s="2">
        <v>69</v>
      </c>
    </row>
    <row r="71" spans="1:6" ht="15">
      <c r="A71" s="2">
        <v>70</v>
      </c>
      <c r="B71" s="10" t="s">
        <v>155</v>
      </c>
      <c r="C71" s="2" t="s">
        <v>2</v>
      </c>
      <c r="D71" s="2" t="s">
        <v>1074</v>
      </c>
      <c r="E71" s="20">
        <v>68.599999999999994</v>
      </c>
      <c r="F71" s="2">
        <v>70</v>
      </c>
    </row>
    <row r="72" spans="1:6" ht="15">
      <c r="A72" s="2">
        <v>71</v>
      </c>
      <c r="B72" s="10" t="s">
        <v>56</v>
      </c>
      <c r="C72" s="2" t="s">
        <v>2</v>
      </c>
      <c r="D72" s="2" t="s">
        <v>1053</v>
      </c>
      <c r="E72" s="20">
        <v>68.3</v>
      </c>
      <c r="F72" s="2">
        <v>71</v>
      </c>
    </row>
    <row r="73" spans="1:6" ht="15">
      <c r="A73" s="2">
        <v>72</v>
      </c>
      <c r="B73" s="10" t="s">
        <v>1081</v>
      </c>
      <c r="C73" s="2" t="s">
        <v>74</v>
      </c>
      <c r="D73" s="2" t="s">
        <v>1082</v>
      </c>
      <c r="E73" s="20">
        <v>68.2</v>
      </c>
      <c r="F73" s="2">
        <v>72</v>
      </c>
    </row>
    <row r="74" spans="1:6" ht="15">
      <c r="A74" s="2">
        <v>72</v>
      </c>
      <c r="B74" s="10" t="s">
        <v>95</v>
      </c>
      <c r="C74" s="2" t="s">
        <v>2</v>
      </c>
      <c r="D74" s="2" t="s">
        <v>1083</v>
      </c>
      <c r="E74" s="20">
        <v>68.2</v>
      </c>
      <c r="F74" s="2">
        <v>72</v>
      </c>
    </row>
    <row r="75" spans="1:6" ht="15">
      <c r="A75" s="2">
        <v>74</v>
      </c>
      <c r="B75" s="10" t="s">
        <v>1084</v>
      </c>
      <c r="C75" s="2" t="s">
        <v>12</v>
      </c>
      <c r="D75" s="2"/>
      <c r="E75" s="20">
        <v>68.099999999999994</v>
      </c>
      <c r="F75" s="2">
        <v>74</v>
      </c>
    </row>
    <row r="76" spans="1:6" ht="15">
      <c r="A76" s="2">
        <v>74</v>
      </c>
      <c r="B76" s="10" t="s">
        <v>41</v>
      </c>
      <c r="C76" s="2" t="s">
        <v>6</v>
      </c>
      <c r="D76" s="2" t="s">
        <v>1085</v>
      </c>
      <c r="E76" s="20">
        <v>68.099999999999994</v>
      </c>
      <c r="F76" s="2">
        <v>74</v>
      </c>
    </row>
    <row r="77" spans="1:6" ht="15">
      <c r="A77" s="2">
        <v>74</v>
      </c>
      <c r="B77" s="10" t="s">
        <v>213</v>
      </c>
      <c r="C77" s="2" t="s">
        <v>2</v>
      </c>
      <c r="D77" s="2" t="s">
        <v>1086</v>
      </c>
      <c r="E77" s="20">
        <v>68.099999999999994</v>
      </c>
      <c r="F77" s="2">
        <v>74</v>
      </c>
    </row>
    <row r="78" spans="1:6" ht="15">
      <c r="A78" s="2">
        <v>77</v>
      </c>
      <c r="B78" s="10" t="s">
        <v>106</v>
      </c>
      <c r="C78" s="2" t="s">
        <v>55</v>
      </c>
      <c r="D78" s="2" t="s">
        <v>1087</v>
      </c>
      <c r="E78" s="20">
        <v>68</v>
      </c>
      <c r="F78" s="2">
        <v>77</v>
      </c>
    </row>
    <row r="79" spans="1:6" ht="15">
      <c r="A79" s="2">
        <v>77</v>
      </c>
      <c r="B79" s="10" t="s">
        <v>82</v>
      </c>
      <c r="C79" s="2" t="s">
        <v>8</v>
      </c>
      <c r="D79" s="2" t="s">
        <v>1088</v>
      </c>
      <c r="E79" s="20">
        <v>68</v>
      </c>
      <c r="F79" s="2">
        <v>77</v>
      </c>
    </row>
    <row r="80" spans="1:6" ht="15">
      <c r="A80" s="2">
        <v>79</v>
      </c>
      <c r="B80" s="10" t="s">
        <v>54</v>
      </c>
      <c r="C80" s="2" t="s">
        <v>55</v>
      </c>
      <c r="D80" s="2" t="s">
        <v>1089</v>
      </c>
      <c r="E80" s="20">
        <v>67.8</v>
      </c>
      <c r="F80" s="2">
        <v>79</v>
      </c>
    </row>
    <row r="81" spans="1:6" ht="15">
      <c r="A81" s="2">
        <v>80</v>
      </c>
      <c r="B81" s="10" t="s">
        <v>1090</v>
      </c>
      <c r="C81" s="2" t="s">
        <v>20</v>
      </c>
      <c r="D81" s="2" t="s">
        <v>1091</v>
      </c>
      <c r="E81" s="20">
        <v>67.5</v>
      </c>
      <c r="F81" s="2">
        <v>80</v>
      </c>
    </row>
    <row r="82" spans="1:6" ht="15">
      <c r="A82" s="2">
        <v>80</v>
      </c>
      <c r="B82" s="10" t="s">
        <v>1092</v>
      </c>
      <c r="C82" s="2" t="s">
        <v>59</v>
      </c>
      <c r="D82" s="2" t="s">
        <v>1079</v>
      </c>
      <c r="E82" s="20">
        <v>67.5</v>
      </c>
      <c r="F82" s="2">
        <v>80</v>
      </c>
    </row>
    <row r="83" spans="1:6" ht="15">
      <c r="A83" s="2">
        <v>82</v>
      </c>
      <c r="B83" s="10" t="s">
        <v>148</v>
      </c>
      <c r="C83" s="2" t="s">
        <v>55</v>
      </c>
      <c r="D83" s="2" t="s">
        <v>1093</v>
      </c>
      <c r="E83" s="20">
        <v>67.400000000000006</v>
      </c>
      <c r="F83" s="2">
        <v>82</v>
      </c>
    </row>
    <row r="84" spans="1:6" ht="15">
      <c r="A84" s="2">
        <v>82</v>
      </c>
      <c r="B84" s="10" t="s">
        <v>169</v>
      </c>
      <c r="C84" s="2" t="s">
        <v>2</v>
      </c>
      <c r="D84" s="2" t="s">
        <v>1094</v>
      </c>
      <c r="E84" s="20">
        <v>67.400000000000006</v>
      </c>
      <c r="F84" s="2">
        <v>82</v>
      </c>
    </row>
    <row r="85" spans="1:6" ht="15">
      <c r="A85" s="2">
        <v>84</v>
      </c>
      <c r="B85" s="10" t="s">
        <v>64</v>
      </c>
      <c r="C85" s="2" t="s">
        <v>20</v>
      </c>
      <c r="D85" s="2" t="s">
        <v>1095</v>
      </c>
      <c r="E85" s="20">
        <v>67.3</v>
      </c>
      <c r="F85" s="2">
        <v>84</v>
      </c>
    </row>
    <row r="86" spans="1:6" ht="15">
      <c r="A86" s="2">
        <v>84</v>
      </c>
      <c r="B86" s="10" t="s">
        <v>92</v>
      </c>
      <c r="C86" s="2" t="s">
        <v>2</v>
      </c>
      <c r="D86" s="2" t="s">
        <v>1096</v>
      </c>
      <c r="E86" s="20">
        <v>67.3</v>
      </c>
      <c r="F86" s="2">
        <v>84</v>
      </c>
    </row>
    <row r="87" spans="1:6" ht="15">
      <c r="A87" s="2">
        <v>86</v>
      </c>
      <c r="B87" s="10" t="s">
        <v>39</v>
      </c>
      <c r="C87" s="2" t="s">
        <v>35</v>
      </c>
      <c r="D87" s="2" t="s">
        <v>1097</v>
      </c>
      <c r="E87" s="20">
        <v>67.099999999999994</v>
      </c>
      <c r="F87" s="2">
        <v>86</v>
      </c>
    </row>
    <row r="88" spans="1:6" ht="15">
      <c r="A88" s="2">
        <v>87</v>
      </c>
      <c r="B88" s="10" t="s">
        <v>1098</v>
      </c>
      <c r="C88" s="2" t="s">
        <v>2</v>
      </c>
      <c r="D88" s="2" t="s">
        <v>1008</v>
      </c>
      <c r="E88" s="20">
        <v>67</v>
      </c>
      <c r="F88" s="2">
        <v>87</v>
      </c>
    </row>
    <row r="89" spans="1:6" ht="15">
      <c r="A89" s="2">
        <v>88</v>
      </c>
      <c r="B89" s="10" t="s">
        <v>1099</v>
      </c>
      <c r="C89" s="2" t="s">
        <v>2</v>
      </c>
      <c r="D89" s="2" t="s">
        <v>1100</v>
      </c>
      <c r="E89" s="20">
        <v>66.900000000000006</v>
      </c>
      <c r="F89" s="2">
        <v>88</v>
      </c>
    </row>
    <row r="90" spans="1:6" ht="15">
      <c r="A90" s="2">
        <v>88</v>
      </c>
      <c r="B90" s="10" t="s">
        <v>1101</v>
      </c>
      <c r="C90" s="2" t="s">
        <v>33</v>
      </c>
      <c r="D90" s="2" t="s">
        <v>1102</v>
      </c>
      <c r="E90" s="20">
        <v>66.900000000000006</v>
      </c>
      <c r="F90" s="2">
        <v>88</v>
      </c>
    </row>
    <row r="91" spans="1:6" ht="15">
      <c r="A91" s="2">
        <v>90</v>
      </c>
      <c r="B91" s="10" t="s">
        <v>249</v>
      </c>
      <c r="C91" s="2" t="s">
        <v>2</v>
      </c>
      <c r="D91" s="2" t="s">
        <v>1103</v>
      </c>
      <c r="E91" s="20">
        <v>66.8</v>
      </c>
      <c r="F91" s="2">
        <v>90</v>
      </c>
    </row>
    <row r="92" spans="1:6" ht="15">
      <c r="A92" s="2">
        <v>90</v>
      </c>
      <c r="B92" s="10" t="s">
        <v>166</v>
      </c>
      <c r="C92" s="2" t="s">
        <v>167</v>
      </c>
      <c r="D92" s="2" t="s">
        <v>1104</v>
      </c>
      <c r="E92" s="20">
        <v>66.8</v>
      </c>
      <c r="F92" s="2">
        <v>90</v>
      </c>
    </row>
    <row r="93" spans="1:6" ht="15">
      <c r="A93" s="2">
        <v>90</v>
      </c>
      <c r="B93" s="10" t="s">
        <v>1105</v>
      </c>
      <c r="C93" s="2" t="s">
        <v>20</v>
      </c>
      <c r="D93" s="2" t="s">
        <v>1106</v>
      </c>
      <c r="E93" s="20">
        <v>66.8</v>
      </c>
      <c r="F93" s="2">
        <v>90</v>
      </c>
    </row>
    <row r="94" spans="1:6" ht="15">
      <c r="A94" s="2">
        <v>93</v>
      </c>
      <c r="B94" s="10" t="s">
        <v>119</v>
      </c>
      <c r="C94" s="2" t="s">
        <v>55</v>
      </c>
      <c r="D94" s="2" t="s">
        <v>1107</v>
      </c>
      <c r="E94" s="20">
        <v>66.599999999999994</v>
      </c>
      <c r="F94" s="2">
        <v>93</v>
      </c>
    </row>
    <row r="95" spans="1:6" ht="15">
      <c r="A95" s="2">
        <v>94</v>
      </c>
      <c r="B95" s="10" t="s">
        <v>1108</v>
      </c>
      <c r="C95" s="2" t="s">
        <v>2</v>
      </c>
      <c r="D95" s="2" t="s">
        <v>1109</v>
      </c>
      <c r="E95" s="20">
        <v>66.400000000000006</v>
      </c>
      <c r="F95" s="2">
        <v>94</v>
      </c>
    </row>
    <row r="96" spans="1:6" ht="15">
      <c r="A96" s="2">
        <v>94</v>
      </c>
      <c r="B96" s="10" t="s">
        <v>178</v>
      </c>
      <c r="C96" s="2" t="s">
        <v>2</v>
      </c>
      <c r="D96" s="2" t="s">
        <v>1110</v>
      </c>
      <c r="E96" s="20">
        <v>66.400000000000006</v>
      </c>
      <c r="F96" s="2">
        <v>94</v>
      </c>
    </row>
    <row r="97" spans="1:6" ht="15">
      <c r="A97" s="2">
        <v>96</v>
      </c>
      <c r="B97" s="10" t="s">
        <v>43</v>
      </c>
      <c r="C97" s="2" t="s">
        <v>23</v>
      </c>
      <c r="D97" s="2" t="s">
        <v>1111</v>
      </c>
      <c r="E97" s="20">
        <v>66.3</v>
      </c>
      <c r="F97" s="2">
        <v>96</v>
      </c>
    </row>
    <row r="98" spans="1:6" ht="15">
      <c r="A98" s="2">
        <v>97</v>
      </c>
      <c r="B98" s="10" t="s">
        <v>136</v>
      </c>
      <c r="C98" s="2" t="s">
        <v>81</v>
      </c>
      <c r="D98" s="2" t="s">
        <v>1112</v>
      </c>
      <c r="E98" s="20">
        <v>66.099999999999994</v>
      </c>
      <c r="F98" s="2">
        <v>97</v>
      </c>
    </row>
    <row r="99" spans="1:6" ht="15">
      <c r="A99" s="2">
        <v>97</v>
      </c>
      <c r="B99" s="10" t="s">
        <v>73</v>
      </c>
      <c r="C99" s="2" t="s">
        <v>74</v>
      </c>
      <c r="D99" s="2" t="s">
        <v>1113</v>
      </c>
      <c r="E99" s="20">
        <v>66.099999999999994</v>
      </c>
      <c r="F99" s="2">
        <v>97</v>
      </c>
    </row>
    <row r="100" spans="1:6" ht="15">
      <c r="A100" s="2">
        <v>99</v>
      </c>
      <c r="B100" s="10" t="s">
        <v>47</v>
      </c>
      <c r="C100" s="2" t="s">
        <v>2</v>
      </c>
      <c r="D100" s="2" t="s">
        <v>1114</v>
      </c>
      <c r="E100" s="20">
        <v>66</v>
      </c>
      <c r="F100" s="2">
        <v>99</v>
      </c>
    </row>
    <row r="101" spans="1:6" ht="15">
      <c r="A101" s="2">
        <v>99</v>
      </c>
      <c r="B101" s="10" t="s">
        <v>1115</v>
      </c>
      <c r="C101" s="2" t="s">
        <v>59</v>
      </c>
      <c r="D101" s="2" t="s">
        <v>1116</v>
      </c>
      <c r="E101" s="20">
        <v>66</v>
      </c>
      <c r="F101" s="2">
        <v>99</v>
      </c>
    </row>
    <row r="102" spans="1:6" ht="15">
      <c r="A102" s="2">
        <v>101</v>
      </c>
      <c r="B102" s="10" t="s">
        <v>93</v>
      </c>
      <c r="C102" s="2" t="s">
        <v>94</v>
      </c>
      <c r="D102" s="2" t="s">
        <v>1117</v>
      </c>
      <c r="E102" s="20">
        <v>65.8</v>
      </c>
      <c r="F102" s="2">
        <v>101</v>
      </c>
    </row>
    <row r="103" spans="1:6" ht="15">
      <c r="A103" s="2">
        <v>102</v>
      </c>
      <c r="B103" s="10" t="s">
        <v>63</v>
      </c>
      <c r="C103" s="2" t="s">
        <v>6</v>
      </c>
      <c r="D103" s="2" t="s">
        <v>1118</v>
      </c>
      <c r="E103" s="20">
        <v>65.599999999999994</v>
      </c>
      <c r="F103" s="2">
        <v>102</v>
      </c>
    </row>
    <row r="104" spans="1:6" ht="15">
      <c r="A104" s="2">
        <v>102</v>
      </c>
      <c r="B104" s="10" t="s">
        <v>1119</v>
      </c>
      <c r="C104" s="2" t="s">
        <v>55</v>
      </c>
      <c r="D104" s="2" t="s">
        <v>1089</v>
      </c>
      <c r="E104" s="20">
        <v>65.599999999999994</v>
      </c>
      <c r="F104" s="2">
        <v>102</v>
      </c>
    </row>
    <row r="105" spans="1:6" ht="15">
      <c r="A105" s="2">
        <v>104</v>
      </c>
      <c r="B105" s="10" t="s">
        <v>99</v>
      </c>
      <c r="C105" s="2" t="s">
        <v>8</v>
      </c>
      <c r="D105" s="2" t="s">
        <v>1120</v>
      </c>
      <c r="E105" s="20">
        <v>65.5</v>
      </c>
      <c r="F105" s="2">
        <v>104</v>
      </c>
    </row>
    <row r="106" spans="1:6" ht="15">
      <c r="A106" s="2">
        <v>105</v>
      </c>
      <c r="B106" s="10" t="s">
        <v>36</v>
      </c>
      <c r="C106" s="2" t="s">
        <v>37</v>
      </c>
      <c r="D106" s="2" t="s">
        <v>1121</v>
      </c>
      <c r="E106" s="20">
        <v>65.400000000000006</v>
      </c>
      <c r="F106" s="2">
        <v>105</v>
      </c>
    </row>
    <row r="107" spans="1:6" ht="15">
      <c r="A107" s="2">
        <v>106</v>
      </c>
      <c r="B107" s="10" t="s">
        <v>97</v>
      </c>
      <c r="C107" s="2" t="s">
        <v>30</v>
      </c>
      <c r="D107" s="2" t="s">
        <v>1122</v>
      </c>
      <c r="E107" s="20">
        <v>65.099999999999994</v>
      </c>
      <c r="F107" s="2">
        <v>106</v>
      </c>
    </row>
    <row r="108" spans="1:6" ht="15">
      <c r="A108" s="2">
        <v>106</v>
      </c>
      <c r="B108" s="10" t="s">
        <v>1123</v>
      </c>
      <c r="C108" s="2" t="s">
        <v>2</v>
      </c>
      <c r="D108" s="2" t="s">
        <v>1124</v>
      </c>
      <c r="E108" s="20">
        <v>65.099999999999994</v>
      </c>
      <c r="F108" s="2">
        <v>106</v>
      </c>
    </row>
    <row r="109" spans="1:6" ht="15">
      <c r="A109" s="2">
        <v>106</v>
      </c>
      <c r="B109" s="10" t="s">
        <v>114</v>
      </c>
      <c r="C109" s="2" t="s">
        <v>23</v>
      </c>
      <c r="D109" s="2" t="s">
        <v>1125</v>
      </c>
      <c r="E109" s="20">
        <v>65.099999999999994</v>
      </c>
      <c r="F109" s="2">
        <v>106</v>
      </c>
    </row>
    <row r="110" spans="1:6" ht="15">
      <c r="A110" s="2">
        <v>109</v>
      </c>
      <c r="B110" s="10" t="s">
        <v>1126</v>
      </c>
      <c r="C110" s="2" t="s">
        <v>2</v>
      </c>
      <c r="D110" s="2" t="s">
        <v>1127</v>
      </c>
      <c r="E110" s="20">
        <v>64.900000000000006</v>
      </c>
      <c r="F110" s="2">
        <v>109</v>
      </c>
    </row>
    <row r="111" spans="1:6" ht="15">
      <c r="A111" s="2">
        <v>109</v>
      </c>
      <c r="B111" s="10" t="s">
        <v>1128</v>
      </c>
      <c r="C111" s="2" t="s">
        <v>33</v>
      </c>
      <c r="D111" s="2" t="s">
        <v>1057</v>
      </c>
      <c r="E111" s="20">
        <v>64.900000000000006</v>
      </c>
      <c r="F111" s="2">
        <v>109</v>
      </c>
    </row>
    <row r="112" spans="1:6" ht="15">
      <c r="A112" s="2">
        <v>109</v>
      </c>
      <c r="B112" s="10" t="s">
        <v>1129</v>
      </c>
      <c r="C112" s="2" t="s">
        <v>55</v>
      </c>
      <c r="D112" s="2" t="s">
        <v>1130</v>
      </c>
      <c r="E112" s="20">
        <v>64.900000000000006</v>
      </c>
      <c r="F112" s="2">
        <v>109</v>
      </c>
    </row>
    <row r="113" spans="1:6" ht="15">
      <c r="A113" s="2">
        <v>112</v>
      </c>
      <c r="B113" s="10" t="s">
        <v>1131</v>
      </c>
      <c r="C113" s="2" t="s">
        <v>2</v>
      </c>
      <c r="D113" s="2" t="s">
        <v>1132</v>
      </c>
      <c r="E113" s="20">
        <v>64.8</v>
      </c>
      <c r="F113" s="2">
        <v>112</v>
      </c>
    </row>
    <row r="114" spans="1:6" ht="15">
      <c r="A114" s="2">
        <v>113</v>
      </c>
      <c r="B114" s="10" t="s">
        <v>272</v>
      </c>
      <c r="C114" s="2" t="s">
        <v>33</v>
      </c>
      <c r="D114" s="2" t="s">
        <v>1133</v>
      </c>
      <c r="E114" s="20">
        <v>64.7</v>
      </c>
      <c r="F114" s="2">
        <v>113</v>
      </c>
    </row>
    <row r="115" spans="1:6" ht="15">
      <c r="A115" s="2">
        <v>114</v>
      </c>
      <c r="B115" s="10" t="s">
        <v>1134</v>
      </c>
      <c r="C115" s="2" t="s">
        <v>6</v>
      </c>
      <c r="D115" s="2" t="s">
        <v>1017</v>
      </c>
      <c r="E115" s="20">
        <v>64.599999999999994</v>
      </c>
      <c r="F115" s="2">
        <v>114</v>
      </c>
    </row>
    <row r="116" spans="1:6" ht="15">
      <c r="A116" s="2">
        <v>114</v>
      </c>
      <c r="B116" s="10" t="s">
        <v>1135</v>
      </c>
      <c r="C116" s="2" t="s">
        <v>30</v>
      </c>
      <c r="D116" s="2" t="s">
        <v>1061</v>
      </c>
      <c r="E116" s="20">
        <v>64.599999999999994</v>
      </c>
      <c r="F116" s="2">
        <v>114</v>
      </c>
    </row>
    <row r="117" spans="1:6" ht="15">
      <c r="A117" s="2">
        <v>114</v>
      </c>
      <c r="B117" s="10" t="s">
        <v>89</v>
      </c>
      <c r="C117" s="2" t="s">
        <v>6</v>
      </c>
      <c r="D117" s="2" t="s">
        <v>1136</v>
      </c>
      <c r="E117" s="20">
        <v>64.599999999999994</v>
      </c>
      <c r="F117" s="2">
        <v>114</v>
      </c>
    </row>
    <row r="118" spans="1:6" ht="15">
      <c r="A118" s="2">
        <v>117</v>
      </c>
      <c r="B118" s="10" t="s">
        <v>124</v>
      </c>
      <c r="C118" s="2" t="s">
        <v>125</v>
      </c>
      <c r="D118" s="2" t="s">
        <v>1137</v>
      </c>
      <c r="E118" s="20">
        <v>64.5</v>
      </c>
      <c r="F118" s="2">
        <v>117</v>
      </c>
    </row>
    <row r="119" spans="1:6" ht="15">
      <c r="A119" s="2">
        <v>118</v>
      </c>
      <c r="B119" s="10" t="s">
        <v>101</v>
      </c>
      <c r="C119" s="2" t="s">
        <v>74</v>
      </c>
      <c r="D119" s="2" t="s">
        <v>1138</v>
      </c>
      <c r="E119" s="20">
        <v>64.400000000000006</v>
      </c>
      <c r="F119" s="2">
        <v>118</v>
      </c>
    </row>
    <row r="120" spans="1:6" ht="15">
      <c r="A120" s="2">
        <v>119</v>
      </c>
      <c r="B120" s="10" t="s">
        <v>1139</v>
      </c>
      <c r="C120" s="2" t="s">
        <v>27</v>
      </c>
      <c r="D120" s="2" t="s">
        <v>1140</v>
      </c>
      <c r="E120" s="20">
        <v>64.2</v>
      </c>
      <c r="F120" s="2">
        <v>119</v>
      </c>
    </row>
    <row r="121" spans="1:6" ht="15">
      <c r="A121" s="2">
        <v>119</v>
      </c>
      <c r="B121" s="10" t="s">
        <v>1141</v>
      </c>
      <c r="C121" s="2" t="s">
        <v>33</v>
      </c>
      <c r="D121" s="2" t="s">
        <v>1142</v>
      </c>
      <c r="E121" s="20">
        <v>64.2</v>
      </c>
      <c r="F121" s="2">
        <v>119</v>
      </c>
    </row>
    <row r="122" spans="1:6" ht="15">
      <c r="A122" s="2">
        <v>121</v>
      </c>
      <c r="B122" s="10" t="s">
        <v>96</v>
      </c>
      <c r="C122" s="2" t="s">
        <v>6</v>
      </c>
      <c r="D122" s="2" t="s">
        <v>1143</v>
      </c>
      <c r="E122" s="20">
        <v>64</v>
      </c>
      <c r="F122" s="2">
        <v>121</v>
      </c>
    </row>
    <row r="123" spans="1:6" ht="15">
      <c r="A123" s="2">
        <v>122</v>
      </c>
      <c r="B123" s="10" t="s">
        <v>1144</v>
      </c>
      <c r="C123" s="2" t="s">
        <v>55</v>
      </c>
      <c r="D123" s="2" t="s">
        <v>1145</v>
      </c>
      <c r="E123" s="20">
        <v>63.9</v>
      </c>
      <c r="F123" s="2">
        <v>122</v>
      </c>
    </row>
    <row r="124" spans="1:6" ht="15">
      <c r="A124" s="2">
        <v>122</v>
      </c>
      <c r="B124" s="10" t="s">
        <v>85</v>
      </c>
      <c r="C124" s="2" t="s">
        <v>6</v>
      </c>
      <c r="D124" s="2" t="s">
        <v>1146</v>
      </c>
      <c r="E124" s="20">
        <v>63.9</v>
      </c>
      <c r="F124" s="2">
        <v>122</v>
      </c>
    </row>
    <row r="125" spans="1:6" ht="15">
      <c r="A125" s="2">
        <v>122</v>
      </c>
      <c r="B125" s="10" t="s">
        <v>1147</v>
      </c>
      <c r="C125" s="2" t="s">
        <v>59</v>
      </c>
      <c r="D125" s="2" t="s">
        <v>1148</v>
      </c>
      <c r="E125" s="20">
        <v>63.9</v>
      </c>
      <c r="F125" s="2">
        <v>122</v>
      </c>
    </row>
    <row r="126" spans="1:6" ht="15">
      <c r="A126" s="2">
        <v>122</v>
      </c>
      <c r="B126" s="10" t="s">
        <v>203</v>
      </c>
      <c r="C126" s="2" t="s">
        <v>2</v>
      </c>
      <c r="D126" s="2" t="s">
        <v>1149</v>
      </c>
      <c r="E126" s="20">
        <v>63.9</v>
      </c>
      <c r="F126" s="2">
        <v>122</v>
      </c>
    </row>
    <row r="127" spans="1:6" ht="15">
      <c r="A127" s="2">
        <v>126</v>
      </c>
      <c r="B127" s="10" t="s">
        <v>978</v>
      </c>
      <c r="C127" s="2" t="s">
        <v>153</v>
      </c>
      <c r="D127" s="2" t="s">
        <v>1150</v>
      </c>
      <c r="E127" s="20">
        <v>63.8</v>
      </c>
      <c r="F127" s="2">
        <v>126</v>
      </c>
    </row>
    <row r="128" spans="1:6" ht="15">
      <c r="A128" s="2">
        <v>127</v>
      </c>
      <c r="B128" s="10" t="s">
        <v>122</v>
      </c>
      <c r="C128" s="2" t="s">
        <v>70</v>
      </c>
      <c r="D128" s="2" t="s">
        <v>1151</v>
      </c>
      <c r="E128" s="20">
        <v>63.7</v>
      </c>
      <c r="F128" s="2">
        <v>127</v>
      </c>
    </row>
    <row r="129" spans="1:6" ht="15">
      <c r="A129" s="2">
        <v>128</v>
      </c>
      <c r="B129" s="10" t="s">
        <v>1152</v>
      </c>
      <c r="C129" s="2" t="s">
        <v>68</v>
      </c>
      <c r="D129" s="2" t="s">
        <v>1153</v>
      </c>
      <c r="E129" s="20">
        <v>63.5</v>
      </c>
      <c r="F129" s="2">
        <v>128</v>
      </c>
    </row>
    <row r="130" spans="1:6" ht="15">
      <c r="A130" s="2">
        <v>128</v>
      </c>
      <c r="B130" s="10" t="s">
        <v>415</v>
      </c>
      <c r="C130" s="2" t="s">
        <v>2</v>
      </c>
      <c r="D130" s="2" t="s">
        <v>1154</v>
      </c>
      <c r="E130" s="20">
        <v>63.5</v>
      </c>
      <c r="F130" s="2">
        <v>128</v>
      </c>
    </row>
    <row r="131" spans="1:6" ht="15">
      <c r="A131" s="2">
        <v>128</v>
      </c>
      <c r="B131" s="10" t="s">
        <v>1155</v>
      </c>
      <c r="C131" s="2" t="s">
        <v>20</v>
      </c>
      <c r="D131" s="2" t="s">
        <v>1156</v>
      </c>
      <c r="E131" s="20">
        <v>63.5</v>
      </c>
      <c r="F131" s="2">
        <v>128</v>
      </c>
    </row>
    <row r="132" spans="1:6" ht="15">
      <c r="A132" s="2">
        <v>131</v>
      </c>
      <c r="B132" s="10" t="s">
        <v>109</v>
      </c>
      <c r="C132" s="2" t="s">
        <v>23</v>
      </c>
      <c r="D132" s="2" t="s">
        <v>1157</v>
      </c>
      <c r="E132" s="20">
        <v>63.4</v>
      </c>
      <c r="F132" s="2">
        <v>131</v>
      </c>
    </row>
    <row r="133" spans="1:6" ht="15">
      <c r="A133" s="2">
        <v>132</v>
      </c>
      <c r="B133" s="10" t="s">
        <v>146</v>
      </c>
      <c r="C133" s="2" t="s">
        <v>8</v>
      </c>
      <c r="D133" s="2" t="s">
        <v>1158</v>
      </c>
      <c r="E133" s="20">
        <v>63.3</v>
      </c>
      <c r="F133" s="2">
        <v>132</v>
      </c>
    </row>
    <row r="134" spans="1:6" ht="15">
      <c r="A134" s="2">
        <v>133</v>
      </c>
      <c r="B134" s="10" t="s">
        <v>1159</v>
      </c>
      <c r="C134" s="2" t="s">
        <v>2</v>
      </c>
      <c r="D134" s="2" t="s">
        <v>1160</v>
      </c>
      <c r="E134" s="20">
        <v>63.2</v>
      </c>
      <c r="F134" s="2">
        <v>133</v>
      </c>
    </row>
    <row r="135" spans="1:6" ht="15">
      <c r="A135" s="2">
        <v>134</v>
      </c>
      <c r="B135" s="10" t="s">
        <v>1161</v>
      </c>
      <c r="C135" s="2" t="s">
        <v>59</v>
      </c>
      <c r="D135" s="2" t="s">
        <v>1162</v>
      </c>
      <c r="E135" s="20">
        <v>63</v>
      </c>
      <c r="F135" s="2">
        <v>134</v>
      </c>
    </row>
    <row r="136" spans="1:6" ht="15">
      <c r="A136" s="2">
        <v>134</v>
      </c>
      <c r="B136" s="10" t="s">
        <v>1163</v>
      </c>
      <c r="C136" s="2" t="s">
        <v>59</v>
      </c>
      <c r="D136" s="2" t="s">
        <v>1164</v>
      </c>
      <c r="E136" s="20">
        <v>63</v>
      </c>
      <c r="F136" s="2">
        <v>134</v>
      </c>
    </row>
    <row r="137" spans="1:6" ht="15">
      <c r="A137" s="2">
        <v>136</v>
      </c>
      <c r="B137" s="10" t="s">
        <v>60</v>
      </c>
      <c r="C137" s="2" t="s">
        <v>23</v>
      </c>
      <c r="D137" s="2" t="s">
        <v>1111</v>
      </c>
      <c r="E137" s="20">
        <v>62.9</v>
      </c>
      <c r="F137" s="2">
        <v>136</v>
      </c>
    </row>
    <row r="138" spans="1:6" ht="15">
      <c r="A138" s="2">
        <v>136</v>
      </c>
      <c r="B138" s="10" t="s">
        <v>1165</v>
      </c>
      <c r="C138" s="2" t="s">
        <v>59</v>
      </c>
      <c r="D138" s="2" t="s">
        <v>1166</v>
      </c>
      <c r="E138" s="20">
        <v>62.9</v>
      </c>
      <c r="F138" s="2">
        <v>136</v>
      </c>
    </row>
    <row r="139" spans="1:6" ht="15">
      <c r="A139" s="2">
        <v>136</v>
      </c>
      <c r="B139" s="10" t="s">
        <v>1167</v>
      </c>
      <c r="C139" s="2" t="s">
        <v>59</v>
      </c>
      <c r="D139" s="2" t="s">
        <v>1168</v>
      </c>
      <c r="E139" s="20">
        <v>62.9</v>
      </c>
      <c r="F139" s="2">
        <v>136</v>
      </c>
    </row>
    <row r="140" spans="1:6" ht="15">
      <c r="A140" s="2">
        <v>139</v>
      </c>
      <c r="B140" s="10" t="s">
        <v>117</v>
      </c>
      <c r="C140" s="2" t="s">
        <v>118</v>
      </c>
      <c r="D140" s="2" t="s">
        <v>1169</v>
      </c>
      <c r="E140" s="20">
        <v>62.8</v>
      </c>
      <c r="F140" s="2">
        <v>139</v>
      </c>
    </row>
    <row r="141" spans="1:6" ht="15">
      <c r="A141" s="2">
        <v>140</v>
      </c>
      <c r="B141" s="10" t="s">
        <v>187</v>
      </c>
      <c r="C141" s="2" t="s">
        <v>8</v>
      </c>
      <c r="D141" s="2" t="s">
        <v>1170</v>
      </c>
      <c r="E141" s="20">
        <v>62.7</v>
      </c>
      <c r="F141" s="2">
        <v>140</v>
      </c>
    </row>
    <row r="142" spans="1:6" ht="15">
      <c r="A142" s="2">
        <v>140</v>
      </c>
      <c r="B142" s="10" t="s">
        <v>449</v>
      </c>
      <c r="C142" s="2" t="s">
        <v>2</v>
      </c>
      <c r="D142" s="2" t="s">
        <v>1171</v>
      </c>
      <c r="E142" s="20">
        <v>62.7</v>
      </c>
      <c r="F142" s="2">
        <v>140</v>
      </c>
    </row>
    <row r="143" spans="1:6" ht="15">
      <c r="A143" s="2">
        <v>142</v>
      </c>
      <c r="B143" s="10" t="s">
        <v>211</v>
      </c>
      <c r="C143" s="2" t="s">
        <v>2</v>
      </c>
      <c r="D143" s="2" t="s">
        <v>1172</v>
      </c>
      <c r="E143" s="20">
        <v>62.6</v>
      </c>
      <c r="F143" s="2">
        <v>142</v>
      </c>
    </row>
    <row r="144" spans="1:6" ht="15">
      <c r="A144" s="2">
        <v>142</v>
      </c>
      <c r="B144" s="10" t="s">
        <v>1173</v>
      </c>
      <c r="C144" s="2" t="s">
        <v>27</v>
      </c>
      <c r="D144" s="2"/>
      <c r="E144" s="20">
        <v>62.6</v>
      </c>
      <c r="F144" s="2">
        <v>142</v>
      </c>
    </row>
    <row r="145" spans="1:6" ht="15">
      <c r="A145" s="2">
        <v>142</v>
      </c>
      <c r="B145" s="10" t="s">
        <v>1174</v>
      </c>
      <c r="C145" s="2" t="s">
        <v>190</v>
      </c>
      <c r="D145" s="2" t="s">
        <v>1175</v>
      </c>
      <c r="E145" s="20">
        <v>62.6</v>
      </c>
      <c r="F145" s="2">
        <v>142</v>
      </c>
    </row>
    <row r="146" spans="1:6" ht="15">
      <c r="A146" s="2">
        <v>145</v>
      </c>
      <c r="B146" s="10" t="s">
        <v>154</v>
      </c>
      <c r="C146" s="2" t="s">
        <v>30</v>
      </c>
      <c r="D146" s="2" t="s">
        <v>1176</v>
      </c>
      <c r="E146" s="20">
        <v>62.5</v>
      </c>
      <c r="F146" s="2">
        <v>145</v>
      </c>
    </row>
    <row r="147" spans="1:6" ht="15">
      <c r="A147" s="2">
        <v>146</v>
      </c>
      <c r="B147" s="10" t="s">
        <v>1177</v>
      </c>
      <c r="C147" s="2" t="s">
        <v>59</v>
      </c>
      <c r="D147" s="2" t="s">
        <v>1178</v>
      </c>
      <c r="E147" s="20">
        <v>62.4</v>
      </c>
      <c r="F147" s="2">
        <v>146</v>
      </c>
    </row>
    <row r="148" spans="1:6" ht="15">
      <c r="A148" s="2">
        <v>146</v>
      </c>
      <c r="B148" s="10" t="s">
        <v>62</v>
      </c>
      <c r="C148" s="2" t="s">
        <v>35</v>
      </c>
      <c r="D148" s="2" t="s">
        <v>1179</v>
      </c>
      <c r="E148" s="20">
        <v>62.4</v>
      </c>
      <c r="F148" s="2">
        <v>146</v>
      </c>
    </row>
    <row r="149" spans="1:6" ht="15">
      <c r="A149" s="2">
        <v>148</v>
      </c>
      <c r="B149" s="10" t="s">
        <v>231</v>
      </c>
      <c r="C149" s="2" t="s">
        <v>2</v>
      </c>
      <c r="D149" s="2" t="s">
        <v>1180</v>
      </c>
      <c r="E149" s="20">
        <v>62.2</v>
      </c>
      <c r="F149" s="2">
        <v>148</v>
      </c>
    </row>
    <row r="150" spans="1:6" ht="15">
      <c r="A150" s="2">
        <v>148</v>
      </c>
      <c r="B150" s="10" t="s">
        <v>232</v>
      </c>
      <c r="C150" s="2" t="s">
        <v>190</v>
      </c>
      <c r="D150" s="2" t="s">
        <v>1181</v>
      </c>
      <c r="E150" s="20">
        <v>62.2</v>
      </c>
      <c r="F150" s="2">
        <v>148</v>
      </c>
    </row>
    <row r="151" spans="1:6" ht="15">
      <c r="A151" s="2">
        <v>150</v>
      </c>
      <c r="B151" s="10" t="s">
        <v>1182</v>
      </c>
      <c r="C151" s="2" t="s">
        <v>190</v>
      </c>
      <c r="D151" s="2" t="s">
        <v>1183</v>
      </c>
      <c r="E151" s="20">
        <v>62.1</v>
      </c>
      <c r="F151" s="2">
        <v>150</v>
      </c>
    </row>
    <row r="152" spans="1:6" ht="15">
      <c r="A152" s="2">
        <v>150</v>
      </c>
      <c r="B152" s="10" t="s">
        <v>1184</v>
      </c>
      <c r="C152" s="2" t="s">
        <v>6</v>
      </c>
      <c r="D152" s="2" t="s">
        <v>1185</v>
      </c>
      <c r="E152" s="20">
        <v>62.1</v>
      </c>
      <c r="F152" s="2">
        <v>150</v>
      </c>
    </row>
    <row r="153" spans="1:6" ht="15">
      <c r="A153" s="2">
        <v>152</v>
      </c>
      <c r="B153" s="10" t="s">
        <v>1186</v>
      </c>
      <c r="C153" s="2" t="s">
        <v>2</v>
      </c>
      <c r="D153" s="2" t="s">
        <v>1187</v>
      </c>
      <c r="E153" s="20">
        <v>62</v>
      </c>
      <c r="F153" s="2">
        <v>152</v>
      </c>
    </row>
    <row r="154" spans="1:6" ht="15">
      <c r="A154" s="2">
        <v>153</v>
      </c>
      <c r="B154" s="10" t="s">
        <v>205</v>
      </c>
      <c r="C154" s="2" t="s">
        <v>74</v>
      </c>
      <c r="D154" s="2" t="s">
        <v>1082</v>
      </c>
      <c r="E154" s="20">
        <v>61.9</v>
      </c>
      <c r="F154" s="2">
        <v>153</v>
      </c>
    </row>
    <row r="155" spans="1:6" ht="15">
      <c r="A155" s="2">
        <v>154</v>
      </c>
      <c r="B155" s="10" t="s">
        <v>390</v>
      </c>
      <c r="C155" s="2" t="s">
        <v>190</v>
      </c>
      <c r="D155" s="2" t="s">
        <v>1188</v>
      </c>
      <c r="E155" s="20">
        <v>61.6</v>
      </c>
      <c r="F155" s="2">
        <v>154</v>
      </c>
    </row>
    <row r="156" spans="1:6" ht="15">
      <c r="A156" s="2">
        <v>155</v>
      </c>
      <c r="B156" s="10" t="s">
        <v>163</v>
      </c>
      <c r="C156" s="2" t="s">
        <v>6</v>
      </c>
      <c r="D156" s="2" t="s">
        <v>1189</v>
      </c>
      <c r="E156" s="20">
        <v>61.5</v>
      </c>
      <c r="F156" s="2">
        <v>155</v>
      </c>
    </row>
    <row r="157" spans="1:6" ht="15">
      <c r="A157" s="2">
        <v>155</v>
      </c>
      <c r="B157" s="10" t="s">
        <v>268</v>
      </c>
      <c r="C157" s="2" t="s">
        <v>2</v>
      </c>
      <c r="D157" s="2" t="s">
        <v>1190</v>
      </c>
      <c r="E157" s="20">
        <v>61.5</v>
      </c>
      <c r="F157" s="2">
        <v>155</v>
      </c>
    </row>
    <row r="158" spans="1:6" ht="15">
      <c r="A158" s="2">
        <v>157</v>
      </c>
      <c r="B158" s="10" t="s">
        <v>1191</v>
      </c>
      <c r="C158" s="2" t="s">
        <v>59</v>
      </c>
      <c r="D158" s="2" t="s">
        <v>1192</v>
      </c>
      <c r="E158" s="20">
        <v>61.4</v>
      </c>
      <c r="F158" s="2">
        <v>157</v>
      </c>
    </row>
    <row r="159" spans="1:6" ht="15">
      <c r="A159" s="2">
        <v>158</v>
      </c>
      <c r="B159" s="10" t="s">
        <v>1193</v>
      </c>
      <c r="C159" s="2" t="s">
        <v>59</v>
      </c>
      <c r="D159" s="2" t="s">
        <v>1194</v>
      </c>
      <c r="E159" s="20">
        <v>61.3</v>
      </c>
      <c r="F159" s="2">
        <v>158</v>
      </c>
    </row>
    <row r="160" spans="1:6" ht="15">
      <c r="A160" s="2">
        <v>159</v>
      </c>
      <c r="B160" s="10" t="s">
        <v>1195</v>
      </c>
      <c r="C160" s="2" t="s">
        <v>153</v>
      </c>
      <c r="D160" s="2" t="s">
        <v>1196</v>
      </c>
      <c r="E160" s="20">
        <v>61.1</v>
      </c>
      <c r="F160" s="2">
        <v>159</v>
      </c>
    </row>
    <row r="161" spans="1:6" ht="15">
      <c r="A161" s="2">
        <v>159</v>
      </c>
      <c r="B161" s="10" t="s">
        <v>1197</v>
      </c>
      <c r="C161" s="2" t="s">
        <v>2</v>
      </c>
      <c r="D161" s="2" t="s">
        <v>1008</v>
      </c>
      <c r="E161" s="20">
        <v>61.1</v>
      </c>
      <c r="F161" s="2">
        <v>159</v>
      </c>
    </row>
    <row r="162" spans="1:6" ht="15">
      <c r="A162" s="2">
        <v>159</v>
      </c>
      <c r="B162" s="10" t="s">
        <v>1198</v>
      </c>
      <c r="C162" s="2" t="s">
        <v>6</v>
      </c>
      <c r="D162" s="2" t="s">
        <v>1199</v>
      </c>
      <c r="E162" s="20">
        <v>61.1</v>
      </c>
      <c r="F162" s="2">
        <v>159</v>
      </c>
    </row>
    <row r="163" spans="1:6" ht="15">
      <c r="A163" s="2">
        <v>162</v>
      </c>
      <c r="B163" s="10" t="s">
        <v>129</v>
      </c>
      <c r="C163" s="2" t="s">
        <v>6</v>
      </c>
      <c r="D163" s="2" t="s">
        <v>1017</v>
      </c>
      <c r="E163" s="20">
        <v>60.9</v>
      </c>
      <c r="F163" s="2">
        <v>162</v>
      </c>
    </row>
    <row r="164" spans="1:6" ht="15">
      <c r="A164" s="2">
        <v>162</v>
      </c>
      <c r="B164" s="10" t="s">
        <v>150</v>
      </c>
      <c r="C164" s="2" t="s">
        <v>59</v>
      </c>
      <c r="D164" s="2" t="s">
        <v>1200</v>
      </c>
      <c r="E164" s="20">
        <v>60.9</v>
      </c>
      <c r="F164" s="2">
        <v>162</v>
      </c>
    </row>
    <row r="165" spans="1:6" ht="15">
      <c r="A165" s="2">
        <v>162</v>
      </c>
      <c r="B165" s="10" t="s">
        <v>200</v>
      </c>
      <c r="C165" s="2" t="s">
        <v>201</v>
      </c>
      <c r="D165" s="2" t="s">
        <v>1201</v>
      </c>
      <c r="E165" s="20">
        <v>60.9</v>
      </c>
      <c r="F165" s="2">
        <v>162</v>
      </c>
    </row>
    <row r="166" spans="1:6" ht="15">
      <c r="A166" s="2">
        <v>165</v>
      </c>
      <c r="B166" s="10" t="s">
        <v>1202</v>
      </c>
      <c r="C166" s="2" t="s">
        <v>167</v>
      </c>
      <c r="D166" s="2" t="s">
        <v>1104</v>
      </c>
      <c r="E166" s="20">
        <v>60.8</v>
      </c>
      <c r="F166" s="2">
        <v>165</v>
      </c>
    </row>
    <row r="167" spans="1:6" ht="15">
      <c r="A167" s="2">
        <v>165</v>
      </c>
      <c r="B167" s="10" t="s">
        <v>452</v>
      </c>
      <c r="C167" s="2" t="s">
        <v>2</v>
      </c>
      <c r="D167" s="2" t="s">
        <v>1203</v>
      </c>
      <c r="E167" s="20">
        <v>60.8</v>
      </c>
      <c r="F167" s="2">
        <v>165</v>
      </c>
    </row>
    <row r="168" spans="1:6" ht="15">
      <c r="A168" s="2">
        <v>165</v>
      </c>
      <c r="B168" s="10" t="s">
        <v>76</v>
      </c>
      <c r="C168" s="2" t="s">
        <v>35</v>
      </c>
      <c r="D168" s="2" t="s">
        <v>1204</v>
      </c>
      <c r="E168" s="20">
        <v>60.8</v>
      </c>
      <c r="F168" s="2">
        <v>165</v>
      </c>
    </row>
    <row r="169" spans="1:6" ht="15">
      <c r="A169" s="2">
        <v>168</v>
      </c>
      <c r="B169" s="10" t="s">
        <v>75</v>
      </c>
      <c r="C169" s="2" t="s">
        <v>6</v>
      </c>
      <c r="D169" s="2" t="s">
        <v>1205</v>
      </c>
      <c r="E169" s="20">
        <v>60.6</v>
      </c>
      <c r="F169" s="2">
        <v>168</v>
      </c>
    </row>
    <row r="170" spans="1:6" ht="15">
      <c r="A170" s="2">
        <v>168</v>
      </c>
      <c r="B170" s="10" t="s">
        <v>363</v>
      </c>
      <c r="C170" s="2" t="s">
        <v>59</v>
      </c>
      <c r="D170" s="2" t="s">
        <v>1206</v>
      </c>
      <c r="E170" s="20">
        <v>60.6</v>
      </c>
      <c r="F170" s="2">
        <v>168</v>
      </c>
    </row>
    <row r="171" spans="1:6" ht="15">
      <c r="A171" s="2">
        <v>168</v>
      </c>
      <c r="B171" s="10" t="s">
        <v>1207</v>
      </c>
      <c r="C171" s="2" t="s">
        <v>33</v>
      </c>
      <c r="D171" s="2" t="s">
        <v>1208</v>
      </c>
      <c r="E171" s="20">
        <v>60.6</v>
      </c>
      <c r="F171" s="2">
        <v>168</v>
      </c>
    </row>
    <row r="172" spans="1:6" ht="15">
      <c r="A172" s="2">
        <v>171</v>
      </c>
      <c r="B172" s="10" t="s">
        <v>113</v>
      </c>
      <c r="C172" s="2" t="s">
        <v>70</v>
      </c>
      <c r="D172" s="2" t="s">
        <v>1209</v>
      </c>
      <c r="E172" s="20">
        <v>60.5</v>
      </c>
      <c r="F172" s="2">
        <v>171</v>
      </c>
    </row>
    <row r="173" spans="1:6" ht="15">
      <c r="A173" s="2">
        <v>171</v>
      </c>
      <c r="B173" s="10" t="s">
        <v>1210</v>
      </c>
      <c r="C173" s="2" t="s">
        <v>6</v>
      </c>
      <c r="D173" s="2" t="s">
        <v>1211</v>
      </c>
      <c r="E173" s="20">
        <v>60.5</v>
      </c>
      <c r="F173" s="2">
        <v>171</v>
      </c>
    </row>
    <row r="174" spans="1:6" ht="15">
      <c r="A174" s="2">
        <v>173</v>
      </c>
      <c r="B174" s="10" t="s">
        <v>214</v>
      </c>
      <c r="C174" s="2" t="s">
        <v>2</v>
      </c>
      <c r="D174" s="2" t="s">
        <v>1212</v>
      </c>
      <c r="E174" s="20">
        <v>60.4</v>
      </c>
      <c r="F174" s="2">
        <v>173</v>
      </c>
    </row>
    <row r="175" spans="1:6" ht="15">
      <c r="A175" s="2">
        <v>174</v>
      </c>
      <c r="B175" s="10" t="s">
        <v>1213</v>
      </c>
      <c r="C175" s="2" t="s">
        <v>2</v>
      </c>
      <c r="D175" s="2" t="s">
        <v>1009</v>
      </c>
      <c r="E175" s="20">
        <v>60.3</v>
      </c>
      <c r="F175" s="2">
        <v>174</v>
      </c>
    </row>
    <row r="176" spans="1:6" ht="15">
      <c r="A176" s="2">
        <v>175</v>
      </c>
      <c r="B176" s="10" t="s">
        <v>1214</v>
      </c>
      <c r="C176" s="2" t="s">
        <v>33</v>
      </c>
      <c r="D176" s="2" t="s">
        <v>1215</v>
      </c>
      <c r="E176" s="20">
        <v>60.2</v>
      </c>
      <c r="F176" s="2">
        <v>175</v>
      </c>
    </row>
    <row r="177" spans="1:6" ht="15">
      <c r="A177" s="2">
        <v>175</v>
      </c>
      <c r="B177" s="10" t="s">
        <v>1216</v>
      </c>
      <c r="C177" s="2" t="s">
        <v>190</v>
      </c>
      <c r="D177" s="2" t="s">
        <v>1217</v>
      </c>
      <c r="E177" s="20">
        <v>60.2</v>
      </c>
      <c r="F177" s="2">
        <v>175</v>
      </c>
    </row>
    <row r="178" spans="1:6" ht="15">
      <c r="A178" s="2">
        <v>175</v>
      </c>
      <c r="B178" s="10" t="s">
        <v>221</v>
      </c>
      <c r="C178" s="2" t="s">
        <v>153</v>
      </c>
      <c r="D178" s="2" t="s">
        <v>1218</v>
      </c>
      <c r="E178" s="20">
        <v>60.2</v>
      </c>
      <c r="F178" s="2">
        <v>175</v>
      </c>
    </row>
    <row r="179" spans="1:6" ht="15">
      <c r="A179" s="2">
        <v>178</v>
      </c>
      <c r="B179" s="10" t="s">
        <v>145</v>
      </c>
      <c r="C179" s="2" t="s">
        <v>6</v>
      </c>
      <c r="D179" s="2" t="s">
        <v>1219</v>
      </c>
      <c r="E179" s="20">
        <v>60.1</v>
      </c>
      <c r="F179" s="2">
        <v>178</v>
      </c>
    </row>
    <row r="180" spans="1:6" ht="15">
      <c r="A180" s="2">
        <v>178</v>
      </c>
      <c r="B180" s="10" t="s">
        <v>460</v>
      </c>
      <c r="C180" s="2" t="s">
        <v>2</v>
      </c>
      <c r="D180" s="2" t="s">
        <v>1220</v>
      </c>
      <c r="E180" s="20">
        <v>60.1</v>
      </c>
      <c r="F180" s="2">
        <v>178</v>
      </c>
    </row>
    <row r="181" spans="1:6" ht="15">
      <c r="A181" s="2">
        <v>180</v>
      </c>
      <c r="B181" s="10" t="s">
        <v>120</v>
      </c>
      <c r="C181" s="2" t="s">
        <v>23</v>
      </c>
      <c r="D181" s="2" t="s">
        <v>1221</v>
      </c>
      <c r="E181" s="20">
        <v>59.9</v>
      </c>
      <c r="F181" s="2">
        <v>180</v>
      </c>
    </row>
    <row r="182" spans="1:6" ht="15">
      <c r="A182" s="2">
        <v>181</v>
      </c>
      <c r="B182" s="10" t="s">
        <v>1222</v>
      </c>
      <c r="C182" s="2" t="s">
        <v>59</v>
      </c>
      <c r="D182" s="2" t="s">
        <v>1223</v>
      </c>
      <c r="E182" s="20">
        <v>59.7</v>
      </c>
      <c r="F182" s="2">
        <v>181</v>
      </c>
    </row>
    <row r="183" spans="1:6" ht="15">
      <c r="A183" s="2">
        <v>182</v>
      </c>
      <c r="B183" s="10" t="s">
        <v>1224</v>
      </c>
      <c r="C183" s="2" t="s">
        <v>84</v>
      </c>
      <c r="D183" s="2" t="s">
        <v>1225</v>
      </c>
      <c r="E183" s="20">
        <v>59.5</v>
      </c>
      <c r="F183" s="2">
        <v>182</v>
      </c>
    </row>
    <row r="184" spans="1:6" ht="15">
      <c r="A184" s="2">
        <v>183</v>
      </c>
      <c r="B184" s="10" t="s">
        <v>1226</v>
      </c>
      <c r="C184" s="2" t="s">
        <v>59</v>
      </c>
      <c r="D184" s="2" t="s">
        <v>1227</v>
      </c>
      <c r="E184" s="20">
        <v>59.4</v>
      </c>
      <c r="F184" s="2">
        <v>183</v>
      </c>
    </row>
    <row r="185" spans="1:6" ht="15">
      <c r="A185" s="2">
        <v>184</v>
      </c>
      <c r="B185" s="10" t="s">
        <v>2017</v>
      </c>
      <c r="C185" s="2" t="s">
        <v>37</v>
      </c>
      <c r="D185" s="2" t="s">
        <v>1228</v>
      </c>
      <c r="E185" s="20">
        <v>59.2</v>
      </c>
      <c r="F185" s="2">
        <v>184</v>
      </c>
    </row>
    <row r="186" spans="1:6" ht="15">
      <c r="A186" s="2">
        <v>184</v>
      </c>
      <c r="B186" s="10" t="s">
        <v>179</v>
      </c>
      <c r="C186" s="2" t="s">
        <v>55</v>
      </c>
      <c r="D186" s="2" t="s">
        <v>1229</v>
      </c>
      <c r="E186" s="20">
        <v>59.2</v>
      </c>
      <c r="F186" s="2">
        <v>184</v>
      </c>
    </row>
    <row r="187" spans="1:6" ht="15">
      <c r="A187" s="2">
        <v>184</v>
      </c>
      <c r="B187" s="10" t="s">
        <v>1230</v>
      </c>
      <c r="C187" s="2" t="s">
        <v>20</v>
      </c>
      <c r="D187" s="2" t="s">
        <v>1231</v>
      </c>
      <c r="E187" s="20">
        <v>59.2</v>
      </c>
      <c r="F187" s="2">
        <v>184</v>
      </c>
    </row>
    <row r="188" spans="1:6" ht="15">
      <c r="A188" s="2">
        <v>187</v>
      </c>
      <c r="B188" s="10" t="s">
        <v>52</v>
      </c>
      <c r="C188" s="2" t="s">
        <v>27</v>
      </c>
      <c r="D188" s="2" t="s">
        <v>1232</v>
      </c>
      <c r="E188" s="20">
        <v>59.1</v>
      </c>
      <c r="F188" s="2">
        <v>187</v>
      </c>
    </row>
    <row r="189" spans="1:6" ht="15">
      <c r="A189" s="2">
        <v>187</v>
      </c>
      <c r="B189" s="10" t="s">
        <v>61</v>
      </c>
      <c r="C189" s="2" t="s">
        <v>55</v>
      </c>
      <c r="D189" s="2" t="s">
        <v>1233</v>
      </c>
      <c r="E189" s="20">
        <v>59.1</v>
      </c>
      <c r="F189" s="2">
        <v>187</v>
      </c>
    </row>
    <row r="190" spans="1:6" ht="15">
      <c r="A190" s="2">
        <v>189</v>
      </c>
      <c r="B190" s="10" t="s">
        <v>979</v>
      </c>
      <c r="C190" s="2" t="s">
        <v>2</v>
      </c>
      <c r="D190" s="2" t="s">
        <v>1096</v>
      </c>
      <c r="E190" s="20">
        <v>59</v>
      </c>
      <c r="F190" s="2">
        <v>189</v>
      </c>
    </row>
    <row r="191" spans="1:6" ht="15">
      <c r="A191" s="2">
        <v>190</v>
      </c>
      <c r="B191" s="10" t="s">
        <v>174</v>
      </c>
      <c r="C191" s="2" t="s">
        <v>6</v>
      </c>
      <c r="D191" s="2" t="s">
        <v>1234</v>
      </c>
      <c r="E191" s="20">
        <v>58.9</v>
      </c>
      <c r="F191" s="2">
        <v>190</v>
      </c>
    </row>
    <row r="192" spans="1:6" ht="15">
      <c r="A192" s="2">
        <v>191</v>
      </c>
      <c r="B192" s="10" t="s">
        <v>305</v>
      </c>
      <c r="C192" s="2" t="s">
        <v>30</v>
      </c>
      <c r="D192" s="2" t="s">
        <v>1235</v>
      </c>
      <c r="E192" s="20">
        <v>58.8</v>
      </c>
      <c r="F192" s="2">
        <v>191</v>
      </c>
    </row>
    <row r="193" spans="1:6" ht="15">
      <c r="A193" s="2">
        <v>192</v>
      </c>
      <c r="B193" s="10" t="s">
        <v>1236</v>
      </c>
      <c r="C193" s="2" t="s">
        <v>2</v>
      </c>
      <c r="D193" s="2" t="s">
        <v>1011</v>
      </c>
      <c r="E193" s="20">
        <v>58.7</v>
      </c>
      <c r="F193" s="2">
        <v>192</v>
      </c>
    </row>
    <row r="194" spans="1:6" ht="15">
      <c r="A194" s="2">
        <v>192</v>
      </c>
      <c r="B194" s="10" t="s">
        <v>498</v>
      </c>
      <c r="C194" s="2" t="s">
        <v>2</v>
      </c>
      <c r="D194" s="2" t="s">
        <v>1237</v>
      </c>
      <c r="E194" s="20">
        <v>58.7</v>
      </c>
      <c r="F194" s="2">
        <v>192</v>
      </c>
    </row>
    <row r="195" spans="1:6" ht="15">
      <c r="A195" s="2">
        <v>194</v>
      </c>
      <c r="B195" s="10" t="s">
        <v>121</v>
      </c>
      <c r="C195" s="2" t="s">
        <v>35</v>
      </c>
      <c r="D195" s="2" t="s">
        <v>1238</v>
      </c>
      <c r="E195" s="20">
        <v>58.6</v>
      </c>
      <c r="F195" s="2">
        <v>194</v>
      </c>
    </row>
    <row r="196" spans="1:6" ht="15">
      <c r="A196" s="2">
        <v>194</v>
      </c>
      <c r="B196" s="10" t="s">
        <v>206</v>
      </c>
      <c r="C196" s="2" t="s">
        <v>30</v>
      </c>
      <c r="D196" s="2" t="s">
        <v>1239</v>
      </c>
      <c r="E196" s="20">
        <v>58.6</v>
      </c>
      <c r="F196" s="2">
        <v>194</v>
      </c>
    </row>
    <row r="197" spans="1:6" ht="15">
      <c r="A197" s="2">
        <v>194</v>
      </c>
      <c r="B197" s="10" t="s">
        <v>1240</v>
      </c>
      <c r="C197" s="2" t="s">
        <v>2</v>
      </c>
      <c r="D197" s="2" t="s">
        <v>1241</v>
      </c>
      <c r="E197" s="20">
        <v>58.6</v>
      </c>
      <c r="F197" s="2">
        <v>194</v>
      </c>
    </row>
    <row r="198" spans="1:6" ht="15">
      <c r="A198" s="2">
        <v>197</v>
      </c>
      <c r="B198" s="10" t="s">
        <v>1242</v>
      </c>
      <c r="C198" s="2" t="s">
        <v>37</v>
      </c>
      <c r="D198" s="2" t="s">
        <v>1243</v>
      </c>
      <c r="E198" s="20">
        <v>58.5</v>
      </c>
      <c r="F198" s="2">
        <v>197</v>
      </c>
    </row>
    <row r="199" spans="1:6" ht="15">
      <c r="A199" s="2">
        <v>198</v>
      </c>
      <c r="B199" s="10" t="s">
        <v>100</v>
      </c>
      <c r="C199" s="2" t="s">
        <v>74</v>
      </c>
      <c r="D199" s="2" t="s">
        <v>1082</v>
      </c>
      <c r="E199" s="20">
        <v>58.4</v>
      </c>
      <c r="F199" s="2">
        <v>198</v>
      </c>
    </row>
    <row r="200" spans="1:6" ht="15">
      <c r="A200" s="2">
        <v>198</v>
      </c>
      <c r="B200" s="10" t="s">
        <v>310</v>
      </c>
      <c r="C200" s="2" t="s">
        <v>23</v>
      </c>
      <c r="D200" s="2" t="s">
        <v>1244</v>
      </c>
      <c r="E200" s="20">
        <v>58.4</v>
      </c>
      <c r="F200" s="2">
        <v>198</v>
      </c>
    </row>
    <row r="201" spans="1:6" ht="15">
      <c r="A201" s="2">
        <v>200</v>
      </c>
      <c r="B201" s="10" t="s">
        <v>1245</v>
      </c>
      <c r="C201" s="2" t="s">
        <v>2</v>
      </c>
      <c r="D201" s="2" t="s">
        <v>1246</v>
      </c>
      <c r="E201" s="20">
        <v>58.3</v>
      </c>
      <c r="F201" s="2">
        <v>200</v>
      </c>
    </row>
    <row r="202" spans="1:6" ht="15">
      <c r="A202" s="2">
        <v>201</v>
      </c>
      <c r="B202" s="10" t="s">
        <v>1247</v>
      </c>
      <c r="C202" s="2" t="s">
        <v>6</v>
      </c>
      <c r="D202" s="2" t="s">
        <v>1248</v>
      </c>
      <c r="E202" s="20">
        <v>58.2</v>
      </c>
      <c r="F202" s="2">
        <v>201</v>
      </c>
    </row>
    <row r="203" spans="1:6" ht="15">
      <c r="A203" s="2">
        <v>202</v>
      </c>
      <c r="B203" s="10" t="s">
        <v>1249</v>
      </c>
      <c r="C203" s="2" t="s">
        <v>104</v>
      </c>
      <c r="D203" s="2" t="s">
        <v>1250</v>
      </c>
      <c r="E203" s="20">
        <v>58.1</v>
      </c>
      <c r="F203" s="2">
        <v>202</v>
      </c>
    </row>
    <row r="204" spans="1:6" ht="15">
      <c r="A204" s="2">
        <v>203</v>
      </c>
      <c r="B204" s="10" t="s">
        <v>1251</v>
      </c>
      <c r="C204" s="2" t="s">
        <v>59</v>
      </c>
      <c r="D204" s="2" t="s">
        <v>1252</v>
      </c>
      <c r="E204" s="20">
        <v>57.9</v>
      </c>
      <c r="F204" s="2">
        <v>203</v>
      </c>
    </row>
    <row r="205" spans="1:6" ht="15">
      <c r="A205" s="2">
        <v>204</v>
      </c>
      <c r="B205" s="10" t="s">
        <v>315</v>
      </c>
      <c r="C205" s="2" t="s">
        <v>316</v>
      </c>
      <c r="D205" s="2" t="s">
        <v>1253</v>
      </c>
      <c r="E205" s="20">
        <v>57.7</v>
      </c>
      <c r="F205" s="2">
        <v>204</v>
      </c>
    </row>
    <row r="206" spans="1:6" ht="15">
      <c r="A206" s="2">
        <v>204</v>
      </c>
      <c r="B206" s="10" t="s">
        <v>380</v>
      </c>
      <c r="C206" s="2" t="s">
        <v>2</v>
      </c>
      <c r="D206" s="2" t="s">
        <v>1034</v>
      </c>
      <c r="E206" s="20">
        <v>57.7</v>
      </c>
      <c r="F206" s="2">
        <v>204</v>
      </c>
    </row>
    <row r="207" spans="1:6" ht="15">
      <c r="A207" s="2">
        <v>204</v>
      </c>
      <c r="B207" s="10" t="s">
        <v>393</v>
      </c>
      <c r="C207" s="2" t="s">
        <v>2</v>
      </c>
      <c r="D207" s="2" t="s">
        <v>1254</v>
      </c>
      <c r="E207" s="20">
        <v>57.7</v>
      </c>
      <c r="F207" s="2">
        <v>204</v>
      </c>
    </row>
    <row r="208" spans="1:6" ht="15">
      <c r="A208" s="2">
        <v>207</v>
      </c>
      <c r="B208" s="10" t="s">
        <v>625</v>
      </c>
      <c r="C208" s="2" t="s">
        <v>2</v>
      </c>
      <c r="D208" s="2" t="s">
        <v>1255</v>
      </c>
      <c r="E208" s="20">
        <v>57.6</v>
      </c>
      <c r="F208" s="2">
        <v>207</v>
      </c>
    </row>
    <row r="209" spans="1:6" ht="15">
      <c r="A209" s="2">
        <v>207</v>
      </c>
      <c r="B209" s="10" t="s">
        <v>592</v>
      </c>
      <c r="C209" s="2" t="s">
        <v>190</v>
      </c>
      <c r="D209" s="2" t="s">
        <v>1256</v>
      </c>
      <c r="E209" s="20">
        <v>57.6</v>
      </c>
      <c r="F209" s="2">
        <v>207</v>
      </c>
    </row>
    <row r="210" spans="1:6" ht="15">
      <c r="A210" s="2">
        <v>209</v>
      </c>
      <c r="B210" s="10" t="s">
        <v>1257</v>
      </c>
      <c r="C210" s="2" t="s">
        <v>167</v>
      </c>
      <c r="D210" s="2" t="s">
        <v>1258</v>
      </c>
      <c r="E210" s="20">
        <v>57.5</v>
      </c>
      <c r="F210" s="2">
        <v>209</v>
      </c>
    </row>
    <row r="211" spans="1:6" ht="15">
      <c r="A211" s="2">
        <v>209</v>
      </c>
      <c r="B211" s="10" t="s">
        <v>53</v>
      </c>
      <c r="C211" s="2" t="s">
        <v>35</v>
      </c>
      <c r="D211" s="2" t="s">
        <v>1259</v>
      </c>
      <c r="E211" s="20">
        <v>57.5</v>
      </c>
      <c r="F211" s="2">
        <v>209</v>
      </c>
    </row>
    <row r="212" spans="1:6" ht="15">
      <c r="A212" s="2">
        <v>209</v>
      </c>
      <c r="B212" s="10" t="s">
        <v>160</v>
      </c>
      <c r="C212" s="2" t="s">
        <v>161</v>
      </c>
      <c r="D212" s="2" t="s">
        <v>1260</v>
      </c>
      <c r="E212" s="20">
        <v>57.5</v>
      </c>
      <c r="F212" s="2">
        <v>209</v>
      </c>
    </row>
    <row r="213" spans="1:6" ht="15">
      <c r="A213" s="2">
        <v>212</v>
      </c>
      <c r="B213" s="10" t="s">
        <v>1261</v>
      </c>
      <c r="C213" s="2" t="s">
        <v>59</v>
      </c>
      <c r="D213" s="2" t="s">
        <v>1079</v>
      </c>
      <c r="E213" s="20">
        <v>57.4</v>
      </c>
      <c r="F213" s="2">
        <v>212</v>
      </c>
    </row>
    <row r="214" spans="1:6" ht="15">
      <c r="A214" s="2">
        <v>212</v>
      </c>
      <c r="B214" s="10" t="s">
        <v>290</v>
      </c>
      <c r="C214" s="2" t="s">
        <v>2</v>
      </c>
      <c r="D214" s="2" t="s">
        <v>1262</v>
      </c>
      <c r="E214" s="20">
        <v>57.4</v>
      </c>
      <c r="F214" s="2">
        <v>212</v>
      </c>
    </row>
    <row r="215" spans="1:6" ht="15">
      <c r="A215" s="2">
        <v>214</v>
      </c>
      <c r="B215" s="10" t="s">
        <v>1263</v>
      </c>
      <c r="C215" s="2" t="s">
        <v>33</v>
      </c>
      <c r="D215" s="2" t="s">
        <v>1057</v>
      </c>
      <c r="E215" s="20">
        <v>57.3</v>
      </c>
      <c r="F215" s="2">
        <v>214</v>
      </c>
    </row>
    <row r="216" spans="1:6" ht="15">
      <c r="A216" s="2">
        <v>214</v>
      </c>
      <c r="B216" s="10" t="s">
        <v>78</v>
      </c>
      <c r="C216" s="2" t="s">
        <v>6</v>
      </c>
      <c r="D216" s="2" t="s">
        <v>1264</v>
      </c>
      <c r="E216" s="20">
        <v>57.3</v>
      </c>
      <c r="F216" s="2">
        <v>214</v>
      </c>
    </row>
    <row r="217" spans="1:6" ht="15">
      <c r="A217" s="2">
        <v>216</v>
      </c>
      <c r="B217" s="10" t="s">
        <v>143</v>
      </c>
      <c r="C217" s="2" t="s">
        <v>8</v>
      </c>
      <c r="D217" s="2" t="s">
        <v>1069</v>
      </c>
      <c r="E217" s="20">
        <v>57.2</v>
      </c>
      <c r="F217" s="2">
        <v>216</v>
      </c>
    </row>
    <row r="218" spans="1:6" ht="15">
      <c r="A218" s="2">
        <v>217</v>
      </c>
      <c r="B218" s="10" t="s">
        <v>1265</v>
      </c>
      <c r="C218" s="2" t="s">
        <v>27</v>
      </c>
      <c r="D218" s="2" t="s">
        <v>1232</v>
      </c>
      <c r="E218" s="20">
        <v>57.1</v>
      </c>
      <c r="F218" s="2">
        <v>217</v>
      </c>
    </row>
    <row r="219" spans="1:6" ht="15">
      <c r="A219" s="2">
        <v>217</v>
      </c>
      <c r="B219" s="10" t="s">
        <v>505</v>
      </c>
      <c r="C219" s="2" t="s">
        <v>438</v>
      </c>
      <c r="D219" s="2" t="s">
        <v>1266</v>
      </c>
      <c r="E219" s="20">
        <v>57.1</v>
      </c>
      <c r="F219" s="2">
        <v>217</v>
      </c>
    </row>
    <row r="220" spans="1:6" ht="15">
      <c r="A220" s="2">
        <v>219</v>
      </c>
      <c r="B220" s="10" t="s">
        <v>904</v>
      </c>
      <c r="C220" s="2" t="s">
        <v>190</v>
      </c>
      <c r="D220" s="2" t="s">
        <v>1267</v>
      </c>
      <c r="E220" s="20">
        <v>57</v>
      </c>
      <c r="F220" s="2">
        <v>219</v>
      </c>
    </row>
    <row r="221" spans="1:6" ht="15">
      <c r="A221" s="2">
        <v>220</v>
      </c>
      <c r="B221" s="10" t="s">
        <v>1268</v>
      </c>
      <c r="C221" s="2" t="s">
        <v>438</v>
      </c>
      <c r="D221" s="2" t="s">
        <v>1269</v>
      </c>
      <c r="E221" s="20">
        <v>56.8</v>
      </c>
      <c r="F221" s="2">
        <v>220</v>
      </c>
    </row>
    <row r="222" spans="1:6" ht="15">
      <c r="A222" s="2">
        <v>221</v>
      </c>
      <c r="B222" s="10" t="s">
        <v>1270</v>
      </c>
      <c r="C222" s="2" t="s">
        <v>2</v>
      </c>
      <c r="D222" s="2" t="s">
        <v>1271</v>
      </c>
      <c r="E222" s="20">
        <v>56.6</v>
      </c>
      <c r="F222" s="2">
        <v>221</v>
      </c>
    </row>
    <row r="223" spans="1:6" ht="15">
      <c r="A223" s="2">
        <v>222</v>
      </c>
      <c r="B223" s="10" t="s">
        <v>51</v>
      </c>
      <c r="C223" s="2" t="s">
        <v>33</v>
      </c>
      <c r="D223" s="2" t="s">
        <v>1273</v>
      </c>
      <c r="E223" s="20">
        <v>56.5</v>
      </c>
      <c r="F223" s="2">
        <v>222</v>
      </c>
    </row>
    <row r="224" spans="1:6" ht="15">
      <c r="A224" s="2">
        <v>222</v>
      </c>
      <c r="B224" s="10" t="s">
        <v>542</v>
      </c>
      <c r="C224" s="2" t="s">
        <v>33</v>
      </c>
      <c r="D224" s="2" t="s">
        <v>1274</v>
      </c>
      <c r="E224" s="20">
        <v>56.5</v>
      </c>
      <c r="F224" s="2">
        <v>222</v>
      </c>
    </row>
    <row r="225" spans="1:6" ht="15">
      <c r="A225" s="2">
        <v>222</v>
      </c>
      <c r="B225" s="10" t="s">
        <v>350</v>
      </c>
      <c r="C225" s="2" t="s">
        <v>2</v>
      </c>
      <c r="D225" s="2" t="s">
        <v>1008</v>
      </c>
      <c r="E225" s="20">
        <v>56.5</v>
      </c>
      <c r="F225" s="2">
        <v>222</v>
      </c>
    </row>
    <row r="226" spans="1:6" ht="15">
      <c r="A226" s="2">
        <v>225</v>
      </c>
      <c r="B226" s="10" t="s">
        <v>185</v>
      </c>
      <c r="C226" s="2" t="s">
        <v>118</v>
      </c>
      <c r="D226" s="2" t="s">
        <v>1275</v>
      </c>
      <c r="E226" s="20">
        <v>56.4</v>
      </c>
      <c r="F226" s="2">
        <v>225</v>
      </c>
    </row>
    <row r="227" spans="1:6" ht="15">
      <c r="A227" s="2">
        <v>226</v>
      </c>
      <c r="B227" s="10" t="s">
        <v>1276</v>
      </c>
      <c r="C227" s="2" t="s">
        <v>81</v>
      </c>
      <c r="D227" s="2" t="s">
        <v>1277</v>
      </c>
      <c r="E227" s="20">
        <v>56.3</v>
      </c>
      <c r="F227" s="2">
        <v>226</v>
      </c>
    </row>
    <row r="228" spans="1:6" ht="15">
      <c r="A228" s="2">
        <v>227</v>
      </c>
      <c r="B228" s="10" t="s">
        <v>111</v>
      </c>
      <c r="C228" s="2" t="s">
        <v>112</v>
      </c>
      <c r="D228" s="2" t="s">
        <v>1278</v>
      </c>
      <c r="E228" s="20">
        <v>56.2</v>
      </c>
      <c r="F228" s="2">
        <v>227</v>
      </c>
    </row>
    <row r="229" spans="1:6" ht="15">
      <c r="A229" s="2">
        <v>227</v>
      </c>
      <c r="B229" s="10" t="s">
        <v>218</v>
      </c>
      <c r="C229" s="2" t="s">
        <v>81</v>
      </c>
      <c r="D229" s="2" t="s">
        <v>1279</v>
      </c>
      <c r="E229" s="20">
        <v>56.2</v>
      </c>
      <c r="F229" s="2">
        <v>227</v>
      </c>
    </row>
    <row r="230" spans="1:6" ht="15">
      <c r="A230" s="2">
        <v>227</v>
      </c>
      <c r="B230" s="10" t="s">
        <v>631</v>
      </c>
      <c r="C230" s="2" t="s">
        <v>2</v>
      </c>
      <c r="D230" s="2" t="s">
        <v>1280</v>
      </c>
      <c r="E230" s="20">
        <v>56.2</v>
      </c>
      <c r="F230" s="2">
        <v>227</v>
      </c>
    </row>
    <row r="231" spans="1:6" ht="15">
      <c r="A231" s="2">
        <v>230</v>
      </c>
      <c r="B231" s="10" t="s">
        <v>1281</v>
      </c>
      <c r="C231" s="2" t="s">
        <v>33</v>
      </c>
      <c r="D231" s="2" t="s">
        <v>1282</v>
      </c>
      <c r="E231" s="20">
        <v>56.1</v>
      </c>
      <c r="F231" s="2">
        <v>230</v>
      </c>
    </row>
    <row r="232" spans="1:6" ht="15">
      <c r="A232" s="2">
        <v>231</v>
      </c>
      <c r="B232" s="10" t="s">
        <v>164</v>
      </c>
      <c r="C232" s="2" t="s">
        <v>2</v>
      </c>
      <c r="D232" s="2" t="s">
        <v>1283</v>
      </c>
      <c r="E232" s="20">
        <v>56</v>
      </c>
      <c r="F232" s="2">
        <v>231</v>
      </c>
    </row>
    <row r="233" spans="1:6" ht="15">
      <c r="A233" s="2">
        <v>231</v>
      </c>
      <c r="B233" s="10" t="s">
        <v>134</v>
      </c>
      <c r="C233" s="2" t="s">
        <v>6</v>
      </c>
      <c r="D233" s="2" t="s">
        <v>1284</v>
      </c>
      <c r="E233" s="20">
        <v>56</v>
      </c>
      <c r="F233" s="2">
        <v>231</v>
      </c>
    </row>
    <row r="234" spans="1:6" ht="15">
      <c r="A234" s="2">
        <v>231</v>
      </c>
      <c r="B234" s="10" t="s">
        <v>1285</v>
      </c>
      <c r="C234" s="2" t="s">
        <v>37</v>
      </c>
      <c r="D234" s="2" t="s">
        <v>1121</v>
      </c>
      <c r="E234" s="20">
        <v>56</v>
      </c>
      <c r="F234" s="2">
        <v>231</v>
      </c>
    </row>
    <row r="235" spans="1:6" ht="15">
      <c r="A235" s="2">
        <v>231</v>
      </c>
      <c r="B235" s="10" t="s">
        <v>1286</v>
      </c>
      <c r="C235" s="2" t="s">
        <v>59</v>
      </c>
      <c r="D235" s="2" t="s">
        <v>1287</v>
      </c>
      <c r="E235" s="20">
        <v>56</v>
      </c>
      <c r="F235" s="2">
        <v>231</v>
      </c>
    </row>
    <row r="236" spans="1:6" ht="15">
      <c r="A236" s="2">
        <v>235</v>
      </c>
      <c r="B236" s="10" t="s">
        <v>1288</v>
      </c>
      <c r="C236" s="2" t="s">
        <v>33</v>
      </c>
      <c r="D236" s="2" t="s">
        <v>1057</v>
      </c>
      <c r="E236" s="20">
        <v>55.8</v>
      </c>
      <c r="F236" s="2">
        <v>235</v>
      </c>
    </row>
    <row r="237" spans="1:6" ht="15">
      <c r="A237" s="2">
        <v>236</v>
      </c>
      <c r="B237" s="10" t="s">
        <v>408</v>
      </c>
      <c r="C237" s="2" t="s">
        <v>2</v>
      </c>
      <c r="D237" s="2" t="s">
        <v>1289</v>
      </c>
      <c r="E237" s="20">
        <v>55.6</v>
      </c>
      <c r="F237" s="2">
        <v>236</v>
      </c>
    </row>
    <row r="238" spans="1:6" ht="15">
      <c r="A238" s="2">
        <v>236</v>
      </c>
      <c r="B238" s="10" t="s">
        <v>1290</v>
      </c>
      <c r="C238" s="2" t="s">
        <v>81</v>
      </c>
      <c r="D238" s="2" t="s">
        <v>1291</v>
      </c>
      <c r="E238" s="20">
        <v>55.6</v>
      </c>
      <c r="F238" s="2">
        <v>236</v>
      </c>
    </row>
    <row r="239" spans="1:6" ht="15">
      <c r="A239" s="2">
        <v>236</v>
      </c>
      <c r="B239" s="10" t="s">
        <v>1292</v>
      </c>
      <c r="C239" s="2" t="s">
        <v>30</v>
      </c>
      <c r="D239" s="2" t="s">
        <v>1293</v>
      </c>
      <c r="E239" s="20">
        <v>55.6</v>
      </c>
      <c r="F239" s="2">
        <v>236</v>
      </c>
    </row>
    <row r="240" spans="1:6" ht="15">
      <c r="A240" s="2">
        <v>239</v>
      </c>
      <c r="B240" s="10" t="s">
        <v>480</v>
      </c>
      <c r="C240" s="2" t="s">
        <v>190</v>
      </c>
      <c r="D240" s="2" t="s">
        <v>1294</v>
      </c>
      <c r="E240" s="20">
        <v>55.5</v>
      </c>
      <c r="F240" s="2">
        <v>239</v>
      </c>
    </row>
    <row r="241" spans="1:6" ht="15">
      <c r="A241" s="2">
        <v>240</v>
      </c>
      <c r="B241" s="10" t="s">
        <v>1295</v>
      </c>
      <c r="C241" s="2" t="s">
        <v>338</v>
      </c>
      <c r="D241" s="2" t="s">
        <v>1296</v>
      </c>
      <c r="E241" s="20">
        <v>55.4</v>
      </c>
      <c r="F241" s="2">
        <v>240</v>
      </c>
    </row>
    <row r="242" spans="1:6" ht="15">
      <c r="A242" s="2">
        <v>240</v>
      </c>
      <c r="B242" s="10" t="s">
        <v>147</v>
      </c>
      <c r="C242" s="2" t="s">
        <v>6</v>
      </c>
      <c r="D242" s="2" t="s">
        <v>1297</v>
      </c>
      <c r="E242" s="20">
        <v>55.4</v>
      </c>
      <c r="F242" s="2">
        <v>240</v>
      </c>
    </row>
    <row r="243" spans="1:6" ht="15">
      <c r="A243" s="2">
        <v>242</v>
      </c>
      <c r="B243" s="10" t="s">
        <v>1298</v>
      </c>
      <c r="C243" s="2" t="s">
        <v>190</v>
      </c>
      <c r="D243" s="2" t="s">
        <v>1299</v>
      </c>
      <c r="E243" s="20">
        <v>55.3</v>
      </c>
      <c r="F243" s="2">
        <v>242</v>
      </c>
    </row>
    <row r="244" spans="1:6" ht="15">
      <c r="A244" s="2">
        <v>242</v>
      </c>
      <c r="B244" s="10" t="s">
        <v>633</v>
      </c>
      <c r="C244" s="2" t="s">
        <v>2</v>
      </c>
      <c r="D244" s="2" t="s">
        <v>1300</v>
      </c>
      <c r="E244" s="20">
        <v>55.3</v>
      </c>
      <c r="F244" s="2">
        <v>242</v>
      </c>
    </row>
    <row r="245" spans="1:6" ht="15">
      <c r="A245" s="2">
        <v>244</v>
      </c>
      <c r="B245" s="10" t="s">
        <v>488</v>
      </c>
      <c r="C245" s="2" t="s">
        <v>2</v>
      </c>
      <c r="D245" s="2" t="s">
        <v>1301</v>
      </c>
      <c r="E245" s="20">
        <v>55.2</v>
      </c>
      <c r="F245" s="2">
        <v>244</v>
      </c>
    </row>
    <row r="246" spans="1:6" ht="15">
      <c r="A246" s="2">
        <v>244</v>
      </c>
      <c r="B246" s="10" t="s">
        <v>1302</v>
      </c>
      <c r="C246" s="2" t="s">
        <v>2</v>
      </c>
      <c r="D246" s="2" t="s">
        <v>1303</v>
      </c>
      <c r="E246" s="20">
        <v>55.2</v>
      </c>
      <c r="F246" s="2">
        <v>244</v>
      </c>
    </row>
    <row r="247" spans="1:6" ht="15">
      <c r="A247" s="2">
        <v>244</v>
      </c>
      <c r="B247" s="10" t="s">
        <v>157</v>
      </c>
      <c r="C247" s="2" t="s">
        <v>30</v>
      </c>
      <c r="D247" s="2" t="s">
        <v>1304</v>
      </c>
      <c r="E247" s="20">
        <v>55.2</v>
      </c>
      <c r="F247" s="2">
        <v>244</v>
      </c>
    </row>
    <row r="248" spans="1:6" ht="15">
      <c r="A248" s="2">
        <v>247</v>
      </c>
      <c r="B248" s="10" t="s">
        <v>251</v>
      </c>
      <c r="C248" s="2" t="s">
        <v>6</v>
      </c>
      <c r="D248" s="2" t="s">
        <v>1305</v>
      </c>
      <c r="E248" s="20">
        <v>55.1</v>
      </c>
      <c r="F248" s="2">
        <v>247</v>
      </c>
    </row>
    <row r="249" spans="1:6" ht="15">
      <c r="A249" s="2">
        <v>248</v>
      </c>
      <c r="B249" s="10" t="s">
        <v>224</v>
      </c>
      <c r="C249" s="2" t="s">
        <v>2</v>
      </c>
      <c r="D249" s="2" t="s">
        <v>1306</v>
      </c>
      <c r="E249" s="20">
        <v>55</v>
      </c>
      <c r="F249" s="2">
        <v>248</v>
      </c>
    </row>
    <row r="250" spans="1:6" ht="15">
      <c r="A250" s="2">
        <v>248</v>
      </c>
      <c r="B250" s="10" t="s">
        <v>195</v>
      </c>
      <c r="C250" s="2" t="s">
        <v>6</v>
      </c>
      <c r="D250" s="2" t="s">
        <v>1307</v>
      </c>
      <c r="E250" s="20">
        <v>55</v>
      </c>
      <c r="F250" s="2">
        <v>248</v>
      </c>
    </row>
    <row r="251" spans="1:6" ht="15">
      <c r="A251" s="2">
        <v>248</v>
      </c>
      <c r="B251" s="10" t="s">
        <v>132</v>
      </c>
      <c r="C251" s="2" t="s">
        <v>6</v>
      </c>
      <c r="D251" s="2" t="s">
        <v>1308</v>
      </c>
      <c r="E251" s="20">
        <v>55</v>
      </c>
      <c r="F251" s="2">
        <v>248</v>
      </c>
    </row>
    <row r="252" spans="1:6" ht="15">
      <c r="A252" s="2">
        <v>251</v>
      </c>
      <c r="B252" s="10" t="s">
        <v>1309</v>
      </c>
      <c r="C252" s="2" t="s">
        <v>2</v>
      </c>
      <c r="D252" s="2" t="s">
        <v>1310</v>
      </c>
      <c r="E252" s="20">
        <v>54.9</v>
      </c>
      <c r="F252" s="2">
        <v>251</v>
      </c>
    </row>
    <row r="253" spans="1:6" ht="15">
      <c r="A253" s="2">
        <v>251</v>
      </c>
      <c r="B253" s="10" t="s">
        <v>288</v>
      </c>
      <c r="C253" s="2" t="s">
        <v>23</v>
      </c>
      <c r="D253" s="2" t="s">
        <v>1311</v>
      </c>
      <c r="E253" s="20">
        <v>54.9</v>
      </c>
      <c r="F253" s="2">
        <v>251</v>
      </c>
    </row>
    <row r="254" spans="1:6" ht="15">
      <c r="A254" s="2">
        <v>253</v>
      </c>
      <c r="B254" s="10" t="s">
        <v>182</v>
      </c>
      <c r="C254" s="2" t="s">
        <v>104</v>
      </c>
      <c r="D254" s="2" t="s">
        <v>1312</v>
      </c>
      <c r="E254" s="20">
        <v>54.8</v>
      </c>
      <c r="F254" s="2">
        <v>253</v>
      </c>
    </row>
    <row r="255" spans="1:6" ht="15">
      <c r="A255" s="2">
        <v>253</v>
      </c>
      <c r="B255" s="10" t="s">
        <v>1313</v>
      </c>
      <c r="C255" s="2" t="s">
        <v>190</v>
      </c>
      <c r="D255" s="2" t="s">
        <v>1314</v>
      </c>
      <c r="E255" s="20">
        <v>54.8</v>
      </c>
      <c r="F255" s="2">
        <v>253</v>
      </c>
    </row>
    <row r="256" spans="1:6" ht="15">
      <c r="A256" s="2">
        <v>253</v>
      </c>
      <c r="B256" s="10" t="s">
        <v>1315</v>
      </c>
      <c r="C256" s="2" t="s">
        <v>2</v>
      </c>
      <c r="D256" s="2" t="s">
        <v>1316</v>
      </c>
      <c r="E256" s="20">
        <v>54.8</v>
      </c>
      <c r="F256" s="2">
        <v>253</v>
      </c>
    </row>
    <row r="257" spans="1:6" ht="15">
      <c r="A257" s="2">
        <v>253</v>
      </c>
      <c r="B257" s="10" t="s">
        <v>501</v>
      </c>
      <c r="C257" s="2" t="s">
        <v>2</v>
      </c>
      <c r="D257" s="2" t="s">
        <v>1317</v>
      </c>
      <c r="E257" s="20">
        <v>54.8</v>
      </c>
      <c r="F257" s="2">
        <v>253</v>
      </c>
    </row>
    <row r="258" spans="1:6" ht="15">
      <c r="A258" s="2">
        <v>257</v>
      </c>
      <c r="B258" s="10" t="s">
        <v>392</v>
      </c>
      <c r="C258" s="2" t="s">
        <v>30</v>
      </c>
      <c r="D258" s="2" t="s">
        <v>1318</v>
      </c>
      <c r="E258" s="20">
        <v>54.7</v>
      </c>
      <c r="F258" s="2">
        <v>257</v>
      </c>
    </row>
    <row r="259" spans="1:6" ht="15">
      <c r="A259" s="2">
        <v>257</v>
      </c>
      <c r="B259" s="10" t="s">
        <v>1319</v>
      </c>
      <c r="C259" s="2" t="s">
        <v>167</v>
      </c>
      <c r="D259" s="2" t="s">
        <v>1320</v>
      </c>
      <c r="E259" s="20">
        <v>54.7</v>
      </c>
      <c r="F259" s="2">
        <v>257</v>
      </c>
    </row>
    <row r="260" spans="1:6" ht="15">
      <c r="A260" s="2">
        <v>259</v>
      </c>
      <c r="B260" s="10" t="s">
        <v>577</v>
      </c>
      <c r="C260" s="2" t="s">
        <v>2</v>
      </c>
      <c r="D260" s="2" t="s">
        <v>1321</v>
      </c>
      <c r="E260" s="20">
        <v>54.6</v>
      </c>
      <c r="F260" s="2">
        <v>259</v>
      </c>
    </row>
    <row r="261" spans="1:6" ht="15">
      <c r="A261" s="2">
        <v>260</v>
      </c>
      <c r="B261" s="10" t="s">
        <v>1322</v>
      </c>
      <c r="C261" s="2" t="s">
        <v>2</v>
      </c>
      <c r="D261" s="2" t="s">
        <v>1323</v>
      </c>
      <c r="E261" s="20">
        <v>54.5</v>
      </c>
      <c r="F261" s="2">
        <v>260</v>
      </c>
    </row>
    <row r="262" spans="1:6" ht="15">
      <c r="A262" s="2">
        <v>260</v>
      </c>
      <c r="B262" s="10" t="s">
        <v>1324</v>
      </c>
      <c r="C262" s="2" t="s">
        <v>6</v>
      </c>
      <c r="D262" s="2" t="s">
        <v>1325</v>
      </c>
      <c r="E262" s="20">
        <v>54.5</v>
      </c>
      <c r="F262" s="2">
        <v>260</v>
      </c>
    </row>
    <row r="263" spans="1:6" ht="15">
      <c r="A263" s="2">
        <v>260</v>
      </c>
      <c r="B263" s="10" t="s">
        <v>116</v>
      </c>
      <c r="C263" s="2" t="s">
        <v>37</v>
      </c>
      <c r="D263" s="2" t="s">
        <v>1121</v>
      </c>
      <c r="E263" s="20">
        <v>54.5</v>
      </c>
      <c r="F263" s="2">
        <v>260</v>
      </c>
    </row>
    <row r="264" spans="1:6" ht="15">
      <c r="A264" s="2">
        <v>263</v>
      </c>
      <c r="B264" s="10" t="s">
        <v>1326</v>
      </c>
      <c r="C264" s="2" t="s">
        <v>59</v>
      </c>
      <c r="D264" s="2" t="s">
        <v>1327</v>
      </c>
      <c r="E264" s="20">
        <v>54.4</v>
      </c>
      <c r="F264" s="2">
        <v>263</v>
      </c>
    </row>
    <row r="265" spans="1:6" ht="15">
      <c r="A265" s="2">
        <v>263</v>
      </c>
      <c r="B265" s="10" t="s">
        <v>456</v>
      </c>
      <c r="C265" s="2" t="s">
        <v>2</v>
      </c>
      <c r="D265" s="2" t="s">
        <v>1328</v>
      </c>
      <c r="E265" s="20">
        <v>54.4</v>
      </c>
      <c r="F265" s="2">
        <v>263</v>
      </c>
    </row>
    <row r="266" spans="1:6" ht="15">
      <c r="A266" s="2">
        <v>265</v>
      </c>
      <c r="B266" s="10" t="s">
        <v>470</v>
      </c>
      <c r="C266" s="2" t="s">
        <v>23</v>
      </c>
      <c r="D266" s="2" t="s">
        <v>1311</v>
      </c>
      <c r="E266" s="20">
        <v>54.3</v>
      </c>
      <c r="F266" s="2">
        <v>265</v>
      </c>
    </row>
    <row r="267" spans="1:6" ht="15">
      <c r="A267" s="2">
        <v>265</v>
      </c>
      <c r="B267" s="10" t="s">
        <v>457</v>
      </c>
      <c r="C267" s="2" t="s">
        <v>190</v>
      </c>
      <c r="D267" s="2" t="s">
        <v>1217</v>
      </c>
      <c r="E267" s="20">
        <v>54.3</v>
      </c>
      <c r="F267" s="2">
        <v>265</v>
      </c>
    </row>
    <row r="268" spans="1:6" ht="15">
      <c r="A268" s="2">
        <v>265</v>
      </c>
      <c r="B268" s="10" t="s">
        <v>234</v>
      </c>
      <c r="C268" s="2" t="s">
        <v>35</v>
      </c>
      <c r="D268" s="2" t="s">
        <v>1329</v>
      </c>
      <c r="E268" s="20">
        <v>54.3</v>
      </c>
      <c r="F268" s="2">
        <v>265</v>
      </c>
    </row>
    <row r="269" spans="1:6" ht="15">
      <c r="A269" s="2">
        <v>268</v>
      </c>
      <c r="B269" s="10" t="s">
        <v>381</v>
      </c>
      <c r="C269" s="2" t="s">
        <v>2</v>
      </c>
      <c r="D269" s="2" t="s">
        <v>1306</v>
      </c>
      <c r="E269" s="20">
        <v>54.2</v>
      </c>
      <c r="F269" s="2">
        <v>268</v>
      </c>
    </row>
    <row r="270" spans="1:6" ht="15">
      <c r="A270" s="2">
        <v>268</v>
      </c>
      <c r="B270" s="10" t="s">
        <v>1330</v>
      </c>
      <c r="C270" s="2" t="s">
        <v>59</v>
      </c>
      <c r="D270" s="2" t="s">
        <v>1079</v>
      </c>
      <c r="E270" s="20">
        <v>54.2</v>
      </c>
      <c r="F270" s="2">
        <v>268</v>
      </c>
    </row>
    <row r="271" spans="1:6" ht="15">
      <c r="A271" s="2">
        <v>270</v>
      </c>
      <c r="B271" s="10" t="s">
        <v>1331</v>
      </c>
      <c r="C271" s="2" t="s">
        <v>2</v>
      </c>
      <c r="D271" s="2" t="s">
        <v>1332</v>
      </c>
      <c r="E271" s="20">
        <v>54.1</v>
      </c>
      <c r="F271" s="2">
        <v>270</v>
      </c>
    </row>
    <row r="272" spans="1:6" ht="15">
      <c r="A272" s="2">
        <v>270</v>
      </c>
      <c r="B272" s="10" t="s">
        <v>175</v>
      </c>
      <c r="C272" s="2" t="s">
        <v>84</v>
      </c>
      <c r="D272" s="2" t="s">
        <v>1333</v>
      </c>
      <c r="E272" s="20">
        <v>54.1</v>
      </c>
      <c r="F272" s="2">
        <v>270</v>
      </c>
    </row>
    <row r="273" spans="1:6" ht="15">
      <c r="A273" s="2">
        <v>272</v>
      </c>
      <c r="B273" s="10" t="s">
        <v>566</v>
      </c>
      <c r="C273" s="2" t="s">
        <v>23</v>
      </c>
      <c r="D273" s="2" t="s">
        <v>1334</v>
      </c>
      <c r="E273" s="20">
        <v>54</v>
      </c>
      <c r="F273" s="2">
        <v>272</v>
      </c>
    </row>
    <row r="274" spans="1:6" ht="15">
      <c r="A274" s="2">
        <v>272</v>
      </c>
      <c r="B274" s="10" t="s">
        <v>277</v>
      </c>
      <c r="C274" s="2" t="s">
        <v>74</v>
      </c>
      <c r="D274" s="2" t="s">
        <v>1335</v>
      </c>
      <c r="E274" s="20">
        <v>54</v>
      </c>
      <c r="F274" s="2">
        <v>272</v>
      </c>
    </row>
    <row r="275" spans="1:6" ht="15">
      <c r="A275" s="2">
        <v>274</v>
      </c>
      <c r="B275" s="10" t="s">
        <v>1336</v>
      </c>
      <c r="C275" s="2" t="s">
        <v>59</v>
      </c>
      <c r="D275" s="2" t="s">
        <v>1337</v>
      </c>
      <c r="E275" s="20">
        <v>53.9</v>
      </c>
      <c r="F275" s="2">
        <v>274</v>
      </c>
    </row>
    <row r="276" spans="1:6" ht="15">
      <c r="A276" s="2">
        <v>275</v>
      </c>
      <c r="B276" s="10" t="s">
        <v>1338</v>
      </c>
      <c r="C276" s="2" t="s">
        <v>190</v>
      </c>
      <c r="D276" s="2" t="s">
        <v>1181</v>
      </c>
      <c r="E276" s="20">
        <v>53.8</v>
      </c>
      <c r="F276" s="2">
        <v>275</v>
      </c>
    </row>
    <row r="277" spans="1:6" ht="15">
      <c r="A277" s="2">
        <v>275</v>
      </c>
      <c r="B277" s="10" t="s">
        <v>532</v>
      </c>
      <c r="C277" s="2" t="s">
        <v>2</v>
      </c>
      <c r="D277" s="2" t="s">
        <v>1339</v>
      </c>
      <c r="E277" s="20">
        <v>53.8</v>
      </c>
      <c r="F277" s="2">
        <v>275</v>
      </c>
    </row>
    <row r="278" spans="1:6" ht="15">
      <c r="A278" s="2">
        <v>275</v>
      </c>
      <c r="B278" s="10" t="s">
        <v>486</v>
      </c>
      <c r="C278" s="2" t="s">
        <v>23</v>
      </c>
      <c r="D278" s="2" t="s">
        <v>1340</v>
      </c>
      <c r="E278" s="20">
        <v>53.8</v>
      </c>
      <c r="F278" s="2">
        <v>275</v>
      </c>
    </row>
    <row r="279" spans="1:6" ht="15">
      <c r="A279" s="2">
        <v>278</v>
      </c>
      <c r="B279" s="10" t="s">
        <v>1341</v>
      </c>
      <c r="C279" s="2" t="s">
        <v>153</v>
      </c>
      <c r="D279" s="2" t="s">
        <v>1342</v>
      </c>
      <c r="E279" s="20">
        <v>53.7</v>
      </c>
      <c r="F279" s="2">
        <v>278</v>
      </c>
    </row>
    <row r="280" spans="1:6" ht="15">
      <c r="A280" s="2">
        <v>278</v>
      </c>
      <c r="B280" s="10" t="s">
        <v>499</v>
      </c>
      <c r="C280" s="2" t="s">
        <v>2</v>
      </c>
      <c r="D280" s="2" t="s">
        <v>1343</v>
      </c>
      <c r="E280" s="20">
        <v>53.7</v>
      </c>
      <c r="F280" s="2">
        <v>278</v>
      </c>
    </row>
    <row r="281" spans="1:6" ht="15">
      <c r="A281" s="2">
        <v>280</v>
      </c>
      <c r="B281" s="10" t="s">
        <v>1344</v>
      </c>
      <c r="C281" s="2" t="s">
        <v>438</v>
      </c>
      <c r="D281" s="2" t="s">
        <v>1269</v>
      </c>
      <c r="E281" s="20">
        <v>53.6</v>
      </c>
      <c r="F281" s="2">
        <v>280</v>
      </c>
    </row>
    <row r="282" spans="1:6" ht="15">
      <c r="A282" s="2">
        <v>280</v>
      </c>
      <c r="B282" s="10" t="s">
        <v>102</v>
      </c>
      <c r="C282" s="2" t="s">
        <v>37</v>
      </c>
      <c r="D282" s="2" t="s">
        <v>1121</v>
      </c>
      <c r="E282" s="20">
        <v>53.6</v>
      </c>
      <c r="F282" s="2">
        <v>280</v>
      </c>
    </row>
    <row r="283" spans="1:6" ht="15">
      <c r="A283" s="2">
        <v>282</v>
      </c>
      <c r="B283" s="10" t="s">
        <v>135</v>
      </c>
      <c r="C283" s="2" t="s">
        <v>35</v>
      </c>
      <c r="D283" s="2" t="s">
        <v>1345</v>
      </c>
      <c r="E283" s="20">
        <v>53.5</v>
      </c>
      <c r="F283" s="2">
        <v>282</v>
      </c>
    </row>
    <row r="284" spans="1:6" ht="15">
      <c r="A284" s="2">
        <v>282</v>
      </c>
      <c r="B284" s="10" t="s">
        <v>447</v>
      </c>
      <c r="C284" s="2" t="s">
        <v>2</v>
      </c>
      <c r="D284" s="2" t="s">
        <v>1346</v>
      </c>
      <c r="E284" s="20">
        <v>53.5</v>
      </c>
      <c r="F284" s="2">
        <v>282</v>
      </c>
    </row>
    <row r="285" spans="1:6" ht="15">
      <c r="A285" s="2">
        <v>284</v>
      </c>
      <c r="B285" s="10" t="s">
        <v>204</v>
      </c>
      <c r="C285" s="2" t="s">
        <v>6</v>
      </c>
      <c r="D285" s="2" t="s">
        <v>1347</v>
      </c>
      <c r="E285" s="20">
        <v>53.4</v>
      </c>
      <c r="F285" s="2">
        <v>284</v>
      </c>
    </row>
    <row r="286" spans="1:6" ht="15">
      <c r="A286" s="2">
        <v>284</v>
      </c>
      <c r="B286" s="10" t="s">
        <v>235</v>
      </c>
      <c r="C286" s="2" t="s">
        <v>30</v>
      </c>
      <c r="D286" s="2" t="s">
        <v>1348</v>
      </c>
      <c r="E286" s="20">
        <v>53.4</v>
      </c>
      <c r="F286" s="2">
        <v>284</v>
      </c>
    </row>
    <row r="287" spans="1:6" ht="15">
      <c r="A287" s="2">
        <v>284</v>
      </c>
      <c r="B287" s="10" t="s">
        <v>1349</v>
      </c>
      <c r="C287" s="2" t="s">
        <v>59</v>
      </c>
      <c r="D287" s="2" t="s">
        <v>1350</v>
      </c>
      <c r="E287" s="20">
        <v>53.4</v>
      </c>
      <c r="F287" s="2">
        <v>284</v>
      </c>
    </row>
    <row r="288" spans="1:6" ht="15">
      <c r="A288" s="2">
        <v>284</v>
      </c>
      <c r="B288" s="10" t="s">
        <v>1351</v>
      </c>
      <c r="C288" s="2" t="s">
        <v>201</v>
      </c>
      <c r="D288" s="2" t="s">
        <v>1352</v>
      </c>
      <c r="E288" s="20">
        <v>53.4</v>
      </c>
      <c r="F288" s="2">
        <v>284</v>
      </c>
    </row>
    <row r="289" spans="1:6" ht="15">
      <c r="A289" s="2">
        <v>288</v>
      </c>
      <c r="B289" s="10" t="s">
        <v>1353</v>
      </c>
      <c r="C289" s="2" t="s">
        <v>59</v>
      </c>
      <c r="D289" s="2" t="s">
        <v>1354</v>
      </c>
      <c r="E289" s="20">
        <v>53.3</v>
      </c>
      <c r="F289" s="2">
        <v>288</v>
      </c>
    </row>
    <row r="290" spans="1:6" ht="15">
      <c r="A290" s="2">
        <v>288</v>
      </c>
      <c r="B290" s="10" t="s">
        <v>127</v>
      </c>
      <c r="C290" s="2" t="s">
        <v>55</v>
      </c>
      <c r="D290" s="2" t="s">
        <v>1355</v>
      </c>
      <c r="E290" s="20">
        <v>53.3</v>
      </c>
      <c r="F290" s="2">
        <v>288</v>
      </c>
    </row>
    <row r="291" spans="1:6" ht="15">
      <c r="A291" s="2">
        <v>288</v>
      </c>
      <c r="B291" s="10" t="s">
        <v>335</v>
      </c>
      <c r="C291" s="2" t="s">
        <v>125</v>
      </c>
      <c r="D291" s="2" t="s">
        <v>1356</v>
      </c>
      <c r="E291" s="20">
        <v>53.3</v>
      </c>
      <c r="F291" s="2">
        <v>288</v>
      </c>
    </row>
    <row r="292" spans="1:6" ht="15">
      <c r="A292" s="2">
        <v>291</v>
      </c>
      <c r="B292" s="10" t="s">
        <v>140</v>
      </c>
      <c r="C292" s="2" t="s">
        <v>35</v>
      </c>
      <c r="D292" s="2" t="s">
        <v>1357</v>
      </c>
      <c r="E292" s="20">
        <v>53.2</v>
      </c>
      <c r="F292" s="2">
        <v>291</v>
      </c>
    </row>
    <row r="293" spans="1:6" ht="15">
      <c r="A293" s="2">
        <v>292</v>
      </c>
      <c r="B293" s="10" t="s">
        <v>711</v>
      </c>
      <c r="C293" s="2" t="s">
        <v>422</v>
      </c>
      <c r="D293" s="2" t="s">
        <v>1358</v>
      </c>
      <c r="E293" s="20">
        <v>53.1</v>
      </c>
      <c r="F293" s="2">
        <v>292</v>
      </c>
    </row>
    <row r="294" spans="1:6" ht="15">
      <c r="A294" s="2">
        <v>292</v>
      </c>
      <c r="B294" s="10" t="s">
        <v>1359</v>
      </c>
      <c r="C294" s="2" t="s">
        <v>167</v>
      </c>
      <c r="D294" s="2" t="s">
        <v>1104</v>
      </c>
      <c r="E294" s="20">
        <v>53.1</v>
      </c>
      <c r="F294" s="2">
        <v>292</v>
      </c>
    </row>
    <row r="295" spans="1:6" ht="15">
      <c r="A295" s="2">
        <v>294</v>
      </c>
      <c r="B295" s="10" t="s">
        <v>987</v>
      </c>
      <c r="C295" s="2" t="s">
        <v>197</v>
      </c>
      <c r="D295" s="2" t="s">
        <v>1360</v>
      </c>
      <c r="E295" s="20">
        <v>53</v>
      </c>
      <c r="F295" s="2">
        <v>294</v>
      </c>
    </row>
    <row r="296" spans="1:6" ht="15">
      <c r="A296" s="2">
        <v>295</v>
      </c>
      <c r="B296" s="10" t="s">
        <v>210</v>
      </c>
      <c r="C296" s="2" t="s">
        <v>35</v>
      </c>
      <c r="D296" s="2" t="s">
        <v>1361</v>
      </c>
      <c r="E296" s="20">
        <v>52.9</v>
      </c>
      <c r="F296" s="2">
        <v>295</v>
      </c>
    </row>
    <row r="297" spans="1:6" ht="15">
      <c r="A297" s="2">
        <v>296</v>
      </c>
      <c r="B297" s="10" t="s">
        <v>269</v>
      </c>
      <c r="C297" s="2" t="s">
        <v>23</v>
      </c>
      <c r="D297" s="2" t="s">
        <v>1046</v>
      </c>
      <c r="E297" s="20">
        <v>52.8</v>
      </c>
      <c r="F297" s="2">
        <v>296</v>
      </c>
    </row>
    <row r="298" spans="1:6" ht="15">
      <c r="A298" s="2">
        <v>296</v>
      </c>
      <c r="B298" s="10" t="s">
        <v>342</v>
      </c>
      <c r="C298" s="2" t="s">
        <v>30</v>
      </c>
      <c r="D298" s="2" t="s">
        <v>1362</v>
      </c>
      <c r="E298" s="20">
        <v>52.8</v>
      </c>
      <c r="F298" s="2">
        <v>296</v>
      </c>
    </row>
    <row r="299" spans="1:6" ht="15">
      <c r="A299" s="2">
        <v>298</v>
      </c>
      <c r="B299" s="10" t="s">
        <v>427</v>
      </c>
      <c r="C299" s="2" t="s">
        <v>2</v>
      </c>
      <c r="D299" s="2" t="s">
        <v>1363</v>
      </c>
      <c r="E299" s="20">
        <v>52.7</v>
      </c>
      <c r="F299" s="2">
        <v>298</v>
      </c>
    </row>
    <row r="300" spans="1:6" ht="15">
      <c r="A300" s="2">
        <v>298</v>
      </c>
      <c r="B300" s="10" t="s">
        <v>329</v>
      </c>
      <c r="C300" s="2" t="s">
        <v>23</v>
      </c>
      <c r="D300" s="2" t="s">
        <v>1364</v>
      </c>
      <c r="E300" s="20">
        <v>52.7</v>
      </c>
      <c r="F300" s="2">
        <v>298</v>
      </c>
    </row>
    <row r="301" spans="1:6" ht="15">
      <c r="A301" s="2">
        <v>298</v>
      </c>
      <c r="B301" s="10" t="s">
        <v>1365</v>
      </c>
      <c r="C301" s="2" t="s">
        <v>2</v>
      </c>
      <c r="D301" s="2" t="s">
        <v>1366</v>
      </c>
      <c r="E301" s="20">
        <v>52.7</v>
      </c>
      <c r="F301" s="2">
        <v>298</v>
      </c>
    </row>
    <row r="302" spans="1:6" ht="15">
      <c r="A302" s="2">
        <v>301</v>
      </c>
      <c r="B302" s="10" t="s">
        <v>156</v>
      </c>
      <c r="C302" s="2" t="s">
        <v>68</v>
      </c>
      <c r="D302" s="2" t="s">
        <v>1367</v>
      </c>
      <c r="E302" s="20">
        <v>52.3</v>
      </c>
      <c r="F302" s="2">
        <v>301</v>
      </c>
    </row>
    <row r="303" spans="1:6" ht="15">
      <c r="A303" s="2">
        <v>301</v>
      </c>
      <c r="B303" s="10" t="s">
        <v>385</v>
      </c>
      <c r="C303" s="2" t="s">
        <v>386</v>
      </c>
      <c r="D303" s="2" t="s">
        <v>1368</v>
      </c>
      <c r="E303" s="20">
        <v>52.3</v>
      </c>
      <c r="F303" s="2">
        <v>301</v>
      </c>
    </row>
    <row r="304" spans="1:6" ht="15">
      <c r="A304" s="2">
        <v>303</v>
      </c>
      <c r="B304" s="10" t="s">
        <v>679</v>
      </c>
      <c r="C304" s="2" t="s">
        <v>2</v>
      </c>
      <c r="D304" s="2" t="s">
        <v>1096</v>
      </c>
      <c r="E304" s="20">
        <v>52.2</v>
      </c>
      <c r="F304" s="2">
        <v>303</v>
      </c>
    </row>
    <row r="305" spans="1:6" ht="15">
      <c r="A305" s="2">
        <v>303</v>
      </c>
      <c r="B305" s="10" t="s">
        <v>181</v>
      </c>
      <c r="C305" s="2" t="s">
        <v>6</v>
      </c>
      <c r="D305" s="2" t="s">
        <v>1369</v>
      </c>
      <c r="E305" s="20">
        <v>52.2</v>
      </c>
      <c r="F305" s="2">
        <v>303</v>
      </c>
    </row>
    <row r="306" spans="1:6" ht="15">
      <c r="A306" s="2">
        <v>305</v>
      </c>
      <c r="B306" s="10" t="s">
        <v>1370</v>
      </c>
      <c r="C306" s="2" t="s">
        <v>125</v>
      </c>
      <c r="D306" s="2" t="s">
        <v>1371</v>
      </c>
      <c r="E306" s="20">
        <v>52.1</v>
      </c>
      <c r="F306" s="2">
        <v>305</v>
      </c>
    </row>
    <row r="307" spans="1:6" ht="15">
      <c r="A307" s="2">
        <v>305</v>
      </c>
      <c r="B307" s="10" t="s">
        <v>1372</v>
      </c>
      <c r="C307" s="2" t="s">
        <v>190</v>
      </c>
      <c r="D307" s="2" t="s">
        <v>1188</v>
      </c>
      <c r="E307" s="20">
        <v>52.1</v>
      </c>
      <c r="F307" s="2">
        <v>305</v>
      </c>
    </row>
    <row r="308" spans="1:6" ht="15">
      <c r="A308" s="2">
        <v>307</v>
      </c>
      <c r="B308" s="10" t="s">
        <v>1373</v>
      </c>
      <c r="C308" s="2" t="s">
        <v>2</v>
      </c>
      <c r="D308" s="2" t="s">
        <v>1374</v>
      </c>
      <c r="E308" s="20">
        <v>52</v>
      </c>
      <c r="F308" s="2">
        <v>307</v>
      </c>
    </row>
    <row r="309" spans="1:6" ht="15">
      <c r="A309" s="2">
        <v>307</v>
      </c>
      <c r="B309" s="10" t="s">
        <v>1375</v>
      </c>
      <c r="C309" s="2" t="s">
        <v>59</v>
      </c>
      <c r="D309" s="2" t="s">
        <v>1376</v>
      </c>
      <c r="E309" s="20">
        <v>52</v>
      </c>
      <c r="F309" s="2">
        <v>307</v>
      </c>
    </row>
    <row r="310" spans="1:6" ht="15">
      <c r="A310" s="2">
        <v>307</v>
      </c>
      <c r="B310" s="10" t="s">
        <v>191</v>
      </c>
      <c r="C310" s="2" t="s">
        <v>161</v>
      </c>
      <c r="D310" s="2" t="s">
        <v>1260</v>
      </c>
      <c r="E310" s="20">
        <v>52</v>
      </c>
      <c r="F310" s="2">
        <v>307</v>
      </c>
    </row>
    <row r="311" spans="1:6" ht="15">
      <c r="A311" s="2">
        <v>310</v>
      </c>
      <c r="B311" s="10" t="s">
        <v>1377</v>
      </c>
      <c r="C311" s="2" t="s">
        <v>30</v>
      </c>
      <c r="D311" s="2" t="s">
        <v>1378</v>
      </c>
      <c r="E311" s="20">
        <v>51.9</v>
      </c>
      <c r="F311" s="2">
        <v>310</v>
      </c>
    </row>
    <row r="312" spans="1:6" ht="15">
      <c r="A312" s="2">
        <v>310</v>
      </c>
      <c r="B312" s="10" t="s">
        <v>1379</v>
      </c>
      <c r="C312" s="2" t="s">
        <v>161</v>
      </c>
      <c r="D312" s="2" t="s">
        <v>1380</v>
      </c>
      <c r="E312" s="20">
        <v>51.9</v>
      </c>
      <c r="F312" s="2">
        <v>310</v>
      </c>
    </row>
    <row r="313" spans="1:6" ht="15">
      <c r="A313" s="2">
        <v>312</v>
      </c>
      <c r="B313" s="10" t="s">
        <v>767</v>
      </c>
      <c r="C313" s="2" t="s">
        <v>2</v>
      </c>
      <c r="D313" s="2" t="s">
        <v>1381</v>
      </c>
      <c r="E313" s="20">
        <v>51.8</v>
      </c>
      <c r="F313" s="2">
        <v>312</v>
      </c>
    </row>
    <row r="314" spans="1:6" ht="15">
      <c r="A314" s="2">
        <v>312</v>
      </c>
      <c r="B314" s="10" t="s">
        <v>245</v>
      </c>
      <c r="C314" s="2" t="s">
        <v>6</v>
      </c>
      <c r="D314" s="2" t="s">
        <v>1382</v>
      </c>
      <c r="E314" s="20">
        <v>51.8</v>
      </c>
      <c r="F314" s="2">
        <v>312</v>
      </c>
    </row>
    <row r="315" spans="1:6" ht="15">
      <c r="A315" s="2">
        <v>314</v>
      </c>
      <c r="B315" s="10" t="s">
        <v>1383</v>
      </c>
      <c r="C315" s="2" t="s">
        <v>167</v>
      </c>
      <c r="D315" s="2" t="s">
        <v>1258</v>
      </c>
      <c r="E315" s="20">
        <v>51.7</v>
      </c>
      <c r="F315" s="2">
        <v>314</v>
      </c>
    </row>
    <row r="316" spans="1:6" ht="15">
      <c r="A316" s="2">
        <v>314</v>
      </c>
      <c r="B316" s="10" t="s">
        <v>1384</v>
      </c>
      <c r="C316" s="2" t="s">
        <v>33</v>
      </c>
      <c r="D316" s="2" t="s">
        <v>1385</v>
      </c>
      <c r="E316" s="20">
        <v>51.7</v>
      </c>
      <c r="F316" s="2">
        <v>314</v>
      </c>
    </row>
    <row r="317" spans="1:6" ht="15">
      <c r="A317" s="2">
        <v>314</v>
      </c>
      <c r="B317" s="10" t="s">
        <v>1386</v>
      </c>
      <c r="C317" s="2" t="s">
        <v>2</v>
      </c>
      <c r="D317" s="2" t="s">
        <v>1387</v>
      </c>
      <c r="E317" s="20">
        <v>51.7</v>
      </c>
      <c r="F317" s="2">
        <v>314</v>
      </c>
    </row>
    <row r="318" spans="1:6" ht="15">
      <c r="A318" s="2">
        <v>317</v>
      </c>
      <c r="B318" s="10" t="s">
        <v>1388</v>
      </c>
      <c r="C318" s="2" t="s">
        <v>118</v>
      </c>
      <c r="D318" s="2" t="s">
        <v>1389</v>
      </c>
      <c r="E318" s="20">
        <v>51.5</v>
      </c>
      <c r="F318" s="2">
        <v>317</v>
      </c>
    </row>
    <row r="319" spans="1:6" ht="15">
      <c r="A319" s="2">
        <v>317</v>
      </c>
      <c r="B319" s="10" t="s">
        <v>435</v>
      </c>
      <c r="C319" s="2" t="s">
        <v>2</v>
      </c>
      <c r="D319" s="2" t="s">
        <v>1390</v>
      </c>
      <c r="E319" s="20">
        <v>51.5</v>
      </c>
      <c r="F319" s="2">
        <v>317</v>
      </c>
    </row>
    <row r="320" spans="1:6" ht="15">
      <c r="A320" s="2">
        <v>319</v>
      </c>
      <c r="B320" s="10" t="s">
        <v>291</v>
      </c>
      <c r="C320" s="2" t="s">
        <v>23</v>
      </c>
      <c r="D320" s="2" t="s">
        <v>1391</v>
      </c>
      <c r="E320" s="20">
        <v>51.4</v>
      </c>
      <c r="F320" s="2">
        <v>319</v>
      </c>
    </row>
    <row r="321" spans="1:6" ht="15">
      <c r="A321" s="2">
        <v>320</v>
      </c>
      <c r="B321" s="10" t="s">
        <v>1392</v>
      </c>
      <c r="C321" s="2" t="s">
        <v>2</v>
      </c>
      <c r="D321" s="2" t="s">
        <v>1013</v>
      </c>
      <c r="E321" s="20">
        <v>51.3</v>
      </c>
      <c r="F321" s="2">
        <v>320</v>
      </c>
    </row>
    <row r="322" spans="1:6" ht="15">
      <c r="A322" s="2">
        <v>320</v>
      </c>
      <c r="B322" s="10" t="s">
        <v>1393</v>
      </c>
      <c r="C322" s="2" t="s">
        <v>81</v>
      </c>
      <c r="D322" s="2" t="s">
        <v>1394</v>
      </c>
      <c r="E322" s="20">
        <v>51.3</v>
      </c>
      <c r="F322" s="2">
        <v>320</v>
      </c>
    </row>
    <row r="323" spans="1:6" ht="15">
      <c r="A323" s="2">
        <v>322</v>
      </c>
      <c r="B323" s="10" t="s">
        <v>1395</v>
      </c>
      <c r="C323" s="2" t="s">
        <v>59</v>
      </c>
      <c r="D323" s="2" t="s">
        <v>1396</v>
      </c>
      <c r="E323" s="20">
        <v>51.2</v>
      </c>
      <c r="F323" s="2">
        <v>322</v>
      </c>
    </row>
    <row r="324" spans="1:6" ht="15">
      <c r="A324" s="2">
        <v>322</v>
      </c>
      <c r="B324" s="10" t="s">
        <v>258</v>
      </c>
      <c r="C324" s="2" t="s">
        <v>20</v>
      </c>
      <c r="D324" s="2" t="s">
        <v>1397</v>
      </c>
      <c r="E324" s="20">
        <v>51.2</v>
      </c>
      <c r="F324" s="2">
        <v>322</v>
      </c>
    </row>
    <row r="325" spans="1:6" ht="15">
      <c r="A325" s="2">
        <v>322</v>
      </c>
      <c r="B325" s="10" t="s">
        <v>1398</v>
      </c>
      <c r="C325" s="2" t="s">
        <v>161</v>
      </c>
      <c r="D325" s="2" t="s">
        <v>1260</v>
      </c>
      <c r="E325" s="20">
        <v>51.2</v>
      </c>
      <c r="F325" s="2">
        <v>322</v>
      </c>
    </row>
    <row r="326" spans="1:6" ht="15">
      <c r="A326" s="2">
        <v>322</v>
      </c>
      <c r="B326" s="10" t="s">
        <v>1399</v>
      </c>
      <c r="C326" s="2" t="s">
        <v>338</v>
      </c>
      <c r="D326" s="2" t="s">
        <v>1400</v>
      </c>
      <c r="E326" s="20">
        <v>51.2</v>
      </c>
      <c r="F326" s="2">
        <v>322</v>
      </c>
    </row>
    <row r="327" spans="1:6" ht="15">
      <c r="A327" s="2">
        <v>322</v>
      </c>
      <c r="B327" s="10" t="s">
        <v>1401</v>
      </c>
      <c r="C327" s="2" t="s">
        <v>87</v>
      </c>
      <c r="D327" s="2" t="s">
        <v>1402</v>
      </c>
      <c r="E327" s="20">
        <v>51.2</v>
      </c>
      <c r="F327" s="2">
        <v>322</v>
      </c>
    </row>
    <row r="328" spans="1:6" ht="15">
      <c r="A328" s="2">
        <v>327</v>
      </c>
      <c r="B328" s="10" t="s">
        <v>1403</v>
      </c>
      <c r="C328" s="2" t="s">
        <v>6</v>
      </c>
      <c r="D328" s="2" t="s">
        <v>1017</v>
      </c>
      <c r="E328" s="20">
        <v>51.1</v>
      </c>
      <c r="F328" s="2">
        <v>327</v>
      </c>
    </row>
    <row r="329" spans="1:6" ht="15">
      <c r="A329" s="2">
        <v>328</v>
      </c>
      <c r="B329" s="10" t="s">
        <v>255</v>
      </c>
      <c r="C329" s="2" t="s">
        <v>6</v>
      </c>
      <c r="D329" s="2" t="s">
        <v>1404</v>
      </c>
      <c r="E329" s="20">
        <v>51</v>
      </c>
      <c r="F329" s="2">
        <v>328</v>
      </c>
    </row>
    <row r="330" spans="1:6" ht="15">
      <c r="A330" s="2">
        <v>329</v>
      </c>
      <c r="B330" s="10" t="s">
        <v>619</v>
      </c>
      <c r="C330" s="2" t="s">
        <v>2</v>
      </c>
      <c r="D330" s="2" t="s">
        <v>1405</v>
      </c>
      <c r="E330" s="20">
        <v>50.9</v>
      </c>
      <c r="F330" s="2">
        <v>329</v>
      </c>
    </row>
    <row r="331" spans="1:6" ht="15">
      <c r="A331" s="2">
        <v>329</v>
      </c>
      <c r="B331" s="10" t="s">
        <v>1406</v>
      </c>
      <c r="C331" s="2" t="s">
        <v>74</v>
      </c>
      <c r="D331" s="2" t="s">
        <v>1407</v>
      </c>
      <c r="E331" s="20">
        <v>50.9</v>
      </c>
      <c r="F331" s="2">
        <v>329</v>
      </c>
    </row>
    <row r="332" spans="1:6" ht="15">
      <c r="A332" s="2">
        <v>329</v>
      </c>
      <c r="B332" s="10" t="s">
        <v>539</v>
      </c>
      <c r="C332" s="2" t="s">
        <v>167</v>
      </c>
      <c r="D332" s="2" t="s">
        <v>1408</v>
      </c>
      <c r="E332" s="20">
        <v>50.9</v>
      </c>
      <c r="F332" s="2">
        <v>329</v>
      </c>
    </row>
    <row r="333" spans="1:6" ht="15">
      <c r="A333" s="2">
        <v>329</v>
      </c>
      <c r="B333" s="10" t="s">
        <v>683</v>
      </c>
      <c r="C333" s="2" t="s">
        <v>2</v>
      </c>
      <c r="D333" s="2" t="s">
        <v>1409</v>
      </c>
      <c r="E333" s="20">
        <v>50.9</v>
      </c>
      <c r="F333" s="2">
        <v>329</v>
      </c>
    </row>
    <row r="334" spans="1:6" ht="15">
      <c r="A334" s="2">
        <v>329</v>
      </c>
      <c r="B334" s="10" t="s">
        <v>746</v>
      </c>
      <c r="C334" s="2" t="s">
        <v>2</v>
      </c>
      <c r="D334" s="2" t="s">
        <v>1410</v>
      </c>
      <c r="E334" s="20">
        <v>50.9</v>
      </c>
      <c r="F334" s="2">
        <v>329</v>
      </c>
    </row>
    <row r="335" spans="1:6" ht="15">
      <c r="A335" s="2">
        <v>334</v>
      </c>
      <c r="B335" s="10" t="s">
        <v>1411</v>
      </c>
      <c r="C335" s="2" t="s">
        <v>190</v>
      </c>
      <c r="D335" s="2" t="s">
        <v>1412</v>
      </c>
      <c r="E335" s="20">
        <v>50.8</v>
      </c>
      <c r="F335" s="2">
        <v>334</v>
      </c>
    </row>
    <row r="336" spans="1:6" ht="15">
      <c r="A336" s="2">
        <v>335</v>
      </c>
      <c r="B336" s="10" t="s">
        <v>330</v>
      </c>
      <c r="C336" s="2" t="s">
        <v>23</v>
      </c>
      <c r="D336" s="2" t="s">
        <v>1111</v>
      </c>
      <c r="E336" s="20">
        <v>50.7</v>
      </c>
      <c r="F336" s="2">
        <v>335</v>
      </c>
    </row>
    <row r="337" spans="1:6" ht="15">
      <c r="A337" s="2">
        <v>336</v>
      </c>
      <c r="B337" s="10" t="s">
        <v>1413</v>
      </c>
      <c r="C337" s="2" t="s">
        <v>23</v>
      </c>
      <c r="D337" s="2" t="s">
        <v>1414</v>
      </c>
      <c r="E337" s="20">
        <v>50.6</v>
      </c>
      <c r="F337" s="2">
        <v>336</v>
      </c>
    </row>
    <row r="338" spans="1:6" ht="15">
      <c r="A338" s="2">
        <v>337</v>
      </c>
      <c r="B338" s="10" t="s">
        <v>1415</v>
      </c>
      <c r="C338" s="2" t="s">
        <v>2</v>
      </c>
      <c r="D338" s="2" t="s">
        <v>1416</v>
      </c>
      <c r="E338" s="20">
        <v>50.5</v>
      </c>
      <c r="F338" s="2">
        <v>337</v>
      </c>
    </row>
    <row r="339" spans="1:6" ht="15">
      <c r="A339" s="2">
        <v>338</v>
      </c>
      <c r="B339" s="10" t="s">
        <v>1417</v>
      </c>
      <c r="C339" s="2" t="s">
        <v>190</v>
      </c>
      <c r="D339" s="2" t="s">
        <v>1188</v>
      </c>
      <c r="E339" s="20">
        <v>50.4</v>
      </c>
      <c r="F339" s="2">
        <v>338</v>
      </c>
    </row>
    <row r="340" spans="1:6" ht="15">
      <c r="A340" s="2">
        <v>339</v>
      </c>
      <c r="B340" s="10" t="s">
        <v>1418</v>
      </c>
      <c r="C340" s="2" t="s">
        <v>20</v>
      </c>
      <c r="D340" s="2" t="s">
        <v>1060</v>
      </c>
      <c r="E340" s="20">
        <v>50.3</v>
      </c>
      <c r="F340" s="2">
        <v>339</v>
      </c>
    </row>
    <row r="341" spans="1:6" ht="15">
      <c r="A341" s="2">
        <v>340</v>
      </c>
      <c r="B341" s="10" t="s">
        <v>459</v>
      </c>
      <c r="C341" s="2" t="s">
        <v>386</v>
      </c>
      <c r="D341" s="2" t="s">
        <v>1419</v>
      </c>
      <c r="E341" s="20">
        <v>50.2</v>
      </c>
      <c r="F341" s="2">
        <v>340</v>
      </c>
    </row>
    <row r="342" spans="1:6" ht="15">
      <c r="A342" s="2">
        <v>341</v>
      </c>
      <c r="B342" s="10" t="s">
        <v>1420</v>
      </c>
      <c r="C342" s="2" t="s">
        <v>81</v>
      </c>
      <c r="D342" s="2" t="s">
        <v>1421</v>
      </c>
      <c r="E342" s="20">
        <v>50.1</v>
      </c>
      <c r="F342" s="2">
        <v>341</v>
      </c>
    </row>
    <row r="343" spans="1:6" ht="15">
      <c r="A343" s="2">
        <v>341</v>
      </c>
      <c r="B343" s="10" t="s">
        <v>901</v>
      </c>
      <c r="C343" s="2" t="s">
        <v>190</v>
      </c>
      <c r="D343" s="2" t="s">
        <v>1422</v>
      </c>
      <c r="E343" s="20">
        <v>50.1</v>
      </c>
      <c r="F343" s="2">
        <v>341</v>
      </c>
    </row>
    <row r="344" spans="1:6" ht="15">
      <c r="A344" s="2">
        <v>341</v>
      </c>
      <c r="B344" s="10" t="s">
        <v>419</v>
      </c>
      <c r="C344" s="2" t="s">
        <v>2</v>
      </c>
      <c r="D344" s="2" t="s">
        <v>1423</v>
      </c>
      <c r="E344" s="20">
        <v>50.1</v>
      </c>
      <c r="F344" s="2">
        <v>341</v>
      </c>
    </row>
    <row r="345" spans="1:6" ht="15">
      <c r="A345" s="2">
        <v>344</v>
      </c>
      <c r="B345" s="10" t="s">
        <v>1424</v>
      </c>
      <c r="C345" s="2" t="s">
        <v>59</v>
      </c>
      <c r="D345" s="2" t="s">
        <v>1425</v>
      </c>
      <c r="E345" s="20">
        <v>50</v>
      </c>
      <c r="F345" s="2">
        <v>344</v>
      </c>
    </row>
    <row r="346" spans="1:6" ht="15">
      <c r="A346" s="2">
        <v>344</v>
      </c>
      <c r="B346" s="10" t="s">
        <v>1426</v>
      </c>
      <c r="C346" s="2" t="s">
        <v>2</v>
      </c>
      <c r="D346" s="2" t="s">
        <v>1427</v>
      </c>
      <c r="E346" s="20">
        <v>50</v>
      </c>
      <c r="F346" s="2">
        <v>344</v>
      </c>
    </row>
    <row r="347" spans="1:6" ht="15">
      <c r="A347" s="2">
        <v>346</v>
      </c>
      <c r="B347" s="10" t="s">
        <v>1428</v>
      </c>
      <c r="C347" s="2" t="s">
        <v>20</v>
      </c>
      <c r="D347" s="2" t="s">
        <v>1429</v>
      </c>
      <c r="E347" s="20">
        <v>49.9</v>
      </c>
      <c r="F347" s="2">
        <v>346</v>
      </c>
    </row>
    <row r="348" spans="1:6" ht="15">
      <c r="A348" s="2">
        <v>346</v>
      </c>
      <c r="B348" s="10" t="s">
        <v>528</v>
      </c>
      <c r="C348" s="2" t="s">
        <v>23</v>
      </c>
      <c r="D348" s="2" t="s">
        <v>1430</v>
      </c>
      <c r="E348" s="20">
        <v>49.9</v>
      </c>
      <c r="F348" s="2">
        <v>346</v>
      </c>
    </row>
    <row r="349" spans="1:6" ht="15">
      <c r="A349" s="2">
        <v>346</v>
      </c>
      <c r="B349" s="10" t="s">
        <v>1431</v>
      </c>
      <c r="C349" s="2" t="s">
        <v>2</v>
      </c>
      <c r="D349" s="2" t="s">
        <v>1432</v>
      </c>
      <c r="E349" s="20">
        <v>49.9</v>
      </c>
      <c r="F349" s="2">
        <v>346</v>
      </c>
    </row>
    <row r="350" spans="1:6" ht="15">
      <c r="A350" s="2">
        <v>346</v>
      </c>
      <c r="B350" s="10" t="s">
        <v>227</v>
      </c>
      <c r="C350" s="2" t="s">
        <v>20</v>
      </c>
      <c r="D350" s="2" t="s">
        <v>1433</v>
      </c>
      <c r="E350" s="20">
        <v>49.9</v>
      </c>
      <c r="F350" s="2">
        <v>346</v>
      </c>
    </row>
    <row r="351" spans="1:6" ht="15">
      <c r="A351" s="2">
        <v>350</v>
      </c>
      <c r="B351" s="10" t="s">
        <v>1434</v>
      </c>
      <c r="C351" s="2" t="s">
        <v>59</v>
      </c>
      <c r="D351" s="2" t="s">
        <v>1435</v>
      </c>
      <c r="E351" s="20">
        <v>49.8</v>
      </c>
      <c r="F351" s="2">
        <v>350</v>
      </c>
    </row>
    <row r="352" spans="1:6" ht="15">
      <c r="A352" s="2">
        <v>350</v>
      </c>
      <c r="B352" s="10" t="s">
        <v>186</v>
      </c>
      <c r="C352" s="2" t="s">
        <v>55</v>
      </c>
      <c r="D352" s="2" t="s">
        <v>1436</v>
      </c>
      <c r="E352" s="20">
        <v>49.8</v>
      </c>
      <c r="F352" s="2">
        <v>350</v>
      </c>
    </row>
    <row r="353" spans="1:6" ht="15">
      <c r="A353" s="2">
        <v>352</v>
      </c>
      <c r="B353" s="10" t="s">
        <v>139</v>
      </c>
      <c r="C353" s="2" t="s">
        <v>94</v>
      </c>
      <c r="D353" s="2" t="s">
        <v>1437</v>
      </c>
      <c r="E353" s="20">
        <v>49.7</v>
      </c>
      <c r="F353" s="2">
        <v>352</v>
      </c>
    </row>
    <row r="354" spans="1:6" ht="15">
      <c r="A354" s="2">
        <v>352</v>
      </c>
      <c r="B354" s="10" t="s">
        <v>794</v>
      </c>
      <c r="C354" s="2" t="s">
        <v>2</v>
      </c>
      <c r="D354" s="2" t="s">
        <v>1438</v>
      </c>
      <c r="E354" s="20">
        <v>49.7</v>
      </c>
      <c r="F354" s="2">
        <v>352</v>
      </c>
    </row>
    <row r="355" spans="1:6" ht="15">
      <c r="A355" s="2">
        <v>354</v>
      </c>
      <c r="B355" s="10" t="s">
        <v>1439</v>
      </c>
      <c r="C355" s="2" t="s">
        <v>159</v>
      </c>
      <c r="D355" s="2" t="s">
        <v>1440</v>
      </c>
      <c r="E355" s="20">
        <v>49.6</v>
      </c>
      <c r="F355" s="2">
        <v>354</v>
      </c>
    </row>
    <row r="356" spans="1:6" ht="15">
      <c r="A356" s="2">
        <v>354</v>
      </c>
      <c r="B356" s="10" t="s">
        <v>357</v>
      </c>
      <c r="C356" s="2" t="s">
        <v>20</v>
      </c>
      <c r="D356" s="2" t="s">
        <v>1441</v>
      </c>
      <c r="E356" s="20">
        <v>49.6</v>
      </c>
      <c r="F356" s="2">
        <v>354</v>
      </c>
    </row>
    <row r="357" spans="1:6" ht="15">
      <c r="A357" s="2">
        <v>356</v>
      </c>
      <c r="B357" s="10" t="s">
        <v>719</v>
      </c>
      <c r="C357" s="2" t="s">
        <v>2</v>
      </c>
      <c r="D357" s="2" t="s">
        <v>1013</v>
      </c>
      <c r="E357" s="20">
        <v>49.5</v>
      </c>
      <c r="F357" s="2">
        <v>356</v>
      </c>
    </row>
    <row r="358" spans="1:6" ht="15">
      <c r="A358" s="2">
        <v>357</v>
      </c>
      <c r="B358" s="10" t="s">
        <v>1442</v>
      </c>
      <c r="C358" s="2" t="s">
        <v>59</v>
      </c>
      <c r="D358" s="2" t="s">
        <v>1443</v>
      </c>
      <c r="E358" s="20">
        <v>49.4</v>
      </c>
      <c r="F358" s="2">
        <v>357</v>
      </c>
    </row>
    <row r="359" spans="1:6" ht="15">
      <c r="A359" s="2">
        <v>357</v>
      </c>
      <c r="B359" s="10" t="s">
        <v>844</v>
      </c>
      <c r="C359" s="2" t="s">
        <v>2</v>
      </c>
      <c r="D359" s="2" t="s">
        <v>1444</v>
      </c>
      <c r="E359" s="20">
        <v>49.4</v>
      </c>
      <c r="F359" s="2">
        <v>357</v>
      </c>
    </row>
    <row r="360" spans="1:6" ht="15">
      <c r="A360" s="2">
        <v>359</v>
      </c>
      <c r="B360" s="10" t="s">
        <v>1445</v>
      </c>
      <c r="C360" s="2" t="s">
        <v>133</v>
      </c>
      <c r="D360" s="2" t="s">
        <v>1446</v>
      </c>
      <c r="E360" s="20">
        <v>49.3</v>
      </c>
      <c r="F360" s="2">
        <v>359</v>
      </c>
    </row>
    <row r="361" spans="1:6" ht="15">
      <c r="A361" s="2">
        <v>359</v>
      </c>
      <c r="B361" s="10" t="s">
        <v>567</v>
      </c>
      <c r="C361" s="2" t="s">
        <v>23</v>
      </c>
      <c r="D361" s="2" t="s">
        <v>1221</v>
      </c>
      <c r="E361" s="20">
        <v>49.3</v>
      </c>
      <c r="F361" s="2">
        <v>359</v>
      </c>
    </row>
    <row r="362" spans="1:6" ht="15">
      <c r="A362" s="2">
        <v>359</v>
      </c>
      <c r="B362" s="10" t="s">
        <v>1447</v>
      </c>
      <c r="C362" s="2" t="s">
        <v>190</v>
      </c>
      <c r="D362" s="2" t="s">
        <v>1188</v>
      </c>
      <c r="E362" s="20">
        <v>49.3</v>
      </c>
      <c r="F362" s="2">
        <v>359</v>
      </c>
    </row>
    <row r="363" spans="1:6" ht="15">
      <c r="A363" s="2">
        <v>362</v>
      </c>
      <c r="B363" s="10" t="s">
        <v>581</v>
      </c>
      <c r="C363" s="2" t="s">
        <v>30</v>
      </c>
      <c r="D363" s="2" t="s">
        <v>1448</v>
      </c>
      <c r="E363" s="20">
        <v>49.2</v>
      </c>
      <c r="F363" s="2">
        <v>362</v>
      </c>
    </row>
    <row r="364" spans="1:6" ht="15">
      <c r="A364" s="2">
        <v>363</v>
      </c>
      <c r="B364" s="10" t="s">
        <v>313</v>
      </c>
      <c r="C364" s="2" t="s">
        <v>2</v>
      </c>
      <c r="D364" s="2" t="s">
        <v>1449</v>
      </c>
      <c r="E364" s="20">
        <v>49.1</v>
      </c>
      <c r="F364" s="2">
        <v>363</v>
      </c>
    </row>
    <row r="365" spans="1:6" ht="15">
      <c r="A365" s="2">
        <v>363</v>
      </c>
      <c r="B365" s="10" t="s">
        <v>826</v>
      </c>
      <c r="C365" s="2" t="s">
        <v>159</v>
      </c>
      <c r="D365" s="2" t="s">
        <v>1450</v>
      </c>
      <c r="E365" s="20">
        <v>49.1</v>
      </c>
      <c r="F365" s="2">
        <v>363</v>
      </c>
    </row>
    <row r="366" spans="1:6" ht="15">
      <c r="A366" s="2">
        <v>365</v>
      </c>
      <c r="B366" s="10" t="s">
        <v>1451</v>
      </c>
      <c r="C366" s="2" t="s">
        <v>33</v>
      </c>
      <c r="D366" s="2" t="s">
        <v>1452</v>
      </c>
      <c r="E366" s="20">
        <v>49</v>
      </c>
      <c r="F366" s="2">
        <v>365</v>
      </c>
    </row>
    <row r="367" spans="1:6" ht="15">
      <c r="A367" s="2">
        <v>366</v>
      </c>
      <c r="B367" s="10" t="s">
        <v>144</v>
      </c>
      <c r="C367" s="2" t="s">
        <v>74</v>
      </c>
      <c r="D367" s="2" t="s">
        <v>1335</v>
      </c>
      <c r="E367" s="20">
        <v>48.9</v>
      </c>
      <c r="F367" s="2">
        <v>366</v>
      </c>
    </row>
    <row r="368" spans="1:6" ht="15">
      <c r="A368" s="2">
        <v>366</v>
      </c>
      <c r="B368" s="10" t="s">
        <v>568</v>
      </c>
      <c r="C368" s="2" t="s">
        <v>2</v>
      </c>
      <c r="D368" s="2" t="s">
        <v>1453</v>
      </c>
      <c r="E368" s="20">
        <v>48.9</v>
      </c>
      <c r="F368" s="2">
        <v>366</v>
      </c>
    </row>
    <row r="369" spans="1:6" ht="15">
      <c r="A369" s="2">
        <v>366</v>
      </c>
      <c r="B369" s="10" t="s">
        <v>1454</v>
      </c>
      <c r="C369" s="2" t="s">
        <v>20</v>
      </c>
      <c r="D369" s="2" t="s">
        <v>1455</v>
      </c>
      <c r="E369" s="20">
        <v>48.9</v>
      </c>
      <c r="F369" s="2">
        <v>366</v>
      </c>
    </row>
    <row r="370" spans="1:6" ht="15">
      <c r="A370" s="2">
        <v>366</v>
      </c>
      <c r="B370" s="10" t="s">
        <v>391</v>
      </c>
      <c r="C370" s="2" t="s">
        <v>20</v>
      </c>
      <c r="D370" s="2" t="s">
        <v>1456</v>
      </c>
      <c r="E370" s="20">
        <v>48.9</v>
      </c>
      <c r="F370" s="2">
        <v>366</v>
      </c>
    </row>
    <row r="371" spans="1:6" ht="15">
      <c r="A371" s="2">
        <v>370</v>
      </c>
      <c r="B371" s="10" t="s">
        <v>300</v>
      </c>
      <c r="C371" s="2" t="s">
        <v>30</v>
      </c>
      <c r="D371" s="2" t="s">
        <v>1457</v>
      </c>
      <c r="E371" s="20">
        <v>48.8</v>
      </c>
      <c r="F371" s="2">
        <v>370</v>
      </c>
    </row>
    <row r="372" spans="1:6" ht="15">
      <c r="A372" s="2">
        <v>370</v>
      </c>
      <c r="B372" s="10" t="s">
        <v>699</v>
      </c>
      <c r="C372" s="2" t="s">
        <v>2</v>
      </c>
      <c r="D372" s="2" t="s">
        <v>1458</v>
      </c>
      <c r="E372" s="20">
        <v>48.8</v>
      </c>
      <c r="F372" s="2">
        <v>370</v>
      </c>
    </row>
    <row r="373" spans="1:6" ht="15">
      <c r="A373" s="2">
        <v>370</v>
      </c>
      <c r="B373" s="10" t="s">
        <v>1459</v>
      </c>
      <c r="C373" s="2" t="s">
        <v>59</v>
      </c>
      <c r="D373" s="2" t="s">
        <v>1460</v>
      </c>
      <c r="E373" s="20">
        <v>48.8</v>
      </c>
      <c r="F373" s="2">
        <v>370</v>
      </c>
    </row>
    <row r="374" spans="1:6" ht="15">
      <c r="A374" s="2">
        <v>370</v>
      </c>
      <c r="B374" s="10" t="s">
        <v>1461</v>
      </c>
      <c r="C374" s="2" t="s">
        <v>59</v>
      </c>
      <c r="D374" s="2" t="s">
        <v>1462</v>
      </c>
      <c r="E374" s="20">
        <v>48.8</v>
      </c>
      <c r="F374" s="2">
        <v>370</v>
      </c>
    </row>
    <row r="375" spans="1:6" ht="15">
      <c r="A375" s="2">
        <v>370</v>
      </c>
      <c r="B375" s="10" t="s">
        <v>471</v>
      </c>
      <c r="C375" s="2" t="s">
        <v>190</v>
      </c>
      <c r="D375" s="2" t="s">
        <v>1463</v>
      </c>
      <c r="E375" s="20">
        <v>48.8</v>
      </c>
      <c r="F375" s="2">
        <v>370</v>
      </c>
    </row>
    <row r="376" spans="1:6" ht="15">
      <c r="A376" s="2">
        <v>375</v>
      </c>
      <c r="B376" s="10" t="s">
        <v>517</v>
      </c>
      <c r="C376" s="2" t="s">
        <v>23</v>
      </c>
      <c r="D376" s="2" t="s">
        <v>1464</v>
      </c>
      <c r="E376" s="20">
        <v>48.6</v>
      </c>
      <c r="F376" s="2">
        <v>375</v>
      </c>
    </row>
    <row r="377" spans="1:6" ht="15">
      <c r="A377" s="2">
        <v>375</v>
      </c>
      <c r="B377" s="10" t="s">
        <v>1465</v>
      </c>
      <c r="C377" s="2" t="s">
        <v>33</v>
      </c>
      <c r="D377" s="2" t="s">
        <v>1466</v>
      </c>
      <c r="E377" s="20">
        <v>48.6</v>
      </c>
      <c r="F377" s="2">
        <v>375</v>
      </c>
    </row>
    <row r="378" spans="1:6" ht="15">
      <c r="A378" s="2">
        <v>375</v>
      </c>
      <c r="B378" s="10" t="s">
        <v>924</v>
      </c>
      <c r="C378" s="2" t="s">
        <v>190</v>
      </c>
      <c r="D378" s="2" t="s">
        <v>1467</v>
      </c>
      <c r="E378" s="20">
        <v>48.6</v>
      </c>
      <c r="F378" s="2">
        <v>375</v>
      </c>
    </row>
    <row r="379" spans="1:6" ht="15">
      <c r="A379" s="2">
        <v>378</v>
      </c>
      <c r="B379" s="10" t="s">
        <v>1468</v>
      </c>
      <c r="C379" s="2" t="s">
        <v>197</v>
      </c>
      <c r="D379" s="2" t="s">
        <v>1469</v>
      </c>
      <c r="E379" s="20">
        <v>48.5</v>
      </c>
      <c r="F379" s="2">
        <v>378</v>
      </c>
    </row>
    <row r="380" spans="1:6" ht="15">
      <c r="A380" s="2">
        <v>379</v>
      </c>
      <c r="B380" s="10" t="s">
        <v>326</v>
      </c>
      <c r="C380" s="2" t="s">
        <v>2</v>
      </c>
      <c r="D380" s="2" t="s">
        <v>1470</v>
      </c>
      <c r="E380" s="20">
        <v>48.4</v>
      </c>
      <c r="F380" s="2">
        <v>379</v>
      </c>
    </row>
    <row r="381" spans="1:6" ht="15">
      <c r="A381" s="2">
        <v>379</v>
      </c>
      <c r="B381" s="10" t="s">
        <v>634</v>
      </c>
      <c r="C381" s="2" t="s">
        <v>1471</v>
      </c>
      <c r="D381" s="2" t="s">
        <v>1472</v>
      </c>
      <c r="E381" s="20">
        <v>48.4</v>
      </c>
      <c r="F381" s="2">
        <v>379</v>
      </c>
    </row>
    <row r="382" spans="1:6" ht="15">
      <c r="A382" s="2">
        <v>381</v>
      </c>
      <c r="B382" s="10" t="s">
        <v>1473</v>
      </c>
      <c r="C382" s="2" t="s">
        <v>23</v>
      </c>
      <c r="D382" s="2" t="s">
        <v>1046</v>
      </c>
      <c r="E382" s="20">
        <v>48.2</v>
      </c>
      <c r="F382" s="2">
        <v>381</v>
      </c>
    </row>
    <row r="383" spans="1:6" ht="15">
      <c r="A383" s="2">
        <v>381</v>
      </c>
      <c r="B383" s="10" t="s">
        <v>373</v>
      </c>
      <c r="C383" s="2" t="s">
        <v>20</v>
      </c>
      <c r="D383" s="2" t="s">
        <v>1474</v>
      </c>
      <c r="E383" s="20">
        <v>48.2</v>
      </c>
      <c r="F383" s="2">
        <v>381</v>
      </c>
    </row>
    <row r="384" spans="1:6" ht="15">
      <c r="A384" s="2">
        <v>381</v>
      </c>
      <c r="B384" s="10" t="s">
        <v>1475</v>
      </c>
      <c r="C384" s="2" t="s">
        <v>59</v>
      </c>
      <c r="D384" s="2" t="s">
        <v>1476</v>
      </c>
      <c r="E384" s="20">
        <v>48.2</v>
      </c>
      <c r="F384" s="2">
        <v>381</v>
      </c>
    </row>
    <row r="385" spans="1:6" ht="15">
      <c r="A385" s="2">
        <v>384</v>
      </c>
      <c r="B385" s="10" t="s">
        <v>223</v>
      </c>
      <c r="C385" s="2" t="s">
        <v>84</v>
      </c>
      <c r="D385" s="2" t="s">
        <v>1477</v>
      </c>
      <c r="E385" s="20">
        <v>48.1</v>
      </c>
      <c r="F385" s="2">
        <v>384</v>
      </c>
    </row>
    <row r="386" spans="1:6" ht="15">
      <c r="A386" s="2">
        <v>384</v>
      </c>
      <c r="B386" s="10" t="s">
        <v>484</v>
      </c>
      <c r="C386" s="2" t="s">
        <v>30</v>
      </c>
      <c r="D386" s="2" t="s">
        <v>1015</v>
      </c>
      <c r="E386" s="20">
        <v>48.1</v>
      </c>
      <c r="F386" s="2">
        <v>384</v>
      </c>
    </row>
    <row r="387" spans="1:6" ht="15">
      <c r="A387" s="2">
        <v>386</v>
      </c>
      <c r="B387" s="10" t="s">
        <v>1478</v>
      </c>
      <c r="C387" s="2" t="s">
        <v>6</v>
      </c>
      <c r="D387" s="2" t="s">
        <v>1479</v>
      </c>
      <c r="E387" s="20">
        <v>48</v>
      </c>
      <c r="F387" s="2">
        <v>386</v>
      </c>
    </row>
    <row r="388" spans="1:6" ht="15">
      <c r="A388" s="2">
        <v>386</v>
      </c>
      <c r="B388" s="10" t="s">
        <v>681</v>
      </c>
      <c r="C388" s="2" t="s">
        <v>682</v>
      </c>
      <c r="D388" s="2" t="s">
        <v>1480</v>
      </c>
      <c r="E388" s="20">
        <v>48</v>
      </c>
      <c r="F388" s="2">
        <v>386</v>
      </c>
    </row>
    <row r="389" spans="1:6" ht="15">
      <c r="A389" s="2">
        <v>386</v>
      </c>
      <c r="B389" s="10" t="s">
        <v>414</v>
      </c>
      <c r="C389" s="2" t="s">
        <v>70</v>
      </c>
      <c r="D389" s="2" t="s">
        <v>1481</v>
      </c>
      <c r="E389" s="20">
        <v>48</v>
      </c>
      <c r="F389" s="2">
        <v>386</v>
      </c>
    </row>
    <row r="390" spans="1:6" ht="15">
      <c r="A390" s="2">
        <v>389</v>
      </c>
      <c r="B390" s="10" t="s">
        <v>437</v>
      </c>
      <c r="C390" s="2" t="s">
        <v>438</v>
      </c>
      <c r="D390" s="2" t="s">
        <v>1266</v>
      </c>
      <c r="E390" s="20">
        <v>47.9</v>
      </c>
      <c r="F390" s="2">
        <v>389</v>
      </c>
    </row>
    <row r="391" spans="1:6" ht="15">
      <c r="A391" s="2">
        <v>389</v>
      </c>
      <c r="B391" s="10" t="s">
        <v>549</v>
      </c>
      <c r="C391" s="2" t="s">
        <v>2</v>
      </c>
      <c r="D391" s="2" t="s">
        <v>1013</v>
      </c>
      <c r="E391" s="20">
        <v>47.9</v>
      </c>
      <c r="F391" s="2">
        <v>389</v>
      </c>
    </row>
    <row r="392" spans="1:6" ht="15">
      <c r="A392" s="2">
        <v>389</v>
      </c>
      <c r="B392" s="10" t="s">
        <v>1482</v>
      </c>
      <c r="C392" s="2" t="s">
        <v>2</v>
      </c>
      <c r="D392" s="2" t="s">
        <v>1483</v>
      </c>
      <c r="E392" s="20">
        <v>47.9</v>
      </c>
      <c r="F392" s="2">
        <v>389</v>
      </c>
    </row>
    <row r="393" spans="1:6" ht="15">
      <c r="A393" s="2">
        <v>389</v>
      </c>
      <c r="B393" s="10" t="s">
        <v>311</v>
      </c>
      <c r="C393" s="2" t="s">
        <v>35</v>
      </c>
      <c r="D393" s="2" t="s">
        <v>1484</v>
      </c>
      <c r="E393" s="20">
        <v>47.9</v>
      </c>
      <c r="F393" s="2">
        <v>389</v>
      </c>
    </row>
    <row r="394" spans="1:6" ht="15">
      <c r="A394" s="2">
        <v>389</v>
      </c>
      <c r="B394" s="10" t="s">
        <v>244</v>
      </c>
      <c r="C394" s="2" t="s">
        <v>94</v>
      </c>
      <c r="D394" s="2" t="s">
        <v>1485</v>
      </c>
      <c r="E394" s="20">
        <v>47.9</v>
      </c>
      <c r="F394" s="2">
        <v>389</v>
      </c>
    </row>
    <row r="395" spans="1:6" ht="15">
      <c r="A395" s="2">
        <v>394</v>
      </c>
      <c r="B395" s="10" t="s">
        <v>1486</v>
      </c>
      <c r="C395" s="2" t="s">
        <v>33</v>
      </c>
      <c r="D395" s="2" t="s">
        <v>1487</v>
      </c>
      <c r="E395" s="20">
        <v>47.8</v>
      </c>
      <c r="F395" s="2">
        <v>394</v>
      </c>
    </row>
    <row r="396" spans="1:6" ht="15">
      <c r="A396" s="2">
        <v>395</v>
      </c>
      <c r="B396" s="10" t="s">
        <v>617</v>
      </c>
      <c r="C396" s="2" t="s">
        <v>23</v>
      </c>
      <c r="D396" s="2" t="s">
        <v>1244</v>
      </c>
      <c r="E396" s="20">
        <v>47.7</v>
      </c>
      <c r="F396" s="2">
        <v>395</v>
      </c>
    </row>
    <row r="397" spans="1:6" ht="15">
      <c r="A397" s="2">
        <v>396</v>
      </c>
      <c r="B397" s="10" t="s">
        <v>588</v>
      </c>
      <c r="C397" s="2" t="s">
        <v>125</v>
      </c>
      <c r="D397" s="2" t="s">
        <v>1488</v>
      </c>
      <c r="E397" s="20">
        <v>47.6</v>
      </c>
      <c r="F397" s="2">
        <v>396</v>
      </c>
    </row>
    <row r="398" spans="1:6" ht="15">
      <c r="A398" s="2">
        <v>396</v>
      </c>
      <c r="B398" s="10" t="s">
        <v>925</v>
      </c>
      <c r="C398" s="2" t="s">
        <v>926</v>
      </c>
      <c r="D398" s="2" t="s">
        <v>1489</v>
      </c>
      <c r="E398" s="20">
        <v>47.6</v>
      </c>
      <c r="F398" s="2">
        <v>396</v>
      </c>
    </row>
    <row r="399" spans="1:6" ht="15">
      <c r="A399" s="2">
        <v>396</v>
      </c>
      <c r="B399" s="10" t="s">
        <v>903</v>
      </c>
      <c r="C399" s="2" t="s">
        <v>190</v>
      </c>
      <c r="D399" s="2" t="s">
        <v>1490</v>
      </c>
      <c r="E399" s="20">
        <v>47.6</v>
      </c>
      <c r="F399" s="2">
        <v>396</v>
      </c>
    </row>
    <row r="400" spans="1:6" ht="15">
      <c r="A400" s="2">
        <v>399</v>
      </c>
      <c r="B400" s="10" t="s">
        <v>548</v>
      </c>
      <c r="C400" s="2" t="s">
        <v>316</v>
      </c>
      <c r="D400" s="2" t="s">
        <v>1491</v>
      </c>
      <c r="E400" s="20">
        <v>47.5</v>
      </c>
      <c r="F400" s="2">
        <v>399</v>
      </c>
    </row>
    <row r="401" spans="1:6" ht="15">
      <c r="A401" s="2">
        <v>399</v>
      </c>
      <c r="B401" s="10" t="s">
        <v>1492</v>
      </c>
      <c r="C401" s="2" t="s">
        <v>68</v>
      </c>
      <c r="D401" s="2" t="s">
        <v>1493</v>
      </c>
      <c r="E401" s="20">
        <v>47.5</v>
      </c>
      <c r="F401" s="2">
        <v>399</v>
      </c>
    </row>
    <row r="402" spans="1:6" ht="15">
      <c r="A402" s="2">
        <v>399</v>
      </c>
      <c r="B402" s="10" t="s">
        <v>1494</v>
      </c>
      <c r="C402" s="2" t="s">
        <v>167</v>
      </c>
      <c r="D402" s="2" t="s">
        <v>1495</v>
      </c>
      <c r="E402" s="20">
        <v>47.5</v>
      </c>
      <c r="F402" s="2">
        <v>399</v>
      </c>
    </row>
    <row r="403" spans="1:6" ht="15">
      <c r="A403" s="2">
        <v>402</v>
      </c>
      <c r="B403" s="10" t="s">
        <v>352</v>
      </c>
      <c r="C403" s="2" t="s">
        <v>20</v>
      </c>
      <c r="D403" s="2" t="s">
        <v>1496</v>
      </c>
      <c r="E403" s="20">
        <v>47.4</v>
      </c>
      <c r="F403" s="2">
        <v>402</v>
      </c>
    </row>
    <row r="404" spans="1:6" ht="15">
      <c r="A404" s="2">
        <v>402</v>
      </c>
      <c r="B404" s="10" t="s">
        <v>1497</v>
      </c>
      <c r="C404" s="2" t="s">
        <v>74</v>
      </c>
      <c r="D404" s="2" t="s">
        <v>1138</v>
      </c>
      <c r="E404" s="20">
        <v>47.4</v>
      </c>
      <c r="F404" s="2">
        <v>402</v>
      </c>
    </row>
    <row r="405" spans="1:6" ht="15">
      <c r="A405" s="2">
        <v>402</v>
      </c>
      <c r="B405" s="10" t="s">
        <v>930</v>
      </c>
      <c r="C405" s="2" t="s">
        <v>2</v>
      </c>
      <c r="D405" s="2" t="s">
        <v>1498</v>
      </c>
      <c r="E405" s="20">
        <v>47.4</v>
      </c>
      <c r="F405" s="2">
        <v>402</v>
      </c>
    </row>
    <row r="406" spans="1:6" ht="15">
      <c r="A406" s="2">
        <v>405</v>
      </c>
      <c r="B406" s="10" t="s">
        <v>1499</v>
      </c>
      <c r="C406" s="2" t="s">
        <v>338</v>
      </c>
      <c r="D406" s="2" t="s">
        <v>1500</v>
      </c>
      <c r="E406" s="20">
        <v>47.3</v>
      </c>
      <c r="F406" s="2">
        <v>405</v>
      </c>
    </row>
    <row r="407" spans="1:6" ht="15">
      <c r="A407" s="2">
        <v>405</v>
      </c>
      <c r="B407" s="10" t="s">
        <v>1501</v>
      </c>
      <c r="C407" s="2" t="s">
        <v>59</v>
      </c>
      <c r="D407" s="2" t="s">
        <v>1502</v>
      </c>
      <c r="E407" s="20">
        <v>47.3</v>
      </c>
      <c r="F407" s="2">
        <v>405</v>
      </c>
    </row>
    <row r="408" spans="1:6" ht="15">
      <c r="A408" s="2">
        <v>407</v>
      </c>
      <c r="B408" s="10" t="s">
        <v>1503</v>
      </c>
      <c r="C408" s="2" t="s">
        <v>2</v>
      </c>
      <c r="D408" s="2" t="s">
        <v>1504</v>
      </c>
      <c r="E408" s="20">
        <v>47.2</v>
      </c>
      <c r="F408" s="2">
        <v>407</v>
      </c>
    </row>
    <row r="409" spans="1:6" ht="15">
      <c r="A409" s="2">
        <v>407</v>
      </c>
      <c r="B409" s="10" t="s">
        <v>599</v>
      </c>
      <c r="C409" s="2" t="s">
        <v>23</v>
      </c>
      <c r="D409" s="2" t="s">
        <v>1111</v>
      </c>
      <c r="E409" s="20">
        <v>47.2</v>
      </c>
      <c r="F409" s="2">
        <v>407</v>
      </c>
    </row>
    <row r="410" spans="1:6" ht="15">
      <c r="A410" s="2">
        <v>407</v>
      </c>
      <c r="B410" s="10" t="s">
        <v>1505</v>
      </c>
      <c r="C410" s="2" t="s">
        <v>190</v>
      </c>
      <c r="D410" s="2" t="s">
        <v>1267</v>
      </c>
      <c r="E410" s="20">
        <v>47.2</v>
      </c>
      <c r="F410" s="2">
        <v>407</v>
      </c>
    </row>
    <row r="411" spans="1:6" ht="15">
      <c r="A411" s="2">
        <v>407</v>
      </c>
      <c r="B411" s="10" t="s">
        <v>1506</v>
      </c>
      <c r="C411" s="2" t="s">
        <v>59</v>
      </c>
      <c r="D411" s="2" t="s">
        <v>1507</v>
      </c>
      <c r="E411" s="20">
        <v>47.2</v>
      </c>
      <c r="F411" s="2">
        <v>407</v>
      </c>
    </row>
    <row r="412" spans="1:6" ht="15">
      <c r="A412" s="2">
        <v>407</v>
      </c>
      <c r="B412" s="10" t="s">
        <v>418</v>
      </c>
      <c r="C412" s="2" t="s">
        <v>201</v>
      </c>
      <c r="D412" s="2" t="s">
        <v>1508</v>
      </c>
      <c r="E412" s="20">
        <v>47.2</v>
      </c>
      <c r="F412" s="2">
        <v>407</v>
      </c>
    </row>
    <row r="413" spans="1:6" ht="15">
      <c r="A413" s="2">
        <v>412</v>
      </c>
      <c r="B413" s="10" t="s">
        <v>298</v>
      </c>
      <c r="C413" s="2" t="s">
        <v>104</v>
      </c>
      <c r="D413" s="2" t="s">
        <v>1509</v>
      </c>
      <c r="E413" s="20">
        <v>47.1</v>
      </c>
      <c r="F413" s="2">
        <v>412</v>
      </c>
    </row>
    <row r="414" spans="1:6" ht="15">
      <c r="A414" s="2">
        <v>413</v>
      </c>
      <c r="B414" s="10" t="s">
        <v>202</v>
      </c>
      <c r="C414" s="2" t="s">
        <v>20</v>
      </c>
      <c r="D414" s="2" t="s">
        <v>1510</v>
      </c>
      <c r="E414" s="20">
        <v>46.9</v>
      </c>
      <c r="F414" s="2">
        <v>413</v>
      </c>
    </row>
    <row r="415" spans="1:6" ht="15">
      <c r="A415" s="2">
        <v>414</v>
      </c>
      <c r="B415" s="10" t="s">
        <v>165</v>
      </c>
      <c r="C415" s="2" t="s">
        <v>6</v>
      </c>
      <c r="D415" s="2" t="s">
        <v>1511</v>
      </c>
      <c r="E415" s="20">
        <v>46.8</v>
      </c>
      <c r="F415" s="2">
        <v>414</v>
      </c>
    </row>
    <row r="416" spans="1:6" ht="15">
      <c r="A416" s="2">
        <v>415</v>
      </c>
      <c r="B416" s="10" t="s">
        <v>1512</v>
      </c>
      <c r="C416" s="2" t="s">
        <v>167</v>
      </c>
      <c r="D416" s="2" t="s">
        <v>1104</v>
      </c>
      <c r="E416" s="20">
        <v>46.6</v>
      </c>
      <c r="F416" s="2">
        <v>415</v>
      </c>
    </row>
    <row r="417" spans="1:6" ht="15">
      <c r="A417" s="2">
        <v>416</v>
      </c>
      <c r="B417" s="10" t="s">
        <v>396</v>
      </c>
      <c r="C417" s="2" t="s">
        <v>70</v>
      </c>
      <c r="D417" s="2" t="s">
        <v>1513</v>
      </c>
      <c r="E417" s="20">
        <v>46.5</v>
      </c>
      <c r="F417" s="2">
        <v>416</v>
      </c>
    </row>
    <row r="418" spans="1:6" ht="15">
      <c r="A418" s="2">
        <v>416</v>
      </c>
      <c r="B418" s="10" t="s">
        <v>225</v>
      </c>
      <c r="C418" s="2" t="s">
        <v>35</v>
      </c>
      <c r="D418" s="2" t="s">
        <v>1514</v>
      </c>
      <c r="E418" s="20">
        <v>46.5</v>
      </c>
      <c r="F418" s="2">
        <v>416</v>
      </c>
    </row>
    <row r="419" spans="1:6" ht="15">
      <c r="A419" s="2">
        <v>416</v>
      </c>
      <c r="B419" s="10" t="s">
        <v>563</v>
      </c>
      <c r="C419" s="2" t="s">
        <v>35</v>
      </c>
      <c r="D419" s="2" t="s">
        <v>1515</v>
      </c>
      <c r="E419" s="20">
        <v>46.5</v>
      </c>
      <c r="F419" s="2">
        <v>416</v>
      </c>
    </row>
    <row r="420" spans="1:6" ht="15">
      <c r="A420" s="2">
        <v>416</v>
      </c>
      <c r="B420" s="10" t="s">
        <v>403</v>
      </c>
      <c r="C420" s="2" t="s">
        <v>94</v>
      </c>
      <c r="D420" s="2" t="s">
        <v>1516</v>
      </c>
      <c r="E420" s="20">
        <v>46.5</v>
      </c>
      <c r="F420" s="2">
        <v>416</v>
      </c>
    </row>
    <row r="421" spans="1:6" ht="15">
      <c r="A421" s="2">
        <v>420</v>
      </c>
      <c r="B421" s="10" t="s">
        <v>1517</v>
      </c>
      <c r="C421" s="2" t="s">
        <v>33</v>
      </c>
      <c r="D421" s="2" t="s">
        <v>1518</v>
      </c>
      <c r="E421" s="20">
        <v>46.4</v>
      </c>
      <c r="F421" s="2">
        <v>420</v>
      </c>
    </row>
    <row r="422" spans="1:6" ht="15">
      <c r="A422" s="2">
        <v>420</v>
      </c>
      <c r="B422" s="10" t="s">
        <v>576</v>
      </c>
      <c r="C422" s="2" t="s">
        <v>30</v>
      </c>
      <c r="D422" s="2" t="s">
        <v>1519</v>
      </c>
      <c r="E422" s="20">
        <v>46.4</v>
      </c>
      <c r="F422" s="2">
        <v>420</v>
      </c>
    </row>
    <row r="423" spans="1:6" ht="15">
      <c r="A423" s="2">
        <v>422</v>
      </c>
      <c r="B423" s="10" t="s">
        <v>671</v>
      </c>
      <c r="C423" s="2" t="s">
        <v>33</v>
      </c>
      <c r="D423" s="2" t="s">
        <v>1520</v>
      </c>
      <c r="E423" s="20">
        <v>46.3</v>
      </c>
      <c r="F423" s="2">
        <v>422</v>
      </c>
    </row>
    <row r="424" spans="1:6" ht="15">
      <c r="A424" s="2">
        <v>422</v>
      </c>
      <c r="B424" s="10" t="s">
        <v>1521</v>
      </c>
      <c r="C424" s="2" t="s">
        <v>138</v>
      </c>
      <c r="D424" s="2" t="s">
        <v>1522</v>
      </c>
      <c r="E424" s="20">
        <v>46.3</v>
      </c>
      <c r="F424" s="2">
        <v>422</v>
      </c>
    </row>
    <row r="425" spans="1:6" ht="15">
      <c r="A425" s="2">
        <v>422</v>
      </c>
      <c r="B425" s="10" t="s">
        <v>1523</v>
      </c>
      <c r="C425" s="2" t="s">
        <v>2</v>
      </c>
      <c r="D425" s="2" t="s">
        <v>1524</v>
      </c>
      <c r="E425" s="20">
        <v>46.3</v>
      </c>
      <c r="F425" s="2">
        <v>422</v>
      </c>
    </row>
    <row r="426" spans="1:6" ht="15">
      <c r="A426" s="2">
        <v>422</v>
      </c>
      <c r="B426" s="10" t="s">
        <v>1525</v>
      </c>
      <c r="C426" s="2" t="s">
        <v>59</v>
      </c>
      <c r="D426" s="2" t="s">
        <v>1526</v>
      </c>
      <c r="E426" s="20">
        <v>46.3</v>
      </c>
      <c r="F426" s="2">
        <v>422</v>
      </c>
    </row>
    <row r="427" spans="1:6" ht="15">
      <c r="A427" s="2">
        <v>426</v>
      </c>
      <c r="B427" s="10" t="s">
        <v>1527</v>
      </c>
      <c r="C427" s="2" t="s">
        <v>59</v>
      </c>
      <c r="D427" s="2" t="s">
        <v>1528</v>
      </c>
      <c r="E427" s="20">
        <v>46.2</v>
      </c>
      <c r="F427" s="2">
        <v>426</v>
      </c>
    </row>
    <row r="428" spans="1:6" ht="15">
      <c r="A428" s="2">
        <v>427</v>
      </c>
      <c r="B428" s="10" t="s">
        <v>295</v>
      </c>
      <c r="C428" s="2" t="s">
        <v>74</v>
      </c>
      <c r="D428" s="2" t="s">
        <v>1529</v>
      </c>
      <c r="E428" s="20">
        <v>46.1</v>
      </c>
      <c r="F428" s="2">
        <v>427</v>
      </c>
    </row>
    <row r="429" spans="1:6" ht="15">
      <c r="A429" s="2">
        <v>427</v>
      </c>
      <c r="B429" s="10" t="s">
        <v>442</v>
      </c>
      <c r="C429" s="2" t="s">
        <v>68</v>
      </c>
      <c r="D429" s="2" t="s">
        <v>1530</v>
      </c>
      <c r="E429" s="20">
        <v>46.1</v>
      </c>
      <c r="F429" s="2">
        <v>427</v>
      </c>
    </row>
    <row r="430" spans="1:6" ht="15">
      <c r="A430" s="2">
        <v>427</v>
      </c>
      <c r="B430" s="10" t="s">
        <v>1531</v>
      </c>
      <c r="C430" s="2" t="s">
        <v>151</v>
      </c>
      <c r="D430" s="2" t="s">
        <v>1532</v>
      </c>
      <c r="E430" s="20">
        <v>46.1</v>
      </c>
      <c r="F430" s="2">
        <v>427</v>
      </c>
    </row>
    <row r="431" spans="1:6" ht="15">
      <c r="A431" s="2">
        <v>427</v>
      </c>
      <c r="B431" s="10" t="s">
        <v>1533</v>
      </c>
      <c r="C431" s="2" t="s">
        <v>2</v>
      </c>
      <c r="D431" s="2" t="s">
        <v>1534</v>
      </c>
      <c r="E431" s="20">
        <v>46.1</v>
      </c>
      <c r="F431" s="2">
        <v>427</v>
      </c>
    </row>
    <row r="432" spans="1:6" ht="15">
      <c r="A432" s="2">
        <v>427</v>
      </c>
      <c r="B432" s="10" t="s">
        <v>1535</v>
      </c>
      <c r="C432" s="2" t="s">
        <v>190</v>
      </c>
      <c r="D432" s="2" t="s">
        <v>1536</v>
      </c>
      <c r="E432" s="20">
        <v>46.1</v>
      </c>
      <c r="F432" s="2">
        <v>427</v>
      </c>
    </row>
    <row r="433" spans="1:6" ht="15">
      <c r="A433" s="2">
        <v>432</v>
      </c>
      <c r="B433" s="10" t="s">
        <v>524</v>
      </c>
      <c r="C433" s="2" t="s">
        <v>422</v>
      </c>
      <c r="D433" s="2" t="s">
        <v>1537</v>
      </c>
      <c r="E433" s="20">
        <v>46</v>
      </c>
      <c r="F433" s="2">
        <v>432</v>
      </c>
    </row>
    <row r="434" spans="1:6" ht="15">
      <c r="A434" s="2">
        <v>432</v>
      </c>
      <c r="B434" s="10" t="s">
        <v>177</v>
      </c>
      <c r="C434" s="2" t="s">
        <v>37</v>
      </c>
      <c r="D434" s="2" t="s">
        <v>1121</v>
      </c>
      <c r="E434" s="20">
        <v>46</v>
      </c>
      <c r="F434" s="2">
        <v>432</v>
      </c>
    </row>
    <row r="435" spans="1:6" ht="15">
      <c r="A435" s="2">
        <v>434</v>
      </c>
      <c r="B435" s="10" t="s">
        <v>180</v>
      </c>
      <c r="C435" s="2" t="s">
        <v>68</v>
      </c>
      <c r="D435" s="2" t="s">
        <v>1367</v>
      </c>
      <c r="E435" s="20">
        <v>45.9</v>
      </c>
      <c r="F435" s="2">
        <v>434</v>
      </c>
    </row>
    <row r="436" spans="1:6" ht="15">
      <c r="A436" s="2">
        <v>435</v>
      </c>
      <c r="B436" s="10" t="s">
        <v>465</v>
      </c>
      <c r="C436" s="2" t="s">
        <v>1471</v>
      </c>
      <c r="D436" s="2" t="s">
        <v>1472</v>
      </c>
      <c r="E436" s="20">
        <v>45.8</v>
      </c>
      <c r="F436" s="2">
        <v>435</v>
      </c>
    </row>
    <row r="437" spans="1:6" ht="15">
      <c r="A437" s="2">
        <v>435</v>
      </c>
      <c r="B437" s="10" t="s">
        <v>731</v>
      </c>
      <c r="C437" s="2" t="s">
        <v>422</v>
      </c>
      <c r="D437" s="2" t="s">
        <v>1538</v>
      </c>
      <c r="E437" s="20">
        <v>45.8</v>
      </c>
      <c r="F437" s="2">
        <v>435</v>
      </c>
    </row>
    <row r="438" spans="1:6" ht="15">
      <c r="A438" s="2">
        <v>435</v>
      </c>
      <c r="B438" s="10" t="s">
        <v>1539</v>
      </c>
      <c r="C438" s="2" t="s">
        <v>201</v>
      </c>
      <c r="D438" s="2" t="s">
        <v>1540</v>
      </c>
      <c r="E438" s="20">
        <v>45.8</v>
      </c>
      <c r="F438" s="2">
        <v>435</v>
      </c>
    </row>
    <row r="439" spans="1:6" ht="15">
      <c r="A439" s="2">
        <v>438</v>
      </c>
      <c r="B439" s="10" t="s">
        <v>1541</v>
      </c>
      <c r="C439" s="2" t="s">
        <v>190</v>
      </c>
      <c r="D439" s="2" t="s">
        <v>1542</v>
      </c>
      <c r="E439" s="20">
        <v>45.7</v>
      </c>
      <c r="F439" s="2">
        <v>438</v>
      </c>
    </row>
    <row r="440" spans="1:6" ht="15">
      <c r="A440" s="2">
        <v>438</v>
      </c>
      <c r="B440" s="10" t="s">
        <v>273</v>
      </c>
      <c r="C440" s="2" t="s">
        <v>6</v>
      </c>
      <c r="D440" s="2" t="s">
        <v>1543</v>
      </c>
      <c r="E440" s="20">
        <v>45.7</v>
      </c>
      <c r="F440" s="2">
        <v>438</v>
      </c>
    </row>
    <row r="441" spans="1:6" ht="15">
      <c r="A441" s="2">
        <v>440</v>
      </c>
      <c r="B441" s="10" t="s">
        <v>1544</v>
      </c>
      <c r="C441" s="2" t="s">
        <v>23</v>
      </c>
      <c r="D441" s="2" t="s">
        <v>1545</v>
      </c>
      <c r="E441" s="20">
        <v>45.6</v>
      </c>
      <c r="F441" s="2">
        <v>440</v>
      </c>
    </row>
    <row r="442" spans="1:6" ht="15">
      <c r="A442" s="2">
        <v>440</v>
      </c>
      <c r="B442" s="10" t="s">
        <v>1546</v>
      </c>
      <c r="C442" s="2" t="s">
        <v>59</v>
      </c>
      <c r="D442" s="2" t="s">
        <v>1547</v>
      </c>
      <c r="E442" s="20">
        <v>45.6</v>
      </c>
      <c r="F442" s="2">
        <v>440</v>
      </c>
    </row>
    <row r="443" spans="1:6" ht="15">
      <c r="A443" s="2">
        <v>442</v>
      </c>
      <c r="B443" s="10" t="s">
        <v>1548</v>
      </c>
      <c r="C443" s="2" t="s">
        <v>159</v>
      </c>
      <c r="D443" s="2" t="s">
        <v>1549</v>
      </c>
      <c r="E443" s="20">
        <v>45.5</v>
      </c>
      <c r="F443" s="2">
        <v>442</v>
      </c>
    </row>
    <row r="444" spans="1:6" ht="15">
      <c r="A444" s="2">
        <v>442</v>
      </c>
      <c r="B444" s="10" t="s">
        <v>1550</v>
      </c>
      <c r="C444" s="2" t="s">
        <v>2</v>
      </c>
      <c r="D444" s="2" t="s">
        <v>1551</v>
      </c>
      <c r="E444" s="20">
        <v>45.5</v>
      </c>
      <c r="F444" s="2">
        <v>442</v>
      </c>
    </row>
    <row r="445" spans="1:6" ht="15">
      <c r="A445" s="2">
        <v>444</v>
      </c>
      <c r="B445" s="10" t="s">
        <v>1552</v>
      </c>
      <c r="C445" s="2" t="s">
        <v>2</v>
      </c>
      <c r="D445" s="2" t="s">
        <v>1553</v>
      </c>
      <c r="E445" s="20">
        <v>45.4</v>
      </c>
      <c r="F445" s="2">
        <v>444</v>
      </c>
    </row>
    <row r="446" spans="1:6" ht="15">
      <c r="A446" s="2">
        <v>444</v>
      </c>
      <c r="B446" s="10" t="s">
        <v>616</v>
      </c>
      <c r="C446" s="2" t="s">
        <v>23</v>
      </c>
      <c r="D446" s="2" t="s">
        <v>1554</v>
      </c>
      <c r="E446" s="20">
        <v>45.4</v>
      </c>
      <c r="F446" s="2">
        <v>444</v>
      </c>
    </row>
    <row r="447" spans="1:6" ht="15">
      <c r="A447" s="2">
        <v>444</v>
      </c>
      <c r="B447" s="10" t="s">
        <v>301</v>
      </c>
      <c r="C447" s="2" t="s">
        <v>20</v>
      </c>
      <c r="D447" s="2" t="s">
        <v>1231</v>
      </c>
      <c r="E447" s="20">
        <v>45.4</v>
      </c>
      <c r="F447" s="2">
        <v>444</v>
      </c>
    </row>
    <row r="448" spans="1:6" ht="15">
      <c r="A448" s="2">
        <v>447</v>
      </c>
      <c r="B448" s="10" t="s">
        <v>609</v>
      </c>
      <c r="C448" s="2" t="s">
        <v>23</v>
      </c>
      <c r="D448" s="2" t="s">
        <v>1555</v>
      </c>
      <c r="E448" s="20">
        <v>45.3</v>
      </c>
      <c r="F448" s="2">
        <v>447</v>
      </c>
    </row>
    <row r="449" spans="1:6" ht="15">
      <c r="A449" s="2">
        <v>447</v>
      </c>
      <c r="B449" s="10" t="s">
        <v>1556</v>
      </c>
      <c r="C449" s="2" t="s">
        <v>167</v>
      </c>
      <c r="D449" s="2" t="s">
        <v>1557</v>
      </c>
      <c r="E449" s="20">
        <v>45.3</v>
      </c>
      <c r="F449" s="2">
        <v>447</v>
      </c>
    </row>
    <row r="450" spans="1:6" ht="15">
      <c r="A450" s="2">
        <v>447</v>
      </c>
      <c r="B450" s="10" t="s">
        <v>1558</v>
      </c>
      <c r="C450" s="2" t="s">
        <v>167</v>
      </c>
      <c r="D450" s="2" t="s">
        <v>1559</v>
      </c>
      <c r="E450" s="20">
        <v>45.3</v>
      </c>
      <c r="F450" s="2">
        <v>447</v>
      </c>
    </row>
    <row r="451" spans="1:6" ht="15">
      <c r="A451" s="2">
        <v>450</v>
      </c>
      <c r="B451" s="10" t="s">
        <v>389</v>
      </c>
      <c r="C451" s="2" t="s">
        <v>35</v>
      </c>
      <c r="D451" s="2" t="s">
        <v>1560</v>
      </c>
      <c r="E451" s="20">
        <v>45.2</v>
      </c>
      <c r="F451" s="2">
        <v>450</v>
      </c>
    </row>
    <row r="452" spans="1:6" ht="15">
      <c r="A452" s="2">
        <v>450</v>
      </c>
      <c r="B452" s="10" t="s">
        <v>1561</v>
      </c>
      <c r="C452" s="2" t="s">
        <v>2</v>
      </c>
      <c r="D452" s="2" t="s">
        <v>1562</v>
      </c>
      <c r="E452" s="20">
        <v>45.2</v>
      </c>
      <c r="F452" s="2">
        <v>450</v>
      </c>
    </row>
    <row r="453" spans="1:6" ht="15">
      <c r="A453" s="2">
        <v>450</v>
      </c>
      <c r="B453" s="10" t="s">
        <v>1563</v>
      </c>
      <c r="C453" s="2" t="s">
        <v>190</v>
      </c>
      <c r="D453" s="2" t="s">
        <v>1181</v>
      </c>
      <c r="E453" s="20">
        <v>45.2</v>
      </c>
      <c r="F453" s="2">
        <v>450</v>
      </c>
    </row>
    <row r="454" spans="1:6" ht="15">
      <c r="A454" s="2">
        <v>450</v>
      </c>
      <c r="B454" s="10" t="s">
        <v>1564</v>
      </c>
      <c r="C454" s="2" t="s">
        <v>59</v>
      </c>
      <c r="D454" s="2" t="s">
        <v>1565</v>
      </c>
      <c r="E454" s="20">
        <v>45.2</v>
      </c>
      <c r="F454" s="2">
        <v>450</v>
      </c>
    </row>
    <row r="455" spans="1:6" ht="15">
      <c r="A455" s="2">
        <v>454</v>
      </c>
      <c r="B455" s="10" t="s">
        <v>1566</v>
      </c>
      <c r="C455" s="2" t="s">
        <v>161</v>
      </c>
      <c r="D455" s="2" t="s">
        <v>1380</v>
      </c>
      <c r="E455" s="20">
        <v>45</v>
      </c>
      <c r="F455" s="2">
        <v>454</v>
      </c>
    </row>
    <row r="456" spans="1:6" ht="15">
      <c r="A456" s="2">
        <v>454</v>
      </c>
      <c r="B456" s="10" t="s">
        <v>1567</v>
      </c>
      <c r="C456" s="2" t="s">
        <v>104</v>
      </c>
      <c r="D456" s="2" t="s">
        <v>1568</v>
      </c>
      <c r="E456" s="20">
        <v>45</v>
      </c>
      <c r="F456" s="2">
        <v>454</v>
      </c>
    </row>
    <row r="457" spans="1:6" ht="15">
      <c r="A457" s="2">
        <v>456</v>
      </c>
      <c r="B457" s="10" t="s">
        <v>520</v>
      </c>
      <c r="C457" s="2" t="s">
        <v>23</v>
      </c>
      <c r="D457" s="2" t="s">
        <v>1569</v>
      </c>
      <c r="E457" s="20">
        <v>44.9</v>
      </c>
      <c r="F457" s="2">
        <v>456</v>
      </c>
    </row>
    <row r="458" spans="1:6" ht="15">
      <c r="A458" s="2">
        <v>457</v>
      </c>
      <c r="B458" s="10" t="s">
        <v>705</v>
      </c>
      <c r="C458" s="2" t="s">
        <v>37</v>
      </c>
      <c r="D458" s="2" t="s">
        <v>1570</v>
      </c>
      <c r="E458" s="20">
        <v>44.6</v>
      </c>
      <c r="F458" s="2">
        <v>457</v>
      </c>
    </row>
    <row r="459" spans="1:6" ht="15">
      <c r="A459" s="2">
        <v>457</v>
      </c>
      <c r="B459" s="10" t="s">
        <v>1571</v>
      </c>
      <c r="C459" s="2" t="s">
        <v>338</v>
      </c>
      <c r="D459" s="2" t="s">
        <v>1572</v>
      </c>
      <c r="E459" s="20">
        <v>44.6</v>
      </c>
      <c r="F459" s="2">
        <v>457</v>
      </c>
    </row>
    <row r="460" spans="1:6" ht="15">
      <c r="A460" s="2">
        <v>459</v>
      </c>
      <c r="B460" s="10" t="s">
        <v>1573</v>
      </c>
      <c r="C460" s="2" t="s">
        <v>125</v>
      </c>
      <c r="D460" s="2" t="s">
        <v>1574</v>
      </c>
      <c r="E460" s="20">
        <v>44.5</v>
      </c>
      <c r="F460" s="2">
        <v>459</v>
      </c>
    </row>
    <row r="461" spans="1:6" ht="15">
      <c r="A461" s="2">
        <v>459</v>
      </c>
      <c r="B461" s="10" t="s">
        <v>1575</v>
      </c>
      <c r="C461" s="2" t="s">
        <v>282</v>
      </c>
      <c r="D461" s="2" t="s">
        <v>1576</v>
      </c>
      <c r="E461" s="20">
        <v>44.5</v>
      </c>
      <c r="F461" s="2">
        <v>459</v>
      </c>
    </row>
    <row r="462" spans="1:6" ht="15">
      <c r="A462" s="2">
        <v>461</v>
      </c>
      <c r="B462" s="10" t="s">
        <v>1577</v>
      </c>
      <c r="C462" s="2" t="s">
        <v>2</v>
      </c>
      <c r="D462" s="2" t="s">
        <v>1578</v>
      </c>
      <c r="E462" s="20">
        <v>44.4</v>
      </c>
      <c r="F462" s="2">
        <v>461</v>
      </c>
    </row>
    <row r="463" spans="1:6" ht="15">
      <c r="A463" s="2">
        <v>461</v>
      </c>
      <c r="B463" s="10" t="s">
        <v>1579</v>
      </c>
      <c r="C463" s="2" t="s">
        <v>2</v>
      </c>
      <c r="D463" s="2" t="s">
        <v>1580</v>
      </c>
      <c r="E463" s="20">
        <v>44.4</v>
      </c>
      <c r="F463" s="2">
        <v>461</v>
      </c>
    </row>
    <row r="464" spans="1:6" ht="15">
      <c r="A464" s="2">
        <v>463</v>
      </c>
      <c r="B464" s="10" t="s">
        <v>510</v>
      </c>
      <c r="C464" s="2" t="s">
        <v>35</v>
      </c>
      <c r="D464" s="2" t="s">
        <v>1581</v>
      </c>
      <c r="E464" s="20">
        <v>44.3</v>
      </c>
      <c r="F464" s="2">
        <v>463</v>
      </c>
    </row>
    <row r="465" spans="1:6" ht="15">
      <c r="A465" s="2">
        <v>463</v>
      </c>
      <c r="B465" s="10" t="s">
        <v>636</v>
      </c>
      <c r="C465" s="2" t="s">
        <v>2</v>
      </c>
      <c r="D465" s="2" t="s">
        <v>1582</v>
      </c>
      <c r="E465" s="20">
        <v>44.3</v>
      </c>
      <c r="F465" s="2">
        <v>463</v>
      </c>
    </row>
    <row r="466" spans="1:6" ht="15">
      <c r="A466" s="2">
        <v>465</v>
      </c>
      <c r="B466" s="10" t="s">
        <v>1583</v>
      </c>
      <c r="C466" s="2" t="s">
        <v>584</v>
      </c>
      <c r="D466" s="2" t="s">
        <v>1584</v>
      </c>
      <c r="E466" s="20">
        <v>44.2</v>
      </c>
      <c r="F466" s="2">
        <v>465</v>
      </c>
    </row>
    <row r="467" spans="1:6" ht="15">
      <c r="A467" s="2">
        <v>465</v>
      </c>
      <c r="B467" s="10" t="s">
        <v>351</v>
      </c>
      <c r="C467" s="2" t="s">
        <v>37</v>
      </c>
      <c r="D467" s="2" t="s">
        <v>1121</v>
      </c>
      <c r="E467" s="20">
        <v>44.2</v>
      </c>
      <c r="F467" s="2">
        <v>465</v>
      </c>
    </row>
    <row r="468" spans="1:6" ht="15">
      <c r="A468" s="2">
        <v>465</v>
      </c>
      <c r="B468" s="10" t="s">
        <v>432</v>
      </c>
      <c r="C468" s="2" t="s">
        <v>112</v>
      </c>
      <c r="D468" s="2" t="s">
        <v>1278</v>
      </c>
      <c r="E468" s="20">
        <v>44.2</v>
      </c>
      <c r="F468" s="2">
        <v>465</v>
      </c>
    </row>
    <row r="469" spans="1:6" ht="15">
      <c r="A469" s="2">
        <v>465</v>
      </c>
      <c r="B469" s="10" t="s">
        <v>477</v>
      </c>
      <c r="C469" s="2" t="s">
        <v>20</v>
      </c>
      <c r="D469" s="2" t="s">
        <v>1585</v>
      </c>
      <c r="E469" s="20">
        <v>44.2</v>
      </c>
      <c r="F469" s="2">
        <v>465</v>
      </c>
    </row>
    <row r="470" spans="1:6" ht="15">
      <c r="A470" s="2">
        <v>465</v>
      </c>
      <c r="B470" s="10" t="s">
        <v>355</v>
      </c>
      <c r="C470" s="2" t="s">
        <v>94</v>
      </c>
      <c r="D470" s="2" t="s">
        <v>1586</v>
      </c>
      <c r="E470" s="20">
        <v>44.2</v>
      </c>
      <c r="F470" s="2">
        <v>465</v>
      </c>
    </row>
    <row r="471" spans="1:6" ht="15">
      <c r="A471" s="2">
        <v>465</v>
      </c>
      <c r="B471" s="10" t="s">
        <v>1587</v>
      </c>
      <c r="C471" s="2" t="s">
        <v>190</v>
      </c>
      <c r="D471" s="2" t="s">
        <v>1588</v>
      </c>
      <c r="E471" s="20">
        <v>44.2</v>
      </c>
      <c r="F471" s="2">
        <v>465</v>
      </c>
    </row>
    <row r="472" spans="1:6" ht="15">
      <c r="A472" s="2">
        <v>471</v>
      </c>
      <c r="B472" s="10" t="s">
        <v>789</v>
      </c>
      <c r="C472" s="2" t="s">
        <v>2</v>
      </c>
      <c r="D472" s="2" t="s">
        <v>1074</v>
      </c>
      <c r="E472" s="20">
        <v>44.1</v>
      </c>
      <c r="F472" s="2">
        <v>471</v>
      </c>
    </row>
    <row r="473" spans="1:6" ht="15">
      <c r="A473" s="2">
        <v>471</v>
      </c>
      <c r="B473" s="10" t="s">
        <v>1589</v>
      </c>
      <c r="C473" s="2" t="s">
        <v>338</v>
      </c>
      <c r="D473" s="2" t="s">
        <v>1590</v>
      </c>
      <c r="E473" s="20">
        <v>44.1</v>
      </c>
      <c r="F473" s="2">
        <v>471</v>
      </c>
    </row>
    <row r="474" spans="1:6" ht="15">
      <c r="A474" s="2">
        <v>473</v>
      </c>
      <c r="B474" s="10" t="s">
        <v>1591</v>
      </c>
      <c r="C474" s="2" t="s">
        <v>316</v>
      </c>
      <c r="D474" s="2" t="s">
        <v>1592</v>
      </c>
      <c r="E474" s="20">
        <v>44</v>
      </c>
      <c r="F474" s="2">
        <v>473</v>
      </c>
    </row>
    <row r="475" spans="1:6" ht="15">
      <c r="A475" s="2">
        <v>473</v>
      </c>
      <c r="B475" s="10" t="s">
        <v>1593</v>
      </c>
      <c r="C475" s="2" t="s">
        <v>125</v>
      </c>
      <c r="D475" s="2" t="s">
        <v>1137</v>
      </c>
      <c r="E475" s="20">
        <v>44</v>
      </c>
      <c r="F475" s="2">
        <v>473</v>
      </c>
    </row>
    <row r="476" spans="1:6" ht="15">
      <c r="A476" s="2">
        <v>473</v>
      </c>
      <c r="B476" s="10" t="s">
        <v>1594</v>
      </c>
      <c r="C476" s="2" t="s">
        <v>59</v>
      </c>
      <c r="D476" s="2" t="s">
        <v>1460</v>
      </c>
      <c r="E476" s="20">
        <v>44</v>
      </c>
      <c r="F476" s="2">
        <v>473</v>
      </c>
    </row>
    <row r="477" spans="1:6" ht="15">
      <c r="A477" s="2">
        <v>473</v>
      </c>
      <c r="B477" s="10" t="s">
        <v>1595</v>
      </c>
      <c r="C477" s="2" t="s">
        <v>6</v>
      </c>
      <c r="D477" s="2" t="s">
        <v>1596</v>
      </c>
      <c r="E477" s="20">
        <v>44</v>
      </c>
      <c r="F477" s="2">
        <v>473</v>
      </c>
    </row>
    <row r="478" spans="1:6" ht="15">
      <c r="A478" s="2">
        <v>477</v>
      </c>
      <c r="B478" s="10" t="s">
        <v>411</v>
      </c>
      <c r="C478" s="2" t="s">
        <v>23</v>
      </c>
      <c r="D478" s="2" t="s">
        <v>1046</v>
      </c>
      <c r="E478" s="20">
        <v>43.9</v>
      </c>
      <c r="F478" s="2">
        <v>477</v>
      </c>
    </row>
    <row r="479" spans="1:6" ht="15">
      <c r="A479" s="2">
        <v>477</v>
      </c>
      <c r="B479" s="10" t="s">
        <v>1597</v>
      </c>
      <c r="C479" s="2" t="s">
        <v>161</v>
      </c>
      <c r="D479" s="2" t="s">
        <v>1598</v>
      </c>
      <c r="E479" s="20">
        <v>43.9</v>
      </c>
      <c r="F479" s="2">
        <v>477</v>
      </c>
    </row>
    <row r="480" spans="1:6" ht="15">
      <c r="A480" s="2">
        <v>477</v>
      </c>
      <c r="B480" s="10" t="s">
        <v>387</v>
      </c>
      <c r="C480" s="2" t="s">
        <v>338</v>
      </c>
      <c r="D480" s="2" t="s">
        <v>1296</v>
      </c>
      <c r="E480" s="20">
        <v>43.9</v>
      </c>
      <c r="F480" s="2">
        <v>477</v>
      </c>
    </row>
    <row r="481" spans="1:6" ht="15">
      <c r="A481" s="2">
        <v>480</v>
      </c>
      <c r="B481" s="10" t="s">
        <v>1599</v>
      </c>
      <c r="C481" s="2" t="s">
        <v>2</v>
      </c>
      <c r="D481" s="2" t="s">
        <v>1039</v>
      </c>
      <c r="E481" s="20">
        <v>43.8</v>
      </c>
      <c r="F481" s="2">
        <v>480</v>
      </c>
    </row>
    <row r="482" spans="1:6" ht="15">
      <c r="A482" s="2">
        <v>480</v>
      </c>
      <c r="B482" s="10" t="s">
        <v>838</v>
      </c>
      <c r="C482" s="2" t="s">
        <v>2</v>
      </c>
      <c r="D482" s="2" t="s">
        <v>1600</v>
      </c>
      <c r="E482" s="20">
        <v>43.8</v>
      </c>
      <c r="F482" s="2">
        <v>480</v>
      </c>
    </row>
    <row r="483" spans="1:6" ht="15">
      <c r="A483" s="2">
        <v>482</v>
      </c>
      <c r="B483" s="10" t="s">
        <v>1601</v>
      </c>
      <c r="C483" s="2" t="s">
        <v>190</v>
      </c>
      <c r="D483" s="2" t="s">
        <v>1256</v>
      </c>
      <c r="E483" s="20">
        <v>43.7</v>
      </c>
      <c r="F483" s="2">
        <v>482</v>
      </c>
    </row>
    <row r="484" spans="1:6" ht="15">
      <c r="A484" s="2">
        <v>482</v>
      </c>
      <c r="B484" s="10" t="s">
        <v>1602</v>
      </c>
      <c r="C484" s="2" t="s">
        <v>33</v>
      </c>
      <c r="D484" s="2" t="s">
        <v>1603</v>
      </c>
      <c r="E484" s="20">
        <v>43.7</v>
      </c>
      <c r="F484" s="2">
        <v>482</v>
      </c>
    </row>
    <row r="485" spans="1:6" ht="15">
      <c r="A485" s="2">
        <v>482</v>
      </c>
      <c r="B485" s="10" t="s">
        <v>511</v>
      </c>
      <c r="C485" s="2" t="s">
        <v>30</v>
      </c>
      <c r="D485" s="2" t="s">
        <v>1604</v>
      </c>
      <c r="E485" s="20">
        <v>43.7</v>
      </c>
      <c r="F485" s="2">
        <v>482</v>
      </c>
    </row>
    <row r="486" spans="1:6" ht="15">
      <c r="A486" s="2">
        <v>485</v>
      </c>
      <c r="B486" s="10" t="s">
        <v>1605</v>
      </c>
      <c r="C486" s="2" t="s">
        <v>167</v>
      </c>
      <c r="D486" s="2" t="s">
        <v>1320</v>
      </c>
      <c r="E486" s="20">
        <v>43.6</v>
      </c>
      <c r="F486" s="2">
        <v>485</v>
      </c>
    </row>
    <row r="487" spans="1:6" ht="15">
      <c r="A487" s="2">
        <v>485</v>
      </c>
      <c r="B487" s="10" t="s">
        <v>1606</v>
      </c>
      <c r="C487" s="2" t="s">
        <v>6</v>
      </c>
      <c r="D487" s="2" t="s">
        <v>1017</v>
      </c>
      <c r="E487" s="20">
        <v>43.6</v>
      </c>
      <c r="F487" s="2">
        <v>485</v>
      </c>
    </row>
    <row r="488" spans="1:6" ht="15">
      <c r="A488" s="2">
        <v>485</v>
      </c>
      <c r="B488" s="10" t="s">
        <v>1607</v>
      </c>
      <c r="C488" s="2" t="s">
        <v>161</v>
      </c>
      <c r="D488" s="2" t="s">
        <v>1598</v>
      </c>
      <c r="E488" s="20">
        <v>43.6</v>
      </c>
      <c r="F488" s="2">
        <v>485</v>
      </c>
    </row>
    <row r="489" spans="1:6" ht="15">
      <c r="A489" s="2">
        <v>485</v>
      </c>
      <c r="B489" s="10" t="s">
        <v>238</v>
      </c>
      <c r="C489" s="2" t="s">
        <v>84</v>
      </c>
      <c r="D489" s="2" t="s">
        <v>1608</v>
      </c>
      <c r="E489" s="20">
        <v>43.6</v>
      </c>
      <c r="F489" s="2">
        <v>485</v>
      </c>
    </row>
    <row r="490" spans="1:6" ht="15">
      <c r="A490" s="2">
        <v>489</v>
      </c>
      <c r="B490" s="10" t="s">
        <v>236</v>
      </c>
      <c r="C490" s="2" t="s">
        <v>197</v>
      </c>
      <c r="D490" s="2" t="s">
        <v>1609</v>
      </c>
      <c r="E490" s="20">
        <v>43.5</v>
      </c>
      <c r="F490" s="2">
        <v>489</v>
      </c>
    </row>
    <row r="491" spans="1:6" ht="15">
      <c r="A491" s="2">
        <v>489</v>
      </c>
      <c r="B491" s="10" t="s">
        <v>348</v>
      </c>
      <c r="C491" s="2" t="s">
        <v>55</v>
      </c>
      <c r="D491" s="2" t="s">
        <v>1610</v>
      </c>
      <c r="E491" s="20">
        <v>43.5</v>
      </c>
      <c r="F491" s="2">
        <v>489</v>
      </c>
    </row>
    <row r="492" spans="1:6" ht="15">
      <c r="A492" s="2">
        <v>491</v>
      </c>
      <c r="B492" s="10" t="s">
        <v>1611</v>
      </c>
      <c r="C492" s="2" t="s">
        <v>23</v>
      </c>
      <c r="D492" s="2" t="s">
        <v>1612</v>
      </c>
      <c r="E492" s="20">
        <v>43.4</v>
      </c>
      <c r="F492" s="2">
        <v>491</v>
      </c>
    </row>
    <row r="493" spans="1:6" ht="15">
      <c r="A493" s="2">
        <v>491</v>
      </c>
      <c r="B493" s="10" t="s">
        <v>287</v>
      </c>
      <c r="C493" s="2" t="s">
        <v>6</v>
      </c>
      <c r="D493" s="2" t="s">
        <v>1118</v>
      </c>
      <c r="E493" s="20">
        <v>43.4</v>
      </c>
      <c r="F493" s="2">
        <v>491</v>
      </c>
    </row>
    <row r="494" spans="1:6" ht="15">
      <c r="A494" s="2">
        <v>491</v>
      </c>
      <c r="B494" s="10" t="s">
        <v>364</v>
      </c>
      <c r="C494" s="2" t="s">
        <v>365</v>
      </c>
      <c r="D494" s="2" t="s">
        <v>1613</v>
      </c>
      <c r="E494" s="20">
        <v>43.4</v>
      </c>
      <c r="F494" s="2">
        <v>491</v>
      </c>
    </row>
    <row r="495" spans="1:6" ht="15">
      <c r="A495" s="2">
        <v>494</v>
      </c>
      <c r="B495" s="10" t="s">
        <v>595</v>
      </c>
      <c r="C495" s="2" t="s">
        <v>30</v>
      </c>
      <c r="D495" s="2" t="s">
        <v>1614</v>
      </c>
      <c r="E495" s="20">
        <v>43.3</v>
      </c>
      <c r="F495" s="2">
        <v>494</v>
      </c>
    </row>
    <row r="496" spans="1:6" ht="15">
      <c r="A496" s="2">
        <v>494</v>
      </c>
      <c r="B496" s="10" t="s">
        <v>1615</v>
      </c>
      <c r="C496" s="2" t="s">
        <v>23</v>
      </c>
      <c r="D496" s="2" t="s">
        <v>1311</v>
      </c>
      <c r="E496" s="20">
        <v>43.3</v>
      </c>
      <c r="F496" s="2">
        <v>494</v>
      </c>
    </row>
    <row r="497" spans="1:6" ht="15">
      <c r="A497" s="2">
        <v>494</v>
      </c>
      <c r="B497" s="10" t="s">
        <v>356</v>
      </c>
      <c r="C497" s="2" t="s">
        <v>84</v>
      </c>
      <c r="D497" s="2" t="s">
        <v>1616</v>
      </c>
      <c r="E497" s="20">
        <v>43.3</v>
      </c>
      <c r="F497" s="2">
        <v>494</v>
      </c>
    </row>
    <row r="498" spans="1:6" ht="15">
      <c r="A498" s="2">
        <v>494</v>
      </c>
      <c r="B498" s="10" t="s">
        <v>1617</v>
      </c>
      <c r="C498" s="2" t="s">
        <v>1618</v>
      </c>
      <c r="D498" s="2" t="s">
        <v>1619</v>
      </c>
      <c r="E498" s="20">
        <v>43.3</v>
      </c>
      <c r="F498" s="2">
        <v>494</v>
      </c>
    </row>
    <row r="499" spans="1:6" ht="15">
      <c r="A499" s="2">
        <v>494</v>
      </c>
      <c r="B499" s="10" t="s">
        <v>448</v>
      </c>
      <c r="C499" s="2" t="s">
        <v>94</v>
      </c>
      <c r="D499" s="2" t="s">
        <v>1620</v>
      </c>
      <c r="E499" s="20">
        <v>43.3</v>
      </c>
      <c r="F499" s="2">
        <v>494</v>
      </c>
    </row>
    <row r="500" spans="1:6" ht="15">
      <c r="A500" s="2">
        <v>494</v>
      </c>
      <c r="B500" s="10" t="s">
        <v>1621</v>
      </c>
      <c r="C500" s="2" t="s">
        <v>118</v>
      </c>
      <c r="D500" s="2" t="s">
        <v>1622</v>
      </c>
      <c r="E500" s="20">
        <v>43.3</v>
      </c>
      <c r="F500" s="2">
        <v>494</v>
      </c>
    </row>
    <row r="501" spans="1:6" ht="15">
      <c r="A501" s="2">
        <v>494</v>
      </c>
      <c r="B501" s="10" t="s">
        <v>1623</v>
      </c>
      <c r="C501" s="2" t="s">
        <v>2</v>
      </c>
      <c r="D501" s="2" t="s">
        <v>1624</v>
      </c>
      <c r="E501" s="20">
        <v>43.3</v>
      </c>
      <c r="F501" s="2">
        <v>494</v>
      </c>
    </row>
    <row r="502" spans="1:6" ht="15">
      <c r="A502" s="2">
        <v>501</v>
      </c>
      <c r="B502" s="10" t="s">
        <v>1625</v>
      </c>
      <c r="C502" s="2" t="s">
        <v>153</v>
      </c>
      <c r="D502" s="2" t="s">
        <v>1626</v>
      </c>
      <c r="E502" s="20">
        <v>43.2</v>
      </c>
      <c r="F502" s="2">
        <v>501</v>
      </c>
    </row>
    <row r="503" spans="1:6" ht="15">
      <c r="A503" s="2">
        <v>501</v>
      </c>
      <c r="B503" s="10" t="s">
        <v>248</v>
      </c>
      <c r="C503" s="2" t="s">
        <v>6</v>
      </c>
      <c r="D503" s="2" t="s">
        <v>1627</v>
      </c>
      <c r="E503" s="20">
        <v>43.2</v>
      </c>
      <c r="F503" s="2">
        <v>501</v>
      </c>
    </row>
    <row r="504" spans="1:6" ht="15">
      <c r="A504" s="2">
        <v>501</v>
      </c>
      <c r="B504" s="10" t="s">
        <v>1628</v>
      </c>
      <c r="C504" s="2" t="s">
        <v>2</v>
      </c>
      <c r="D504" s="2" t="s">
        <v>1624</v>
      </c>
      <c r="E504" s="20">
        <v>43.2</v>
      </c>
      <c r="F504" s="2">
        <v>501</v>
      </c>
    </row>
    <row r="505" spans="1:6" ht="15">
      <c r="A505" s="2">
        <v>501</v>
      </c>
      <c r="B505" s="10" t="s">
        <v>1629</v>
      </c>
      <c r="C505" s="2" t="s">
        <v>2</v>
      </c>
      <c r="D505" s="2" t="s">
        <v>1630</v>
      </c>
      <c r="E505" s="20">
        <v>43.2</v>
      </c>
      <c r="F505" s="2">
        <v>501</v>
      </c>
    </row>
    <row r="506" spans="1:6" ht="15">
      <c r="A506" s="2">
        <v>505</v>
      </c>
      <c r="B506" s="10" t="s">
        <v>695</v>
      </c>
      <c r="C506" s="2" t="s">
        <v>696</v>
      </c>
      <c r="D506" s="2" t="s">
        <v>1631</v>
      </c>
      <c r="E506" s="20">
        <v>43.1</v>
      </c>
      <c r="F506" s="2">
        <v>505</v>
      </c>
    </row>
    <row r="507" spans="1:6" ht="15">
      <c r="A507" s="2">
        <v>505</v>
      </c>
      <c r="B507" s="10" t="s">
        <v>1632</v>
      </c>
      <c r="C507" s="2" t="s">
        <v>1633</v>
      </c>
      <c r="D507" s="2" t="s">
        <v>1634</v>
      </c>
      <c r="E507" s="20">
        <v>43.1</v>
      </c>
      <c r="F507" s="2">
        <v>505</v>
      </c>
    </row>
    <row r="508" spans="1:6" ht="15">
      <c r="A508" s="2">
        <v>507</v>
      </c>
      <c r="B508" s="10" t="s">
        <v>1635</v>
      </c>
      <c r="C508" s="2" t="s">
        <v>23</v>
      </c>
      <c r="D508" s="2" t="s">
        <v>1046</v>
      </c>
      <c r="E508" s="20">
        <v>43</v>
      </c>
      <c r="F508" s="2">
        <v>507</v>
      </c>
    </row>
    <row r="509" spans="1:6" ht="15">
      <c r="A509" s="2">
        <v>507</v>
      </c>
      <c r="B509" s="10" t="s">
        <v>1636</v>
      </c>
      <c r="C509" s="2" t="s">
        <v>8</v>
      </c>
      <c r="D509" s="2" t="s">
        <v>1637</v>
      </c>
      <c r="E509" s="20">
        <v>43</v>
      </c>
      <c r="F509" s="2">
        <v>507</v>
      </c>
    </row>
    <row r="510" spans="1:6" ht="15">
      <c r="A510" s="2">
        <v>507</v>
      </c>
      <c r="B510" s="10" t="s">
        <v>1638</v>
      </c>
      <c r="C510" s="2" t="s">
        <v>167</v>
      </c>
      <c r="D510" s="2" t="s">
        <v>1639</v>
      </c>
      <c r="E510" s="20">
        <v>43</v>
      </c>
      <c r="F510" s="2">
        <v>507</v>
      </c>
    </row>
    <row r="511" spans="1:6" ht="15">
      <c r="A511" s="2">
        <v>507</v>
      </c>
      <c r="B511" s="10" t="s">
        <v>637</v>
      </c>
      <c r="C511" s="2" t="s">
        <v>20</v>
      </c>
      <c r="D511" s="2" t="s">
        <v>1640</v>
      </c>
      <c r="E511" s="20">
        <v>43</v>
      </c>
      <c r="F511" s="2">
        <v>507</v>
      </c>
    </row>
    <row r="512" spans="1:6" ht="15">
      <c r="A512" s="2">
        <v>511</v>
      </c>
      <c r="B512" s="10" t="s">
        <v>1641</v>
      </c>
      <c r="C512" s="2" t="s">
        <v>23</v>
      </c>
      <c r="D512" s="2" t="s">
        <v>1642</v>
      </c>
      <c r="E512" s="20">
        <v>42.9</v>
      </c>
      <c r="F512" s="2">
        <v>511</v>
      </c>
    </row>
    <row r="513" spans="1:6" ht="15">
      <c r="A513" s="2">
        <v>511</v>
      </c>
      <c r="B513" s="10" t="s">
        <v>572</v>
      </c>
      <c r="C513" s="2" t="s">
        <v>59</v>
      </c>
      <c r="D513" s="2" t="s">
        <v>1643</v>
      </c>
      <c r="E513" s="20">
        <v>42.9</v>
      </c>
      <c r="F513" s="2">
        <v>511</v>
      </c>
    </row>
    <row r="514" spans="1:6" ht="15">
      <c r="A514" s="2">
        <v>513</v>
      </c>
      <c r="B514" s="10" t="s">
        <v>1644</v>
      </c>
      <c r="C514" s="2" t="s">
        <v>438</v>
      </c>
      <c r="D514" s="2" t="s">
        <v>1645</v>
      </c>
      <c r="E514" s="20">
        <v>42.8</v>
      </c>
      <c r="F514" s="2">
        <v>513</v>
      </c>
    </row>
    <row r="515" spans="1:6" ht="15">
      <c r="A515" s="2">
        <v>513</v>
      </c>
      <c r="B515" s="10" t="s">
        <v>727</v>
      </c>
      <c r="C515" s="2" t="s">
        <v>190</v>
      </c>
      <c r="D515" s="2" t="s">
        <v>1646</v>
      </c>
      <c r="E515" s="20">
        <v>42.8</v>
      </c>
      <c r="F515" s="2">
        <v>513</v>
      </c>
    </row>
    <row r="516" spans="1:6" ht="15">
      <c r="A516" s="2">
        <v>515</v>
      </c>
      <c r="B516" s="10" t="s">
        <v>589</v>
      </c>
      <c r="C516" s="2" t="s">
        <v>384</v>
      </c>
      <c r="D516" s="2" t="s">
        <v>1647</v>
      </c>
      <c r="E516" s="20">
        <v>42.7</v>
      </c>
      <c r="F516" s="2">
        <v>515</v>
      </c>
    </row>
    <row r="517" spans="1:6" ht="15">
      <c r="A517" s="2">
        <v>515</v>
      </c>
      <c r="B517" s="10" t="s">
        <v>508</v>
      </c>
      <c r="C517" s="2" t="s">
        <v>23</v>
      </c>
      <c r="D517" s="2" t="s">
        <v>1111</v>
      </c>
      <c r="E517" s="20">
        <v>42.7</v>
      </c>
      <c r="F517" s="2">
        <v>515</v>
      </c>
    </row>
    <row r="518" spans="1:6" ht="15">
      <c r="A518" s="2">
        <v>515</v>
      </c>
      <c r="B518" s="10" t="s">
        <v>278</v>
      </c>
      <c r="C518" s="2" t="s">
        <v>37</v>
      </c>
      <c r="D518" s="2" t="s">
        <v>1121</v>
      </c>
      <c r="E518" s="20">
        <v>42.7</v>
      </c>
      <c r="F518" s="2">
        <v>515</v>
      </c>
    </row>
    <row r="519" spans="1:6" ht="15">
      <c r="A519" s="2">
        <v>515</v>
      </c>
      <c r="B519" s="10" t="s">
        <v>1648</v>
      </c>
      <c r="C519" s="2" t="s">
        <v>112</v>
      </c>
      <c r="D519" s="2" t="s">
        <v>1649</v>
      </c>
      <c r="E519" s="20">
        <v>42.7</v>
      </c>
      <c r="F519" s="2">
        <v>515</v>
      </c>
    </row>
    <row r="520" spans="1:6" ht="15">
      <c r="A520" s="2">
        <v>515</v>
      </c>
      <c r="B520" s="10" t="s">
        <v>1650</v>
      </c>
      <c r="C520" s="2" t="s">
        <v>59</v>
      </c>
      <c r="D520" s="2" t="s">
        <v>1651</v>
      </c>
      <c r="E520" s="20">
        <v>42.7</v>
      </c>
      <c r="F520" s="2">
        <v>515</v>
      </c>
    </row>
    <row r="521" spans="1:6" ht="15">
      <c r="A521" s="2">
        <v>520</v>
      </c>
      <c r="B521" s="10" t="s">
        <v>292</v>
      </c>
      <c r="C521" s="2" t="s">
        <v>27</v>
      </c>
      <c r="D521" s="2"/>
      <c r="E521" s="20">
        <v>42.6</v>
      </c>
      <c r="F521" s="2">
        <v>520</v>
      </c>
    </row>
    <row r="522" spans="1:6" ht="15">
      <c r="A522" s="2">
        <v>521</v>
      </c>
      <c r="B522" s="10" t="s">
        <v>1652</v>
      </c>
      <c r="C522" s="2" t="s">
        <v>37</v>
      </c>
      <c r="D522" s="2" t="s">
        <v>1653</v>
      </c>
      <c r="E522" s="20">
        <v>42.4</v>
      </c>
      <c r="F522" s="2">
        <v>521</v>
      </c>
    </row>
    <row r="523" spans="1:6" ht="15">
      <c r="A523" s="2">
        <v>522</v>
      </c>
      <c r="B523" s="10" t="s">
        <v>597</v>
      </c>
      <c r="C523" s="2" t="s">
        <v>35</v>
      </c>
      <c r="D523" s="2" t="s">
        <v>1654</v>
      </c>
      <c r="E523" s="20">
        <v>42.2</v>
      </c>
      <c r="F523" s="2">
        <v>522</v>
      </c>
    </row>
    <row r="524" spans="1:6" ht="15">
      <c r="A524" s="2">
        <v>522</v>
      </c>
      <c r="B524" s="10" t="s">
        <v>1655</v>
      </c>
      <c r="C524" s="2" t="s">
        <v>87</v>
      </c>
      <c r="D524" s="2" t="s">
        <v>1656</v>
      </c>
      <c r="E524" s="20">
        <v>42.2</v>
      </c>
      <c r="F524" s="2">
        <v>522</v>
      </c>
    </row>
    <row r="525" spans="1:6" ht="15">
      <c r="A525" s="2">
        <v>522</v>
      </c>
      <c r="B525" s="10" t="s">
        <v>1657</v>
      </c>
      <c r="C525" s="2" t="s">
        <v>2</v>
      </c>
      <c r="D525" s="2" t="s">
        <v>1658</v>
      </c>
      <c r="E525" s="20">
        <v>42.2</v>
      </c>
      <c r="F525" s="2">
        <v>522</v>
      </c>
    </row>
    <row r="526" spans="1:6" ht="15">
      <c r="A526" s="2">
        <v>522</v>
      </c>
      <c r="B526" s="10" t="s">
        <v>1659</v>
      </c>
      <c r="C526" s="2" t="s">
        <v>2</v>
      </c>
      <c r="D526" s="2" t="s">
        <v>1660</v>
      </c>
      <c r="E526" s="20">
        <v>42.2</v>
      </c>
      <c r="F526" s="2">
        <v>522</v>
      </c>
    </row>
    <row r="527" spans="1:6" ht="15">
      <c r="A527" s="2">
        <v>526</v>
      </c>
      <c r="B527" s="10" t="s">
        <v>649</v>
      </c>
      <c r="C527" s="2" t="s">
        <v>153</v>
      </c>
      <c r="D527" s="2" t="s">
        <v>1661</v>
      </c>
      <c r="E527" s="20">
        <v>42.1</v>
      </c>
      <c r="F527" s="2">
        <v>526</v>
      </c>
    </row>
    <row r="528" spans="1:6" ht="15">
      <c r="A528" s="2">
        <v>526</v>
      </c>
      <c r="B528" s="10" t="s">
        <v>1662</v>
      </c>
      <c r="C528" s="2" t="s">
        <v>125</v>
      </c>
      <c r="D528" s="2" t="s">
        <v>1663</v>
      </c>
      <c r="E528" s="20">
        <v>42.1</v>
      </c>
      <c r="F528" s="2">
        <v>526</v>
      </c>
    </row>
    <row r="529" spans="1:6" ht="15">
      <c r="A529" s="2">
        <v>526</v>
      </c>
      <c r="B529" s="10" t="s">
        <v>1664</v>
      </c>
      <c r="C529" s="2" t="s">
        <v>422</v>
      </c>
      <c r="D529" s="2" t="s">
        <v>1665</v>
      </c>
      <c r="E529" s="20">
        <v>42.1</v>
      </c>
      <c r="F529" s="2">
        <v>526</v>
      </c>
    </row>
    <row r="530" spans="1:6" ht="15">
      <c r="A530" s="2">
        <v>529</v>
      </c>
      <c r="B530" s="10" t="s">
        <v>296</v>
      </c>
      <c r="C530" s="2" t="s">
        <v>264</v>
      </c>
      <c r="D530" s="2" t="s">
        <v>1666</v>
      </c>
      <c r="E530" s="20">
        <v>42</v>
      </c>
      <c r="F530" s="2">
        <v>529</v>
      </c>
    </row>
    <row r="531" spans="1:6" ht="15">
      <c r="A531" s="2">
        <v>529</v>
      </c>
      <c r="B531" s="10" t="s">
        <v>413</v>
      </c>
      <c r="C531" s="2" t="s">
        <v>6</v>
      </c>
      <c r="D531" s="2" t="s">
        <v>1667</v>
      </c>
      <c r="E531" s="20">
        <v>42</v>
      </c>
      <c r="F531" s="2">
        <v>529</v>
      </c>
    </row>
    <row r="532" spans="1:6" ht="15">
      <c r="A532" s="2">
        <v>529</v>
      </c>
      <c r="B532" s="10" t="s">
        <v>257</v>
      </c>
      <c r="C532" s="2" t="s">
        <v>167</v>
      </c>
      <c r="D532" s="2" t="s">
        <v>1668</v>
      </c>
      <c r="E532" s="20">
        <v>42</v>
      </c>
      <c r="F532" s="2">
        <v>529</v>
      </c>
    </row>
    <row r="533" spans="1:6" ht="15">
      <c r="A533" s="2">
        <v>532</v>
      </c>
      <c r="B533" s="10" t="s">
        <v>1669</v>
      </c>
      <c r="C533" s="2" t="s">
        <v>2</v>
      </c>
      <c r="D533" s="2" t="s">
        <v>1670</v>
      </c>
      <c r="E533" s="20">
        <v>41.9</v>
      </c>
      <c r="F533" s="2">
        <v>532</v>
      </c>
    </row>
    <row r="534" spans="1:6" ht="15">
      <c r="A534" s="2">
        <v>532</v>
      </c>
      <c r="B534" s="10" t="s">
        <v>482</v>
      </c>
      <c r="C534" s="2" t="s">
        <v>23</v>
      </c>
      <c r="D534" s="2" t="s">
        <v>1111</v>
      </c>
      <c r="E534" s="20">
        <v>41.9</v>
      </c>
      <c r="F534" s="2">
        <v>532</v>
      </c>
    </row>
    <row r="535" spans="1:6" ht="15">
      <c r="A535" s="2">
        <v>532</v>
      </c>
      <c r="B535" s="10" t="s">
        <v>1671</v>
      </c>
      <c r="C535" s="2" t="s">
        <v>2</v>
      </c>
      <c r="D535" s="2" t="s">
        <v>1011</v>
      </c>
      <c r="E535" s="20">
        <v>41.9</v>
      </c>
      <c r="F535" s="2">
        <v>532</v>
      </c>
    </row>
    <row r="536" spans="1:6" ht="15">
      <c r="A536" s="2">
        <v>535</v>
      </c>
      <c r="B536" s="10" t="s">
        <v>265</v>
      </c>
      <c r="C536" s="2" t="s">
        <v>20</v>
      </c>
      <c r="D536" s="2" t="s">
        <v>1672</v>
      </c>
      <c r="E536" s="20">
        <v>41.8</v>
      </c>
      <c r="F536" s="2">
        <v>535</v>
      </c>
    </row>
    <row r="537" spans="1:6" ht="15">
      <c r="A537" s="2">
        <v>535</v>
      </c>
      <c r="B537" s="10" t="s">
        <v>209</v>
      </c>
      <c r="C537" s="2" t="s">
        <v>151</v>
      </c>
      <c r="D537" s="2" t="s">
        <v>1532</v>
      </c>
      <c r="E537" s="20">
        <v>41.8</v>
      </c>
      <c r="F537" s="2">
        <v>535</v>
      </c>
    </row>
    <row r="538" spans="1:6" ht="15">
      <c r="A538" s="2">
        <v>535</v>
      </c>
      <c r="B538" s="10" t="s">
        <v>1673</v>
      </c>
      <c r="C538" s="2" t="s">
        <v>190</v>
      </c>
      <c r="D538" s="2" t="s">
        <v>1674</v>
      </c>
      <c r="E538" s="20">
        <v>41.8</v>
      </c>
      <c r="F538" s="2">
        <v>535</v>
      </c>
    </row>
    <row r="539" spans="1:6" ht="15">
      <c r="A539" s="2">
        <v>538</v>
      </c>
      <c r="B539" s="10" t="s">
        <v>1675</v>
      </c>
      <c r="C539" s="2" t="s">
        <v>33</v>
      </c>
      <c r="D539" s="2" t="s">
        <v>1676</v>
      </c>
      <c r="E539" s="20">
        <v>41.7</v>
      </c>
      <c r="F539" s="2">
        <v>538</v>
      </c>
    </row>
    <row r="540" spans="1:6" ht="15">
      <c r="A540" s="2">
        <v>538</v>
      </c>
      <c r="B540" s="10" t="s">
        <v>1677</v>
      </c>
      <c r="C540" s="2" t="s">
        <v>2</v>
      </c>
      <c r="D540" s="2" t="s">
        <v>1678</v>
      </c>
      <c r="E540" s="20">
        <v>41.7</v>
      </c>
      <c r="F540" s="2">
        <v>538</v>
      </c>
    </row>
    <row r="541" spans="1:6" ht="15">
      <c r="A541" s="2">
        <v>540</v>
      </c>
      <c r="B541" s="10" t="s">
        <v>483</v>
      </c>
      <c r="C541" s="2" t="s">
        <v>37</v>
      </c>
      <c r="D541" s="2" t="s">
        <v>1679</v>
      </c>
      <c r="E541" s="20">
        <v>41.6</v>
      </c>
      <c r="F541" s="2">
        <v>540</v>
      </c>
    </row>
    <row r="542" spans="1:6" ht="15">
      <c r="A542" s="2">
        <v>540</v>
      </c>
      <c r="B542" s="10" t="s">
        <v>1680</v>
      </c>
      <c r="C542" s="2" t="s">
        <v>2</v>
      </c>
      <c r="D542" s="2" t="s">
        <v>1009</v>
      </c>
      <c r="E542" s="20">
        <v>41.6</v>
      </c>
      <c r="F542" s="2">
        <v>540</v>
      </c>
    </row>
    <row r="543" spans="1:6" ht="15">
      <c r="A543" s="2">
        <v>540</v>
      </c>
      <c r="B543" s="10" t="s">
        <v>522</v>
      </c>
      <c r="C543" s="2" t="s">
        <v>523</v>
      </c>
      <c r="D543" s="2" t="s">
        <v>1681</v>
      </c>
      <c r="E543" s="20">
        <v>41.6</v>
      </c>
      <c r="F543" s="2">
        <v>540</v>
      </c>
    </row>
    <row r="544" spans="1:6" ht="15">
      <c r="A544" s="2">
        <v>543</v>
      </c>
      <c r="B544" s="10" t="s">
        <v>651</v>
      </c>
      <c r="C544" s="2" t="s">
        <v>37</v>
      </c>
      <c r="D544" s="2" t="s">
        <v>1653</v>
      </c>
      <c r="E544" s="20">
        <v>41.5</v>
      </c>
      <c r="F544" s="2">
        <v>543</v>
      </c>
    </row>
    <row r="545" spans="1:6" ht="15">
      <c r="A545" s="2">
        <v>543</v>
      </c>
      <c r="B545" s="10" t="s">
        <v>1682</v>
      </c>
      <c r="C545" s="2" t="s">
        <v>190</v>
      </c>
      <c r="D545" s="2" t="s">
        <v>1683</v>
      </c>
      <c r="E545" s="20">
        <v>41.5</v>
      </c>
      <c r="F545" s="2">
        <v>543</v>
      </c>
    </row>
    <row r="546" spans="1:6" ht="15">
      <c r="A546" s="2">
        <v>545</v>
      </c>
      <c r="B546" s="10" t="s">
        <v>1684</v>
      </c>
      <c r="C546" s="2" t="s">
        <v>59</v>
      </c>
      <c r="D546" s="2" t="s">
        <v>1685</v>
      </c>
      <c r="E546" s="20">
        <v>41.4</v>
      </c>
      <c r="F546" s="2">
        <v>545</v>
      </c>
    </row>
    <row r="547" spans="1:6" ht="15">
      <c r="A547" s="2">
        <v>545</v>
      </c>
      <c r="B547" s="10" t="s">
        <v>1686</v>
      </c>
      <c r="C547" s="2" t="s">
        <v>190</v>
      </c>
      <c r="D547" s="2" t="s">
        <v>1687</v>
      </c>
      <c r="E547" s="20">
        <v>41.4</v>
      </c>
      <c r="F547" s="2">
        <v>545</v>
      </c>
    </row>
    <row r="548" spans="1:6" ht="15">
      <c r="A548" s="2">
        <v>547</v>
      </c>
      <c r="B548" s="10" t="s">
        <v>1688</v>
      </c>
      <c r="C548" s="2" t="s">
        <v>23</v>
      </c>
      <c r="D548" s="2"/>
      <c r="E548" s="20">
        <v>41.2</v>
      </c>
      <c r="F548" s="2">
        <v>547</v>
      </c>
    </row>
    <row r="549" spans="1:6" ht="15">
      <c r="A549" s="2">
        <v>547</v>
      </c>
      <c r="B549" s="10" t="s">
        <v>1689</v>
      </c>
      <c r="C549" s="2" t="s">
        <v>1471</v>
      </c>
      <c r="D549" s="2" t="s">
        <v>1690</v>
      </c>
      <c r="E549" s="20">
        <v>41.2</v>
      </c>
      <c r="F549" s="2">
        <v>547</v>
      </c>
    </row>
    <row r="550" spans="1:6" ht="15">
      <c r="A550" s="2">
        <v>549</v>
      </c>
      <c r="B550" s="10" t="s">
        <v>963</v>
      </c>
      <c r="C550" s="2" t="s">
        <v>2</v>
      </c>
      <c r="D550" s="2" t="s">
        <v>1691</v>
      </c>
      <c r="E550" s="20">
        <v>41.1</v>
      </c>
      <c r="F550" s="2">
        <v>549</v>
      </c>
    </row>
    <row r="551" spans="1:6" ht="15">
      <c r="A551" s="2">
        <v>550</v>
      </c>
      <c r="B551" s="10" t="s">
        <v>1692</v>
      </c>
      <c r="C551" s="2" t="s">
        <v>159</v>
      </c>
      <c r="D551" s="2" t="s">
        <v>1693</v>
      </c>
      <c r="E551" s="20">
        <v>41</v>
      </c>
      <c r="F551" s="2">
        <v>550</v>
      </c>
    </row>
    <row r="552" spans="1:6" ht="15">
      <c r="A552" s="2">
        <v>550</v>
      </c>
      <c r="B552" s="10" t="s">
        <v>591</v>
      </c>
      <c r="C552" s="2" t="s">
        <v>201</v>
      </c>
      <c r="D552" s="2" t="s">
        <v>1694</v>
      </c>
      <c r="E552" s="20">
        <v>41</v>
      </c>
      <c r="F552" s="2">
        <v>550</v>
      </c>
    </row>
    <row r="553" spans="1:6" ht="15">
      <c r="A553" s="2">
        <v>552</v>
      </c>
      <c r="B553" s="10" t="s">
        <v>440</v>
      </c>
      <c r="C553" s="2" t="s">
        <v>6</v>
      </c>
      <c r="D553" s="2" t="s">
        <v>1695</v>
      </c>
      <c r="E553" s="20">
        <v>40.9</v>
      </c>
      <c r="F553" s="2">
        <v>552</v>
      </c>
    </row>
    <row r="554" spans="1:6" ht="15">
      <c r="A554" s="2">
        <v>552</v>
      </c>
      <c r="B554" s="10" t="s">
        <v>421</v>
      </c>
      <c r="C554" s="2" t="s">
        <v>422</v>
      </c>
      <c r="D554" s="2" t="s">
        <v>1358</v>
      </c>
      <c r="E554" s="20">
        <v>40.9</v>
      </c>
      <c r="F554" s="2">
        <v>552</v>
      </c>
    </row>
    <row r="555" spans="1:6" ht="15">
      <c r="A555" s="2">
        <v>552</v>
      </c>
      <c r="B555" s="10" t="s">
        <v>1696</v>
      </c>
      <c r="C555" s="2" t="s">
        <v>161</v>
      </c>
      <c r="D555" s="2" t="s">
        <v>1697</v>
      </c>
      <c r="E555" s="20">
        <v>40.9</v>
      </c>
      <c r="F555" s="2">
        <v>552</v>
      </c>
    </row>
    <row r="556" spans="1:6" ht="15">
      <c r="A556" s="2">
        <v>552</v>
      </c>
      <c r="B556" s="10" t="s">
        <v>1698</v>
      </c>
      <c r="C556" s="2" t="s">
        <v>190</v>
      </c>
      <c r="D556" s="2" t="s">
        <v>1699</v>
      </c>
      <c r="E556" s="20">
        <v>40.9</v>
      </c>
      <c r="F556" s="2">
        <v>552</v>
      </c>
    </row>
    <row r="557" spans="1:6" ht="15">
      <c r="A557" s="2">
        <v>552</v>
      </c>
      <c r="B557" s="10" t="s">
        <v>1700</v>
      </c>
      <c r="C557" s="2" t="s">
        <v>744</v>
      </c>
      <c r="D557" s="2" t="s">
        <v>1701</v>
      </c>
      <c r="E557" s="20">
        <v>40.9</v>
      </c>
      <c r="F557" s="2">
        <v>552</v>
      </c>
    </row>
    <row r="558" spans="1:6" ht="15">
      <c r="A558" s="2">
        <v>557</v>
      </c>
      <c r="B558" s="10" t="s">
        <v>1702</v>
      </c>
      <c r="C558" s="2" t="s">
        <v>6</v>
      </c>
      <c r="D558" s="2" t="s">
        <v>1703</v>
      </c>
      <c r="E558" s="20">
        <v>40.799999999999997</v>
      </c>
      <c r="F558" s="2">
        <v>557</v>
      </c>
    </row>
    <row r="559" spans="1:6" ht="15">
      <c r="A559" s="2">
        <v>557</v>
      </c>
      <c r="B559" s="10" t="s">
        <v>1704</v>
      </c>
      <c r="C559" s="2" t="s">
        <v>138</v>
      </c>
      <c r="D559" s="2" t="s">
        <v>1705</v>
      </c>
      <c r="E559" s="20">
        <v>40.799999999999997</v>
      </c>
      <c r="F559" s="2">
        <v>557</v>
      </c>
    </row>
    <row r="560" spans="1:6" ht="15">
      <c r="A560" s="2">
        <v>557</v>
      </c>
      <c r="B560" s="10" t="s">
        <v>1706</v>
      </c>
      <c r="C560" s="2" t="s">
        <v>2</v>
      </c>
      <c r="D560" s="2" t="s">
        <v>1707</v>
      </c>
      <c r="E560" s="20">
        <v>40.799999999999997</v>
      </c>
      <c r="F560" s="2">
        <v>557</v>
      </c>
    </row>
    <row r="561" spans="1:6" ht="15">
      <c r="A561" s="2">
        <v>560</v>
      </c>
      <c r="B561" s="10" t="s">
        <v>793</v>
      </c>
      <c r="C561" s="2" t="s">
        <v>438</v>
      </c>
      <c r="D561" s="2" t="s">
        <v>1269</v>
      </c>
      <c r="E561" s="20">
        <v>40.700000000000003</v>
      </c>
      <c r="F561" s="2">
        <v>560</v>
      </c>
    </row>
    <row r="562" spans="1:6" ht="15">
      <c r="A562" s="2">
        <v>560</v>
      </c>
      <c r="B562" s="10" t="s">
        <v>1708</v>
      </c>
      <c r="C562" s="2" t="s">
        <v>756</v>
      </c>
      <c r="D562" s="2" t="s">
        <v>1709</v>
      </c>
      <c r="E562" s="20">
        <v>40.700000000000003</v>
      </c>
      <c r="F562" s="2">
        <v>560</v>
      </c>
    </row>
    <row r="563" spans="1:6" ht="15">
      <c r="A563" s="2">
        <v>562</v>
      </c>
      <c r="B563" s="10" t="s">
        <v>1710</v>
      </c>
      <c r="C563" s="2" t="s">
        <v>438</v>
      </c>
      <c r="D563" s="2" t="s">
        <v>1266</v>
      </c>
      <c r="E563" s="20">
        <v>40.6</v>
      </c>
      <c r="F563" s="2">
        <v>562</v>
      </c>
    </row>
    <row r="564" spans="1:6" ht="15">
      <c r="A564" s="2">
        <v>562</v>
      </c>
      <c r="B564" s="10" t="s">
        <v>922</v>
      </c>
      <c r="C564" s="2" t="s">
        <v>2</v>
      </c>
      <c r="D564" s="2" t="s">
        <v>1711</v>
      </c>
      <c r="E564" s="20">
        <v>40.6</v>
      </c>
      <c r="F564" s="2">
        <v>562</v>
      </c>
    </row>
    <row r="565" spans="1:6" ht="15">
      <c r="A565" s="2">
        <v>562</v>
      </c>
      <c r="B565" s="10" t="s">
        <v>1712</v>
      </c>
      <c r="C565" s="2" t="s">
        <v>33</v>
      </c>
      <c r="D565" s="2" t="s">
        <v>1713</v>
      </c>
      <c r="E565" s="20">
        <v>40.6</v>
      </c>
      <c r="F565" s="2">
        <v>562</v>
      </c>
    </row>
    <row r="566" spans="1:6" ht="15">
      <c r="A566" s="2">
        <v>562</v>
      </c>
      <c r="B566" s="10" t="s">
        <v>680</v>
      </c>
      <c r="C566" s="2" t="s">
        <v>201</v>
      </c>
      <c r="D566" s="2" t="s">
        <v>1352</v>
      </c>
      <c r="E566" s="20">
        <v>40.6</v>
      </c>
      <c r="F566" s="2">
        <v>562</v>
      </c>
    </row>
    <row r="567" spans="1:6" ht="15">
      <c r="A567" s="2">
        <v>562</v>
      </c>
      <c r="B567" s="10" t="s">
        <v>1714</v>
      </c>
      <c r="C567" s="2" t="s">
        <v>190</v>
      </c>
      <c r="D567" s="2" t="s">
        <v>1715</v>
      </c>
      <c r="E567" s="20">
        <v>40.6</v>
      </c>
      <c r="F567" s="2">
        <v>562</v>
      </c>
    </row>
    <row r="568" spans="1:6" ht="15">
      <c r="A568" s="2">
        <v>567</v>
      </c>
      <c r="B568" s="10" t="s">
        <v>776</v>
      </c>
      <c r="C568" s="2" t="s">
        <v>2</v>
      </c>
      <c r="D568" s="2" t="s">
        <v>1716</v>
      </c>
      <c r="E568" s="20">
        <v>40.5</v>
      </c>
      <c r="F568" s="2">
        <v>567</v>
      </c>
    </row>
    <row r="569" spans="1:6" ht="15">
      <c r="A569" s="2">
        <v>568</v>
      </c>
      <c r="B569" s="10" t="s">
        <v>601</v>
      </c>
      <c r="C569" s="2" t="s">
        <v>20</v>
      </c>
      <c r="D569" s="2" t="s">
        <v>1717</v>
      </c>
      <c r="E569" s="20">
        <v>40.4</v>
      </c>
      <c r="F569" s="2">
        <v>568</v>
      </c>
    </row>
    <row r="570" spans="1:6" ht="15">
      <c r="A570" s="2">
        <v>568</v>
      </c>
      <c r="B570" s="10" t="s">
        <v>808</v>
      </c>
      <c r="C570" s="2" t="s">
        <v>2</v>
      </c>
      <c r="D570" s="2" t="s">
        <v>1009</v>
      </c>
      <c r="E570" s="20">
        <v>40.4</v>
      </c>
      <c r="F570" s="2">
        <v>568</v>
      </c>
    </row>
    <row r="571" spans="1:6" ht="15">
      <c r="A571" s="2">
        <v>568</v>
      </c>
      <c r="B571" s="10" t="s">
        <v>571</v>
      </c>
      <c r="C571" s="2" t="s">
        <v>125</v>
      </c>
      <c r="D571" s="2" t="s">
        <v>1137</v>
      </c>
      <c r="E571" s="20">
        <v>40.4</v>
      </c>
      <c r="F571" s="2">
        <v>568</v>
      </c>
    </row>
    <row r="572" spans="1:6" ht="15">
      <c r="A572" s="2">
        <v>568</v>
      </c>
      <c r="B572" s="10" t="s">
        <v>1718</v>
      </c>
      <c r="C572" s="2" t="s">
        <v>167</v>
      </c>
      <c r="D572" s="2" t="s">
        <v>1719</v>
      </c>
      <c r="E572" s="20">
        <v>40.4</v>
      </c>
      <c r="F572" s="2">
        <v>568</v>
      </c>
    </row>
    <row r="573" spans="1:6" ht="15">
      <c r="A573" s="2">
        <v>572</v>
      </c>
      <c r="B573" s="10" t="s">
        <v>1720</v>
      </c>
      <c r="C573" s="2" t="s">
        <v>159</v>
      </c>
      <c r="D573" s="2" t="s">
        <v>1721</v>
      </c>
      <c r="E573" s="20">
        <v>40.299999999999997</v>
      </c>
      <c r="F573" s="2">
        <v>572</v>
      </c>
    </row>
    <row r="574" spans="1:6" ht="15">
      <c r="A574" s="2">
        <v>572</v>
      </c>
      <c r="B574" s="10" t="s">
        <v>1722</v>
      </c>
      <c r="C574" s="2" t="s">
        <v>23</v>
      </c>
      <c r="D574" s="2" t="s">
        <v>1554</v>
      </c>
      <c r="E574" s="20">
        <v>40.299999999999997</v>
      </c>
      <c r="F574" s="2">
        <v>572</v>
      </c>
    </row>
    <row r="575" spans="1:6" ht="15">
      <c r="A575" s="2">
        <v>572</v>
      </c>
      <c r="B575" s="10" t="s">
        <v>684</v>
      </c>
      <c r="C575" s="2" t="s">
        <v>2</v>
      </c>
      <c r="D575" s="2" t="s">
        <v>1723</v>
      </c>
      <c r="E575" s="20">
        <v>40.299999999999997</v>
      </c>
      <c r="F575" s="2">
        <v>572</v>
      </c>
    </row>
    <row r="576" spans="1:6" ht="15">
      <c r="A576" s="2">
        <v>572</v>
      </c>
      <c r="B576" s="10" t="s">
        <v>1724</v>
      </c>
      <c r="C576" s="2" t="s">
        <v>190</v>
      </c>
      <c r="D576" s="2" t="s">
        <v>1725</v>
      </c>
      <c r="E576" s="20">
        <v>40.299999999999997</v>
      </c>
      <c r="F576" s="2">
        <v>572</v>
      </c>
    </row>
    <row r="577" spans="1:6" ht="15">
      <c r="A577" s="2">
        <v>576</v>
      </c>
      <c r="B577" s="10" t="s">
        <v>1726</v>
      </c>
      <c r="C577" s="2" t="s">
        <v>23</v>
      </c>
      <c r="D577" s="2" t="s">
        <v>1046</v>
      </c>
      <c r="E577" s="20">
        <v>40.200000000000003</v>
      </c>
      <c r="F577" s="2">
        <v>576</v>
      </c>
    </row>
    <row r="578" spans="1:6" ht="15">
      <c r="A578" s="2">
        <v>576</v>
      </c>
      <c r="B578" s="10" t="s">
        <v>928</v>
      </c>
      <c r="C578" s="2" t="s">
        <v>190</v>
      </c>
      <c r="D578" s="2" t="s">
        <v>1727</v>
      </c>
      <c r="E578" s="20">
        <v>40.200000000000003</v>
      </c>
      <c r="F578" s="2">
        <v>576</v>
      </c>
    </row>
    <row r="579" spans="1:6" ht="15">
      <c r="A579" s="2">
        <v>576</v>
      </c>
      <c r="B579" s="10" t="s">
        <v>349</v>
      </c>
      <c r="C579" s="2" t="s">
        <v>6</v>
      </c>
      <c r="D579" s="2" t="s">
        <v>1728</v>
      </c>
      <c r="E579" s="20">
        <v>40.200000000000003</v>
      </c>
      <c r="F579" s="2">
        <v>576</v>
      </c>
    </row>
    <row r="580" spans="1:6" ht="15">
      <c r="A580" s="2">
        <v>579</v>
      </c>
      <c r="B580" s="10" t="s">
        <v>263</v>
      </c>
      <c r="C580" s="2" t="s">
        <v>264</v>
      </c>
      <c r="D580" s="2" t="s">
        <v>1729</v>
      </c>
      <c r="E580" s="20">
        <v>40.1</v>
      </c>
      <c r="F580" s="2">
        <v>579</v>
      </c>
    </row>
    <row r="581" spans="1:6" ht="15">
      <c r="A581" s="2">
        <v>579</v>
      </c>
      <c r="B581" s="10" t="s">
        <v>1730</v>
      </c>
      <c r="C581" s="2" t="s">
        <v>161</v>
      </c>
      <c r="D581" s="2" t="s">
        <v>1598</v>
      </c>
      <c r="E581" s="20">
        <v>40.1</v>
      </c>
      <c r="F581" s="2">
        <v>579</v>
      </c>
    </row>
    <row r="582" spans="1:6" ht="15">
      <c r="A582" s="2">
        <v>579</v>
      </c>
      <c r="B582" s="10" t="s">
        <v>1731</v>
      </c>
      <c r="C582" s="2" t="s">
        <v>30</v>
      </c>
      <c r="D582" s="2" t="s">
        <v>1061</v>
      </c>
      <c r="E582" s="20">
        <v>40.1</v>
      </c>
      <c r="F582" s="2">
        <v>579</v>
      </c>
    </row>
    <row r="583" spans="1:6" ht="15">
      <c r="A583" s="2">
        <v>582</v>
      </c>
      <c r="B583" s="10" t="s">
        <v>410</v>
      </c>
      <c r="C583" s="2" t="s">
        <v>20</v>
      </c>
      <c r="D583" s="2" t="s">
        <v>1672</v>
      </c>
      <c r="E583" s="20">
        <v>40</v>
      </c>
      <c r="F583" s="2">
        <v>582</v>
      </c>
    </row>
    <row r="584" spans="1:6" ht="15">
      <c r="A584" s="2">
        <v>582</v>
      </c>
      <c r="B584" s="10" t="s">
        <v>1732</v>
      </c>
      <c r="C584" s="2" t="s">
        <v>167</v>
      </c>
      <c r="D584" s="2" t="s">
        <v>1733</v>
      </c>
      <c r="E584" s="20">
        <v>40</v>
      </c>
      <c r="F584" s="2">
        <v>582</v>
      </c>
    </row>
    <row r="585" spans="1:6" ht="15">
      <c r="A585" s="2">
        <v>582</v>
      </c>
      <c r="B585" s="10" t="s">
        <v>1734</v>
      </c>
      <c r="C585" s="2" t="s">
        <v>2</v>
      </c>
      <c r="D585" s="2" t="s">
        <v>1444</v>
      </c>
      <c r="E585" s="20">
        <v>40</v>
      </c>
      <c r="F585" s="2">
        <v>582</v>
      </c>
    </row>
    <row r="586" spans="1:6" ht="15">
      <c r="A586" s="2">
        <v>585</v>
      </c>
      <c r="B586" s="10" t="s">
        <v>1735</v>
      </c>
      <c r="C586" s="2" t="s">
        <v>35</v>
      </c>
      <c r="D586" s="2" t="s">
        <v>1033</v>
      </c>
      <c r="E586" s="20">
        <v>39.9</v>
      </c>
      <c r="F586" s="2">
        <v>585</v>
      </c>
    </row>
    <row r="587" spans="1:6" ht="15">
      <c r="A587" s="2">
        <v>585</v>
      </c>
      <c r="B587" s="10" t="s">
        <v>732</v>
      </c>
      <c r="C587" s="2" t="s">
        <v>584</v>
      </c>
      <c r="D587" s="2" t="s">
        <v>1736</v>
      </c>
      <c r="E587" s="20">
        <v>39.9</v>
      </c>
      <c r="F587" s="2">
        <v>585</v>
      </c>
    </row>
    <row r="588" spans="1:6" ht="15">
      <c r="A588" s="2">
        <v>585</v>
      </c>
      <c r="B588" s="10" t="s">
        <v>1737</v>
      </c>
      <c r="C588" s="2" t="s">
        <v>167</v>
      </c>
      <c r="D588" s="2" t="s">
        <v>1738</v>
      </c>
      <c r="E588" s="20">
        <v>39.9</v>
      </c>
      <c r="F588" s="2">
        <v>585</v>
      </c>
    </row>
    <row r="589" spans="1:6" ht="15">
      <c r="A589" s="2">
        <v>588</v>
      </c>
      <c r="B589" s="10" t="s">
        <v>761</v>
      </c>
      <c r="C589" s="2" t="s">
        <v>2</v>
      </c>
      <c r="D589" s="2" t="s">
        <v>1739</v>
      </c>
      <c r="E589" s="20">
        <v>39.799999999999997</v>
      </c>
      <c r="F589" s="2">
        <v>588</v>
      </c>
    </row>
    <row r="590" spans="1:6" ht="15">
      <c r="A590" s="2">
        <v>588</v>
      </c>
      <c r="B590" s="10" t="s">
        <v>1740</v>
      </c>
      <c r="C590" s="2" t="s">
        <v>59</v>
      </c>
      <c r="D590" s="2" t="s">
        <v>1741</v>
      </c>
      <c r="E590" s="20">
        <v>39.799999999999997</v>
      </c>
      <c r="F590" s="2">
        <v>588</v>
      </c>
    </row>
    <row r="591" spans="1:6" ht="15">
      <c r="A591" s="2">
        <v>588</v>
      </c>
      <c r="B591" s="10" t="s">
        <v>1742</v>
      </c>
      <c r="C591" s="2" t="s">
        <v>190</v>
      </c>
      <c r="D591" s="2" t="s">
        <v>1188</v>
      </c>
      <c r="E591" s="20">
        <v>39.799999999999997</v>
      </c>
      <c r="F591" s="2">
        <v>588</v>
      </c>
    </row>
    <row r="592" spans="1:6" ht="15">
      <c r="A592" s="2">
        <v>588</v>
      </c>
      <c r="B592" s="10" t="s">
        <v>929</v>
      </c>
      <c r="C592" s="2" t="s">
        <v>756</v>
      </c>
      <c r="D592" s="2" t="s">
        <v>1743</v>
      </c>
      <c r="E592" s="20">
        <v>39.799999999999997</v>
      </c>
      <c r="F592" s="2">
        <v>588</v>
      </c>
    </row>
    <row r="593" spans="1:6" ht="15">
      <c r="A593" s="2">
        <v>588</v>
      </c>
      <c r="B593" s="10" t="s">
        <v>685</v>
      </c>
      <c r="C593" s="2" t="s">
        <v>6</v>
      </c>
      <c r="D593" s="2" t="s">
        <v>1744</v>
      </c>
      <c r="E593" s="20">
        <v>39.799999999999997</v>
      </c>
      <c r="F593" s="2">
        <v>588</v>
      </c>
    </row>
    <row r="594" spans="1:6" ht="15">
      <c r="A594" s="2">
        <v>588</v>
      </c>
      <c r="B594" s="10" t="s">
        <v>1745</v>
      </c>
      <c r="C594" s="2" t="s">
        <v>167</v>
      </c>
      <c r="D594" s="2" t="s">
        <v>1746</v>
      </c>
      <c r="E594" s="20">
        <v>39.799999999999997</v>
      </c>
      <c r="F594" s="2">
        <v>588</v>
      </c>
    </row>
    <row r="595" spans="1:6" ht="15">
      <c r="A595" s="2">
        <v>594</v>
      </c>
      <c r="B595" s="10" t="s">
        <v>1747</v>
      </c>
      <c r="C595" s="2" t="s">
        <v>159</v>
      </c>
      <c r="D595" s="2" t="s">
        <v>1748</v>
      </c>
      <c r="E595" s="20">
        <v>39.700000000000003</v>
      </c>
      <c r="F595" s="2">
        <v>594</v>
      </c>
    </row>
    <row r="596" spans="1:6" ht="15">
      <c r="A596" s="2">
        <v>594</v>
      </c>
      <c r="B596" s="10" t="s">
        <v>388</v>
      </c>
      <c r="C596" s="2" t="s">
        <v>6</v>
      </c>
      <c r="D596" s="2" t="s">
        <v>1749</v>
      </c>
      <c r="E596" s="20">
        <v>39.700000000000003</v>
      </c>
      <c r="F596" s="2">
        <v>594</v>
      </c>
    </row>
    <row r="597" spans="1:6" ht="15">
      <c r="A597" s="2">
        <v>596</v>
      </c>
      <c r="B597" s="10" t="s">
        <v>1750</v>
      </c>
      <c r="C597" s="2" t="s">
        <v>37</v>
      </c>
      <c r="D597" s="2" t="s">
        <v>1751</v>
      </c>
      <c r="E597" s="20">
        <v>39.6</v>
      </c>
      <c r="F597" s="2">
        <v>596</v>
      </c>
    </row>
    <row r="598" spans="1:6" ht="15">
      <c r="A598" s="2">
        <v>596</v>
      </c>
      <c r="B598" s="10" t="s">
        <v>519</v>
      </c>
      <c r="C598" s="2" t="s">
        <v>2</v>
      </c>
      <c r="D598" s="2" t="s">
        <v>1752</v>
      </c>
      <c r="E598" s="20">
        <v>39.6</v>
      </c>
      <c r="F598" s="2">
        <v>596</v>
      </c>
    </row>
    <row r="599" spans="1:6" ht="15">
      <c r="A599" s="2">
        <v>596</v>
      </c>
      <c r="B599" s="10" t="s">
        <v>842</v>
      </c>
      <c r="C599" s="2" t="s">
        <v>35</v>
      </c>
      <c r="D599" s="2" t="s">
        <v>1753</v>
      </c>
      <c r="E599" s="20">
        <v>39.6</v>
      </c>
      <c r="F599" s="2">
        <v>596</v>
      </c>
    </row>
    <row r="600" spans="1:6" ht="15">
      <c r="A600" s="2">
        <v>599</v>
      </c>
      <c r="B600" s="10" t="s">
        <v>546</v>
      </c>
      <c r="C600" s="2" t="s">
        <v>1471</v>
      </c>
      <c r="D600" s="2" t="s">
        <v>1472</v>
      </c>
      <c r="E600" s="20">
        <v>39.5</v>
      </c>
      <c r="F600" s="2">
        <v>599</v>
      </c>
    </row>
    <row r="601" spans="1:6" ht="15">
      <c r="A601" s="2">
        <v>599</v>
      </c>
      <c r="B601" s="10" t="s">
        <v>1754</v>
      </c>
      <c r="C601" s="2" t="s">
        <v>159</v>
      </c>
      <c r="D601" s="2" t="s">
        <v>1755</v>
      </c>
      <c r="E601" s="20">
        <v>39.5</v>
      </c>
      <c r="F601" s="2">
        <v>599</v>
      </c>
    </row>
    <row r="602" spans="1:6" ht="15">
      <c r="A602" s="2">
        <v>599</v>
      </c>
      <c r="B602" s="10" t="s">
        <v>585</v>
      </c>
      <c r="C602" s="2" t="s">
        <v>94</v>
      </c>
      <c r="D602" s="2" t="s">
        <v>1756</v>
      </c>
      <c r="E602" s="20">
        <v>39.5</v>
      </c>
      <c r="F602" s="2">
        <v>599</v>
      </c>
    </row>
    <row r="603" spans="1:6" ht="15">
      <c r="A603" s="2">
        <v>602</v>
      </c>
      <c r="B603" s="10" t="s">
        <v>1757</v>
      </c>
      <c r="C603" s="2" t="s">
        <v>23</v>
      </c>
      <c r="D603" s="2" t="s">
        <v>1111</v>
      </c>
      <c r="E603" s="20">
        <v>39.4</v>
      </c>
      <c r="F603" s="2">
        <v>602</v>
      </c>
    </row>
    <row r="604" spans="1:6" ht="15">
      <c r="A604" s="2">
        <v>602</v>
      </c>
      <c r="B604" s="10" t="s">
        <v>1758</v>
      </c>
      <c r="C604" s="2" t="s">
        <v>59</v>
      </c>
      <c r="D604" s="2" t="s">
        <v>1759</v>
      </c>
      <c r="E604" s="20">
        <v>39.4</v>
      </c>
      <c r="F604" s="2">
        <v>602</v>
      </c>
    </row>
    <row r="605" spans="1:6" ht="15">
      <c r="A605" s="2">
        <v>602</v>
      </c>
      <c r="B605" s="10" t="s">
        <v>1760</v>
      </c>
      <c r="C605" s="2" t="s">
        <v>159</v>
      </c>
      <c r="D605" s="2" t="s">
        <v>1761</v>
      </c>
      <c r="E605" s="20">
        <v>39.4</v>
      </c>
      <c r="F605" s="2">
        <v>602</v>
      </c>
    </row>
    <row r="606" spans="1:6" ht="15">
      <c r="A606" s="2">
        <v>602</v>
      </c>
      <c r="B606" s="10" t="s">
        <v>743</v>
      </c>
      <c r="C606" s="2" t="s">
        <v>744</v>
      </c>
      <c r="D606" s="2" t="s">
        <v>1762</v>
      </c>
      <c r="E606" s="20">
        <v>39.4</v>
      </c>
      <c r="F606" s="2">
        <v>602</v>
      </c>
    </row>
    <row r="607" spans="1:6" ht="15">
      <c r="A607" s="2">
        <v>606</v>
      </c>
      <c r="B607" s="10" t="s">
        <v>791</v>
      </c>
      <c r="C607" s="2" t="s">
        <v>438</v>
      </c>
      <c r="D607" s="2" t="s">
        <v>1266</v>
      </c>
      <c r="E607" s="20">
        <v>39.299999999999997</v>
      </c>
      <c r="F607" s="2">
        <v>606</v>
      </c>
    </row>
    <row r="608" spans="1:6" ht="15">
      <c r="A608" s="2">
        <v>606</v>
      </c>
      <c r="B608" s="10" t="s">
        <v>1763</v>
      </c>
      <c r="C608" s="2" t="s">
        <v>2</v>
      </c>
      <c r="D608" s="2" t="s">
        <v>1764</v>
      </c>
      <c r="E608" s="20">
        <v>39.299999999999997</v>
      </c>
      <c r="F608" s="2">
        <v>606</v>
      </c>
    </row>
    <row r="609" spans="1:6" ht="15">
      <c r="A609" s="2">
        <v>606</v>
      </c>
      <c r="B609" s="10" t="s">
        <v>1765</v>
      </c>
      <c r="C609" s="2" t="s">
        <v>59</v>
      </c>
      <c r="D609" s="2" t="s">
        <v>1376</v>
      </c>
      <c r="E609" s="20">
        <v>39.299999999999997</v>
      </c>
      <c r="F609" s="2">
        <v>606</v>
      </c>
    </row>
    <row r="610" spans="1:6" ht="15">
      <c r="A610" s="2">
        <v>609</v>
      </c>
      <c r="B610" s="10" t="s">
        <v>797</v>
      </c>
      <c r="C610" s="2" t="s">
        <v>2</v>
      </c>
      <c r="D610" s="2" t="s">
        <v>1766</v>
      </c>
      <c r="E610" s="20">
        <v>39.200000000000003</v>
      </c>
      <c r="F610" s="2">
        <v>609</v>
      </c>
    </row>
    <row r="611" spans="1:6" ht="15">
      <c r="A611" s="2">
        <v>610</v>
      </c>
      <c r="B611" s="10" t="s">
        <v>547</v>
      </c>
      <c r="C611" s="2" t="s">
        <v>37</v>
      </c>
      <c r="D611" s="2" t="s">
        <v>1767</v>
      </c>
      <c r="E611" s="20">
        <v>39.1</v>
      </c>
      <c r="F611" s="2">
        <v>610</v>
      </c>
    </row>
    <row r="612" spans="1:6" ht="15">
      <c r="A612" s="2">
        <v>610</v>
      </c>
      <c r="B612" s="10" t="s">
        <v>535</v>
      </c>
      <c r="C612" s="2" t="s">
        <v>159</v>
      </c>
      <c r="D612" s="2" t="s">
        <v>1693</v>
      </c>
      <c r="E612" s="20">
        <v>39.1</v>
      </c>
      <c r="F612" s="2">
        <v>610</v>
      </c>
    </row>
    <row r="613" spans="1:6" ht="15">
      <c r="A613" s="2">
        <v>612</v>
      </c>
      <c r="B613" s="10" t="s">
        <v>1768</v>
      </c>
      <c r="C613" s="2" t="s">
        <v>6</v>
      </c>
      <c r="D613" s="2" t="s">
        <v>1042</v>
      </c>
      <c r="E613" s="20">
        <v>39</v>
      </c>
      <c r="F613" s="2">
        <v>612</v>
      </c>
    </row>
    <row r="614" spans="1:6" ht="15">
      <c r="A614" s="2">
        <v>612</v>
      </c>
      <c r="B614" s="10" t="s">
        <v>1769</v>
      </c>
      <c r="C614" s="2" t="s">
        <v>1471</v>
      </c>
      <c r="D614" s="2" t="s">
        <v>1472</v>
      </c>
      <c r="E614" s="20">
        <v>39</v>
      </c>
      <c r="F614" s="2">
        <v>612</v>
      </c>
    </row>
    <row r="615" spans="1:6" ht="15">
      <c r="A615" s="2">
        <v>614</v>
      </c>
      <c r="B615" s="10" t="s">
        <v>1770</v>
      </c>
      <c r="C615" s="2" t="s">
        <v>33</v>
      </c>
      <c r="D615" s="2" t="s">
        <v>1274</v>
      </c>
      <c r="E615" s="20">
        <v>38.9</v>
      </c>
      <c r="F615" s="2">
        <v>614</v>
      </c>
    </row>
    <row r="616" spans="1:6" ht="15">
      <c r="A616" s="2">
        <v>614</v>
      </c>
      <c r="B616" s="10" t="s">
        <v>824</v>
      </c>
      <c r="C616" s="2" t="s">
        <v>2</v>
      </c>
      <c r="D616" s="2" t="s">
        <v>1771</v>
      </c>
      <c r="E616" s="20">
        <v>38.9</v>
      </c>
      <c r="F616" s="2">
        <v>614</v>
      </c>
    </row>
    <row r="617" spans="1:6" ht="15">
      <c r="A617" s="2">
        <v>616</v>
      </c>
      <c r="B617" s="10" t="s">
        <v>1772</v>
      </c>
      <c r="C617" s="2" t="s">
        <v>23</v>
      </c>
      <c r="D617" s="2" t="s">
        <v>1311</v>
      </c>
      <c r="E617" s="20">
        <v>38.799999999999997</v>
      </c>
      <c r="F617" s="2">
        <v>616</v>
      </c>
    </row>
    <row r="618" spans="1:6" ht="15">
      <c r="A618" s="2">
        <v>616</v>
      </c>
      <c r="B618" s="10" t="s">
        <v>1773</v>
      </c>
      <c r="C618" s="2" t="s">
        <v>23</v>
      </c>
      <c r="D618" s="2" t="s">
        <v>1221</v>
      </c>
      <c r="E618" s="20">
        <v>38.799999999999997</v>
      </c>
      <c r="F618" s="2">
        <v>616</v>
      </c>
    </row>
    <row r="619" spans="1:6" ht="15">
      <c r="A619" s="2">
        <v>616</v>
      </c>
      <c r="B619" s="10" t="s">
        <v>1774</v>
      </c>
      <c r="C619" s="2" t="s">
        <v>59</v>
      </c>
      <c r="D619" s="2" t="s">
        <v>1775</v>
      </c>
      <c r="E619" s="20">
        <v>38.799999999999997</v>
      </c>
      <c r="F619" s="2">
        <v>616</v>
      </c>
    </row>
    <row r="620" spans="1:6" ht="15">
      <c r="A620" s="2">
        <v>619</v>
      </c>
      <c r="B620" s="10" t="s">
        <v>1776</v>
      </c>
      <c r="C620" s="2" t="s">
        <v>167</v>
      </c>
      <c r="D620" s="2" t="s">
        <v>1258</v>
      </c>
      <c r="E620" s="20">
        <v>38.700000000000003</v>
      </c>
      <c r="F620" s="2">
        <v>619</v>
      </c>
    </row>
    <row r="621" spans="1:6" ht="15">
      <c r="A621" s="2">
        <v>619</v>
      </c>
      <c r="B621" s="10" t="s">
        <v>1777</v>
      </c>
      <c r="C621" s="2" t="s">
        <v>167</v>
      </c>
      <c r="D621" s="2" t="s">
        <v>1778</v>
      </c>
      <c r="E621" s="20">
        <v>38.700000000000003</v>
      </c>
      <c r="F621" s="2">
        <v>619</v>
      </c>
    </row>
    <row r="622" spans="1:6" ht="15">
      <c r="A622" s="2">
        <v>621</v>
      </c>
      <c r="B622" s="10" t="s">
        <v>1779</v>
      </c>
      <c r="C622" s="2" t="s">
        <v>33</v>
      </c>
      <c r="D622" s="2" t="s">
        <v>1780</v>
      </c>
      <c r="E622" s="20">
        <v>38.6</v>
      </c>
      <c r="F622" s="2">
        <v>621</v>
      </c>
    </row>
    <row r="623" spans="1:6" ht="15">
      <c r="A623" s="2">
        <v>622</v>
      </c>
      <c r="B623" s="10" t="s">
        <v>659</v>
      </c>
      <c r="C623" s="2" t="s">
        <v>316</v>
      </c>
      <c r="D623" s="2" t="s">
        <v>1781</v>
      </c>
      <c r="E623" s="20">
        <v>38.5</v>
      </c>
      <c r="F623" s="2">
        <v>622</v>
      </c>
    </row>
    <row r="624" spans="1:6" ht="15">
      <c r="A624" s="2">
        <v>622</v>
      </c>
      <c r="B624" s="10" t="s">
        <v>1782</v>
      </c>
      <c r="C624" s="2" t="s">
        <v>2</v>
      </c>
      <c r="D624" s="2" t="s">
        <v>1783</v>
      </c>
      <c r="E624" s="20">
        <v>38.5</v>
      </c>
      <c r="F624" s="2">
        <v>622</v>
      </c>
    </row>
    <row r="625" spans="1:6" ht="15">
      <c r="A625" s="2">
        <v>624</v>
      </c>
      <c r="B625" s="10" t="s">
        <v>724</v>
      </c>
      <c r="C625" s="2" t="s">
        <v>167</v>
      </c>
      <c r="D625" s="2" t="s">
        <v>1784</v>
      </c>
      <c r="E625" s="20">
        <v>38.4</v>
      </c>
      <c r="F625" s="2">
        <v>624</v>
      </c>
    </row>
    <row r="626" spans="1:6" ht="15">
      <c r="A626" s="2">
        <v>625</v>
      </c>
      <c r="B626" s="10" t="s">
        <v>766</v>
      </c>
      <c r="C626" s="2" t="s">
        <v>159</v>
      </c>
      <c r="D626" s="2" t="s">
        <v>1785</v>
      </c>
      <c r="E626" s="20">
        <v>38.299999999999997</v>
      </c>
      <c r="F626" s="2">
        <v>625</v>
      </c>
    </row>
    <row r="627" spans="1:6" ht="15">
      <c r="A627" s="2">
        <v>626</v>
      </c>
      <c r="B627" s="10" t="s">
        <v>1786</v>
      </c>
      <c r="C627" s="2" t="s">
        <v>2</v>
      </c>
      <c r="D627" s="2" t="s">
        <v>1787</v>
      </c>
      <c r="E627" s="20">
        <v>38.200000000000003</v>
      </c>
      <c r="F627" s="2">
        <v>626</v>
      </c>
    </row>
    <row r="628" spans="1:6" ht="15">
      <c r="A628" s="2">
        <v>626</v>
      </c>
      <c r="B628" s="10" t="s">
        <v>420</v>
      </c>
      <c r="C628" s="2" t="s">
        <v>68</v>
      </c>
      <c r="D628" s="2" t="s">
        <v>1788</v>
      </c>
      <c r="E628" s="20">
        <v>38.200000000000003</v>
      </c>
      <c r="F628" s="2">
        <v>626</v>
      </c>
    </row>
    <row r="629" spans="1:6" ht="15">
      <c r="A629" s="2">
        <v>626</v>
      </c>
      <c r="B629" s="10" t="s">
        <v>1789</v>
      </c>
      <c r="C629" s="2" t="s">
        <v>2</v>
      </c>
      <c r="D629" s="2" t="s">
        <v>1790</v>
      </c>
      <c r="E629" s="20">
        <v>38.200000000000003</v>
      </c>
      <c r="F629" s="2">
        <v>626</v>
      </c>
    </row>
    <row r="630" spans="1:6" ht="15">
      <c r="A630" s="2">
        <v>626</v>
      </c>
      <c r="B630" s="10" t="s">
        <v>1791</v>
      </c>
      <c r="C630" s="2" t="s">
        <v>30</v>
      </c>
      <c r="D630" s="2" t="s">
        <v>1792</v>
      </c>
      <c r="E630" s="20">
        <v>38.200000000000003</v>
      </c>
      <c r="F630" s="2">
        <v>626</v>
      </c>
    </row>
    <row r="631" spans="1:6" ht="15">
      <c r="A631" s="2">
        <v>626</v>
      </c>
      <c r="B631" s="10" t="s">
        <v>965</v>
      </c>
      <c r="C631" s="2" t="s">
        <v>2</v>
      </c>
      <c r="D631" s="2" t="s">
        <v>1793</v>
      </c>
      <c r="E631" s="20">
        <v>38.200000000000003</v>
      </c>
      <c r="F631" s="2">
        <v>626</v>
      </c>
    </row>
    <row r="632" spans="1:6" ht="15">
      <c r="A632" s="2">
        <v>631</v>
      </c>
      <c r="B632" s="10" t="s">
        <v>626</v>
      </c>
      <c r="C632" s="2" t="s">
        <v>6</v>
      </c>
      <c r="D632" s="2" t="s">
        <v>1794</v>
      </c>
      <c r="E632" s="20">
        <v>38.1</v>
      </c>
      <c r="F632" s="2">
        <v>631</v>
      </c>
    </row>
    <row r="633" spans="1:6" ht="15">
      <c r="A633" s="2">
        <v>632</v>
      </c>
      <c r="B633" s="10" t="s">
        <v>712</v>
      </c>
      <c r="C633" s="2" t="s">
        <v>35</v>
      </c>
      <c r="D633" s="2" t="s">
        <v>1795</v>
      </c>
      <c r="E633" s="20">
        <v>37.9</v>
      </c>
      <c r="F633" s="2">
        <v>632</v>
      </c>
    </row>
    <row r="634" spans="1:6" ht="15">
      <c r="A634" s="2">
        <v>632</v>
      </c>
      <c r="B634" s="10" t="s">
        <v>1796</v>
      </c>
      <c r="C634" s="2" t="s">
        <v>2</v>
      </c>
      <c r="D634" s="2" t="s">
        <v>1797</v>
      </c>
      <c r="E634" s="20">
        <v>37.9</v>
      </c>
      <c r="F634" s="2">
        <v>632</v>
      </c>
    </row>
    <row r="635" spans="1:6" ht="15">
      <c r="A635" s="2">
        <v>632</v>
      </c>
      <c r="B635" s="10" t="s">
        <v>1798</v>
      </c>
      <c r="C635" s="2" t="s">
        <v>2</v>
      </c>
      <c r="D635" s="2" t="s">
        <v>1799</v>
      </c>
      <c r="E635" s="20">
        <v>37.9</v>
      </c>
      <c r="F635" s="2">
        <v>632</v>
      </c>
    </row>
    <row r="636" spans="1:6" ht="15">
      <c r="A636" s="2">
        <v>635</v>
      </c>
      <c r="B636" s="10" t="s">
        <v>1800</v>
      </c>
      <c r="C636" s="2" t="s">
        <v>6</v>
      </c>
      <c r="D636" s="2" t="s">
        <v>1189</v>
      </c>
      <c r="E636" s="20">
        <v>37.799999999999997</v>
      </c>
      <c r="F636" s="2">
        <v>635</v>
      </c>
    </row>
    <row r="637" spans="1:6" ht="15">
      <c r="A637" s="2">
        <v>635</v>
      </c>
      <c r="B637" s="10" t="s">
        <v>689</v>
      </c>
      <c r="C637" s="2" t="s">
        <v>386</v>
      </c>
      <c r="D637" s="2" t="s">
        <v>1368</v>
      </c>
      <c r="E637" s="20">
        <v>37.799999999999997</v>
      </c>
      <c r="F637" s="2">
        <v>635</v>
      </c>
    </row>
    <row r="638" spans="1:6" ht="15">
      <c r="A638" s="2">
        <v>635</v>
      </c>
      <c r="B638" s="10" t="s">
        <v>1801</v>
      </c>
      <c r="C638" s="2" t="s">
        <v>23</v>
      </c>
      <c r="D638" s="2" t="s">
        <v>1311</v>
      </c>
      <c r="E638" s="20">
        <v>37.799999999999997</v>
      </c>
      <c r="F638" s="2">
        <v>635</v>
      </c>
    </row>
    <row r="639" spans="1:6" ht="15">
      <c r="A639" s="2">
        <v>638</v>
      </c>
      <c r="B639" s="10" t="s">
        <v>1802</v>
      </c>
      <c r="C639" s="2" t="s">
        <v>138</v>
      </c>
      <c r="D639" s="2" t="s">
        <v>1803</v>
      </c>
      <c r="E639" s="20">
        <v>37.6</v>
      </c>
      <c r="F639" s="2">
        <v>638</v>
      </c>
    </row>
    <row r="640" spans="1:6" ht="15">
      <c r="A640" s="2">
        <v>638</v>
      </c>
      <c r="B640" s="10" t="s">
        <v>582</v>
      </c>
      <c r="C640" s="2" t="s">
        <v>81</v>
      </c>
      <c r="D640" s="2" t="s">
        <v>1804</v>
      </c>
      <c r="E640" s="20">
        <v>37.6</v>
      </c>
      <c r="F640" s="2">
        <v>638</v>
      </c>
    </row>
    <row r="641" spans="1:6" ht="15">
      <c r="A641" s="2">
        <v>640</v>
      </c>
      <c r="B641" s="10" t="s">
        <v>1805</v>
      </c>
      <c r="C641" s="2" t="s">
        <v>59</v>
      </c>
      <c r="D641" s="2" t="s">
        <v>1806</v>
      </c>
      <c r="E641" s="20">
        <v>37.5</v>
      </c>
      <c r="F641" s="2">
        <v>640</v>
      </c>
    </row>
    <row r="642" spans="1:6" ht="15">
      <c r="A642" s="2">
        <v>640</v>
      </c>
      <c r="B642" s="10" t="s">
        <v>891</v>
      </c>
      <c r="C642" s="2" t="s">
        <v>125</v>
      </c>
      <c r="D642" s="2" t="s">
        <v>1807</v>
      </c>
      <c r="E642" s="20">
        <v>37.5</v>
      </c>
      <c r="F642" s="2">
        <v>640</v>
      </c>
    </row>
    <row r="643" spans="1:6" ht="15">
      <c r="A643" s="2">
        <v>640</v>
      </c>
      <c r="B643" s="10" t="s">
        <v>734</v>
      </c>
      <c r="C643" s="2" t="s">
        <v>153</v>
      </c>
      <c r="D643" s="2" t="s">
        <v>1342</v>
      </c>
      <c r="E643" s="20">
        <v>37.5</v>
      </c>
      <c r="F643" s="2">
        <v>640</v>
      </c>
    </row>
    <row r="644" spans="1:6" ht="15">
      <c r="A644" s="2">
        <v>640</v>
      </c>
      <c r="B644" s="10" t="s">
        <v>1808</v>
      </c>
      <c r="C644" s="2" t="s">
        <v>167</v>
      </c>
      <c r="D644" s="2" t="s">
        <v>1809</v>
      </c>
      <c r="E644" s="20">
        <v>37.5</v>
      </c>
      <c r="F644" s="2">
        <v>640</v>
      </c>
    </row>
    <row r="645" spans="1:6" ht="15">
      <c r="A645" s="2">
        <v>644</v>
      </c>
      <c r="B645" s="10" t="s">
        <v>1810</v>
      </c>
      <c r="C645" s="2" t="s">
        <v>118</v>
      </c>
      <c r="D645" s="2" t="s">
        <v>1811</v>
      </c>
      <c r="E645" s="20">
        <v>37.4</v>
      </c>
      <c r="F645" s="2">
        <v>644</v>
      </c>
    </row>
    <row r="646" spans="1:6" ht="15">
      <c r="A646" s="2">
        <v>644</v>
      </c>
      <c r="B646" s="10" t="s">
        <v>1812</v>
      </c>
      <c r="C646" s="2" t="s">
        <v>30</v>
      </c>
      <c r="D646" s="2" t="s">
        <v>1813</v>
      </c>
      <c r="E646" s="20">
        <v>37.4</v>
      </c>
      <c r="F646" s="2">
        <v>644</v>
      </c>
    </row>
    <row r="647" spans="1:6" ht="15">
      <c r="A647" s="2">
        <v>646</v>
      </c>
      <c r="B647" s="10" t="s">
        <v>302</v>
      </c>
      <c r="C647" s="2" t="s">
        <v>138</v>
      </c>
      <c r="D647" s="2" t="s">
        <v>1814</v>
      </c>
      <c r="E647" s="20">
        <v>37.299999999999997</v>
      </c>
      <c r="F647" s="2">
        <v>646</v>
      </c>
    </row>
    <row r="648" spans="1:6" ht="15">
      <c r="A648" s="2">
        <v>647</v>
      </c>
      <c r="B648" s="10" t="s">
        <v>1815</v>
      </c>
      <c r="C648" s="2" t="s">
        <v>23</v>
      </c>
      <c r="D648" s="2" t="s">
        <v>1816</v>
      </c>
      <c r="E648" s="20">
        <v>37.200000000000003</v>
      </c>
      <c r="F648" s="2">
        <v>647</v>
      </c>
    </row>
    <row r="649" spans="1:6" ht="15">
      <c r="A649" s="2">
        <v>647</v>
      </c>
      <c r="B649" s="10" t="s">
        <v>982</v>
      </c>
      <c r="C649" s="2" t="s">
        <v>6</v>
      </c>
      <c r="D649" s="2" t="s">
        <v>1817</v>
      </c>
      <c r="E649" s="20">
        <v>37.200000000000003</v>
      </c>
      <c r="F649" s="2">
        <v>647</v>
      </c>
    </row>
    <row r="650" spans="1:6" ht="15">
      <c r="A650" s="2">
        <v>647</v>
      </c>
      <c r="B650" s="10" t="s">
        <v>1818</v>
      </c>
      <c r="C650" s="2" t="s">
        <v>2</v>
      </c>
      <c r="D650" s="2" t="s">
        <v>1819</v>
      </c>
      <c r="E650" s="20">
        <v>37.200000000000003</v>
      </c>
      <c r="F650" s="2">
        <v>647</v>
      </c>
    </row>
    <row r="651" spans="1:6" ht="15">
      <c r="A651" s="2">
        <v>650</v>
      </c>
      <c r="B651" s="10" t="s">
        <v>1820</v>
      </c>
      <c r="C651" s="2" t="s">
        <v>2</v>
      </c>
      <c r="D651" s="2" t="s">
        <v>1821</v>
      </c>
      <c r="E651" s="20">
        <v>37.1</v>
      </c>
      <c r="F651" s="2">
        <v>650</v>
      </c>
    </row>
    <row r="652" spans="1:6" ht="15">
      <c r="A652" s="2">
        <v>650</v>
      </c>
      <c r="B652" s="10" t="s">
        <v>739</v>
      </c>
      <c r="C652" s="2" t="s">
        <v>422</v>
      </c>
      <c r="D652" s="2" t="s">
        <v>1822</v>
      </c>
      <c r="E652" s="20">
        <v>37.1</v>
      </c>
      <c r="F652" s="2">
        <v>650</v>
      </c>
    </row>
    <row r="653" spans="1:6" ht="15">
      <c r="A653" s="2">
        <v>650</v>
      </c>
      <c r="B653" s="10" t="s">
        <v>1823</v>
      </c>
      <c r="C653" s="2" t="s">
        <v>2</v>
      </c>
      <c r="D653" s="2" t="s">
        <v>1096</v>
      </c>
      <c r="E653" s="20">
        <v>37.1</v>
      </c>
      <c r="F653" s="2">
        <v>650</v>
      </c>
    </row>
    <row r="654" spans="1:6" ht="15">
      <c r="A654" s="2">
        <v>653</v>
      </c>
      <c r="B654" s="10" t="s">
        <v>1824</v>
      </c>
      <c r="C654" s="2" t="s">
        <v>23</v>
      </c>
      <c r="D654" s="2" t="s">
        <v>1311</v>
      </c>
      <c r="E654" s="20">
        <v>37</v>
      </c>
      <c r="F654" s="2">
        <v>653</v>
      </c>
    </row>
    <row r="655" spans="1:6" ht="15">
      <c r="A655" s="2">
        <v>653</v>
      </c>
      <c r="B655" s="10" t="s">
        <v>1825</v>
      </c>
      <c r="C655" s="2" t="s">
        <v>2</v>
      </c>
      <c r="D655" s="2" t="s">
        <v>1826</v>
      </c>
      <c r="E655" s="20">
        <v>37</v>
      </c>
      <c r="F655" s="2">
        <v>653</v>
      </c>
    </row>
    <row r="656" spans="1:6" ht="15">
      <c r="A656" s="2">
        <v>653</v>
      </c>
      <c r="B656" s="10" t="s">
        <v>644</v>
      </c>
      <c r="C656" s="2" t="s">
        <v>125</v>
      </c>
      <c r="D656" s="2" t="s">
        <v>1827</v>
      </c>
      <c r="E656" s="20">
        <v>37</v>
      </c>
      <c r="F656" s="2">
        <v>653</v>
      </c>
    </row>
    <row r="657" spans="1:6" ht="15">
      <c r="A657" s="2">
        <v>653</v>
      </c>
      <c r="B657" s="10" t="s">
        <v>1828</v>
      </c>
      <c r="C657" s="2" t="s">
        <v>33</v>
      </c>
      <c r="D657" s="2" t="s">
        <v>1829</v>
      </c>
      <c r="E657" s="20">
        <v>37</v>
      </c>
      <c r="F657" s="2">
        <v>653</v>
      </c>
    </row>
    <row r="658" spans="1:6" ht="15">
      <c r="A658" s="2">
        <v>653</v>
      </c>
      <c r="B658" s="10" t="s">
        <v>1830</v>
      </c>
      <c r="C658" s="2" t="s">
        <v>2</v>
      </c>
      <c r="D658" s="2" t="s">
        <v>1831</v>
      </c>
      <c r="E658" s="20">
        <v>37</v>
      </c>
      <c r="F658" s="2">
        <v>653</v>
      </c>
    </row>
    <row r="659" spans="1:6" ht="15">
      <c r="A659" s="2">
        <v>653</v>
      </c>
      <c r="B659" s="10" t="s">
        <v>1832</v>
      </c>
      <c r="C659" s="2" t="s">
        <v>2</v>
      </c>
      <c r="D659" s="2" t="s">
        <v>1833</v>
      </c>
      <c r="E659" s="20">
        <v>37</v>
      </c>
      <c r="F659" s="2">
        <v>653</v>
      </c>
    </row>
    <row r="660" spans="1:6" ht="15">
      <c r="A660" s="2">
        <v>653</v>
      </c>
      <c r="B660" s="10" t="s">
        <v>1834</v>
      </c>
      <c r="C660" s="2" t="s">
        <v>2</v>
      </c>
      <c r="D660" s="2" t="s">
        <v>1835</v>
      </c>
      <c r="E660" s="20">
        <v>37</v>
      </c>
      <c r="F660" s="2">
        <v>653</v>
      </c>
    </row>
    <row r="661" spans="1:6" ht="15">
      <c r="A661" s="2">
        <v>660</v>
      </c>
      <c r="B661" s="10" t="s">
        <v>497</v>
      </c>
      <c r="C661" s="2" t="s">
        <v>30</v>
      </c>
      <c r="D661" s="2" t="s">
        <v>1061</v>
      </c>
      <c r="E661" s="20">
        <v>36.799999999999997</v>
      </c>
      <c r="F661" s="2">
        <v>660</v>
      </c>
    </row>
    <row r="662" spans="1:6" ht="15">
      <c r="A662" s="2">
        <v>660</v>
      </c>
      <c r="B662" s="10" t="s">
        <v>1836</v>
      </c>
      <c r="C662" s="2" t="s">
        <v>33</v>
      </c>
      <c r="D662" s="2" t="s">
        <v>1282</v>
      </c>
      <c r="E662" s="20">
        <v>36.799999999999997</v>
      </c>
      <c r="F662" s="2">
        <v>660</v>
      </c>
    </row>
    <row r="663" spans="1:6" ht="15">
      <c r="A663" s="2">
        <v>660</v>
      </c>
      <c r="B663" s="10" t="s">
        <v>1837</v>
      </c>
      <c r="C663" s="2" t="s">
        <v>159</v>
      </c>
      <c r="D663" s="2" t="s">
        <v>1838</v>
      </c>
      <c r="E663" s="20">
        <v>36.799999999999997</v>
      </c>
      <c r="F663" s="2">
        <v>660</v>
      </c>
    </row>
    <row r="664" spans="1:6" ht="15">
      <c r="A664" s="2">
        <v>660</v>
      </c>
      <c r="B664" s="10" t="s">
        <v>809</v>
      </c>
      <c r="C664" s="2" t="s">
        <v>810</v>
      </c>
      <c r="D664" s="2" t="s">
        <v>1839</v>
      </c>
      <c r="E664" s="20">
        <v>36.799999999999997</v>
      </c>
      <c r="F664" s="2">
        <v>660</v>
      </c>
    </row>
    <row r="665" spans="1:6" ht="15">
      <c r="A665" s="2">
        <v>660</v>
      </c>
      <c r="B665" s="10" t="s">
        <v>556</v>
      </c>
      <c r="C665" s="2" t="s">
        <v>2</v>
      </c>
      <c r="D665" s="2" t="s">
        <v>1840</v>
      </c>
      <c r="E665" s="20">
        <v>36.799999999999997</v>
      </c>
      <c r="F665" s="2">
        <v>660</v>
      </c>
    </row>
    <row r="666" spans="1:6" ht="15">
      <c r="A666" s="2">
        <v>665</v>
      </c>
      <c r="B666" s="10" t="s">
        <v>1841</v>
      </c>
      <c r="C666" s="2" t="s">
        <v>161</v>
      </c>
      <c r="D666" s="2" t="s">
        <v>1842</v>
      </c>
      <c r="E666" s="20">
        <v>36.700000000000003</v>
      </c>
      <c r="F666" s="2">
        <v>665</v>
      </c>
    </row>
    <row r="667" spans="1:6" ht="15">
      <c r="A667" s="2">
        <v>665</v>
      </c>
      <c r="B667" s="10" t="s">
        <v>1843</v>
      </c>
      <c r="C667" s="2" t="s">
        <v>133</v>
      </c>
      <c r="D667" s="2" t="s">
        <v>1844</v>
      </c>
      <c r="E667" s="20">
        <v>36.700000000000003</v>
      </c>
      <c r="F667" s="2">
        <v>665</v>
      </c>
    </row>
    <row r="668" spans="1:6" ht="15">
      <c r="A668" s="2">
        <v>667</v>
      </c>
      <c r="B668" s="10" t="s">
        <v>1845</v>
      </c>
      <c r="C668" s="2" t="s">
        <v>159</v>
      </c>
      <c r="D668" s="2" t="s">
        <v>1846</v>
      </c>
      <c r="E668" s="20">
        <v>36.6</v>
      </c>
      <c r="F668" s="2">
        <v>667</v>
      </c>
    </row>
    <row r="669" spans="1:6" ht="15">
      <c r="A669" s="2">
        <v>667</v>
      </c>
      <c r="B669" s="10" t="s">
        <v>632</v>
      </c>
      <c r="C669" s="2" t="s">
        <v>23</v>
      </c>
      <c r="D669" s="2" t="s">
        <v>1046</v>
      </c>
      <c r="E669" s="20">
        <v>36.6</v>
      </c>
      <c r="F669" s="2">
        <v>667</v>
      </c>
    </row>
    <row r="670" spans="1:6" ht="15">
      <c r="A670" s="2">
        <v>667</v>
      </c>
      <c r="B670" s="10" t="s">
        <v>635</v>
      </c>
      <c r="C670" s="2" t="s">
        <v>37</v>
      </c>
      <c r="D670" s="2" t="s">
        <v>1847</v>
      </c>
      <c r="E670" s="20">
        <v>36.6</v>
      </c>
      <c r="F670" s="2">
        <v>667</v>
      </c>
    </row>
    <row r="671" spans="1:6" ht="15">
      <c r="A671" s="2">
        <v>670</v>
      </c>
      <c r="B671" s="10" t="s">
        <v>1848</v>
      </c>
      <c r="C671" s="2" t="s">
        <v>23</v>
      </c>
      <c r="D671" s="2" t="s">
        <v>1046</v>
      </c>
      <c r="E671" s="20">
        <v>36.5</v>
      </c>
      <c r="F671" s="2">
        <v>670</v>
      </c>
    </row>
    <row r="672" spans="1:6" ht="15">
      <c r="A672" s="2">
        <v>670</v>
      </c>
      <c r="B672" s="10" t="s">
        <v>333</v>
      </c>
      <c r="C672" s="2" t="s">
        <v>94</v>
      </c>
      <c r="D672" s="2" t="s">
        <v>1756</v>
      </c>
      <c r="E672" s="20">
        <v>36.5</v>
      </c>
      <c r="F672" s="2">
        <v>670</v>
      </c>
    </row>
    <row r="673" spans="1:6" ht="15">
      <c r="A673" s="2">
        <v>672</v>
      </c>
      <c r="B673" s="10" t="s">
        <v>768</v>
      </c>
      <c r="C673" s="2" t="s">
        <v>23</v>
      </c>
      <c r="D673" s="2" t="s">
        <v>1046</v>
      </c>
      <c r="E673" s="20">
        <v>36.4</v>
      </c>
      <c r="F673" s="2">
        <v>672</v>
      </c>
    </row>
    <row r="674" spans="1:6" ht="15">
      <c r="A674" s="2">
        <v>672</v>
      </c>
      <c r="B674" s="10" t="s">
        <v>607</v>
      </c>
      <c r="C674" s="2" t="s">
        <v>6</v>
      </c>
      <c r="D674" s="2" t="s">
        <v>1849</v>
      </c>
      <c r="E674" s="20">
        <v>36.4</v>
      </c>
      <c r="F674" s="2">
        <v>672</v>
      </c>
    </row>
    <row r="675" spans="1:6" ht="15">
      <c r="A675" s="2">
        <v>672</v>
      </c>
      <c r="B675" s="10" t="s">
        <v>306</v>
      </c>
      <c r="C675" s="2" t="s">
        <v>112</v>
      </c>
      <c r="D675" s="2" t="s">
        <v>1850</v>
      </c>
      <c r="E675" s="20">
        <v>36.4</v>
      </c>
      <c r="F675" s="2">
        <v>672</v>
      </c>
    </row>
    <row r="676" spans="1:6" ht="15">
      <c r="A676" s="2">
        <v>672</v>
      </c>
      <c r="B676" s="10" t="s">
        <v>1851</v>
      </c>
      <c r="C676" s="2" t="s">
        <v>33</v>
      </c>
      <c r="D676" s="2" t="s">
        <v>1852</v>
      </c>
      <c r="E676" s="20">
        <v>36.4</v>
      </c>
      <c r="F676" s="2">
        <v>672</v>
      </c>
    </row>
    <row r="677" spans="1:6" ht="15">
      <c r="A677" s="2">
        <v>676</v>
      </c>
      <c r="B677" s="10" t="s">
        <v>1853</v>
      </c>
      <c r="C677" s="2" t="s">
        <v>23</v>
      </c>
      <c r="D677" s="2" t="s">
        <v>1854</v>
      </c>
      <c r="E677" s="20">
        <v>36.299999999999997</v>
      </c>
      <c r="F677" s="2">
        <v>676</v>
      </c>
    </row>
    <row r="678" spans="1:6" ht="15">
      <c r="A678" s="2">
        <v>676</v>
      </c>
      <c r="B678" s="10" t="s">
        <v>1855</v>
      </c>
      <c r="C678" s="2" t="s">
        <v>23</v>
      </c>
      <c r="D678" s="2" t="s">
        <v>1856</v>
      </c>
      <c r="E678" s="20">
        <v>36.299999999999997</v>
      </c>
      <c r="F678" s="2">
        <v>676</v>
      </c>
    </row>
    <row r="679" spans="1:6" ht="15">
      <c r="A679" s="2">
        <v>678</v>
      </c>
      <c r="B679" s="10" t="s">
        <v>606</v>
      </c>
      <c r="C679" s="2" t="s">
        <v>35</v>
      </c>
      <c r="D679" s="2" t="s">
        <v>1857</v>
      </c>
      <c r="E679" s="20">
        <v>36.200000000000003</v>
      </c>
      <c r="F679" s="2">
        <v>678</v>
      </c>
    </row>
    <row r="680" spans="1:6" ht="15">
      <c r="A680" s="2">
        <v>678</v>
      </c>
      <c r="B680" s="10" t="s">
        <v>558</v>
      </c>
      <c r="C680" s="2" t="s">
        <v>20</v>
      </c>
      <c r="D680" s="2" t="s">
        <v>1858</v>
      </c>
      <c r="E680" s="20">
        <v>36.200000000000003</v>
      </c>
      <c r="F680" s="2">
        <v>678</v>
      </c>
    </row>
    <row r="681" spans="1:6" ht="15">
      <c r="A681" s="2">
        <v>678</v>
      </c>
      <c r="B681" s="10" t="s">
        <v>1859</v>
      </c>
      <c r="C681" s="2" t="s">
        <v>2</v>
      </c>
      <c r="D681" s="2" t="s">
        <v>1860</v>
      </c>
      <c r="E681" s="20">
        <v>36.200000000000003</v>
      </c>
      <c r="F681" s="2">
        <v>678</v>
      </c>
    </row>
    <row r="682" spans="1:6" ht="15">
      <c r="A682" s="2">
        <v>678</v>
      </c>
      <c r="B682" s="10" t="s">
        <v>1861</v>
      </c>
      <c r="C682" s="2" t="s">
        <v>717</v>
      </c>
      <c r="D682" s="2" t="s">
        <v>1862</v>
      </c>
      <c r="E682" s="20">
        <v>36.200000000000003</v>
      </c>
      <c r="F682" s="2">
        <v>678</v>
      </c>
    </row>
    <row r="683" spans="1:6" ht="15">
      <c r="A683" s="2">
        <v>682</v>
      </c>
      <c r="B683" s="10" t="s">
        <v>1863</v>
      </c>
      <c r="C683" s="2" t="s">
        <v>386</v>
      </c>
      <c r="D683" s="2" t="s">
        <v>1864</v>
      </c>
      <c r="E683" s="20">
        <v>36.1</v>
      </c>
      <c r="F683" s="2">
        <v>682</v>
      </c>
    </row>
    <row r="684" spans="1:6" ht="15">
      <c r="A684" s="2">
        <v>683</v>
      </c>
      <c r="B684" s="10" t="s">
        <v>1865</v>
      </c>
      <c r="C684" s="2" t="s">
        <v>2</v>
      </c>
      <c r="D684" s="2" t="s">
        <v>1866</v>
      </c>
      <c r="E684" s="20">
        <v>36</v>
      </c>
      <c r="F684" s="2">
        <v>683</v>
      </c>
    </row>
    <row r="685" spans="1:6" ht="15">
      <c r="A685" s="2">
        <v>683</v>
      </c>
      <c r="B685" s="10" t="s">
        <v>1867</v>
      </c>
      <c r="C685" s="2" t="s">
        <v>2</v>
      </c>
      <c r="D685" s="2" t="s">
        <v>1678</v>
      </c>
      <c r="E685" s="20">
        <v>36</v>
      </c>
      <c r="F685" s="2">
        <v>683</v>
      </c>
    </row>
    <row r="686" spans="1:6" ht="15">
      <c r="A686" s="2">
        <v>685</v>
      </c>
      <c r="B686" s="10" t="s">
        <v>1868</v>
      </c>
      <c r="C686" s="2" t="s">
        <v>23</v>
      </c>
      <c r="D686" s="2" t="s">
        <v>1046</v>
      </c>
      <c r="E686" s="20">
        <v>35.9</v>
      </c>
      <c r="F686" s="2">
        <v>685</v>
      </c>
    </row>
    <row r="687" spans="1:6" ht="15">
      <c r="A687" s="2">
        <v>686</v>
      </c>
      <c r="B687" s="10" t="s">
        <v>1869</v>
      </c>
      <c r="C687" s="2" t="s">
        <v>23</v>
      </c>
      <c r="D687" s="2" t="s">
        <v>1816</v>
      </c>
      <c r="E687" s="20">
        <v>35.799999999999997</v>
      </c>
      <c r="F687" s="2">
        <v>686</v>
      </c>
    </row>
    <row r="688" spans="1:6" ht="15">
      <c r="A688" s="2">
        <v>686</v>
      </c>
      <c r="B688" s="10" t="s">
        <v>906</v>
      </c>
      <c r="C688" s="2" t="s">
        <v>190</v>
      </c>
      <c r="D688" s="2" t="s">
        <v>1870</v>
      </c>
      <c r="E688" s="20">
        <v>35.799999999999997</v>
      </c>
      <c r="F688" s="2">
        <v>686</v>
      </c>
    </row>
    <row r="689" spans="1:6" ht="15">
      <c r="A689" s="2">
        <v>688</v>
      </c>
      <c r="B689" s="10" t="s">
        <v>710</v>
      </c>
      <c r="C689" s="2" t="s">
        <v>30</v>
      </c>
      <c r="D689" s="2" t="s">
        <v>1871</v>
      </c>
      <c r="E689" s="20">
        <v>35.700000000000003</v>
      </c>
      <c r="F689" s="2">
        <v>688</v>
      </c>
    </row>
    <row r="690" spans="1:6" ht="15">
      <c r="A690" s="2">
        <v>689</v>
      </c>
      <c r="B690" s="10" t="s">
        <v>1872</v>
      </c>
      <c r="C690" s="2" t="s">
        <v>68</v>
      </c>
      <c r="D690" s="2" t="s">
        <v>1153</v>
      </c>
      <c r="E690" s="20">
        <v>35.6</v>
      </c>
      <c r="F690" s="2">
        <v>689</v>
      </c>
    </row>
    <row r="691" spans="1:6" ht="15">
      <c r="A691" s="2">
        <v>689</v>
      </c>
      <c r="B691" s="10" t="s">
        <v>1873</v>
      </c>
      <c r="C691" s="2" t="s">
        <v>59</v>
      </c>
      <c r="D691" s="2" t="s">
        <v>1874</v>
      </c>
      <c r="E691" s="20">
        <v>35.6</v>
      </c>
      <c r="F691" s="2">
        <v>689</v>
      </c>
    </row>
    <row r="692" spans="1:6" ht="15">
      <c r="A692" s="2">
        <v>691</v>
      </c>
      <c r="B692" s="10" t="s">
        <v>1875</v>
      </c>
      <c r="C692" s="2" t="s">
        <v>33</v>
      </c>
      <c r="D692" s="2" t="s">
        <v>1876</v>
      </c>
      <c r="E692" s="20">
        <v>35.5</v>
      </c>
      <c r="F692" s="2">
        <v>691</v>
      </c>
    </row>
    <row r="693" spans="1:6" ht="15">
      <c r="A693" s="2">
        <v>692</v>
      </c>
      <c r="B693" s="10" t="s">
        <v>1877</v>
      </c>
      <c r="C693" s="2" t="s">
        <v>2</v>
      </c>
      <c r="D693" s="2" t="s">
        <v>1878</v>
      </c>
      <c r="E693" s="20">
        <v>35.4</v>
      </c>
      <c r="F693" s="2">
        <v>692</v>
      </c>
    </row>
    <row r="694" spans="1:6" ht="15">
      <c r="A694" s="2">
        <v>693</v>
      </c>
      <c r="B694" s="10" t="s">
        <v>1879</v>
      </c>
      <c r="C694" s="2" t="s">
        <v>2</v>
      </c>
      <c r="D694" s="2" t="s">
        <v>1880</v>
      </c>
      <c r="E694" s="20">
        <v>35.299999999999997</v>
      </c>
      <c r="F694" s="2">
        <v>693</v>
      </c>
    </row>
    <row r="695" spans="1:6" ht="15">
      <c r="A695" s="2">
        <v>693</v>
      </c>
      <c r="B695" s="10" t="s">
        <v>1881</v>
      </c>
      <c r="C695" s="2" t="s">
        <v>167</v>
      </c>
      <c r="D695" s="2" t="s">
        <v>1882</v>
      </c>
      <c r="E695" s="20">
        <v>35.299999999999997</v>
      </c>
      <c r="F695" s="2">
        <v>693</v>
      </c>
    </row>
    <row r="696" spans="1:6" ht="15">
      <c r="A696" s="2">
        <v>693</v>
      </c>
      <c r="B696" s="10" t="s">
        <v>1883</v>
      </c>
      <c r="C696" s="2" t="s">
        <v>167</v>
      </c>
      <c r="D696" s="2" t="s">
        <v>1884</v>
      </c>
      <c r="E696" s="20">
        <v>35.299999999999997</v>
      </c>
      <c r="F696" s="2">
        <v>693</v>
      </c>
    </row>
    <row r="697" spans="1:6" ht="15">
      <c r="A697" s="2">
        <v>696</v>
      </c>
      <c r="B697" s="10" t="s">
        <v>1885</v>
      </c>
      <c r="C697" s="2" t="s">
        <v>2</v>
      </c>
      <c r="D697" s="2" t="s">
        <v>1886</v>
      </c>
      <c r="E697" s="20">
        <v>35.200000000000003</v>
      </c>
      <c r="F697" s="2">
        <v>696</v>
      </c>
    </row>
    <row r="698" spans="1:6" ht="15">
      <c r="A698" s="2">
        <v>696</v>
      </c>
      <c r="B698" s="10" t="s">
        <v>1887</v>
      </c>
      <c r="C698" s="2" t="s">
        <v>2</v>
      </c>
      <c r="D698" s="2" t="s">
        <v>1888</v>
      </c>
      <c r="E698" s="20">
        <v>35.200000000000003</v>
      </c>
      <c r="F698" s="2">
        <v>696</v>
      </c>
    </row>
    <row r="699" spans="1:6" ht="15">
      <c r="A699" s="2">
        <v>696</v>
      </c>
      <c r="B699" s="10" t="s">
        <v>835</v>
      </c>
      <c r="C699" s="2" t="s">
        <v>35</v>
      </c>
      <c r="D699" s="2" t="s">
        <v>1889</v>
      </c>
      <c r="E699" s="20">
        <v>35.200000000000003</v>
      </c>
      <c r="F699" s="2">
        <v>696</v>
      </c>
    </row>
    <row r="700" spans="1:6" ht="15">
      <c r="A700" s="2">
        <v>699</v>
      </c>
      <c r="B700" s="10" t="s">
        <v>1890</v>
      </c>
      <c r="C700" s="2" t="s">
        <v>2</v>
      </c>
      <c r="D700" s="2" t="s">
        <v>1891</v>
      </c>
      <c r="E700" s="20">
        <v>35.1</v>
      </c>
      <c r="F700" s="2">
        <v>699</v>
      </c>
    </row>
    <row r="701" spans="1:6" ht="15">
      <c r="A701" s="2">
        <v>699</v>
      </c>
      <c r="B701" s="10" t="s">
        <v>1892</v>
      </c>
      <c r="C701" s="2" t="s">
        <v>23</v>
      </c>
      <c r="D701" s="2" t="s">
        <v>1893</v>
      </c>
      <c r="E701" s="20">
        <v>35.1</v>
      </c>
      <c r="F701" s="2">
        <v>699</v>
      </c>
    </row>
    <row r="702" spans="1:6" ht="15">
      <c r="A702" s="2">
        <v>699</v>
      </c>
      <c r="B702" s="10" t="s">
        <v>1894</v>
      </c>
      <c r="C702" s="2" t="s">
        <v>1471</v>
      </c>
      <c r="D702" s="2" t="s">
        <v>1472</v>
      </c>
      <c r="E702" s="20">
        <v>35.1</v>
      </c>
      <c r="F702" s="2">
        <v>699</v>
      </c>
    </row>
    <row r="703" spans="1:6" ht="15">
      <c r="A703" s="2">
        <v>699</v>
      </c>
      <c r="B703" s="10" t="s">
        <v>1895</v>
      </c>
      <c r="C703" s="2" t="s">
        <v>20</v>
      </c>
      <c r="D703" s="2" t="s">
        <v>1896</v>
      </c>
      <c r="E703" s="20">
        <v>35.1</v>
      </c>
      <c r="F703" s="2">
        <v>699</v>
      </c>
    </row>
    <row r="704" spans="1:6" ht="15">
      <c r="A704" s="2">
        <v>703</v>
      </c>
      <c r="B704" s="10" t="s">
        <v>1897</v>
      </c>
      <c r="C704" s="2" t="s">
        <v>438</v>
      </c>
      <c r="D704" s="2" t="s">
        <v>1266</v>
      </c>
      <c r="E704" s="20">
        <v>35</v>
      </c>
      <c r="F704" s="2">
        <v>703</v>
      </c>
    </row>
    <row r="705" spans="1:6" ht="15">
      <c r="A705" s="2">
        <v>703</v>
      </c>
      <c r="B705" s="10" t="s">
        <v>1898</v>
      </c>
      <c r="C705" s="2" t="s">
        <v>6</v>
      </c>
      <c r="D705" s="2" t="s">
        <v>1899</v>
      </c>
      <c r="E705" s="20">
        <v>35</v>
      </c>
      <c r="F705" s="2">
        <v>703</v>
      </c>
    </row>
    <row r="706" spans="1:6" ht="15">
      <c r="A706" s="2">
        <v>705</v>
      </c>
      <c r="B706" s="10" t="s">
        <v>1900</v>
      </c>
      <c r="C706" s="2" t="s">
        <v>23</v>
      </c>
      <c r="D706" s="2" t="s">
        <v>1414</v>
      </c>
      <c r="E706" s="20">
        <v>34.9</v>
      </c>
      <c r="F706" s="2">
        <v>705</v>
      </c>
    </row>
    <row r="707" spans="1:6" ht="15">
      <c r="A707" s="2">
        <v>706</v>
      </c>
      <c r="B707" s="10" t="s">
        <v>1901</v>
      </c>
      <c r="C707" s="2" t="s">
        <v>756</v>
      </c>
      <c r="D707" s="2" t="s">
        <v>1743</v>
      </c>
      <c r="E707" s="20">
        <v>34.799999999999997</v>
      </c>
      <c r="F707" s="2">
        <v>706</v>
      </c>
    </row>
    <row r="708" spans="1:6" ht="15">
      <c r="A708" s="2">
        <v>706</v>
      </c>
      <c r="B708" s="10" t="s">
        <v>1902</v>
      </c>
      <c r="C708" s="2" t="s">
        <v>30</v>
      </c>
      <c r="D708" s="2" t="s">
        <v>1061</v>
      </c>
      <c r="E708" s="20">
        <v>34.799999999999997</v>
      </c>
      <c r="F708" s="2">
        <v>706</v>
      </c>
    </row>
    <row r="709" spans="1:6" ht="15">
      <c r="A709" s="2">
        <v>708</v>
      </c>
      <c r="B709" s="10" t="s">
        <v>775</v>
      </c>
      <c r="C709" s="2" t="s">
        <v>37</v>
      </c>
      <c r="D709" s="2" t="s">
        <v>1228</v>
      </c>
      <c r="E709" s="20">
        <v>34.700000000000003</v>
      </c>
      <c r="F709" s="2">
        <v>708</v>
      </c>
    </row>
    <row r="710" spans="1:6" ht="15">
      <c r="A710" s="2">
        <v>708</v>
      </c>
      <c r="B710" s="10" t="s">
        <v>401</v>
      </c>
      <c r="C710" s="2" t="s">
        <v>104</v>
      </c>
      <c r="D710" s="2" t="s">
        <v>1903</v>
      </c>
      <c r="E710" s="20">
        <v>34.700000000000003</v>
      </c>
      <c r="F710" s="2">
        <v>708</v>
      </c>
    </row>
    <row r="711" spans="1:6" ht="15">
      <c r="A711" s="2">
        <v>708</v>
      </c>
      <c r="B711" s="10" t="s">
        <v>1904</v>
      </c>
      <c r="C711" s="2" t="s">
        <v>33</v>
      </c>
      <c r="D711" s="2" t="s">
        <v>1905</v>
      </c>
      <c r="E711" s="20">
        <v>34.700000000000003</v>
      </c>
      <c r="F711" s="2">
        <v>708</v>
      </c>
    </row>
    <row r="712" spans="1:6" ht="15">
      <c r="A712" s="2">
        <v>711</v>
      </c>
      <c r="B712" s="10" t="s">
        <v>1906</v>
      </c>
      <c r="C712" s="2" t="s">
        <v>68</v>
      </c>
      <c r="D712" s="2" t="s">
        <v>1907</v>
      </c>
      <c r="E712" s="20">
        <v>34.6</v>
      </c>
      <c r="F712" s="2">
        <v>711</v>
      </c>
    </row>
    <row r="713" spans="1:6" ht="15">
      <c r="A713" s="2">
        <v>712</v>
      </c>
      <c r="B713" s="10" t="s">
        <v>1908</v>
      </c>
      <c r="C713" s="2" t="s">
        <v>23</v>
      </c>
      <c r="D713" s="2" t="s">
        <v>1046</v>
      </c>
      <c r="E713" s="20">
        <v>34.5</v>
      </c>
      <c r="F713" s="2">
        <v>712</v>
      </c>
    </row>
    <row r="714" spans="1:6" ht="15">
      <c r="A714" s="2">
        <v>712</v>
      </c>
      <c r="B714" s="10" t="s">
        <v>645</v>
      </c>
      <c r="C714" s="2" t="s">
        <v>151</v>
      </c>
      <c r="D714" s="2" t="s">
        <v>1909</v>
      </c>
      <c r="E714" s="20">
        <v>34.5</v>
      </c>
      <c r="F714" s="2">
        <v>712</v>
      </c>
    </row>
    <row r="715" spans="1:6" ht="15">
      <c r="A715" s="2">
        <v>712</v>
      </c>
      <c r="B715" s="10" t="s">
        <v>1910</v>
      </c>
      <c r="C715" s="2" t="s">
        <v>2</v>
      </c>
      <c r="D715" s="2" t="s">
        <v>1911</v>
      </c>
      <c r="E715" s="20">
        <v>34.5</v>
      </c>
      <c r="F715" s="2">
        <v>712</v>
      </c>
    </row>
    <row r="716" spans="1:6" ht="15">
      <c r="A716" s="2">
        <v>715</v>
      </c>
      <c r="B716" s="10" t="s">
        <v>1912</v>
      </c>
      <c r="C716" s="2" t="s">
        <v>23</v>
      </c>
      <c r="D716" s="2" t="s">
        <v>1913</v>
      </c>
      <c r="E716" s="20">
        <v>34.4</v>
      </c>
      <c r="F716" s="2">
        <v>715</v>
      </c>
    </row>
    <row r="717" spans="1:6" ht="15">
      <c r="A717" s="2">
        <v>715</v>
      </c>
      <c r="B717" s="10" t="s">
        <v>1914</v>
      </c>
      <c r="C717" s="2" t="s">
        <v>667</v>
      </c>
      <c r="D717" s="2" t="s">
        <v>1915</v>
      </c>
      <c r="E717" s="20">
        <v>34.4</v>
      </c>
      <c r="F717" s="2">
        <v>715</v>
      </c>
    </row>
    <row r="718" spans="1:6" ht="15">
      <c r="A718" s="2">
        <v>717</v>
      </c>
      <c r="B718" s="10" t="s">
        <v>751</v>
      </c>
      <c r="C718" s="2" t="s">
        <v>384</v>
      </c>
      <c r="D718" s="2" t="s">
        <v>1916</v>
      </c>
      <c r="E718" s="20">
        <v>34.299999999999997</v>
      </c>
      <c r="F718" s="2">
        <v>717</v>
      </c>
    </row>
    <row r="719" spans="1:6" ht="15">
      <c r="A719" s="2">
        <v>717</v>
      </c>
      <c r="B719" s="10" t="s">
        <v>1917</v>
      </c>
      <c r="C719" s="2" t="s">
        <v>1471</v>
      </c>
      <c r="D719" s="2" t="s">
        <v>1472</v>
      </c>
      <c r="E719" s="20">
        <v>34.299999999999997</v>
      </c>
      <c r="F719" s="2">
        <v>717</v>
      </c>
    </row>
    <row r="720" spans="1:6" ht="15">
      <c r="A720" s="2">
        <v>717</v>
      </c>
      <c r="B720" s="10" t="s">
        <v>1918</v>
      </c>
      <c r="C720" s="2" t="s">
        <v>159</v>
      </c>
      <c r="D720" s="2" t="s">
        <v>1919</v>
      </c>
      <c r="E720" s="20">
        <v>34.299999999999997</v>
      </c>
      <c r="F720" s="2">
        <v>717</v>
      </c>
    </row>
    <row r="721" spans="1:6" ht="15">
      <c r="A721" s="2">
        <v>720</v>
      </c>
      <c r="B721" s="10" t="s">
        <v>1920</v>
      </c>
      <c r="C721" s="2" t="s">
        <v>125</v>
      </c>
      <c r="D721" s="2" t="s">
        <v>1921</v>
      </c>
      <c r="E721" s="20">
        <v>34.200000000000003</v>
      </c>
      <c r="F721" s="2">
        <v>720</v>
      </c>
    </row>
    <row r="722" spans="1:6" ht="15">
      <c r="A722" s="2">
        <v>720</v>
      </c>
      <c r="B722" s="10" t="s">
        <v>407</v>
      </c>
      <c r="C722" s="2" t="s">
        <v>6</v>
      </c>
      <c r="D722" s="2" t="s">
        <v>1922</v>
      </c>
      <c r="E722" s="20">
        <v>34.200000000000003</v>
      </c>
      <c r="F722" s="2">
        <v>720</v>
      </c>
    </row>
    <row r="723" spans="1:6" ht="15">
      <c r="A723" s="2">
        <v>722</v>
      </c>
      <c r="B723" s="10" t="s">
        <v>1923</v>
      </c>
      <c r="C723" s="2" t="s">
        <v>584</v>
      </c>
      <c r="D723" s="2" t="s">
        <v>1584</v>
      </c>
      <c r="E723" s="20">
        <v>34.1</v>
      </c>
      <c r="F723" s="2">
        <v>722</v>
      </c>
    </row>
    <row r="724" spans="1:6" ht="15">
      <c r="A724" s="2">
        <v>722</v>
      </c>
      <c r="B724" s="10" t="s">
        <v>1924</v>
      </c>
      <c r="C724" s="2" t="s">
        <v>68</v>
      </c>
      <c r="D724" s="2" t="s">
        <v>1925</v>
      </c>
      <c r="E724" s="20">
        <v>34.1</v>
      </c>
      <c r="F724" s="2">
        <v>722</v>
      </c>
    </row>
    <row r="725" spans="1:6" ht="15">
      <c r="A725" s="2">
        <v>722</v>
      </c>
      <c r="B725" s="10" t="s">
        <v>1926</v>
      </c>
      <c r="C725" s="2" t="s">
        <v>2</v>
      </c>
      <c r="D725" s="2" t="s">
        <v>1008</v>
      </c>
      <c r="E725" s="20">
        <v>34.1</v>
      </c>
      <c r="F725" s="2">
        <v>722</v>
      </c>
    </row>
    <row r="726" spans="1:6" ht="15">
      <c r="A726" s="2">
        <v>725</v>
      </c>
      <c r="B726" s="10" t="s">
        <v>754</v>
      </c>
      <c r="C726" s="2" t="s">
        <v>384</v>
      </c>
      <c r="D726" s="2" t="s">
        <v>1927</v>
      </c>
      <c r="E726" s="20">
        <v>34</v>
      </c>
      <c r="F726" s="2">
        <v>725</v>
      </c>
    </row>
    <row r="727" spans="1:6" ht="15">
      <c r="A727" s="2">
        <v>725</v>
      </c>
      <c r="B727" s="10" t="s">
        <v>474</v>
      </c>
      <c r="C727" s="2" t="s">
        <v>68</v>
      </c>
      <c r="D727" s="2" t="s">
        <v>1928</v>
      </c>
      <c r="E727" s="20">
        <v>34</v>
      </c>
      <c r="F727" s="2">
        <v>725</v>
      </c>
    </row>
    <row r="728" spans="1:6" ht="15">
      <c r="A728" s="2">
        <v>725</v>
      </c>
      <c r="B728" s="10" t="s">
        <v>1929</v>
      </c>
      <c r="C728" s="2" t="s">
        <v>6</v>
      </c>
      <c r="D728" s="2" t="s">
        <v>1017</v>
      </c>
      <c r="E728" s="20">
        <v>34</v>
      </c>
      <c r="F728" s="2">
        <v>725</v>
      </c>
    </row>
    <row r="729" spans="1:6" ht="15">
      <c r="A729" s="2">
        <v>725</v>
      </c>
      <c r="B729" s="10" t="s">
        <v>1930</v>
      </c>
      <c r="C729" s="2" t="s">
        <v>125</v>
      </c>
      <c r="D729" s="2" t="s">
        <v>1931</v>
      </c>
      <c r="E729" s="20">
        <v>34</v>
      </c>
      <c r="F729" s="2">
        <v>725</v>
      </c>
    </row>
    <row r="730" spans="1:6" ht="15">
      <c r="A730" s="2">
        <v>729</v>
      </c>
      <c r="B730" s="10" t="s">
        <v>1932</v>
      </c>
      <c r="C730" s="2" t="s">
        <v>159</v>
      </c>
      <c r="D730" s="2" t="s">
        <v>1693</v>
      </c>
      <c r="E730" s="20">
        <v>33.9</v>
      </c>
      <c r="F730" s="2">
        <v>729</v>
      </c>
    </row>
    <row r="731" spans="1:6" ht="15">
      <c r="A731" s="2">
        <v>730</v>
      </c>
      <c r="B731" s="10" t="s">
        <v>1933</v>
      </c>
      <c r="C731" s="2" t="s">
        <v>438</v>
      </c>
      <c r="D731" s="2" t="s">
        <v>1269</v>
      </c>
      <c r="E731" s="20">
        <v>33.799999999999997</v>
      </c>
      <c r="F731" s="2">
        <v>730</v>
      </c>
    </row>
    <row r="732" spans="1:6" ht="15">
      <c r="A732" s="2">
        <v>731</v>
      </c>
      <c r="B732" s="10" t="s">
        <v>848</v>
      </c>
      <c r="C732" s="2" t="s">
        <v>35</v>
      </c>
      <c r="D732" s="2" t="s">
        <v>1934</v>
      </c>
      <c r="E732" s="20">
        <v>33.700000000000003</v>
      </c>
      <c r="F732" s="2">
        <v>731</v>
      </c>
    </row>
    <row r="733" spans="1:6" ht="15">
      <c r="A733" s="2">
        <v>731</v>
      </c>
      <c r="B733" s="10" t="s">
        <v>861</v>
      </c>
      <c r="C733" s="2" t="s">
        <v>167</v>
      </c>
      <c r="D733" s="2" t="s">
        <v>1935</v>
      </c>
      <c r="E733" s="20">
        <v>33.700000000000003</v>
      </c>
      <c r="F733" s="2">
        <v>731</v>
      </c>
    </row>
    <row r="734" spans="1:6" ht="15">
      <c r="A734" s="2">
        <v>733</v>
      </c>
      <c r="B734" s="10" t="s">
        <v>1936</v>
      </c>
      <c r="C734" s="2" t="s">
        <v>190</v>
      </c>
      <c r="D734" s="2" t="s">
        <v>1937</v>
      </c>
      <c r="E734" s="20">
        <v>33.6</v>
      </c>
      <c r="F734" s="2">
        <v>733</v>
      </c>
    </row>
    <row r="735" spans="1:6" ht="15">
      <c r="A735" s="2">
        <v>733</v>
      </c>
      <c r="B735" s="10" t="s">
        <v>560</v>
      </c>
      <c r="C735" s="2" t="s">
        <v>68</v>
      </c>
      <c r="D735" s="2" t="s">
        <v>1925</v>
      </c>
      <c r="E735" s="20">
        <v>33.6</v>
      </c>
      <c r="F735" s="2">
        <v>733</v>
      </c>
    </row>
    <row r="736" spans="1:6" ht="15">
      <c r="A736" s="2">
        <v>733</v>
      </c>
      <c r="B736" s="10" t="s">
        <v>1938</v>
      </c>
      <c r="C736" s="2" t="s">
        <v>138</v>
      </c>
      <c r="D736" s="2" t="s">
        <v>1939</v>
      </c>
      <c r="E736" s="20">
        <v>33.6</v>
      </c>
      <c r="F736" s="2">
        <v>733</v>
      </c>
    </row>
    <row r="737" spans="1:6" ht="15">
      <c r="A737" s="2">
        <v>736</v>
      </c>
      <c r="B737" s="10" t="s">
        <v>1940</v>
      </c>
      <c r="C737" s="2" t="s">
        <v>240</v>
      </c>
      <c r="D737" s="2" t="s">
        <v>1941</v>
      </c>
      <c r="E737" s="20">
        <v>33.5</v>
      </c>
      <c r="F737" s="2">
        <v>736</v>
      </c>
    </row>
    <row r="738" spans="1:6" ht="15">
      <c r="A738" s="2">
        <v>736</v>
      </c>
      <c r="B738" s="10" t="s">
        <v>1942</v>
      </c>
      <c r="C738" s="2" t="s">
        <v>23</v>
      </c>
      <c r="D738" s="2" t="s">
        <v>1943</v>
      </c>
      <c r="E738" s="20">
        <v>33.5</v>
      </c>
      <c r="F738" s="2">
        <v>736</v>
      </c>
    </row>
    <row r="739" spans="1:6" ht="15">
      <c r="A739" s="2">
        <v>736</v>
      </c>
      <c r="B739" s="10" t="s">
        <v>1944</v>
      </c>
      <c r="C739" s="2" t="s">
        <v>1471</v>
      </c>
      <c r="D739" s="2" t="s">
        <v>1945</v>
      </c>
      <c r="E739" s="20">
        <v>33.5</v>
      </c>
      <c r="F739" s="2">
        <v>736</v>
      </c>
    </row>
    <row r="740" spans="1:6" ht="15">
      <c r="A740" s="2">
        <v>736</v>
      </c>
      <c r="B740" s="10" t="s">
        <v>1946</v>
      </c>
      <c r="C740" s="2" t="s">
        <v>584</v>
      </c>
      <c r="D740" s="2" t="s">
        <v>1584</v>
      </c>
      <c r="E740" s="20">
        <v>33.5</v>
      </c>
      <c r="F740" s="2">
        <v>736</v>
      </c>
    </row>
    <row r="741" spans="1:6" ht="15">
      <c r="A741" s="2">
        <v>736</v>
      </c>
      <c r="B741" s="10" t="s">
        <v>1947</v>
      </c>
      <c r="C741" s="2" t="s">
        <v>23</v>
      </c>
      <c r="D741" s="2" t="s">
        <v>1244</v>
      </c>
      <c r="E741" s="20">
        <v>33.5</v>
      </c>
      <c r="F741" s="2">
        <v>736</v>
      </c>
    </row>
    <row r="742" spans="1:6" ht="15">
      <c r="A742" s="2">
        <v>736</v>
      </c>
      <c r="B742" s="10" t="s">
        <v>1948</v>
      </c>
      <c r="C742" s="2" t="s">
        <v>33</v>
      </c>
      <c r="D742" s="2" t="s">
        <v>1949</v>
      </c>
      <c r="E742" s="20">
        <v>33.5</v>
      </c>
      <c r="F742" s="2">
        <v>736</v>
      </c>
    </row>
    <row r="743" spans="1:6" ht="15">
      <c r="A743" s="2">
        <v>736</v>
      </c>
      <c r="B743" s="10" t="s">
        <v>1950</v>
      </c>
      <c r="C743" s="2" t="s">
        <v>190</v>
      </c>
      <c r="D743" s="2" t="s">
        <v>1951</v>
      </c>
      <c r="E743" s="20">
        <v>33.5</v>
      </c>
      <c r="F743" s="2">
        <v>736</v>
      </c>
    </row>
    <row r="744" spans="1:6" ht="15">
      <c r="A744" s="2">
        <v>743</v>
      </c>
      <c r="B744" s="10" t="s">
        <v>1952</v>
      </c>
      <c r="C744" s="2" t="s">
        <v>2</v>
      </c>
      <c r="D744" s="2" t="s">
        <v>1953</v>
      </c>
      <c r="E744" s="20">
        <v>33.4</v>
      </c>
      <c r="F744" s="2">
        <v>743</v>
      </c>
    </row>
    <row r="745" spans="1:6" ht="15">
      <c r="A745" s="2">
        <v>744</v>
      </c>
      <c r="B745" s="10" t="s">
        <v>608</v>
      </c>
      <c r="C745" s="2" t="s">
        <v>35</v>
      </c>
      <c r="D745" s="2" t="s">
        <v>1954</v>
      </c>
      <c r="E745" s="20">
        <v>33.200000000000003</v>
      </c>
      <c r="F745" s="2">
        <v>744</v>
      </c>
    </row>
    <row r="746" spans="1:6" ht="15">
      <c r="A746" s="2">
        <v>745</v>
      </c>
      <c r="B746" s="10" t="s">
        <v>583</v>
      </c>
      <c r="C746" s="2" t="s">
        <v>584</v>
      </c>
      <c r="D746" s="2" t="s">
        <v>1955</v>
      </c>
      <c r="E746" s="20">
        <v>33.1</v>
      </c>
      <c r="F746" s="2">
        <v>745</v>
      </c>
    </row>
    <row r="747" spans="1:6" ht="15">
      <c r="A747" s="2">
        <v>746</v>
      </c>
      <c r="B747" s="10" t="s">
        <v>1956</v>
      </c>
      <c r="C747" s="2" t="s">
        <v>23</v>
      </c>
      <c r="D747" s="2" t="s">
        <v>1414</v>
      </c>
      <c r="E747" s="20">
        <v>33</v>
      </c>
      <c r="F747" s="2">
        <v>746</v>
      </c>
    </row>
    <row r="748" spans="1:6" ht="15">
      <c r="A748" s="2">
        <v>746</v>
      </c>
      <c r="B748" s="10" t="s">
        <v>1957</v>
      </c>
      <c r="C748" s="2" t="s">
        <v>87</v>
      </c>
      <c r="D748" s="2" t="s">
        <v>1958</v>
      </c>
      <c r="E748" s="20">
        <v>33</v>
      </c>
      <c r="F748" s="2">
        <v>746</v>
      </c>
    </row>
    <row r="749" spans="1:6" ht="15">
      <c r="A749" s="2">
        <v>746</v>
      </c>
      <c r="B749" s="10" t="s">
        <v>818</v>
      </c>
      <c r="C749" s="2" t="s">
        <v>35</v>
      </c>
      <c r="D749" s="2" t="s">
        <v>1959</v>
      </c>
      <c r="E749" s="20">
        <v>33</v>
      </c>
      <c r="F749" s="2">
        <v>746</v>
      </c>
    </row>
    <row r="750" spans="1:6" ht="15">
      <c r="A750" s="2">
        <v>749</v>
      </c>
      <c r="B750" s="10" t="s">
        <v>1960</v>
      </c>
      <c r="C750" s="2" t="s">
        <v>33</v>
      </c>
      <c r="D750" s="2" t="s">
        <v>1961</v>
      </c>
      <c r="E750" s="20">
        <v>32.9</v>
      </c>
      <c r="F750" s="2">
        <v>749</v>
      </c>
    </row>
    <row r="751" spans="1:6" ht="15">
      <c r="A751" s="2">
        <v>750</v>
      </c>
      <c r="B751" s="10" t="s">
        <v>946</v>
      </c>
      <c r="C751" s="2" t="s">
        <v>682</v>
      </c>
      <c r="D751" s="2" t="s">
        <v>1962</v>
      </c>
      <c r="E751" s="20">
        <v>32.799999999999997</v>
      </c>
      <c r="F751" s="2">
        <v>750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9"/>
  <sheetViews>
    <sheetView workbookViewId="0">
      <selection activeCell="I1" sqref="I1:I1048576"/>
    </sheetView>
  </sheetViews>
  <sheetFormatPr defaultRowHeight="14.25"/>
  <cols>
    <col min="1" max="1" width="28.75" customWidth="1"/>
    <col min="2" max="2" width="12.375" customWidth="1"/>
    <col min="6" max="6" width="9" style="11"/>
  </cols>
  <sheetData>
    <row r="1" spans="1:9" ht="15">
      <c r="A1" s="5" t="s">
        <v>1996</v>
      </c>
      <c r="B1" s="5" t="s">
        <v>1997</v>
      </c>
      <c r="C1" s="5" t="s">
        <v>1995</v>
      </c>
      <c r="D1" s="5" t="s">
        <v>1998</v>
      </c>
      <c r="E1" s="5" t="s">
        <v>1999</v>
      </c>
      <c r="F1" s="21" t="s">
        <v>2000</v>
      </c>
      <c r="G1" s="5" t="s">
        <v>2001</v>
      </c>
      <c r="H1" s="5" t="s">
        <v>2002</v>
      </c>
      <c r="I1" s="5" t="s">
        <v>2003</v>
      </c>
    </row>
    <row r="2" spans="1:9" ht="15">
      <c r="A2" s="5" t="s">
        <v>2004</v>
      </c>
      <c r="B2" s="5" t="s">
        <v>2005</v>
      </c>
      <c r="C2" s="5">
        <v>1</v>
      </c>
      <c r="D2" s="5">
        <v>89.6</v>
      </c>
      <c r="E2" s="5">
        <v>94.5</v>
      </c>
      <c r="F2" s="21">
        <v>99.1</v>
      </c>
      <c r="G2" s="5">
        <v>99.2</v>
      </c>
      <c r="H2" s="5">
        <v>62.5</v>
      </c>
      <c r="I2" s="5">
        <v>95</v>
      </c>
    </row>
    <row r="3" spans="1:9" ht="15">
      <c r="A3" s="5" t="s">
        <v>1969</v>
      </c>
      <c r="B3" s="5" t="s">
        <v>2</v>
      </c>
      <c r="C3" s="5">
        <v>2</v>
      </c>
      <c r="D3" s="5">
        <v>95.5</v>
      </c>
      <c r="E3" s="5">
        <v>63.4</v>
      </c>
      <c r="F3" s="21">
        <v>95.7</v>
      </c>
      <c r="G3" s="5">
        <v>99.8</v>
      </c>
      <c r="H3" s="5">
        <v>90.8</v>
      </c>
      <c r="I3" s="5">
        <v>94.3</v>
      </c>
    </row>
    <row r="4" spans="1:9" ht="15">
      <c r="A4" s="5" t="s">
        <v>2006</v>
      </c>
      <c r="B4" s="5" t="s">
        <v>2</v>
      </c>
      <c r="C4" s="5">
        <v>3</v>
      </c>
      <c r="D4" s="5">
        <v>92.6</v>
      </c>
      <c r="E4" s="5">
        <v>76.5</v>
      </c>
      <c r="F4" s="21">
        <v>95.9</v>
      </c>
      <c r="G4" s="5">
        <v>99.9</v>
      </c>
      <c r="H4" s="5">
        <v>60.9</v>
      </c>
      <c r="I4" s="5">
        <v>93.8</v>
      </c>
    </row>
    <row r="5" spans="1:9" ht="15">
      <c r="A5" s="5" t="s">
        <v>2007</v>
      </c>
      <c r="B5" s="5" t="s">
        <v>6</v>
      </c>
      <c r="C5" s="5">
        <v>4</v>
      </c>
      <c r="D5" s="5">
        <v>90.6</v>
      </c>
      <c r="E5" s="5">
        <v>92.4</v>
      </c>
      <c r="F5" s="21">
        <v>97.2</v>
      </c>
      <c r="G5" s="5">
        <v>96.8</v>
      </c>
      <c r="H5" s="5">
        <v>50.4</v>
      </c>
      <c r="I5" s="5">
        <v>93.6</v>
      </c>
    </row>
    <row r="6" spans="1:9" ht="15">
      <c r="A6" s="5" t="s">
        <v>999</v>
      </c>
      <c r="B6" s="5" t="s">
        <v>2</v>
      </c>
      <c r="C6" s="5">
        <v>5</v>
      </c>
      <c r="D6" s="5">
        <v>90.3</v>
      </c>
      <c r="E6" s="5">
        <v>85.6</v>
      </c>
      <c r="F6" s="21">
        <v>92.3</v>
      </c>
      <c r="G6" s="5">
        <v>99.9</v>
      </c>
      <c r="H6" s="5">
        <v>88.4</v>
      </c>
      <c r="I6" s="5">
        <v>93.4</v>
      </c>
    </row>
    <row r="7" spans="1:9" ht="15">
      <c r="A7" s="5" t="s">
        <v>4</v>
      </c>
      <c r="B7" s="5" t="s">
        <v>2</v>
      </c>
      <c r="C7" s="5">
        <v>6</v>
      </c>
      <c r="D7" s="5">
        <v>87.5</v>
      </c>
      <c r="E7" s="5">
        <v>77.900000000000006</v>
      </c>
      <c r="F7" s="21">
        <v>98.3</v>
      </c>
      <c r="G7" s="5">
        <v>99.7</v>
      </c>
      <c r="H7" s="5">
        <v>47.3</v>
      </c>
      <c r="I7" s="5">
        <v>92.7</v>
      </c>
    </row>
    <row r="8" spans="1:9" ht="15">
      <c r="A8" s="5" t="s">
        <v>11</v>
      </c>
      <c r="B8" s="5" t="s">
        <v>2</v>
      </c>
      <c r="C8" s="5">
        <v>7</v>
      </c>
      <c r="D8" s="5">
        <v>89.5</v>
      </c>
      <c r="E8" s="5">
        <v>77.2</v>
      </c>
      <c r="F8" s="21">
        <v>88.4</v>
      </c>
      <c r="G8" s="5">
        <v>99.2</v>
      </c>
      <c r="H8" s="5">
        <v>49.9</v>
      </c>
      <c r="I8" s="5">
        <v>90.2</v>
      </c>
    </row>
    <row r="9" spans="1:9" ht="15">
      <c r="A9" s="5" t="s">
        <v>9</v>
      </c>
      <c r="B9" s="5" t="s">
        <v>6</v>
      </c>
      <c r="C9" s="5">
        <v>8</v>
      </c>
      <c r="D9" s="5">
        <v>86.4</v>
      </c>
      <c r="E9" s="5">
        <v>96.5</v>
      </c>
      <c r="F9" s="21">
        <v>86.6</v>
      </c>
      <c r="G9" s="5">
        <v>97.3</v>
      </c>
      <c r="H9" s="5">
        <v>67.5</v>
      </c>
      <c r="I9" s="5">
        <v>90</v>
      </c>
    </row>
    <row r="10" spans="1:9" ht="15">
      <c r="A10" s="5" t="s">
        <v>2008</v>
      </c>
      <c r="B10" s="5" t="s">
        <v>8</v>
      </c>
      <c r="C10" s="5">
        <v>9</v>
      </c>
      <c r="D10" s="5">
        <v>81.5</v>
      </c>
      <c r="E10" s="5">
        <v>98.1</v>
      </c>
      <c r="F10" s="21">
        <v>93.7</v>
      </c>
      <c r="G10" s="5">
        <v>92.5</v>
      </c>
      <c r="H10" s="5">
        <v>63.7</v>
      </c>
      <c r="I10" s="5">
        <v>89.3</v>
      </c>
    </row>
    <row r="11" spans="1:9" ht="15">
      <c r="A11" s="5" t="s">
        <v>2009</v>
      </c>
      <c r="B11" s="5" t="s">
        <v>2</v>
      </c>
      <c r="C11" s="5">
        <f>10</f>
        <v>10</v>
      </c>
      <c r="D11" s="5">
        <v>82.4</v>
      </c>
      <c r="E11" s="5">
        <v>59.6</v>
      </c>
      <c r="F11" s="21">
        <v>96.1</v>
      </c>
      <c r="G11" s="5">
        <v>99.8</v>
      </c>
      <c r="H11" s="5">
        <v>37.6</v>
      </c>
      <c r="I11" s="5">
        <v>88.9</v>
      </c>
    </row>
    <row r="12" spans="1:9" ht="15">
      <c r="A12" s="5" t="s">
        <v>10</v>
      </c>
      <c r="B12" s="5" t="s">
        <v>2</v>
      </c>
      <c r="C12" s="5">
        <f>10</f>
        <v>10</v>
      </c>
      <c r="D12" s="5">
        <v>88.1</v>
      </c>
      <c r="E12" s="5">
        <v>67.8</v>
      </c>
      <c r="F12" s="21">
        <v>89.1</v>
      </c>
      <c r="G12" s="5">
        <v>99.1</v>
      </c>
      <c r="H12" s="5">
        <v>37.700000000000003</v>
      </c>
      <c r="I12" s="5">
        <v>88.9</v>
      </c>
    </row>
    <row r="13" spans="1:9" ht="15">
      <c r="A13" s="5" t="s">
        <v>13</v>
      </c>
      <c r="B13" s="5" t="s">
        <v>2</v>
      </c>
      <c r="C13" s="5">
        <v>12</v>
      </c>
      <c r="D13" s="5">
        <v>88.5</v>
      </c>
      <c r="E13" s="5">
        <v>64.3</v>
      </c>
      <c r="F13" s="21">
        <v>87.8</v>
      </c>
      <c r="G13" s="5">
        <v>97.8</v>
      </c>
      <c r="H13" s="5">
        <v>44.5</v>
      </c>
      <c r="I13" s="5">
        <v>88.2</v>
      </c>
    </row>
    <row r="14" spans="1:9" ht="15">
      <c r="A14" s="5" t="s">
        <v>16</v>
      </c>
      <c r="B14" s="5" t="s">
        <v>2</v>
      </c>
      <c r="C14" s="5">
        <v>13</v>
      </c>
      <c r="D14" s="5">
        <v>85.9</v>
      </c>
      <c r="E14" s="5">
        <v>50.1</v>
      </c>
      <c r="F14" s="21">
        <v>88.9</v>
      </c>
      <c r="G14" s="5">
        <v>98.6</v>
      </c>
      <c r="H14" s="5">
        <v>49.9</v>
      </c>
      <c r="I14" s="5">
        <v>87.1</v>
      </c>
    </row>
    <row r="15" spans="1:9" ht="15">
      <c r="A15" s="5" t="s">
        <v>2010</v>
      </c>
      <c r="B15" s="5" t="s">
        <v>2</v>
      </c>
      <c r="C15" s="5">
        <v>14</v>
      </c>
      <c r="D15" s="5">
        <v>82.9</v>
      </c>
      <c r="E15" s="5">
        <v>58</v>
      </c>
      <c r="F15" s="21">
        <v>89</v>
      </c>
      <c r="G15" s="5">
        <v>98.4</v>
      </c>
      <c r="H15" s="5">
        <v>47.1</v>
      </c>
      <c r="I15" s="5">
        <v>86.6</v>
      </c>
    </row>
    <row r="16" spans="1:9" ht="15">
      <c r="A16" s="5" t="s">
        <v>1021</v>
      </c>
      <c r="B16" s="5" t="s">
        <v>6</v>
      </c>
      <c r="C16" s="5">
        <v>15</v>
      </c>
      <c r="D16" s="5">
        <v>77.400000000000006</v>
      </c>
      <c r="E16" s="5">
        <v>94.3</v>
      </c>
      <c r="F16" s="21">
        <v>90</v>
      </c>
      <c r="G16" s="5">
        <v>94</v>
      </c>
      <c r="H16" s="5">
        <v>41.9</v>
      </c>
      <c r="I16" s="5">
        <v>86.5</v>
      </c>
    </row>
    <row r="17" spans="1:9" ht="15">
      <c r="A17" s="5" t="s">
        <v>17</v>
      </c>
      <c r="B17" s="5" t="s">
        <v>2</v>
      </c>
      <c r="C17" s="5">
        <v>16</v>
      </c>
      <c r="D17" s="5">
        <v>86.9</v>
      </c>
      <c r="E17" s="5">
        <v>75.3</v>
      </c>
      <c r="F17" s="21">
        <v>78.900000000000006</v>
      </c>
      <c r="G17" s="5">
        <v>98.6</v>
      </c>
      <c r="H17" s="5">
        <v>44.9</v>
      </c>
      <c r="I17" s="5">
        <v>86.1</v>
      </c>
    </row>
    <row r="18" spans="1:9" ht="15">
      <c r="A18" s="5" t="s">
        <v>15</v>
      </c>
      <c r="B18" s="5" t="s">
        <v>2</v>
      </c>
      <c r="C18" s="5">
        <v>17</v>
      </c>
      <c r="D18" s="5">
        <v>77.400000000000006</v>
      </c>
      <c r="E18" s="5">
        <v>71.099999999999994</v>
      </c>
      <c r="F18" s="21">
        <v>84.3</v>
      </c>
      <c r="G18" s="5">
        <v>98.4</v>
      </c>
      <c r="H18" s="5">
        <v>100</v>
      </c>
      <c r="I18" s="5">
        <v>85.9</v>
      </c>
    </row>
    <row r="19" spans="1:9" ht="15">
      <c r="A19" s="5" t="s">
        <v>24</v>
      </c>
      <c r="B19" s="5" t="s">
        <v>2</v>
      </c>
      <c r="C19" s="5">
        <v>18</v>
      </c>
      <c r="D19" s="5">
        <v>80.7</v>
      </c>
      <c r="E19" s="5">
        <v>58.2</v>
      </c>
      <c r="F19" s="21">
        <v>80</v>
      </c>
      <c r="G19" s="5">
        <v>98.8</v>
      </c>
      <c r="H19" s="5">
        <v>100</v>
      </c>
      <c r="I19" s="5">
        <v>84.7</v>
      </c>
    </row>
    <row r="20" spans="1:9" ht="15">
      <c r="A20" s="5" t="s">
        <v>14</v>
      </c>
      <c r="B20" s="5" t="s">
        <v>2</v>
      </c>
      <c r="C20" s="5">
        <v>19</v>
      </c>
      <c r="D20" s="5">
        <v>79.7</v>
      </c>
      <c r="E20" s="5">
        <v>62.2</v>
      </c>
      <c r="F20" s="21">
        <v>86.5</v>
      </c>
      <c r="G20" s="5">
        <v>97.2</v>
      </c>
      <c r="H20" s="5">
        <v>36</v>
      </c>
      <c r="I20" s="5">
        <v>84.6</v>
      </c>
    </row>
    <row r="21" spans="1:9" ht="15">
      <c r="A21" s="5" t="s">
        <v>25</v>
      </c>
      <c r="B21" s="5" t="s">
        <v>2</v>
      </c>
      <c r="C21" s="5">
        <v>20</v>
      </c>
      <c r="D21" s="5">
        <v>75.8</v>
      </c>
      <c r="E21" s="5">
        <v>56.1</v>
      </c>
      <c r="F21" s="21">
        <v>85</v>
      </c>
      <c r="G21" s="5">
        <v>97</v>
      </c>
      <c r="H21" s="5">
        <v>85.8</v>
      </c>
      <c r="I21" s="5">
        <v>83.7</v>
      </c>
    </row>
    <row r="22" spans="1:9" ht="15">
      <c r="A22" s="5" t="s">
        <v>21</v>
      </c>
      <c r="B22" s="5" t="s">
        <v>2</v>
      </c>
      <c r="C22" s="5">
        <v>21</v>
      </c>
      <c r="D22" s="5">
        <v>79.400000000000006</v>
      </c>
      <c r="E22" s="5">
        <v>54.6</v>
      </c>
      <c r="F22" s="21">
        <v>86.1</v>
      </c>
      <c r="G22" s="5">
        <v>95.8</v>
      </c>
      <c r="H22" s="5">
        <v>43.9</v>
      </c>
      <c r="I22" s="5">
        <v>83.6</v>
      </c>
    </row>
    <row r="23" spans="1:9" ht="15">
      <c r="A23" s="5" t="s">
        <v>31</v>
      </c>
      <c r="B23" s="5" t="s">
        <v>30</v>
      </c>
      <c r="C23" s="5">
        <v>22</v>
      </c>
      <c r="D23" s="5">
        <v>74.599999999999994</v>
      </c>
      <c r="E23" s="5">
        <v>78.3</v>
      </c>
      <c r="F23" s="21">
        <v>86.3</v>
      </c>
      <c r="G23" s="5">
        <v>91.9</v>
      </c>
      <c r="H23" s="5">
        <v>48.8</v>
      </c>
      <c r="I23" s="5">
        <v>83</v>
      </c>
    </row>
    <row r="24" spans="1:9" ht="15">
      <c r="A24" s="5" t="s">
        <v>56</v>
      </c>
      <c r="B24" s="5" t="s">
        <v>2</v>
      </c>
      <c r="C24" s="5">
        <v>23</v>
      </c>
      <c r="D24" s="5">
        <v>70.2</v>
      </c>
      <c r="E24" s="5">
        <v>59.6</v>
      </c>
      <c r="F24" s="21">
        <v>84</v>
      </c>
      <c r="G24" s="5">
        <v>99.3</v>
      </c>
      <c r="H24" s="5">
        <v>51.8</v>
      </c>
      <c r="I24" s="5">
        <v>81.8</v>
      </c>
    </row>
    <row r="25" spans="1:9" ht="15">
      <c r="A25" s="5" t="s">
        <v>3074</v>
      </c>
      <c r="B25" s="5" t="s">
        <v>12</v>
      </c>
      <c r="C25" s="5">
        <v>24</v>
      </c>
      <c r="D25" s="5">
        <v>76.7</v>
      </c>
      <c r="E25" s="5">
        <v>96</v>
      </c>
      <c r="F25" s="21">
        <v>86.9</v>
      </c>
      <c r="G25" s="5">
        <v>79.7</v>
      </c>
      <c r="H25" s="5">
        <v>61.3</v>
      </c>
      <c r="I25" s="5">
        <v>81.7</v>
      </c>
    </row>
    <row r="26" spans="1:9" ht="15">
      <c r="A26" s="5" t="s">
        <v>1403</v>
      </c>
      <c r="B26" s="5" t="s">
        <v>6</v>
      </c>
      <c r="C26" s="5">
        <f>25</f>
        <v>25</v>
      </c>
      <c r="D26" s="5">
        <v>70.8</v>
      </c>
      <c r="E26" s="5">
        <v>91</v>
      </c>
      <c r="F26" s="21">
        <v>74.7</v>
      </c>
      <c r="G26" s="5">
        <v>96.3</v>
      </c>
      <c r="H26" s="5">
        <v>34.799999999999997</v>
      </c>
      <c r="I26" s="5">
        <v>80.2</v>
      </c>
    </row>
    <row r="27" spans="1:9" ht="15">
      <c r="A27" s="5" t="s">
        <v>57</v>
      </c>
      <c r="B27" s="5" t="s">
        <v>2</v>
      </c>
      <c r="C27" s="5">
        <f>25</f>
        <v>25</v>
      </c>
      <c r="D27" s="5">
        <v>70.2</v>
      </c>
      <c r="E27" s="5">
        <v>55</v>
      </c>
      <c r="F27" s="21">
        <v>80.400000000000006</v>
      </c>
      <c r="G27" s="5">
        <v>98.8</v>
      </c>
      <c r="H27" s="5">
        <v>49.8</v>
      </c>
      <c r="I27" s="5">
        <v>80.2</v>
      </c>
    </row>
    <row r="28" spans="1:9" ht="15">
      <c r="A28" s="5" t="s">
        <v>1041</v>
      </c>
      <c r="B28" s="5" t="s">
        <v>6</v>
      </c>
      <c r="C28" s="5">
        <v>27</v>
      </c>
      <c r="D28" s="5">
        <v>67.5</v>
      </c>
      <c r="E28" s="5">
        <v>91.5</v>
      </c>
      <c r="F28" s="21">
        <v>74.7</v>
      </c>
      <c r="G28" s="5">
        <v>96</v>
      </c>
      <c r="H28" s="5">
        <v>35</v>
      </c>
      <c r="I28" s="5">
        <v>79.2</v>
      </c>
    </row>
    <row r="29" spans="1:9" ht="15">
      <c r="A29" s="5" t="s">
        <v>1081</v>
      </c>
      <c r="B29" s="5" t="s">
        <v>74</v>
      </c>
      <c r="C29" s="5">
        <v>28</v>
      </c>
      <c r="D29" s="5">
        <v>62.1</v>
      </c>
      <c r="E29" s="5">
        <v>74.2</v>
      </c>
      <c r="F29" s="21">
        <v>76</v>
      </c>
      <c r="G29" s="5">
        <v>95.9</v>
      </c>
      <c r="H29" s="5">
        <v>72.099999999999994</v>
      </c>
      <c r="I29" s="5">
        <v>77.599999999999994</v>
      </c>
    </row>
    <row r="30" spans="1:9" ht="15">
      <c r="A30" s="5" t="s">
        <v>40</v>
      </c>
      <c r="B30" s="5" t="s">
        <v>23</v>
      </c>
      <c r="C30" s="5">
        <v>29</v>
      </c>
      <c r="D30" s="5">
        <v>84.6</v>
      </c>
      <c r="E30" s="5">
        <v>50.3</v>
      </c>
      <c r="F30" s="21">
        <v>80.3</v>
      </c>
      <c r="G30" s="5">
        <v>71.599999999999994</v>
      </c>
      <c r="H30" s="5">
        <v>100</v>
      </c>
      <c r="I30" s="5">
        <v>77.2</v>
      </c>
    </row>
    <row r="31" spans="1:9" ht="15">
      <c r="A31" s="5" t="s">
        <v>1068</v>
      </c>
      <c r="B31" s="5" t="s">
        <v>8</v>
      </c>
      <c r="C31" s="5">
        <f>30</f>
        <v>30</v>
      </c>
      <c r="D31" s="5">
        <v>62.9</v>
      </c>
      <c r="E31" s="5">
        <v>98.6</v>
      </c>
      <c r="F31" s="21">
        <v>66.099999999999994</v>
      </c>
      <c r="G31" s="5">
        <v>96.5</v>
      </c>
      <c r="H31" s="5">
        <v>69.8</v>
      </c>
      <c r="I31" s="5">
        <v>76.8</v>
      </c>
    </row>
    <row r="32" spans="1:9" ht="15">
      <c r="A32" s="5" t="s">
        <v>1063</v>
      </c>
      <c r="B32" s="5" t="s">
        <v>59</v>
      </c>
      <c r="C32" s="5">
        <f>30</f>
        <v>30</v>
      </c>
      <c r="D32" s="5">
        <v>70.5</v>
      </c>
      <c r="E32" s="5">
        <v>65.400000000000006</v>
      </c>
      <c r="F32" s="21">
        <v>73.400000000000006</v>
      </c>
      <c r="G32" s="5">
        <v>87.4</v>
      </c>
      <c r="H32" s="5">
        <v>100</v>
      </c>
      <c r="I32" s="5">
        <v>76.8</v>
      </c>
    </row>
    <row r="33" spans="1:9" ht="15">
      <c r="A33" s="5" t="s">
        <v>1036</v>
      </c>
      <c r="B33" s="5" t="s">
        <v>2</v>
      </c>
      <c r="C33" s="5">
        <v>32</v>
      </c>
      <c r="D33" s="5">
        <v>75.099999999999994</v>
      </c>
      <c r="E33" s="5">
        <v>54.3</v>
      </c>
      <c r="F33" s="21">
        <v>68.8</v>
      </c>
      <c r="G33" s="5">
        <v>95.3</v>
      </c>
      <c r="H33" s="5">
        <v>33.6</v>
      </c>
      <c r="I33" s="5">
        <v>76.7</v>
      </c>
    </row>
    <row r="34" spans="1:9" ht="15">
      <c r="A34" s="5" t="s">
        <v>71</v>
      </c>
      <c r="B34" s="5" t="s">
        <v>2</v>
      </c>
      <c r="C34" s="5">
        <f>33</f>
        <v>33</v>
      </c>
      <c r="D34" s="5">
        <v>60.8</v>
      </c>
      <c r="E34" s="5">
        <v>72.8</v>
      </c>
      <c r="F34" s="21">
        <v>79.2</v>
      </c>
      <c r="G34" s="5">
        <v>90.8</v>
      </c>
      <c r="H34" s="5">
        <v>62.3</v>
      </c>
      <c r="I34" s="5">
        <v>76.3</v>
      </c>
    </row>
    <row r="35" spans="1:9" ht="15">
      <c r="A35" s="5" t="s">
        <v>1044</v>
      </c>
      <c r="B35" s="5" t="s">
        <v>20</v>
      </c>
      <c r="C35" s="5">
        <f>33</f>
        <v>33</v>
      </c>
      <c r="D35" s="5">
        <v>65.400000000000006</v>
      </c>
      <c r="E35" s="5">
        <v>88.3</v>
      </c>
      <c r="F35" s="21">
        <v>73.599999999999994</v>
      </c>
      <c r="G35" s="5">
        <v>88.1</v>
      </c>
      <c r="H35" s="5">
        <v>63.7</v>
      </c>
      <c r="I35" s="5">
        <v>76.3</v>
      </c>
    </row>
    <row r="36" spans="1:9" ht="15">
      <c r="A36" s="5" t="s">
        <v>22</v>
      </c>
      <c r="B36" s="5" t="s">
        <v>23</v>
      </c>
      <c r="C36" s="5">
        <v>35</v>
      </c>
      <c r="D36" s="5">
        <v>78.900000000000006</v>
      </c>
      <c r="E36" s="5">
        <v>39.4</v>
      </c>
      <c r="F36" s="21">
        <v>89.6</v>
      </c>
      <c r="G36" s="5">
        <v>67.400000000000006</v>
      </c>
      <c r="H36" s="5">
        <v>99.7</v>
      </c>
      <c r="I36" s="5">
        <v>76.2</v>
      </c>
    </row>
    <row r="37" spans="1:9" ht="15">
      <c r="A37" s="5" t="s">
        <v>44</v>
      </c>
      <c r="B37" s="5" t="s">
        <v>30</v>
      </c>
      <c r="C37" s="5">
        <f>36</f>
        <v>36</v>
      </c>
      <c r="D37" s="5">
        <v>61.2</v>
      </c>
      <c r="E37" s="5">
        <v>92</v>
      </c>
      <c r="F37" s="21">
        <v>72.5</v>
      </c>
      <c r="G37" s="5">
        <v>92.9</v>
      </c>
      <c r="H37" s="5">
        <v>41.1</v>
      </c>
      <c r="I37" s="5">
        <v>75.900000000000006</v>
      </c>
    </row>
    <row r="38" spans="1:9" ht="15">
      <c r="A38" s="5" t="s">
        <v>65</v>
      </c>
      <c r="B38" s="5" t="s">
        <v>2</v>
      </c>
      <c r="C38" s="5">
        <f>36</f>
        <v>36</v>
      </c>
      <c r="D38" s="5">
        <v>65.599999999999994</v>
      </c>
      <c r="E38" s="5">
        <v>49.7</v>
      </c>
      <c r="F38" s="21">
        <v>81.400000000000006</v>
      </c>
      <c r="G38" s="5">
        <v>89.3</v>
      </c>
      <c r="H38" s="5">
        <v>50.3</v>
      </c>
      <c r="I38" s="5">
        <v>75.900000000000006</v>
      </c>
    </row>
    <row r="39" spans="1:9" ht="15">
      <c r="A39" s="5" t="s">
        <v>18</v>
      </c>
      <c r="B39" s="5" t="s">
        <v>6</v>
      </c>
      <c r="C39" s="5">
        <f>36</f>
        <v>36</v>
      </c>
      <c r="D39" s="5">
        <v>61.5</v>
      </c>
      <c r="E39" s="5">
        <v>93.8</v>
      </c>
      <c r="F39" s="21">
        <v>71</v>
      </c>
      <c r="G39" s="5">
        <v>93.5</v>
      </c>
      <c r="H39" s="5">
        <v>42.5</v>
      </c>
      <c r="I39" s="5">
        <v>75.900000000000006</v>
      </c>
    </row>
    <row r="40" spans="1:9" ht="15">
      <c r="A40" s="5" t="s">
        <v>1032</v>
      </c>
      <c r="B40" s="5" t="s">
        <v>35</v>
      </c>
      <c r="C40" s="5">
        <v>39</v>
      </c>
      <c r="D40" s="5">
        <v>83.4</v>
      </c>
      <c r="E40" s="5">
        <v>30.6</v>
      </c>
      <c r="F40" s="21">
        <v>89.2</v>
      </c>
      <c r="G40" s="5">
        <v>62.4</v>
      </c>
      <c r="H40" s="5">
        <v>53.4</v>
      </c>
      <c r="I40" s="5">
        <v>74.099999999999994</v>
      </c>
    </row>
    <row r="41" spans="1:9" ht="15">
      <c r="A41" s="5" t="s">
        <v>80</v>
      </c>
      <c r="B41" s="5" t="s">
        <v>81</v>
      </c>
      <c r="C41" s="5">
        <v>40</v>
      </c>
      <c r="D41" s="5">
        <v>57</v>
      </c>
      <c r="E41" s="5">
        <v>67.400000000000006</v>
      </c>
      <c r="F41" s="21">
        <v>73.7</v>
      </c>
      <c r="G41" s="5">
        <v>90.1</v>
      </c>
      <c r="H41" s="5">
        <v>99.8</v>
      </c>
      <c r="I41" s="5">
        <v>73.8</v>
      </c>
    </row>
    <row r="42" spans="1:9" ht="15">
      <c r="A42" s="5" t="s">
        <v>2011</v>
      </c>
      <c r="B42" s="5" t="s">
        <v>2</v>
      </c>
      <c r="C42" s="5">
        <v>41</v>
      </c>
      <c r="D42" s="5">
        <v>61.2</v>
      </c>
      <c r="E42" s="5">
        <v>47.7</v>
      </c>
      <c r="F42" s="21">
        <v>66.2</v>
      </c>
      <c r="G42" s="5">
        <v>98.9</v>
      </c>
      <c r="H42" s="5">
        <v>67.3</v>
      </c>
      <c r="I42" s="5">
        <v>73.2</v>
      </c>
    </row>
    <row r="43" spans="1:9" ht="15">
      <c r="A43" s="5" t="s">
        <v>29</v>
      </c>
      <c r="B43" s="5" t="s">
        <v>30</v>
      </c>
      <c r="C43" s="5">
        <v>42</v>
      </c>
      <c r="D43" s="5">
        <v>66.400000000000006</v>
      </c>
      <c r="E43" s="5">
        <v>86.4</v>
      </c>
      <c r="F43" s="21">
        <v>70.3</v>
      </c>
      <c r="G43" s="5">
        <v>81.8</v>
      </c>
      <c r="H43" s="5">
        <v>41.9</v>
      </c>
      <c r="I43" s="5">
        <v>73.099999999999994</v>
      </c>
    </row>
    <row r="44" spans="1:9" ht="15">
      <c r="A44" s="5" t="s">
        <v>2443</v>
      </c>
      <c r="B44" s="5" t="s">
        <v>59</v>
      </c>
      <c r="C44" s="5">
        <f>43</f>
        <v>43</v>
      </c>
      <c r="D44" s="5">
        <v>66.7</v>
      </c>
      <c r="E44" s="5">
        <v>62.7</v>
      </c>
      <c r="F44" s="21">
        <v>65</v>
      </c>
      <c r="G44" s="5">
        <v>90.8</v>
      </c>
      <c r="H44" s="5">
        <v>60</v>
      </c>
      <c r="I44" s="5">
        <v>73</v>
      </c>
    </row>
    <row r="45" spans="1:9" ht="15">
      <c r="A45" s="5" t="s">
        <v>1075</v>
      </c>
      <c r="B45" s="5" t="s">
        <v>27</v>
      </c>
      <c r="C45" s="5">
        <f>43</f>
        <v>43</v>
      </c>
      <c r="D45" s="5">
        <v>66.5</v>
      </c>
      <c r="E45" s="5">
        <v>99.4</v>
      </c>
      <c r="F45" s="21">
        <v>74.5</v>
      </c>
      <c r="G45" s="5">
        <v>73.2</v>
      </c>
      <c r="H45" s="5">
        <v>52.9</v>
      </c>
      <c r="I45" s="5">
        <v>73</v>
      </c>
    </row>
    <row r="46" spans="1:9" ht="15">
      <c r="A46" s="5" t="s">
        <v>50</v>
      </c>
      <c r="B46" s="5" t="s">
        <v>2</v>
      </c>
      <c r="C46" s="5">
        <v>45</v>
      </c>
      <c r="D46" s="5">
        <v>68.2</v>
      </c>
      <c r="E46" s="5">
        <v>42</v>
      </c>
      <c r="F46" s="21">
        <v>71.400000000000006</v>
      </c>
      <c r="G46" s="5">
        <v>87.9</v>
      </c>
      <c r="H46" s="5">
        <v>47.4</v>
      </c>
      <c r="I46" s="5">
        <v>72.599999999999994</v>
      </c>
    </row>
    <row r="47" spans="1:9" ht="15">
      <c r="A47" s="5" t="s">
        <v>58</v>
      </c>
      <c r="B47" s="5" t="s">
        <v>59</v>
      </c>
      <c r="C47" s="5">
        <v>46</v>
      </c>
      <c r="D47" s="5">
        <v>61</v>
      </c>
      <c r="E47" s="5">
        <v>66.599999999999994</v>
      </c>
      <c r="F47" s="21">
        <v>70.5</v>
      </c>
      <c r="G47" s="5">
        <v>82</v>
      </c>
      <c r="H47" s="5">
        <v>100</v>
      </c>
      <c r="I47" s="5">
        <v>71.599999999999994</v>
      </c>
    </row>
    <row r="48" spans="1:9" ht="15">
      <c r="A48" s="5" t="s">
        <v>1090</v>
      </c>
      <c r="B48" s="5" t="s">
        <v>20</v>
      </c>
      <c r="C48" s="5">
        <v>47</v>
      </c>
      <c r="D48" s="5">
        <v>54</v>
      </c>
      <c r="E48" s="5">
        <v>93.9</v>
      </c>
      <c r="F48" s="21">
        <v>73.900000000000006</v>
      </c>
      <c r="G48" s="5">
        <v>81.7</v>
      </c>
      <c r="H48" s="5">
        <v>53.5</v>
      </c>
      <c r="I48" s="5">
        <v>71.3</v>
      </c>
    </row>
    <row r="49" spans="1:9" ht="15">
      <c r="A49" s="5" t="s">
        <v>2012</v>
      </c>
      <c r="B49" s="5" t="s">
        <v>2</v>
      </c>
      <c r="C49" s="5">
        <v>48</v>
      </c>
      <c r="D49" s="5">
        <v>52.2</v>
      </c>
      <c r="E49" s="5">
        <v>63.3</v>
      </c>
      <c r="F49" s="21">
        <v>62.6</v>
      </c>
      <c r="G49" s="5">
        <v>99.2</v>
      </c>
      <c r="H49" s="5">
        <v>87.6</v>
      </c>
      <c r="I49" s="5">
        <v>71.2</v>
      </c>
    </row>
    <row r="50" spans="1:9" ht="15">
      <c r="A50" s="5" t="s">
        <v>1173</v>
      </c>
      <c r="B50" s="5" t="s">
        <v>27</v>
      </c>
      <c r="C50" s="5">
        <v>49</v>
      </c>
      <c r="D50" s="5">
        <v>53.2</v>
      </c>
      <c r="E50" s="5">
        <v>82.8</v>
      </c>
      <c r="F50" s="21">
        <v>66.7</v>
      </c>
      <c r="G50" s="5">
        <v>91.2</v>
      </c>
      <c r="H50" s="5">
        <v>62</v>
      </c>
      <c r="I50" s="5">
        <v>71.099999999999994</v>
      </c>
    </row>
    <row r="51" spans="1:9" ht="15">
      <c r="A51" s="5" t="s">
        <v>66</v>
      </c>
      <c r="B51" s="5" t="s">
        <v>2</v>
      </c>
      <c r="C51" s="5">
        <v>50</v>
      </c>
      <c r="D51" s="5">
        <v>63.9</v>
      </c>
      <c r="E51" s="5">
        <v>35.700000000000003</v>
      </c>
      <c r="F51" s="21">
        <v>65.900000000000006</v>
      </c>
      <c r="G51" s="5">
        <v>93</v>
      </c>
      <c r="H51" s="5">
        <v>51.3</v>
      </c>
      <c r="I51" s="5">
        <v>70.8</v>
      </c>
    </row>
    <row r="52" spans="1:9" ht="15">
      <c r="A52" s="5" t="s">
        <v>47</v>
      </c>
      <c r="B52" s="5" t="s">
        <v>2</v>
      </c>
      <c r="C52" s="5">
        <f>51</f>
        <v>51</v>
      </c>
      <c r="D52" s="5">
        <v>66.3</v>
      </c>
      <c r="E52" s="5">
        <v>58</v>
      </c>
      <c r="F52" s="21">
        <v>54.4</v>
      </c>
      <c r="G52" s="5">
        <v>96.7</v>
      </c>
      <c r="H52" s="5">
        <v>33.9</v>
      </c>
      <c r="I52" s="5">
        <v>70.400000000000006</v>
      </c>
    </row>
    <row r="53" spans="1:9" ht="15">
      <c r="A53" s="5" t="s">
        <v>88</v>
      </c>
      <c r="B53" s="5" t="s">
        <v>2</v>
      </c>
      <c r="C53" s="5">
        <f>51</f>
        <v>51</v>
      </c>
      <c r="D53" s="5">
        <v>61.4</v>
      </c>
      <c r="E53" s="5">
        <v>61.2</v>
      </c>
      <c r="F53" s="21">
        <v>67.3</v>
      </c>
      <c r="G53" s="5">
        <v>86.6</v>
      </c>
      <c r="H53" s="5">
        <v>50</v>
      </c>
      <c r="I53" s="5">
        <v>70.400000000000006</v>
      </c>
    </row>
    <row r="54" spans="1:9" ht="15">
      <c r="A54" s="5" t="s">
        <v>142</v>
      </c>
      <c r="B54" s="5" t="s">
        <v>2</v>
      </c>
      <c r="C54" s="5">
        <v>53</v>
      </c>
      <c r="D54" s="5">
        <v>60.3</v>
      </c>
      <c r="E54" s="5">
        <v>38.200000000000003</v>
      </c>
      <c r="F54" s="21">
        <v>69.8</v>
      </c>
      <c r="G54" s="5">
        <v>87</v>
      </c>
      <c r="H54" s="5">
        <v>94.2</v>
      </c>
      <c r="I54" s="5">
        <v>70.3</v>
      </c>
    </row>
    <row r="55" spans="1:9" ht="15">
      <c r="A55" s="5" t="s">
        <v>1084</v>
      </c>
      <c r="B55" s="5" t="s">
        <v>12</v>
      </c>
      <c r="C55" s="5">
        <v>54</v>
      </c>
      <c r="D55" s="5">
        <v>50.6</v>
      </c>
      <c r="E55" s="5">
        <v>95.7</v>
      </c>
      <c r="F55" s="21">
        <v>60.2</v>
      </c>
      <c r="G55" s="5">
        <v>90.7</v>
      </c>
      <c r="H55" s="5">
        <v>93.5</v>
      </c>
      <c r="I55" s="5">
        <v>70</v>
      </c>
    </row>
    <row r="56" spans="1:9" ht="15">
      <c r="A56" s="5" t="s">
        <v>1065</v>
      </c>
      <c r="B56" s="5" t="s">
        <v>6</v>
      </c>
      <c r="C56" s="5">
        <v>55</v>
      </c>
      <c r="D56" s="5">
        <v>58.2</v>
      </c>
      <c r="E56" s="5">
        <v>87</v>
      </c>
      <c r="F56" s="21">
        <v>66.3</v>
      </c>
      <c r="G56" s="5">
        <v>82.3</v>
      </c>
      <c r="H56" s="5">
        <v>45.1</v>
      </c>
      <c r="I56" s="5">
        <v>69.7</v>
      </c>
    </row>
    <row r="57" spans="1:9" ht="15">
      <c r="A57" s="5" t="s">
        <v>2013</v>
      </c>
      <c r="B57" s="5" t="s">
        <v>2</v>
      </c>
      <c r="C57" s="5">
        <v>56</v>
      </c>
      <c r="D57" s="5">
        <v>61.9</v>
      </c>
      <c r="E57" s="5">
        <v>40</v>
      </c>
      <c r="F57" s="21">
        <v>59.6</v>
      </c>
      <c r="G57" s="5">
        <v>96.1</v>
      </c>
      <c r="H57" s="5">
        <v>41</v>
      </c>
      <c r="I57" s="5">
        <v>69.3</v>
      </c>
    </row>
    <row r="58" spans="1:9" ht="15">
      <c r="A58" s="5" t="s">
        <v>2014</v>
      </c>
      <c r="B58" s="5" t="s">
        <v>59</v>
      </c>
      <c r="C58" s="5">
        <f>57</f>
        <v>57</v>
      </c>
      <c r="D58" s="5">
        <v>62.5</v>
      </c>
      <c r="E58" s="5">
        <v>64.400000000000006</v>
      </c>
      <c r="F58" s="21">
        <v>69</v>
      </c>
      <c r="G58" s="5">
        <v>79.900000000000006</v>
      </c>
      <c r="H58" s="5">
        <v>39.4</v>
      </c>
      <c r="I58" s="5">
        <v>69.2</v>
      </c>
    </row>
    <row r="59" spans="1:9" ht="15">
      <c r="A59" s="5" t="s">
        <v>2015</v>
      </c>
      <c r="B59" s="5" t="s">
        <v>2</v>
      </c>
      <c r="C59" s="5">
        <f>57</f>
        <v>57</v>
      </c>
      <c r="D59" s="5">
        <v>60.7</v>
      </c>
      <c r="E59" s="5">
        <v>45.5</v>
      </c>
      <c r="F59" s="21">
        <v>56.2</v>
      </c>
      <c r="G59" s="5">
        <v>99.1</v>
      </c>
      <c r="H59" s="5">
        <v>36.9</v>
      </c>
      <c r="I59" s="5">
        <v>69.2</v>
      </c>
    </row>
    <row r="60" spans="1:9" ht="15">
      <c r="A60" s="5" t="s">
        <v>61</v>
      </c>
      <c r="B60" s="5" t="s">
        <v>55</v>
      </c>
      <c r="C60" s="5">
        <v>59</v>
      </c>
      <c r="D60" s="5">
        <v>56.2</v>
      </c>
      <c r="E60" s="5">
        <v>85.9</v>
      </c>
      <c r="F60" s="21">
        <v>72.900000000000006</v>
      </c>
      <c r="G60" s="5">
        <v>67.3</v>
      </c>
      <c r="H60" s="5">
        <v>99.9</v>
      </c>
      <c r="I60" s="5">
        <v>67.900000000000006</v>
      </c>
    </row>
    <row r="61" spans="1:9" ht="15">
      <c r="A61" s="5" t="s">
        <v>2016</v>
      </c>
      <c r="B61" s="5" t="s">
        <v>20</v>
      </c>
      <c r="C61" s="5">
        <f>60</f>
        <v>60</v>
      </c>
      <c r="D61" s="5">
        <v>49.7</v>
      </c>
      <c r="E61" s="5">
        <v>88.6</v>
      </c>
      <c r="F61" s="21">
        <v>60.1</v>
      </c>
      <c r="G61" s="5">
        <v>86.1</v>
      </c>
      <c r="H61" s="5">
        <v>70.599999999999994</v>
      </c>
      <c r="I61" s="5">
        <v>67.2</v>
      </c>
    </row>
    <row r="62" spans="1:9" ht="15">
      <c r="A62" s="5" t="s">
        <v>141</v>
      </c>
      <c r="B62" s="5" t="s">
        <v>2</v>
      </c>
      <c r="C62" s="5">
        <f>60</f>
        <v>60</v>
      </c>
      <c r="D62" s="5">
        <v>50.5</v>
      </c>
      <c r="E62" s="5">
        <v>62.7</v>
      </c>
      <c r="F62" s="21">
        <v>60</v>
      </c>
      <c r="G62" s="5">
        <v>94.7</v>
      </c>
      <c r="H62" s="5">
        <v>39.4</v>
      </c>
      <c r="I62" s="5">
        <v>67.2</v>
      </c>
    </row>
    <row r="63" spans="1:9" ht="15">
      <c r="A63" s="5" t="s">
        <v>1058</v>
      </c>
      <c r="B63" s="5" t="s">
        <v>20</v>
      </c>
      <c r="C63" s="5">
        <f>60</f>
        <v>60</v>
      </c>
      <c r="D63" s="5">
        <v>51.3</v>
      </c>
      <c r="E63" s="5">
        <v>83.7</v>
      </c>
      <c r="F63" s="21">
        <v>63.2</v>
      </c>
      <c r="G63" s="5">
        <v>83.2</v>
      </c>
      <c r="H63" s="5">
        <v>63.9</v>
      </c>
      <c r="I63" s="5">
        <v>67.2</v>
      </c>
    </row>
    <row r="64" spans="1:9" ht="15">
      <c r="A64" s="5" t="s">
        <v>54</v>
      </c>
      <c r="B64" s="5" t="s">
        <v>55</v>
      </c>
      <c r="C64" s="5">
        <v>63</v>
      </c>
      <c r="D64" s="5">
        <v>49.4</v>
      </c>
      <c r="E64" s="5">
        <v>69.3</v>
      </c>
      <c r="F64" s="21">
        <v>62</v>
      </c>
      <c r="G64" s="5">
        <v>90.3</v>
      </c>
      <c r="H64" s="5">
        <v>54.6</v>
      </c>
      <c r="I64" s="5">
        <v>67.099999999999994</v>
      </c>
    </row>
    <row r="65" spans="1:9" ht="15">
      <c r="A65" s="5" t="s">
        <v>91</v>
      </c>
      <c r="B65" s="5" t="s">
        <v>2</v>
      </c>
      <c r="C65" s="5">
        <v>64</v>
      </c>
      <c r="D65" s="5">
        <v>60.2</v>
      </c>
      <c r="E65" s="5">
        <v>54.6</v>
      </c>
      <c r="F65" s="21">
        <v>48.5</v>
      </c>
      <c r="G65" s="5">
        <v>97.7</v>
      </c>
      <c r="H65" s="5">
        <v>34.4</v>
      </c>
      <c r="I65" s="5">
        <v>66.900000000000006</v>
      </c>
    </row>
    <row r="66" spans="1:9" ht="15">
      <c r="A66" s="5" t="s">
        <v>1129</v>
      </c>
      <c r="B66" s="5" t="s">
        <v>55</v>
      </c>
      <c r="C66" s="5">
        <v>65</v>
      </c>
      <c r="D66" s="5">
        <v>51.8</v>
      </c>
      <c r="E66" s="5">
        <v>75.599999999999994</v>
      </c>
      <c r="F66" s="21">
        <v>50.1</v>
      </c>
      <c r="G66" s="5">
        <v>92.8</v>
      </c>
      <c r="H66" s="5">
        <v>100</v>
      </c>
      <c r="I66" s="5">
        <v>66.599999999999994</v>
      </c>
    </row>
    <row r="67" spans="1:9" ht="15">
      <c r="A67" s="5" t="s">
        <v>1263</v>
      </c>
      <c r="B67" s="5" t="s">
        <v>33</v>
      </c>
      <c r="C67" s="5">
        <v>66</v>
      </c>
      <c r="D67" s="5">
        <v>59.8</v>
      </c>
      <c r="E67" s="5">
        <v>72.2</v>
      </c>
      <c r="F67" s="21">
        <v>52.3</v>
      </c>
      <c r="G67" s="5">
        <v>85.8</v>
      </c>
      <c r="H67" s="5">
        <v>40</v>
      </c>
      <c r="I67" s="5">
        <v>65.8</v>
      </c>
    </row>
    <row r="68" spans="1:9" ht="15">
      <c r="A68" s="5" t="s">
        <v>137</v>
      </c>
      <c r="B68" s="5" t="s">
        <v>2</v>
      </c>
      <c r="C68" s="5">
        <v>67</v>
      </c>
      <c r="D68" s="5">
        <v>51</v>
      </c>
      <c r="E68" s="5">
        <v>36.700000000000003</v>
      </c>
      <c r="F68" s="21">
        <v>63.2</v>
      </c>
      <c r="G68" s="5">
        <v>91.1</v>
      </c>
      <c r="H68" s="5">
        <v>38.5</v>
      </c>
      <c r="I68" s="5">
        <v>65.3</v>
      </c>
    </row>
    <row r="69" spans="1:9" ht="15">
      <c r="A69" s="5" t="s">
        <v>98</v>
      </c>
      <c r="B69" s="5" t="s">
        <v>2</v>
      </c>
      <c r="C69" s="5">
        <v>68</v>
      </c>
      <c r="D69" s="5">
        <v>55.6</v>
      </c>
      <c r="E69" s="5">
        <v>42.7</v>
      </c>
      <c r="F69" s="21">
        <v>63.3</v>
      </c>
      <c r="G69" s="5">
        <v>82.9</v>
      </c>
      <c r="H69" s="5">
        <v>51.9</v>
      </c>
      <c r="I69" s="5">
        <v>65</v>
      </c>
    </row>
    <row r="70" spans="1:9" ht="15">
      <c r="A70" s="5" t="s">
        <v>148</v>
      </c>
      <c r="B70" s="5" t="s">
        <v>55</v>
      </c>
      <c r="C70" s="5">
        <v>69</v>
      </c>
      <c r="D70" s="5">
        <v>38.799999999999997</v>
      </c>
      <c r="E70" s="5">
        <v>77.099999999999994</v>
      </c>
      <c r="F70" s="21">
        <v>56.8</v>
      </c>
      <c r="G70" s="5">
        <v>95.6</v>
      </c>
      <c r="H70" s="5">
        <v>57.7</v>
      </c>
      <c r="I70" s="5">
        <v>64.599999999999994</v>
      </c>
    </row>
    <row r="71" spans="1:9" ht="15">
      <c r="A71" s="5" t="s">
        <v>95</v>
      </c>
      <c r="B71" s="5" t="s">
        <v>2</v>
      </c>
      <c r="C71" s="5">
        <v>70</v>
      </c>
      <c r="D71" s="5">
        <v>57.2</v>
      </c>
      <c r="E71" s="5">
        <v>67.7</v>
      </c>
      <c r="F71" s="21">
        <v>66.8</v>
      </c>
      <c r="G71" s="5">
        <v>69</v>
      </c>
      <c r="H71" s="5">
        <v>62.5</v>
      </c>
      <c r="I71" s="5">
        <v>64.5</v>
      </c>
    </row>
    <row r="72" spans="1:9" ht="15">
      <c r="A72" s="5" t="s">
        <v>41</v>
      </c>
      <c r="B72" s="5" t="s">
        <v>6</v>
      </c>
      <c r="C72" s="5">
        <v>71</v>
      </c>
      <c r="D72" s="5">
        <v>45.9</v>
      </c>
      <c r="E72" s="5">
        <v>83.2</v>
      </c>
      <c r="F72" s="21">
        <v>51.7</v>
      </c>
      <c r="G72" s="5">
        <v>92.7</v>
      </c>
      <c r="H72" s="5">
        <v>40.9</v>
      </c>
      <c r="I72" s="5">
        <v>64.400000000000006</v>
      </c>
    </row>
    <row r="73" spans="1:9" ht="15">
      <c r="A73" s="5" t="s">
        <v>1037</v>
      </c>
      <c r="B73" s="5" t="s">
        <v>2</v>
      </c>
      <c r="C73" s="5">
        <f>72</f>
        <v>72</v>
      </c>
      <c r="D73" s="5">
        <v>57</v>
      </c>
      <c r="E73" s="5">
        <v>54.6</v>
      </c>
      <c r="F73" s="21">
        <v>53.1</v>
      </c>
      <c r="G73" s="5">
        <v>86.2</v>
      </c>
      <c r="H73" s="5">
        <v>50.6</v>
      </c>
      <c r="I73" s="5">
        <v>64.2</v>
      </c>
    </row>
    <row r="74" spans="1:9" ht="15">
      <c r="A74" s="5" t="s">
        <v>36</v>
      </c>
      <c r="B74" s="5" t="s">
        <v>37</v>
      </c>
      <c r="C74" s="5">
        <f>72</f>
        <v>72</v>
      </c>
      <c r="D74" s="5">
        <v>70.2</v>
      </c>
      <c r="E74" s="5">
        <v>32.4</v>
      </c>
      <c r="F74" s="21">
        <v>69.8</v>
      </c>
      <c r="G74" s="5">
        <v>58.8</v>
      </c>
      <c r="H74" s="5">
        <v>85.2</v>
      </c>
      <c r="I74" s="5">
        <v>64.2</v>
      </c>
    </row>
    <row r="75" spans="1:9" ht="15">
      <c r="A75" s="5" t="s">
        <v>64</v>
      </c>
      <c r="B75" s="5" t="s">
        <v>20</v>
      </c>
      <c r="C75" s="5">
        <v>74</v>
      </c>
      <c r="D75" s="5">
        <v>49.5</v>
      </c>
      <c r="E75" s="5">
        <v>87.1</v>
      </c>
      <c r="F75" s="21">
        <v>57.4</v>
      </c>
      <c r="G75" s="5">
        <v>78.5</v>
      </c>
      <c r="H75" s="5">
        <v>76</v>
      </c>
      <c r="I75" s="5">
        <v>64</v>
      </c>
    </row>
    <row r="76" spans="1:9" ht="15">
      <c r="A76" s="5" t="s">
        <v>1092</v>
      </c>
      <c r="B76" s="5" t="s">
        <v>59</v>
      </c>
      <c r="C76" s="5">
        <v>75</v>
      </c>
      <c r="D76" s="5">
        <v>58.1</v>
      </c>
      <c r="E76" s="5">
        <v>67.2</v>
      </c>
      <c r="F76" s="21">
        <v>67.3</v>
      </c>
      <c r="G76" s="5">
        <v>66.900000000000006</v>
      </c>
      <c r="H76" s="5">
        <v>38.9</v>
      </c>
      <c r="I76" s="5">
        <v>63.7</v>
      </c>
    </row>
    <row r="77" spans="1:9" ht="15">
      <c r="A77" s="5" t="s">
        <v>1139</v>
      </c>
      <c r="B77" s="5" t="s">
        <v>27</v>
      </c>
      <c r="C77" s="5">
        <v>76</v>
      </c>
      <c r="D77" s="5">
        <v>52.2</v>
      </c>
      <c r="E77" s="5">
        <v>84</v>
      </c>
      <c r="F77" s="21">
        <v>60.4</v>
      </c>
      <c r="G77" s="5">
        <v>74.599999999999994</v>
      </c>
      <c r="H77" s="5">
        <v>44.7</v>
      </c>
      <c r="I77" s="5">
        <v>63.6</v>
      </c>
    </row>
    <row r="78" spans="1:9" ht="15">
      <c r="A78" s="5" t="s">
        <v>106</v>
      </c>
      <c r="B78" s="5" t="s">
        <v>55</v>
      </c>
      <c r="C78" s="5">
        <v>77</v>
      </c>
      <c r="D78" s="5">
        <v>46.1</v>
      </c>
      <c r="E78" s="5">
        <v>68.099999999999994</v>
      </c>
      <c r="F78" s="21">
        <v>57.9</v>
      </c>
      <c r="G78" s="5">
        <v>86.1</v>
      </c>
      <c r="H78" s="5">
        <v>47.3</v>
      </c>
      <c r="I78" s="5">
        <v>63.3</v>
      </c>
    </row>
    <row r="79" spans="1:9" ht="15">
      <c r="A79" s="5" t="s">
        <v>1105</v>
      </c>
      <c r="B79" s="5" t="s">
        <v>20</v>
      </c>
      <c r="C79" s="5">
        <f>78</f>
        <v>78</v>
      </c>
      <c r="D79" s="5">
        <v>43.2</v>
      </c>
      <c r="E79" s="5">
        <v>91</v>
      </c>
      <c r="F79" s="21">
        <v>58.6</v>
      </c>
      <c r="G79" s="5">
        <v>81.400000000000006</v>
      </c>
      <c r="H79" s="5">
        <v>49.7</v>
      </c>
      <c r="I79" s="5">
        <v>63</v>
      </c>
    </row>
    <row r="80" spans="1:9" ht="15">
      <c r="A80" s="5" t="s">
        <v>150</v>
      </c>
      <c r="B80" s="5" t="s">
        <v>59</v>
      </c>
      <c r="C80" s="5">
        <f>78</f>
        <v>78</v>
      </c>
      <c r="D80" s="5">
        <v>53.3</v>
      </c>
      <c r="E80" s="5">
        <v>53.4</v>
      </c>
      <c r="F80" s="21">
        <v>63.7</v>
      </c>
      <c r="G80" s="5">
        <v>71.3</v>
      </c>
      <c r="H80" s="5">
        <v>99.4</v>
      </c>
      <c r="I80" s="5">
        <v>63</v>
      </c>
    </row>
    <row r="81" spans="1:9" ht="15">
      <c r="A81" s="5" t="s">
        <v>119</v>
      </c>
      <c r="B81" s="5" t="s">
        <v>55</v>
      </c>
      <c r="C81" s="5">
        <f>80</f>
        <v>80</v>
      </c>
      <c r="D81" s="5">
        <v>41.9</v>
      </c>
      <c r="E81" s="5">
        <v>66.400000000000006</v>
      </c>
      <c r="F81" s="21">
        <v>55.1</v>
      </c>
      <c r="G81" s="5">
        <v>87.1</v>
      </c>
      <c r="H81" s="5">
        <v>79.900000000000006</v>
      </c>
      <c r="I81" s="5">
        <v>62.2</v>
      </c>
    </row>
    <row r="82" spans="1:9" ht="15">
      <c r="A82" s="5" t="s">
        <v>149</v>
      </c>
      <c r="B82" s="5" t="s">
        <v>2</v>
      </c>
      <c r="C82" s="5">
        <f>80</f>
        <v>80</v>
      </c>
      <c r="D82" s="5">
        <v>49.2</v>
      </c>
      <c r="E82" s="5">
        <v>35.4</v>
      </c>
      <c r="F82" s="21">
        <v>51.9</v>
      </c>
      <c r="G82" s="5">
        <v>94.2</v>
      </c>
      <c r="H82" s="5">
        <v>39.6</v>
      </c>
      <c r="I82" s="5">
        <v>62.2</v>
      </c>
    </row>
    <row r="83" spans="1:9" ht="15">
      <c r="A83" s="5" t="s">
        <v>164</v>
      </c>
      <c r="B83" s="5" t="s">
        <v>2</v>
      </c>
      <c r="C83" s="5">
        <f>82</f>
        <v>82</v>
      </c>
      <c r="D83" s="5">
        <v>58.6</v>
      </c>
      <c r="E83" s="5">
        <v>37.9</v>
      </c>
      <c r="F83" s="21">
        <v>41.1</v>
      </c>
      <c r="G83" s="5">
        <v>94.2</v>
      </c>
      <c r="H83" s="5">
        <v>39.9</v>
      </c>
      <c r="I83" s="5">
        <v>62</v>
      </c>
    </row>
    <row r="84" spans="1:9" ht="15">
      <c r="A84" s="5" t="s">
        <v>155</v>
      </c>
      <c r="B84" s="5" t="s">
        <v>2</v>
      </c>
      <c r="C84" s="5">
        <f>82</f>
        <v>82</v>
      </c>
      <c r="D84" s="5">
        <v>52.9</v>
      </c>
      <c r="E84" s="5">
        <v>52.7</v>
      </c>
      <c r="F84" s="21">
        <v>39.700000000000003</v>
      </c>
      <c r="G84" s="5">
        <v>97.4</v>
      </c>
      <c r="H84" s="5">
        <v>43.2</v>
      </c>
      <c r="I84" s="5">
        <v>62</v>
      </c>
    </row>
    <row r="85" spans="1:9" ht="15">
      <c r="A85" s="5" t="s">
        <v>1330</v>
      </c>
      <c r="B85" s="5" t="s">
        <v>59</v>
      </c>
      <c r="C85" s="5">
        <f>82</f>
        <v>82</v>
      </c>
      <c r="D85" s="5">
        <v>49.8</v>
      </c>
      <c r="E85" s="5">
        <v>60.8</v>
      </c>
      <c r="F85" s="21">
        <v>59.3</v>
      </c>
      <c r="G85" s="5">
        <v>74.3</v>
      </c>
      <c r="H85" s="5">
        <v>98</v>
      </c>
      <c r="I85" s="5">
        <v>62</v>
      </c>
    </row>
    <row r="86" spans="1:9" ht="15">
      <c r="A86" s="5" t="s">
        <v>1210</v>
      </c>
      <c r="B86" s="5" t="s">
        <v>6</v>
      </c>
      <c r="C86" s="5">
        <f>82</f>
        <v>82</v>
      </c>
      <c r="D86" s="5">
        <v>46.8</v>
      </c>
      <c r="E86" s="5">
        <v>91.4</v>
      </c>
      <c r="F86" s="21">
        <v>52.6</v>
      </c>
      <c r="G86" s="5">
        <v>80.900000000000006</v>
      </c>
      <c r="H86" s="5">
        <v>40.799999999999997</v>
      </c>
      <c r="I86" s="5">
        <v>62</v>
      </c>
    </row>
    <row r="87" spans="1:9" ht="15">
      <c r="A87" s="5" t="s">
        <v>108</v>
      </c>
      <c r="B87" s="5" t="s">
        <v>55</v>
      </c>
      <c r="C87" s="5">
        <v>86</v>
      </c>
      <c r="D87" s="5">
        <v>46.1</v>
      </c>
      <c r="E87" s="5">
        <v>57.6</v>
      </c>
      <c r="F87" s="21">
        <v>48.5</v>
      </c>
      <c r="G87" s="5">
        <v>90.7</v>
      </c>
      <c r="H87" s="5">
        <v>80.7</v>
      </c>
      <c r="I87" s="5">
        <v>61.9</v>
      </c>
    </row>
    <row r="88" spans="1:9" ht="15">
      <c r="A88" s="5" t="s">
        <v>92</v>
      </c>
      <c r="B88" s="5" t="s">
        <v>2</v>
      </c>
      <c r="C88" s="5">
        <v>87</v>
      </c>
      <c r="D88" s="5">
        <v>46.9</v>
      </c>
      <c r="E88" s="5">
        <v>69.5</v>
      </c>
      <c r="F88" s="21">
        <v>38.700000000000003</v>
      </c>
      <c r="G88" s="5">
        <v>99.1</v>
      </c>
      <c r="H88" s="5">
        <v>43.4</v>
      </c>
      <c r="I88" s="5">
        <v>61.7</v>
      </c>
    </row>
    <row r="89" spans="1:9" ht="15">
      <c r="A89" s="5" t="s">
        <v>63</v>
      </c>
      <c r="B89" s="5" t="s">
        <v>6</v>
      </c>
      <c r="C89" s="5">
        <v>88</v>
      </c>
      <c r="D89" s="5">
        <v>40.6</v>
      </c>
      <c r="E89" s="5">
        <v>88.6</v>
      </c>
      <c r="F89" s="21">
        <v>47.8</v>
      </c>
      <c r="G89" s="5">
        <v>90.6</v>
      </c>
      <c r="H89" s="5">
        <v>39.4</v>
      </c>
      <c r="I89" s="5">
        <v>61.4</v>
      </c>
    </row>
    <row r="90" spans="1:9" ht="15">
      <c r="A90" s="5" t="s">
        <v>2017</v>
      </c>
      <c r="B90" s="5" t="s">
        <v>37</v>
      </c>
      <c r="C90" s="5">
        <f>89</f>
        <v>89</v>
      </c>
      <c r="D90" s="5">
        <v>55.7</v>
      </c>
      <c r="E90" s="5">
        <v>34.299999999999997</v>
      </c>
      <c r="F90" s="21">
        <v>53.2</v>
      </c>
      <c r="G90" s="5">
        <v>78.5</v>
      </c>
      <c r="H90" s="5">
        <v>100</v>
      </c>
      <c r="I90" s="5">
        <v>61.3</v>
      </c>
    </row>
    <row r="91" spans="1:9" ht="15">
      <c r="A91" s="5" t="s">
        <v>2018</v>
      </c>
      <c r="B91" s="5" t="s">
        <v>59</v>
      </c>
      <c r="C91" s="5">
        <f>89</f>
        <v>89</v>
      </c>
      <c r="D91" s="5">
        <v>46</v>
      </c>
      <c r="E91" s="5">
        <v>57.8</v>
      </c>
      <c r="F91" s="21">
        <v>56.2</v>
      </c>
      <c r="G91" s="5">
        <v>82.9</v>
      </c>
      <c r="H91" s="5">
        <v>56.3</v>
      </c>
      <c r="I91" s="5">
        <v>61.3</v>
      </c>
    </row>
    <row r="92" spans="1:9" ht="15">
      <c r="A92" s="5" t="s">
        <v>93</v>
      </c>
      <c r="B92" s="5" t="s">
        <v>94</v>
      </c>
      <c r="C92" s="5">
        <f>91</f>
        <v>91</v>
      </c>
      <c r="D92" s="5">
        <v>47</v>
      </c>
      <c r="E92" s="5">
        <v>52.2</v>
      </c>
      <c r="F92" s="21">
        <v>57.6</v>
      </c>
      <c r="G92" s="5">
        <v>83.5</v>
      </c>
      <c r="H92" s="5">
        <v>34.9</v>
      </c>
      <c r="I92" s="5">
        <v>61.2</v>
      </c>
    </row>
    <row r="93" spans="1:9" ht="15">
      <c r="A93" s="5" t="s">
        <v>39</v>
      </c>
      <c r="B93" s="5" t="s">
        <v>35</v>
      </c>
      <c r="C93" s="5">
        <f>91</f>
        <v>91</v>
      </c>
      <c r="D93" s="5">
        <v>70.2</v>
      </c>
      <c r="E93" s="5">
        <v>28</v>
      </c>
      <c r="F93" s="21">
        <v>70.099999999999994</v>
      </c>
      <c r="G93" s="5">
        <v>50.4</v>
      </c>
      <c r="H93" s="5">
        <v>75.099999999999994</v>
      </c>
      <c r="I93" s="5">
        <v>61.2</v>
      </c>
    </row>
    <row r="94" spans="1:9" ht="15">
      <c r="A94" s="5" t="s">
        <v>101</v>
      </c>
      <c r="B94" s="5" t="s">
        <v>74</v>
      </c>
      <c r="C94" s="5">
        <v>93</v>
      </c>
      <c r="D94" s="5">
        <v>43</v>
      </c>
      <c r="E94" s="5">
        <v>59.9</v>
      </c>
      <c r="F94" s="21">
        <v>57.1</v>
      </c>
      <c r="G94" s="5">
        <v>85.2</v>
      </c>
      <c r="H94" s="5">
        <v>40.4</v>
      </c>
      <c r="I94" s="5">
        <v>61.1</v>
      </c>
    </row>
    <row r="95" spans="1:9" ht="15">
      <c r="A95" s="5" t="s">
        <v>179</v>
      </c>
      <c r="B95" s="5" t="s">
        <v>55</v>
      </c>
      <c r="C95" s="5">
        <v>94</v>
      </c>
      <c r="D95" s="5">
        <v>39.200000000000003</v>
      </c>
      <c r="E95" s="5">
        <v>96</v>
      </c>
      <c r="F95" s="21">
        <v>48.6</v>
      </c>
      <c r="G95" s="5">
        <v>84.4</v>
      </c>
      <c r="H95" s="5">
        <v>85.7</v>
      </c>
      <c r="I95" s="5">
        <v>61</v>
      </c>
    </row>
    <row r="96" spans="1:9" ht="15">
      <c r="A96" s="5" t="s">
        <v>1115</v>
      </c>
      <c r="B96" s="5" t="s">
        <v>59</v>
      </c>
      <c r="C96" s="5">
        <v>95</v>
      </c>
      <c r="D96" s="5">
        <v>45.9</v>
      </c>
      <c r="E96" s="5">
        <v>61.1</v>
      </c>
      <c r="F96" s="21">
        <v>49.9</v>
      </c>
      <c r="G96" s="5">
        <v>83.6</v>
      </c>
      <c r="H96" s="5">
        <v>100</v>
      </c>
      <c r="I96" s="5">
        <v>60.9</v>
      </c>
    </row>
    <row r="97" spans="1:9" ht="15">
      <c r="A97" s="5" t="s">
        <v>75</v>
      </c>
      <c r="B97" s="5" t="s">
        <v>6</v>
      </c>
      <c r="C97" s="5">
        <f>96</f>
        <v>96</v>
      </c>
      <c r="D97" s="5">
        <v>43</v>
      </c>
      <c r="E97" s="5">
        <v>87</v>
      </c>
      <c r="F97" s="21">
        <v>49</v>
      </c>
      <c r="G97" s="5">
        <v>85</v>
      </c>
      <c r="H97" s="5">
        <v>37.4</v>
      </c>
      <c r="I97" s="5">
        <v>60.6</v>
      </c>
    </row>
    <row r="98" spans="1:9" ht="15">
      <c r="A98" s="5" t="s">
        <v>73</v>
      </c>
      <c r="B98" s="5" t="s">
        <v>74</v>
      </c>
      <c r="C98" s="5">
        <f>96</f>
        <v>96</v>
      </c>
      <c r="D98" s="5">
        <v>41.3</v>
      </c>
      <c r="E98" s="5">
        <v>74.599999999999994</v>
      </c>
      <c r="F98" s="21">
        <v>53.1</v>
      </c>
      <c r="G98" s="5">
        <v>83.2</v>
      </c>
      <c r="H98" s="5">
        <v>68.5</v>
      </c>
      <c r="I98" s="5">
        <v>60.6</v>
      </c>
    </row>
    <row r="99" spans="1:9" ht="15">
      <c r="A99" s="5" t="s">
        <v>122</v>
      </c>
      <c r="B99" s="5" t="s">
        <v>70</v>
      </c>
      <c r="C99" s="5">
        <f>98</f>
        <v>98</v>
      </c>
      <c r="D99" s="5">
        <v>39</v>
      </c>
      <c r="E99" s="5">
        <v>75.7</v>
      </c>
      <c r="F99" s="21">
        <v>54.7</v>
      </c>
      <c r="G99" s="5">
        <v>83</v>
      </c>
      <c r="H99" s="5">
        <v>65.400000000000006</v>
      </c>
      <c r="I99" s="5">
        <v>60.3</v>
      </c>
    </row>
    <row r="100" spans="1:9" ht="15">
      <c r="A100" s="5" t="s">
        <v>146</v>
      </c>
      <c r="B100" s="5" t="s">
        <v>8</v>
      </c>
      <c r="C100" s="5">
        <f>98</f>
        <v>98</v>
      </c>
      <c r="D100" s="5">
        <v>40.1</v>
      </c>
      <c r="E100" s="5">
        <v>94.4</v>
      </c>
      <c r="F100" s="21">
        <v>36.799999999999997</v>
      </c>
      <c r="G100" s="5">
        <v>92.4</v>
      </c>
      <c r="H100" s="5">
        <v>99.3</v>
      </c>
      <c r="I100" s="5">
        <v>60.3</v>
      </c>
    </row>
    <row r="101" spans="1:9" ht="15">
      <c r="A101" s="5" t="s">
        <v>162</v>
      </c>
      <c r="B101" s="5" t="s">
        <v>2</v>
      </c>
      <c r="C101" s="5">
        <f>98</f>
        <v>98</v>
      </c>
      <c r="D101" s="5">
        <v>42.5</v>
      </c>
      <c r="E101" s="5">
        <v>62.3</v>
      </c>
      <c r="F101" s="21">
        <v>45</v>
      </c>
      <c r="G101" s="5">
        <v>94.1</v>
      </c>
      <c r="H101" s="5">
        <v>45.5</v>
      </c>
      <c r="I101" s="5">
        <v>60.3</v>
      </c>
    </row>
    <row r="102" spans="1:9" ht="15">
      <c r="A102" s="5" t="s">
        <v>169</v>
      </c>
      <c r="B102" s="5" t="s">
        <v>2</v>
      </c>
      <c r="C102" s="5">
        <v>101</v>
      </c>
      <c r="D102" s="5">
        <v>51.6</v>
      </c>
      <c r="E102" s="5">
        <v>58.8</v>
      </c>
      <c r="F102" s="21">
        <v>48.9</v>
      </c>
      <c r="G102" s="5">
        <v>81.099999999999994</v>
      </c>
      <c r="H102" s="5">
        <v>38.5</v>
      </c>
      <c r="I102" s="5">
        <v>59.9</v>
      </c>
    </row>
    <row r="103" spans="1:9" ht="15">
      <c r="A103" s="5" t="s">
        <v>2019</v>
      </c>
      <c r="B103" s="5" t="s">
        <v>59</v>
      </c>
      <c r="C103" s="5">
        <v>102</v>
      </c>
      <c r="D103" s="5">
        <v>39.1</v>
      </c>
      <c r="E103" s="5">
        <v>57.7</v>
      </c>
      <c r="F103" s="21">
        <v>51.3</v>
      </c>
      <c r="G103" s="5">
        <v>88.3</v>
      </c>
      <c r="H103" s="5">
        <v>76.400000000000006</v>
      </c>
      <c r="I103" s="5">
        <v>59.8</v>
      </c>
    </row>
    <row r="104" spans="1:9" ht="15">
      <c r="A104" s="5" t="s">
        <v>1135</v>
      </c>
      <c r="B104" s="5" t="s">
        <v>30</v>
      </c>
      <c r="C104" s="5">
        <v>103</v>
      </c>
      <c r="D104" s="5">
        <v>46.8</v>
      </c>
      <c r="E104" s="5">
        <v>85</v>
      </c>
      <c r="F104" s="21">
        <v>47.8</v>
      </c>
      <c r="G104" s="5">
        <v>77.400000000000006</v>
      </c>
      <c r="H104" s="5">
        <v>67.7</v>
      </c>
      <c r="I104" s="5">
        <v>59.7</v>
      </c>
    </row>
    <row r="105" spans="1:9" ht="15">
      <c r="A105" s="5" t="s">
        <v>224</v>
      </c>
      <c r="B105" s="5" t="s">
        <v>2</v>
      </c>
      <c r="C105" s="5">
        <f>104</f>
        <v>104</v>
      </c>
      <c r="D105" s="5">
        <v>56.7</v>
      </c>
      <c r="E105" s="5">
        <v>47.3</v>
      </c>
      <c r="F105" s="21">
        <v>39.299999999999997</v>
      </c>
      <c r="G105" s="5">
        <v>84.6</v>
      </c>
      <c r="H105" s="5">
        <v>74.400000000000006</v>
      </c>
      <c r="I105" s="5">
        <v>59.6</v>
      </c>
    </row>
    <row r="106" spans="1:9" ht="15">
      <c r="A106" s="5" t="s">
        <v>1242</v>
      </c>
      <c r="B106" s="5" t="s">
        <v>37</v>
      </c>
      <c r="C106" s="5">
        <f>104</f>
        <v>104</v>
      </c>
      <c r="D106" s="5">
        <v>53.8</v>
      </c>
      <c r="E106" s="5">
        <v>34.200000000000003</v>
      </c>
      <c r="F106" s="21">
        <v>48.7</v>
      </c>
      <c r="G106" s="5">
        <v>79.2</v>
      </c>
      <c r="H106" s="5">
        <v>99.6</v>
      </c>
      <c r="I106" s="5">
        <v>59.6</v>
      </c>
    </row>
    <row r="107" spans="1:9" ht="15">
      <c r="A107" s="5" t="s">
        <v>82</v>
      </c>
      <c r="B107" s="5" t="s">
        <v>8</v>
      </c>
      <c r="C107" s="5">
        <v>106</v>
      </c>
      <c r="D107" s="5">
        <v>46.4</v>
      </c>
      <c r="E107" s="5">
        <v>89.3</v>
      </c>
      <c r="F107" s="21">
        <v>38.5</v>
      </c>
      <c r="G107" s="5">
        <v>87.5</v>
      </c>
      <c r="H107" s="5">
        <v>44.2</v>
      </c>
      <c r="I107" s="5">
        <v>59.5</v>
      </c>
    </row>
    <row r="108" spans="1:9" ht="15">
      <c r="A108" s="5" t="s">
        <v>97</v>
      </c>
      <c r="B108" s="5" t="s">
        <v>30</v>
      </c>
      <c r="C108" s="5">
        <v>107</v>
      </c>
      <c r="D108" s="5">
        <v>49.5</v>
      </c>
      <c r="E108" s="5">
        <v>82.7</v>
      </c>
      <c r="F108" s="21">
        <v>53</v>
      </c>
      <c r="G108" s="5">
        <v>69.900000000000006</v>
      </c>
      <c r="H108" s="5">
        <v>61.3</v>
      </c>
      <c r="I108" s="5">
        <v>59.4</v>
      </c>
    </row>
    <row r="109" spans="1:9" ht="15">
      <c r="A109" s="5" t="s">
        <v>213</v>
      </c>
      <c r="B109" s="5" t="s">
        <v>2</v>
      </c>
      <c r="C109" s="5">
        <v>108</v>
      </c>
      <c r="D109" s="5">
        <v>50.1</v>
      </c>
      <c r="E109" s="5">
        <v>29.8</v>
      </c>
      <c r="F109" s="21">
        <v>37.299999999999997</v>
      </c>
      <c r="G109" s="5">
        <v>96.7</v>
      </c>
      <c r="H109" s="5">
        <v>73.5</v>
      </c>
      <c r="I109" s="5">
        <v>59.3</v>
      </c>
    </row>
    <row r="110" spans="1:9" ht="15">
      <c r="A110" s="5" t="s">
        <v>1184</v>
      </c>
      <c r="B110" s="5" t="s">
        <v>6</v>
      </c>
      <c r="C110" s="5">
        <v>109</v>
      </c>
      <c r="D110" s="5">
        <v>42.3</v>
      </c>
      <c r="E110" s="5">
        <v>83.1</v>
      </c>
      <c r="F110" s="21">
        <v>47.6</v>
      </c>
      <c r="G110" s="5">
        <v>82.7</v>
      </c>
      <c r="H110" s="5">
        <v>44.7</v>
      </c>
      <c r="I110" s="5">
        <v>59.1</v>
      </c>
    </row>
    <row r="111" spans="1:9" ht="15">
      <c r="A111" s="5" t="s">
        <v>187</v>
      </c>
      <c r="B111" s="5" t="s">
        <v>8</v>
      </c>
      <c r="C111" s="5">
        <f>110</f>
        <v>110</v>
      </c>
      <c r="D111" s="5">
        <v>43.2</v>
      </c>
      <c r="E111" s="5">
        <v>83.8</v>
      </c>
      <c r="F111" s="21">
        <v>43</v>
      </c>
      <c r="G111" s="5">
        <v>82.8</v>
      </c>
      <c r="H111" s="5">
        <v>75.5</v>
      </c>
      <c r="I111" s="5">
        <v>58.9</v>
      </c>
    </row>
    <row r="112" spans="1:9" ht="15">
      <c r="A112" s="5" t="s">
        <v>78</v>
      </c>
      <c r="B112" s="5" t="s">
        <v>6</v>
      </c>
      <c r="C112" s="5">
        <f>110</f>
        <v>110</v>
      </c>
      <c r="D112" s="5">
        <v>45.2</v>
      </c>
      <c r="E112" s="5">
        <v>94.3</v>
      </c>
      <c r="F112" s="21">
        <v>44.3</v>
      </c>
      <c r="G112" s="5">
        <v>80.3</v>
      </c>
      <c r="H112" s="5">
        <v>33.700000000000003</v>
      </c>
      <c r="I112" s="5">
        <v>58.9</v>
      </c>
    </row>
    <row r="113" spans="1:9" ht="15">
      <c r="A113" s="5" t="s">
        <v>1163</v>
      </c>
      <c r="B113" s="5" t="s">
        <v>59</v>
      </c>
      <c r="C113" s="5">
        <v>112</v>
      </c>
      <c r="D113" s="5">
        <v>49.7</v>
      </c>
      <c r="E113" s="5">
        <v>56.6</v>
      </c>
      <c r="F113" s="21">
        <v>48</v>
      </c>
      <c r="G113" s="5">
        <v>81.099999999999994</v>
      </c>
      <c r="H113" s="5">
        <v>34.799999999999997</v>
      </c>
      <c r="I113" s="5">
        <v>58.8</v>
      </c>
    </row>
    <row r="114" spans="1:9" ht="15">
      <c r="A114" s="5" t="s">
        <v>1165</v>
      </c>
      <c r="B114" s="5" t="s">
        <v>59</v>
      </c>
      <c r="C114" s="5">
        <f>113</f>
        <v>113</v>
      </c>
      <c r="D114" s="5">
        <v>47.2</v>
      </c>
      <c r="E114" s="5">
        <v>64.599999999999994</v>
      </c>
      <c r="F114" s="21">
        <v>40.799999999999997</v>
      </c>
      <c r="G114" s="5">
        <v>88.3</v>
      </c>
      <c r="H114" s="5">
        <v>37.299999999999997</v>
      </c>
      <c r="I114" s="5">
        <v>58.7</v>
      </c>
    </row>
    <row r="115" spans="1:9" ht="15">
      <c r="A115" s="5" t="s">
        <v>154</v>
      </c>
      <c r="B115" s="5" t="s">
        <v>30</v>
      </c>
      <c r="C115" s="5">
        <f>113</f>
        <v>113</v>
      </c>
      <c r="D115" s="5">
        <v>43.5</v>
      </c>
      <c r="E115" s="5">
        <v>76.2</v>
      </c>
      <c r="F115" s="21">
        <v>45.4</v>
      </c>
      <c r="G115" s="5">
        <v>82.3</v>
      </c>
      <c r="H115" s="5">
        <v>66.099999999999994</v>
      </c>
      <c r="I115" s="5">
        <v>58.7</v>
      </c>
    </row>
    <row r="116" spans="1:9" ht="15">
      <c r="A116" s="5" t="s">
        <v>129</v>
      </c>
      <c r="B116" s="5" t="s">
        <v>6</v>
      </c>
      <c r="C116" s="5">
        <f>113</f>
        <v>113</v>
      </c>
      <c r="D116" s="5">
        <v>34</v>
      </c>
      <c r="E116" s="5">
        <v>94.3</v>
      </c>
      <c r="F116" s="21">
        <v>39.700000000000003</v>
      </c>
      <c r="G116" s="5">
        <v>95.1</v>
      </c>
      <c r="H116" s="5">
        <v>40</v>
      </c>
      <c r="I116" s="5">
        <v>58.7</v>
      </c>
    </row>
    <row r="117" spans="1:9" ht="15">
      <c r="A117" s="5" t="s">
        <v>176</v>
      </c>
      <c r="B117" s="5" t="s">
        <v>2</v>
      </c>
      <c r="C117" s="5">
        <f>116</f>
        <v>116</v>
      </c>
      <c r="D117" s="5">
        <v>42.5</v>
      </c>
      <c r="E117" s="5">
        <v>39.4</v>
      </c>
      <c r="F117" s="21">
        <v>43.7</v>
      </c>
      <c r="G117" s="5">
        <v>96.1</v>
      </c>
      <c r="H117" s="5">
        <v>38</v>
      </c>
      <c r="I117" s="5">
        <v>58.6</v>
      </c>
    </row>
    <row r="118" spans="1:9" ht="15">
      <c r="A118" s="5" t="s">
        <v>1272</v>
      </c>
      <c r="B118" s="5" t="s">
        <v>33</v>
      </c>
      <c r="C118" s="5">
        <f>116</f>
        <v>116</v>
      </c>
      <c r="D118" s="5">
        <v>58.6</v>
      </c>
      <c r="E118" s="5">
        <v>92.3</v>
      </c>
      <c r="F118" s="21">
        <v>40.6</v>
      </c>
      <c r="G118" s="5">
        <v>67.2</v>
      </c>
      <c r="H118" s="5">
        <v>71.900000000000006</v>
      </c>
      <c r="I118" s="5">
        <v>58.6</v>
      </c>
    </row>
    <row r="119" spans="1:9" ht="15">
      <c r="A119" s="5" t="s">
        <v>136</v>
      </c>
      <c r="B119" s="5" t="s">
        <v>81</v>
      </c>
      <c r="C119" s="5">
        <v>118</v>
      </c>
      <c r="D119" s="5">
        <v>43</v>
      </c>
      <c r="E119" s="5">
        <v>55.1</v>
      </c>
      <c r="F119" s="21">
        <v>55.5</v>
      </c>
      <c r="G119" s="5">
        <v>75.7</v>
      </c>
      <c r="H119" s="5">
        <v>84.4</v>
      </c>
      <c r="I119" s="5">
        <v>58.5</v>
      </c>
    </row>
    <row r="120" spans="1:9" ht="15">
      <c r="A120" s="5" t="s">
        <v>52</v>
      </c>
      <c r="B120" s="5" t="s">
        <v>27</v>
      </c>
      <c r="C120" s="5">
        <v>119</v>
      </c>
      <c r="D120" s="5">
        <v>42.1</v>
      </c>
      <c r="E120" s="5">
        <v>83.5</v>
      </c>
      <c r="F120" s="21">
        <v>44.5</v>
      </c>
      <c r="G120" s="5">
        <v>81.599999999999994</v>
      </c>
      <c r="H120" s="5">
        <v>66.400000000000006</v>
      </c>
      <c r="I120" s="5">
        <v>58.4</v>
      </c>
    </row>
    <row r="121" spans="1:9" ht="15">
      <c r="A121" s="5" t="s">
        <v>69</v>
      </c>
      <c r="B121" s="5" t="s">
        <v>70</v>
      </c>
      <c r="C121" s="5">
        <v>120</v>
      </c>
      <c r="D121" s="5">
        <v>46.8</v>
      </c>
      <c r="E121" s="5">
        <v>82.3</v>
      </c>
      <c r="F121" s="21">
        <v>33.1</v>
      </c>
      <c r="G121" s="5">
        <v>89.8</v>
      </c>
      <c r="H121" s="5">
        <v>44.2</v>
      </c>
      <c r="I121" s="5">
        <v>58.2</v>
      </c>
    </row>
    <row r="122" spans="1:9" ht="15">
      <c r="A122" s="5" t="s">
        <v>2020</v>
      </c>
      <c r="B122" s="5" t="s">
        <v>33</v>
      </c>
      <c r="C122" s="5">
        <f>121</f>
        <v>121</v>
      </c>
      <c r="D122" s="5">
        <v>52.9</v>
      </c>
      <c r="E122" s="5">
        <v>71.400000000000006</v>
      </c>
      <c r="F122" s="21">
        <v>33.700000000000003</v>
      </c>
      <c r="G122" s="5">
        <v>86.2</v>
      </c>
      <c r="H122" s="5">
        <v>38.200000000000003</v>
      </c>
      <c r="I122" s="5">
        <v>58.1</v>
      </c>
    </row>
    <row r="123" spans="1:9" ht="15">
      <c r="A123" s="5" t="s">
        <v>1144</v>
      </c>
      <c r="B123" s="5" t="s">
        <v>55</v>
      </c>
      <c r="C123" s="5">
        <f>121</f>
        <v>121</v>
      </c>
      <c r="D123" s="5">
        <v>35</v>
      </c>
      <c r="E123" s="5">
        <v>68.3</v>
      </c>
      <c r="F123" s="21">
        <v>50.6</v>
      </c>
      <c r="G123" s="5">
        <v>87.2</v>
      </c>
      <c r="H123" s="5">
        <v>45.2</v>
      </c>
      <c r="I123" s="5">
        <v>58.1</v>
      </c>
    </row>
    <row r="124" spans="1:9" ht="15">
      <c r="A124" s="5" t="s">
        <v>89</v>
      </c>
      <c r="B124" s="5" t="s">
        <v>6</v>
      </c>
      <c r="C124" s="5">
        <f>121</f>
        <v>121</v>
      </c>
      <c r="D124" s="5">
        <v>39.200000000000003</v>
      </c>
      <c r="E124" s="5">
        <v>90.2</v>
      </c>
      <c r="F124" s="21">
        <v>46.1</v>
      </c>
      <c r="G124" s="5">
        <v>82.8</v>
      </c>
      <c r="H124" s="5">
        <v>39.200000000000003</v>
      </c>
      <c r="I124" s="5">
        <v>58.1</v>
      </c>
    </row>
    <row r="125" spans="1:9" ht="15">
      <c r="A125" s="5" t="s">
        <v>178</v>
      </c>
      <c r="B125" s="5" t="s">
        <v>2</v>
      </c>
      <c r="C125" s="5">
        <f>121</f>
        <v>121</v>
      </c>
      <c r="D125" s="5">
        <v>53.7</v>
      </c>
      <c r="E125" s="5">
        <v>44.6</v>
      </c>
      <c r="F125" s="21">
        <v>38.6</v>
      </c>
      <c r="G125" s="5">
        <v>86.6</v>
      </c>
      <c r="H125" s="5">
        <v>41.9</v>
      </c>
      <c r="I125" s="5">
        <v>58.1</v>
      </c>
    </row>
    <row r="126" spans="1:9" ht="15">
      <c r="A126" s="5" t="s">
        <v>1155</v>
      </c>
      <c r="B126" s="5" t="s">
        <v>20</v>
      </c>
      <c r="C126" s="5">
        <v>125</v>
      </c>
      <c r="D126" s="5">
        <v>32.299999999999997</v>
      </c>
      <c r="E126" s="5">
        <v>92.9</v>
      </c>
      <c r="F126" s="21">
        <v>44.9</v>
      </c>
      <c r="G126" s="5">
        <v>89</v>
      </c>
      <c r="H126" s="5">
        <v>48.8</v>
      </c>
      <c r="I126" s="5">
        <v>58</v>
      </c>
    </row>
    <row r="127" spans="1:9" ht="15">
      <c r="A127" s="5" t="s">
        <v>211</v>
      </c>
      <c r="B127" s="5" t="s">
        <v>2</v>
      </c>
      <c r="C127" s="5">
        <f>126</f>
        <v>126</v>
      </c>
      <c r="D127" s="5">
        <v>50.2</v>
      </c>
      <c r="E127" s="5">
        <v>42</v>
      </c>
      <c r="F127" s="21">
        <v>38.9</v>
      </c>
      <c r="G127" s="5">
        <v>90.2</v>
      </c>
      <c r="H127" s="5">
        <v>36.799999999999997</v>
      </c>
      <c r="I127" s="5">
        <v>57.9</v>
      </c>
    </row>
    <row r="128" spans="1:9" ht="15">
      <c r="A128" s="5" t="s">
        <v>1247</v>
      </c>
      <c r="B128" s="5" t="s">
        <v>6</v>
      </c>
      <c r="C128" s="5">
        <f>126</f>
        <v>126</v>
      </c>
      <c r="D128" s="5">
        <v>34.6</v>
      </c>
      <c r="E128" s="5">
        <v>87.6</v>
      </c>
      <c r="F128" s="21">
        <v>39.200000000000003</v>
      </c>
      <c r="G128" s="5">
        <v>94.3</v>
      </c>
      <c r="H128" s="5">
        <v>34.9</v>
      </c>
      <c r="I128" s="5">
        <v>57.9</v>
      </c>
    </row>
    <row r="129" spans="1:9" ht="15">
      <c r="A129" s="5" t="s">
        <v>1290</v>
      </c>
      <c r="B129" s="5" t="s">
        <v>81</v>
      </c>
      <c r="C129" s="5">
        <v>128</v>
      </c>
      <c r="D129" s="5">
        <v>39.6</v>
      </c>
      <c r="E129" s="5">
        <v>75.599999999999994</v>
      </c>
      <c r="F129" s="21">
        <v>51.3</v>
      </c>
      <c r="G129" s="5">
        <v>78.5</v>
      </c>
      <c r="H129" s="5">
        <v>51.5</v>
      </c>
      <c r="I129" s="5">
        <v>57.8</v>
      </c>
    </row>
    <row r="130" spans="1:9" ht="15">
      <c r="A130" s="5" t="s">
        <v>132</v>
      </c>
      <c r="B130" s="5" t="s">
        <v>6</v>
      </c>
      <c r="C130" s="5">
        <v>129</v>
      </c>
      <c r="D130" s="5">
        <v>42.5</v>
      </c>
      <c r="E130" s="5">
        <v>84.5</v>
      </c>
      <c r="F130" s="21">
        <v>45.9</v>
      </c>
      <c r="G130" s="5">
        <v>79.8</v>
      </c>
      <c r="H130" s="5">
        <v>34.1</v>
      </c>
      <c r="I130" s="5">
        <v>57.7</v>
      </c>
    </row>
    <row r="131" spans="1:9" ht="15">
      <c r="A131" s="5" t="s">
        <v>85</v>
      </c>
      <c r="B131" s="5" t="s">
        <v>6</v>
      </c>
      <c r="C131" s="5">
        <v>130</v>
      </c>
      <c r="D131" s="5">
        <v>38.6</v>
      </c>
      <c r="E131" s="5">
        <v>84.2</v>
      </c>
      <c r="F131" s="21">
        <v>42.4</v>
      </c>
      <c r="G131" s="5">
        <v>86.8</v>
      </c>
      <c r="H131" s="5">
        <v>38</v>
      </c>
      <c r="I131" s="5">
        <v>57.6</v>
      </c>
    </row>
    <row r="132" spans="1:9" ht="15">
      <c r="A132" s="5" t="s">
        <v>231</v>
      </c>
      <c r="B132" s="5" t="s">
        <v>2</v>
      </c>
      <c r="C132" s="5">
        <v>131</v>
      </c>
      <c r="D132" s="5">
        <v>38.5</v>
      </c>
      <c r="E132" s="5">
        <v>49.7</v>
      </c>
      <c r="F132" s="21">
        <v>48.9</v>
      </c>
      <c r="G132" s="5">
        <v>87.7</v>
      </c>
      <c r="H132" s="5">
        <v>36.6</v>
      </c>
      <c r="I132" s="5">
        <v>57.2</v>
      </c>
    </row>
    <row r="133" spans="1:9" ht="15">
      <c r="A133" s="5" t="s">
        <v>117</v>
      </c>
      <c r="B133" s="5" t="s">
        <v>118</v>
      </c>
      <c r="C133" s="5">
        <v>132</v>
      </c>
      <c r="D133" s="5">
        <v>39.700000000000003</v>
      </c>
      <c r="E133" s="5">
        <v>71.2</v>
      </c>
      <c r="F133" s="21">
        <v>43.1</v>
      </c>
      <c r="G133" s="5">
        <v>85.5</v>
      </c>
      <c r="H133" s="5">
        <v>42.9</v>
      </c>
      <c r="I133" s="5">
        <v>56.9</v>
      </c>
    </row>
    <row r="134" spans="1:9" ht="15">
      <c r="A134" s="5" t="s">
        <v>96</v>
      </c>
      <c r="B134" s="5" t="s">
        <v>6</v>
      </c>
      <c r="C134" s="5">
        <v>133</v>
      </c>
      <c r="D134" s="5">
        <v>42.3</v>
      </c>
      <c r="E134" s="5">
        <v>78.2</v>
      </c>
      <c r="F134" s="21">
        <v>43</v>
      </c>
      <c r="G134" s="5">
        <v>81.3</v>
      </c>
      <c r="H134" s="5">
        <v>39</v>
      </c>
      <c r="I134" s="5">
        <v>56.8</v>
      </c>
    </row>
    <row r="135" spans="1:9" ht="15">
      <c r="A135" s="5" t="s">
        <v>192</v>
      </c>
      <c r="B135" s="5" t="s">
        <v>2</v>
      </c>
      <c r="C135" s="5">
        <v>134</v>
      </c>
      <c r="D135" s="5">
        <v>53.6</v>
      </c>
      <c r="E135" s="5">
        <v>35.200000000000003</v>
      </c>
      <c r="F135" s="21">
        <v>48.1</v>
      </c>
      <c r="G135" s="5">
        <v>72.900000000000006</v>
      </c>
      <c r="H135" s="5">
        <v>65.7</v>
      </c>
      <c r="I135" s="5">
        <v>56.6</v>
      </c>
    </row>
    <row r="136" spans="1:9" ht="15">
      <c r="A136" s="5" t="s">
        <v>249</v>
      </c>
      <c r="B136" s="5" t="s">
        <v>2</v>
      </c>
      <c r="C136" s="5">
        <f>135</f>
        <v>135</v>
      </c>
      <c r="D136" s="5">
        <v>48.1</v>
      </c>
      <c r="E136" s="5">
        <v>50.5</v>
      </c>
      <c r="F136" s="21">
        <v>34.299999999999997</v>
      </c>
      <c r="G136" s="5">
        <v>88.5</v>
      </c>
      <c r="H136" s="5">
        <v>58.5</v>
      </c>
      <c r="I136" s="5">
        <v>56.5</v>
      </c>
    </row>
    <row r="137" spans="1:9" ht="15">
      <c r="A137" s="5" t="s">
        <v>2021</v>
      </c>
      <c r="B137" s="5" t="s">
        <v>59</v>
      </c>
      <c r="C137" s="5">
        <f>135</f>
        <v>135</v>
      </c>
      <c r="D137" s="5">
        <v>38.200000000000003</v>
      </c>
      <c r="E137" s="5">
        <v>56.9</v>
      </c>
      <c r="F137" s="21">
        <v>38.1</v>
      </c>
      <c r="G137" s="5">
        <v>91</v>
      </c>
      <c r="H137" s="5">
        <v>84</v>
      </c>
      <c r="I137" s="5">
        <v>56.5</v>
      </c>
    </row>
    <row r="138" spans="1:9" ht="15">
      <c r="A138" s="5" t="s">
        <v>99</v>
      </c>
      <c r="B138" s="5" t="s">
        <v>8</v>
      </c>
      <c r="C138" s="5">
        <f>137</f>
        <v>137</v>
      </c>
      <c r="D138" s="5">
        <v>37.4</v>
      </c>
      <c r="E138" s="5">
        <v>98.3</v>
      </c>
      <c r="F138" s="21">
        <v>41.1</v>
      </c>
      <c r="G138" s="5">
        <v>79.3</v>
      </c>
      <c r="H138" s="5">
        <v>66.7</v>
      </c>
      <c r="I138" s="5">
        <v>56.4</v>
      </c>
    </row>
    <row r="139" spans="1:9" ht="15">
      <c r="A139" s="5" t="s">
        <v>134</v>
      </c>
      <c r="B139" s="5" t="s">
        <v>6</v>
      </c>
      <c r="C139" s="5">
        <f>137</f>
        <v>137</v>
      </c>
      <c r="D139" s="5">
        <v>37</v>
      </c>
      <c r="E139" s="5">
        <v>89.1</v>
      </c>
      <c r="F139" s="21">
        <v>40.9</v>
      </c>
      <c r="G139" s="5">
        <v>84.7</v>
      </c>
      <c r="H139" s="5">
        <v>35.6</v>
      </c>
      <c r="I139" s="5">
        <v>56.4</v>
      </c>
    </row>
    <row r="140" spans="1:9" ht="15">
      <c r="A140" s="5" t="s">
        <v>1216</v>
      </c>
      <c r="B140" s="5" t="s">
        <v>190</v>
      </c>
      <c r="C140" s="5">
        <f>137</f>
        <v>137</v>
      </c>
      <c r="D140" s="5">
        <v>54</v>
      </c>
      <c r="E140" s="5">
        <v>47.3</v>
      </c>
      <c r="F140" s="21">
        <v>47.5</v>
      </c>
      <c r="G140" s="5">
        <v>70.3</v>
      </c>
      <c r="H140" s="5">
        <v>51.6</v>
      </c>
      <c r="I140" s="5">
        <v>56.4</v>
      </c>
    </row>
    <row r="141" spans="1:9" ht="15">
      <c r="A141" s="5" t="s">
        <v>2022</v>
      </c>
      <c r="B141" s="5" t="s">
        <v>37</v>
      </c>
      <c r="C141" s="5">
        <f>137</f>
        <v>137</v>
      </c>
      <c r="D141" s="5">
        <v>53.7</v>
      </c>
      <c r="E141" s="5">
        <v>39.6</v>
      </c>
      <c r="F141" s="21">
        <v>50.6</v>
      </c>
      <c r="G141" s="5">
        <v>66.5</v>
      </c>
      <c r="H141" s="5">
        <v>88.9</v>
      </c>
      <c r="I141" s="5">
        <v>56.4</v>
      </c>
    </row>
    <row r="142" spans="1:9" ht="15">
      <c r="A142" s="5" t="s">
        <v>2023</v>
      </c>
      <c r="B142" s="5" t="s">
        <v>2</v>
      </c>
      <c r="C142" s="5">
        <v>141</v>
      </c>
      <c r="D142" s="5">
        <v>47.7</v>
      </c>
      <c r="E142" s="5">
        <v>35.6</v>
      </c>
      <c r="F142" s="21">
        <v>49.8</v>
      </c>
      <c r="G142" s="5">
        <v>77.900000000000006</v>
      </c>
      <c r="H142" s="5">
        <v>36.6</v>
      </c>
      <c r="I142" s="5">
        <v>56.2</v>
      </c>
    </row>
    <row r="143" spans="1:9" ht="15">
      <c r="A143" s="5" t="s">
        <v>1230</v>
      </c>
      <c r="B143" s="5" t="s">
        <v>20</v>
      </c>
      <c r="C143" s="5">
        <v>142</v>
      </c>
      <c r="D143" s="5">
        <v>37.1</v>
      </c>
      <c r="E143" s="5">
        <v>86.3</v>
      </c>
      <c r="F143" s="21">
        <v>43.9</v>
      </c>
      <c r="G143" s="5">
        <v>78.8</v>
      </c>
      <c r="H143" s="5">
        <v>67.5</v>
      </c>
      <c r="I143" s="5">
        <v>56.1</v>
      </c>
    </row>
    <row r="144" spans="1:9" ht="15">
      <c r="A144" s="5" t="s">
        <v>214</v>
      </c>
      <c r="B144" s="5" t="s">
        <v>2</v>
      </c>
      <c r="C144" s="5">
        <v>143</v>
      </c>
      <c r="D144" s="5">
        <v>50.2</v>
      </c>
      <c r="E144" s="5">
        <v>48.2</v>
      </c>
      <c r="F144" s="21">
        <v>40.700000000000003</v>
      </c>
      <c r="G144" s="5">
        <v>80.2</v>
      </c>
      <c r="H144" s="5">
        <v>37.4</v>
      </c>
      <c r="I144" s="5">
        <v>55.9</v>
      </c>
    </row>
    <row r="145" spans="1:9" ht="15">
      <c r="A145" s="5" t="s">
        <v>1191</v>
      </c>
      <c r="B145" s="5" t="s">
        <v>59</v>
      </c>
      <c r="C145" s="5">
        <f>144</f>
        <v>144</v>
      </c>
      <c r="D145" s="5">
        <v>41.3</v>
      </c>
      <c r="E145" s="5">
        <v>59.5</v>
      </c>
      <c r="F145" s="21">
        <v>45.2</v>
      </c>
      <c r="G145" s="5">
        <v>76.400000000000006</v>
      </c>
      <c r="H145" s="5">
        <v>98.3</v>
      </c>
      <c r="I145" s="5">
        <v>55.8</v>
      </c>
    </row>
    <row r="146" spans="1:9" ht="15">
      <c r="A146" s="5" t="s">
        <v>205</v>
      </c>
      <c r="B146" s="5" t="s">
        <v>74</v>
      </c>
      <c r="C146" s="5">
        <f>144</f>
        <v>144</v>
      </c>
      <c r="D146" s="5">
        <v>32.200000000000003</v>
      </c>
      <c r="E146" s="5">
        <v>72.099999999999994</v>
      </c>
      <c r="F146" s="21">
        <v>46.2</v>
      </c>
      <c r="G146" s="5">
        <v>86.8</v>
      </c>
      <c r="H146" s="5">
        <v>33.799999999999997</v>
      </c>
      <c r="I146" s="5">
        <v>55.8</v>
      </c>
    </row>
    <row r="147" spans="1:9" ht="15">
      <c r="A147" s="5" t="s">
        <v>309</v>
      </c>
      <c r="B147" s="5" t="s">
        <v>2</v>
      </c>
      <c r="C147" s="5">
        <v>146</v>
      </c>
      <c r="D147" s="5">
        <v>34.700000000000003</v>
      </c>
      <c r="E147" s="5">
        <v>48.7</v>
      </c>
      <c r="F147" s="21">
        <v>35.299999999999997</v>
      </c>
      <c r="G147" s="5">
        <v>99.8</v>
      </c>
      <c r="H147" s="5">
        <v>40.9</v>
      </c>
      <c r="I147" s="5">
        <v>55.6</v>
      </c>
    </row>
    <row r="148" spans="1:9" ht="15">
      <c r="A148" s="5" t="s">
        <v>1198</v>
      </c>
      <c r="B148" s="5" t="s">
        <v>6</v>
      </c>
      <c r="C148" s="5">
        <v>147</v>
      </c>
      <c r="D148" s="5">
        <v>41</v>
      </c>
      <c r="E148" s="5">
        <v>81.599999999999994</v>
      </c>
      <c r="F148" s="21">
        <v>41.3</v>
      </c>
      <c r="G148" s="5">
        <v>78.900000000000006</v>
      </c>
      <c r="H148" s="5">
        <v>39.799999999999997</v>
      </c>
      <c r="I148" s="5">
        <v>55.5</v>
      </c>
    </row>
    <row r="149" spans="1:9" ht="15">
      <c r="A149" s="5" t="s">
        <v>200</v>
      </c>
      <c r="B149" s="5" t="s">
        <v>201</v>
      </c>
      <c r="C149" s="5">
        <v>148</v>
      </c>
      <c r="D149" s="5">
        <v>32.4</v>
      </c>
      <c r="E149" s="5">
        <v>80.099999999999994</v>
      </c>
      <c r="F149" s="21">
        <v>37.200000000000003</v>
      </c>
      <c r="G149" s="5">
        <v>87.3</v>
      </c>
      <c r="H149" s="5">
        <v>88.8</v>
      </c>
      <c r="I149" s="5">
        <v>55.3</v>
      </c>
    </row>
    <row r="150" spans="1:9" ht="15">
      <c r="A150" s="5" t="s">
        <v>195</v>
      </c>
      <c r="B150" s="5" t="s">
        <v>6</v>
      </c>
      <c r="C150" s="5">
        <v>149</v>
      </c>
      <c r="D150" s="5">
        <v>32.6</v>
      </c>
      <c r="E150" s="5">
        <v>88.8</v>
      </c>
      <c r="F150" s="21">
        <v>37.9</v>
      </c>
      <c r="G150" s="5">
        <v>88.1</v>
      </c>
      <c r="H150" s="5">
        <v>33.700000000000003</v>
      </c>
      <c r="I150" s="5">
        <v>55.1</v>
      </c>
    </row>
    <row r="151" spans="1:9" ht="15">
      <c r="A151" s="5" t="s">
        <v>2024</v>
      </c>
      <c r="B151" s="5" t="s">
        <v>2</v>
      </c>
      <c r="C151" s="5">
        <v>150</v>
      </c>
      <c r="D151" s="5">
        <v>46.4</v>
      </c>
      <c r="E151" s="5">
        <v>47</v>
      </c>
      <c r="F151" s="21">
        <v>40.200000000000003</v>
      </c>
      <c r="G151" s="5">
        <v>82.1</v>
      </c>
      <c r="H151" s="5" t="s">
        <v>2025</v>
      </c>
      <c r="I151" s="5">
        <v>55</v>
      </c>
    </row>
    <row r="152" spans="1:9" ht="15">
      <c r="A152" s="5" t="s">
        <v>143</v>
      </c>
      <c r="B152" s="5" t="s">
        <v>8</v>
      </c>
      <c r="C152" s="5">
        <f>151</f>
        <v>151</v>
      </c>
      <c r="D152" s="5">
        <v>31.8</v>
      </c>
      <c r="E152" s="5">
        <v>90.1</v>
      </c>
      <c r="F152" s="21">
        <v>46.6</v>
      </c>
      <c r="G152" s="5">
        <v>75.599999999999994</v>
      </c>
      <c r="H152" s="5">
        <v>76.099999999999994</v>
      </c>
      <c r="I152" s="5">
        <v>54.9</v>
      </c>
    </row>
    <row r="153" spans="1:9" ht="15">
      <c r="A153" s="5" t="s">
        <v>203</v>
      </c>
      <c r="B153" s="5" t="s">
        <v>2</v>
      </c>
      <c r="C153" s="5">
        <f>151</f>
        <v>151</v>
      </c>
      <c r="D153" s="5">
        <v>43.4</v>
      </c>
      <c r="E153" s="5">
        <v>58.9</v>
      </c>
      <c r="F153" s="21">
        <v>32.4</v>
      </c>
      <c r="G153" s="5">
        <v>89.4</v>
      </c>
      <c r="H153" s="5">
        <v>38.9</v>
      </c>
      <c r="I153" s="5">
        <v>54.9</v>
      </c>
    </row>
    <row r="154" spans="1:9" ht="15">
      <c r="A154" s="5" t="s">
        <v>109</v>
      </c>
      <c r="B154" s="5" t="s">
        <v>23</v>
      </c>
      <c r="C154" s="5">
        <f>153</f>
        <v>153</v>
      </c>
      <c r="D154" s="5">
        <v>51.8</v>
      </c>
      <c r="E154" s="5">
        <v>24.2</v>
      </c>
      <c r="F154" s="21">
        <v>43.4</v>
      </c>
      <c r="G154" s="5">
        <v>74.7</v>
      </c>
      <c r="H154" s="5">
        <v>77.599999999999994</v>
      </c>
      <c r="I154" s="5">
        <v>54.7</v>
      </c>
    </row>
    <row r="155" spans="1:9" ht="15">
      <c r="A155" s="5" t="s">
        <v>186</v>
      </c>
      <c r="B155" s="5" t="s">
        <v>55</v>
      </c>
      <c r="C155" s="5">
        <f>153</f>
        <v>153</v>
      </c>
      <c r="D155" s="5">
        <v>36.799999999999997</v>
      </c>
      <c r="E155" s="5">
        <v>83.6</v>
      </c>
      <c r="F155" s="21">
        <v>46.7</v>
      </c>
      <c r="G155" s="5">
        <v>70.8</v>
      </c>
      <c r="H155" s="5">
        <v>84.6</v>
      </c>
      <c r="I155" s="5">
        <v>54.7</v>
      </c>
    </row>
    <row r="156" spans="1:9" ht="15">
      <c r="A156" s="5" t="s">
        <v>43</v>
      </c>
      <c r="B156" s="5" t="s">
        <v>23</v>
      </c>
      <c r="C156" s="5">
        <v>155</v>
      </c>
      <c r="D156" s="5">
        <v>55.3</v>
      </c>
      <c r="E156" s="5">
        <v>37.5</v>
      </c>
      <c r="F156" s="21">
        <v>47</v>
      </c>
      <c r="G156" s="5">
        <v>65.7</v>
      </c>
      <c r="H156" s="5">
        <v>53.2</v>
      </c>
      <c r="I156" s="5">
        <v>54.6</v>
      </c>
    </row>
    <row r="157" spans="1:9" ht="15">
      <c r="A157" s="5" t="s">
        <v>1077</v>
      </c>
      <c r="B157" s="5" t="s">
        <v>2</v>
      </c>
      <c r="C157" s="5">
        <f>156</f>
        <v>156</v>
      </c>
      <c r="D157" s="5">
        <v>42.9</v>
      </c>
      <c r="E157" s="5">
        <v>41.7</v>
      </c>
      <c r="F157" s="21">
        <v>42.2</v>
      </c>
      <c r="G157" s="5">
        <v>83.2</v>
      </c>
      <c r="H157" s="5">
        <v>35.6</v>
      </c>
      <c r="I157" s="5">
        <v>54.5</v>
      </c>
    </row>
    <row r="158" spans="1:9" ht="15">
      <c r="A158" s="5" t="s">
        <v>1119</v>
      </c>
      <c r="B158" s="5" t="s">
        <v>55</v>
      </c>
      <c r="C158" s="5">
        <f>156</f>
        <v>156</v>
      </c>
      <c r="D158" s="5">
        <v>33.1</v>
      </c>
      <c r="E158" s="5">
        <v>58.9</v>
      </c>
      <c r="F158" s="21">
        <v>40.200000000000003</v>
      </c>
      <c r="G158" s="5">
        <v>89.4</v>
      </c>
      <c r="H158" s="5">
        <v>50.3</v>
      </c>
      <c r="I158" s="5">
        <v>54.5</v>
      </c>
    </row>
    <row r="159" spans="1:9" ht="15">
      <c r="A159" s="5" t="s">
        <v>163</v>
      </c>
      <c r="B159" s="5" t="s">
        <v>6</v>
      </c>
      <c r="C159" s="5">
        <v>158</v>
      </c>
      <c r="D159" s="5">
        <v>35.1</v>
      </c>
      <c r="E159" s="5">
        <v>87.7</v>
      </c>
      <c r="F159" s="21">
        <v>35.200000000000003</v>
      </c>
      <c r="G159" s="5">
        <v>85.7</v>
      </c>
      <c r="H159" s="5">
        <v>37.4</v>
      </c>
      <c r="I159" s="5">
        <v>54.3</v>
      </c>
    </row>
    <row r="160" spans="1:9" ht="15">
      <c r="A160" s="5" t="s">
        <v>100</v>
      </c>
      <c r="B160" s="5" t="s">
        <v>74</v>
      </c>
      <c r="C160" s="5">
        <v>159</v>
      </c>
      <c r="D160" s="5">
        <v>42.5</v>
      </c>
      <c r="E160" s="5">
        <v>83.3</v>
      </c>
      <c r="F160" s="21">
        <v>45.3</v>
      </c>
      <c r="G160" s="5">
        <v>67.400000000000006</v>
      </c>
      <c r="H160" s="5">
        <v>51.1</v>
      </c>
      <c r="I160" s="5">
        <v>54.1</v>
      </c>
    </row>
    <row r="161" spans="1:9" ht="15">
      <c r="A161" s="5" t="s">
        <v>2026</v>
      </c>
      <c r="B161" s="5" t="s">
        <v>59</v>
      </c>
      <c r="C161" s="5">
        <v>160</v>
      </c>
      <c r="D161" s="5">
        <v>38.700000000000003</v>
      </c>
      <c r="E161" s="5">
        <v>49.1</v>
      </c>
      <c r="F161" s="21">
        <v>43.6</v>
      </c>
      <c r="G161" s="5">
        <v>77.3</v>
      </c>
      <c r="H161" s="5">
        <v>96</v>
      </c>
      <c r="I161" s="5">
        <v>54</v>
      </c>
    </row>
    <row r="162" spans="1:9" ht="15">
      <c r="A162" s="5" t="s">
        <v>1167</v>
      </c>
      <c r="B162" s="5" t="s">
        <v>59</v>
      </c>
      <c r="C162" s="5">
        <f>161</f>
        <v>161</v>
      </c>
      <c r="D162" s="5">
        <v>40.799999999999997</v>
      </c>
      <c r="E162" s="5">
        <v>44.3</v>
      </c>
      <c r="F162" s="21">
        <v>38.299999999999997</v>
      </c>
      <c r="G162" s="5">
        <v>84.4</v>
      </c>
      <c r="H162" s="5">
        <v>62.6</v>
      </c>
      <c r="I162" s="5">
        <v>53.9</v>
      </c>
    </row>
    <row r="163" spans="1:9" ht="15">
      <c r="A163" s="5" t="s">
        <v>160</v>
      </c>
      <c r="B163" s="5" t="s">
        <v>161</v>
      </c>
      <c r="C163" s="5">
        <f>161</f>
        <v>161</v>
      </c>
      <c r="D163" s="5">
        <v>41.1</v>
      </c>
      <c r="E163" s="5">
        <v>93</v>
      </c>
      <c r="F163" s="21">
        <v>46.6</v>
      </c>
      <c r="G163" s="5">
        <v>65.900000000000006</v>
      </c>
      <c r="H163" s="5">
        <v>33.5</v>
      </c>
      <c r="I163" s="5">
        <v>53.9</v>
      </c>
    </row>
    <row r="164" spans="1:9" ht="15">
      <c r="A164" s="5" t="s">
        <v>1202</v>
      </c>
      <c r="B164" s="5" t="s">
        <v>167</v>
      </c>
      <c r="C164" s="5">
        <v>163</v>
      </c>
      <c r="D164" s="5">
        <v>39.4</v>
      </c>
      <c r="E164" s="5">
        <v>52.3</v>
      </c>
      <c r="F164" s="21">
        <v>36.4</v>
      </c>
      <c r="G164" s="5">
        <v>86.7</v>
      </c>
      <c r="H164" s="5">
        <v>39.9</v>
      </c>
      <c r="I164" s="5">
        <v>53.7</v>
      </c>
    </row>
    <row r="165" spans="1:9" ht="15">
      <c r="A165" s="5" t="s">
        <v>2027</v>
      </c>
      <c r="B165" s="5" t="s">
        <v>59</v>
      </c>
      <c r="C165" s="5">
        <v>164</v>
      </c>
      <c r="D165" s="5">
        <v>42.3</v>
      </c>
      <c r="E165" s="5">
        <v>49.4</v>
      </c>
      <c r="F165" s="21">
        <v>45.6</v>
      </c>
      <c r="G165" s="5">
        <v>70.2</v>
      </c>
      <c r="H165" s="5">
        <v>95.7</v>
      </c>
      <c r="I165" s="5">
        <v>53.5</v>
      </c>
    </row>
    <row r="166" spans="1:9" ht="15">
      <c r="A166" s="5" t="s">
        <v>1224</v>
      </c>
      <c r="B166" s="5" t="s">
        <v>84</v>
      </c>
      <c r="C166" s="5">
        <f>165</f>
        <v>165</v>
      </c>
      <c r="D166" s="5">
        <v>32.799999999999997</v>
      </c>
      <c r="E166" s="5">
        <v>90.5</v>
      </c>
      <c r="F166" s="21">
        <v>40.799999999999997</v>
      </c>
      <c r="G166" s="5">
        <v>75.8</v>
      </c>
      <c r="H166" s="5">
        <v>70.5</v>
      </c>
      <c r="I166" s="5">
        <v>53.4</v>
      </c>
    </row>
    <row r="167" spans="1:9" ht="15">
      <c r="A167" s="5" t="s">
        <v>284</v>
      </c>
      <c r="B167" s="5" t="s">
        <v>2</v>
      </c>
      <c r="C167" s="5">
        <f>165</f>
        <v>165</v>
      </c>
      <c r="D167" s="5">
        <v>32</v>
      </c>
      <c r="E167" s="5">
        <v>62.2</v>
      </c>
      <c r="F167" s="21">
        <v>33.700000000000003</v>
      </c>
      <c r="G167" s="5">
        <v>93.4</v>
      </c>
      <c r="H167" s="5">
        <v>40.5</v>
      </c>
      <c r="I167" s="5">
        <v>53.4</v>
      </c>
    </row>
    <row r="168" spans="1:9" ht="15">
      <c r="A168" s="5" t="s">
        <v>1324</v>
      </c>
      <c r="B168" s="5" t="s">
        <v>6</v>
      </c>
      <c r="C168" s="5">
        <f>165</f>
        <v>165</v>
      </c>
      <c r="D168" s="5">
        <v>30.7</v>
      </c>
      <c r="E168" s="5">
        <v>84.3</v>
      </c>
      <c r="F168" s="21">
        <v>31.1</v>
      </c>
      <c r="G168" s="5">
        <v>92.4</v>
      </c>
      <c r="H168" s="5">
        <v>32.4</v>
      </c>
      <c r="I168" s="5">
        <v>53.4</v>
      </c>
    </row>
    <row r="169" spans="1:9" ht="15">
      <c r="A169" s="5" t="s">
        <v>2028</v>
      </c>
      <c r="B169" s="5" t="s">
        <v>2</v>
      </c>
      <c r="C169" s="5">
        <f>165</f>
        <v>165</v>
      </c>
      <c r="D169" s="5">
        <v>40.4</v>
      </c>
      <c r="E169" s="5">
        <v>51.5</v>
      </c>
      <c r="F169" s="21">
        <v>34.799999999999997</v>
      </c>
      <c r="G169" s="5">
        <v>85.6</v>
      </c>
      <c r="H169" s="5">
        <v>50.2</v>
      </c>
      <c r="I169" s="5">
        <v>53.4</v>
      </c>
    </row>
    <row r="170" spans="1:9" ht="15">
      <c r="A170" s="5" t="s">
        <v>168</v>
      </c>
      <c r="B170" s="5" t="s">
        <v>2</v>
      </c>
      <c r="C170" s="5">
        <v>169</v>
      </c>
      <c r="D170" s="5">
        <v>53.1</v>
      </c>
      <c r="E170" s="5">
        <v>50.1</v>
      </c>
      <c r="F170" s="21">
        <v>57</v>
      </c>
      <c r="G170" s="5">
        <v>50.7</v>
      </c>
      <c r="H170" s="5">
        <v>46.9</v>
      </c>
      <c r="I170" s="5">
        <v>53.2</v>
      </c>
    </row>
    <row r="171" spans="1:9" ht="15">
      <c r="A171" s="5" t="s">
        <v>363</v>
      </c>
      <c r="B171" s="5" t="s">
        <v>59</v>
      </c>
      <c r="C171" s="5">
        <f>170</f>
        <v>170</v>
      </c>
      <c r="D171" s="5">
        <v>40.200000000000003</v>
      </c>
      <c r="E171" s="5">
        <v>55.9</v>
      </c>
      <c r="F171" s="21">
        <v>38.299999999999997</v>
      </c>
      <c r="G171" s="5">
        <v>79.2</v>
      </c>
      <c r="H171" s="5">
        <v>64.3</v>
      </c>
      <c r="I171" s="5">
        <v>53.1</v>
      </c>
    </row>
    <row r="172" spans="1:9" ht="15">
      <c r="A172" s="5" t="s">
        <v>277</v>
      </c>
      <c r="B172" s="5" t="s">
        <v>74</v>
      </c>
      <c r="C172" s="5">
        <f>170</f>
        <v>170</v>
      </c>
      <c r="D172" s="5">
        <v>30.3</v>
      </c>
      <c r="E172" s="5">
        <v>59.6</v>
      </c>
      <c r="F172" s="21">
        <v>40.5</v>
      </c>
      <c r="G172" s="5">
        <v>87.9</v>
      </c>
      <c r="H172" s="5">
        <v>39.9</v>
      </c>
      <c r="I172" s="5">
        <v>53.1</v>
      </c>
    </row>
    <row r="173" spans="1:9" ht="15">
      <c r="A173" s="5" t="s">
        <v>251</v>
      </c>
      <c r="B173" s="5" t="s">
        <v>6</v>
      </c>
      <c r="C173" s="5">
        <v>172</v>
      </c>
      <c r="D173" s="5">
        <v>30.9</v>
      </c>
      <c r="E173" s="5">
        <v>87.6</v>
      </c>
      <c r="F173" s="21">
        <v>32.4</v>
      </c>
      <c r="G173" s="5">
        <v>88.4</v>
      </c>
      <c r="H173" s="5">
        <v>35.1</v>
      </c>
      <c r="I173" s="5">
        <v>53</v>
      </c>
    </row>
    <row r="174" spans="1:9" ht="15">
      <c r="A174" s="5" t="s">
        <v>2029</v>
      </c>
      <c r="B174" s="5" t="s">
        <v>6</v>
      </c>
      <c r="C174" s="5">
        <f>173</f>
        <v>173</v>
      </c>
      <c r="D174" s="5">
        <v>33.299999999999997</v>
      </c>
      <c r="E174" s="5">
        <v>93</v>
      </c>
      <c r="F174" s="21">
        <v>32.299999999999997</v>
      </c>
      <c r="G174" s="5">
        <v>84.5</v>
      </c>
      <c r="H174" s="5">
        <v>35.700000000000003</v>
      </c>
      <c r="I174" s="5">
        <v>52.9</v>
      </c>
    </row>
    <row r="175" spans="1:9" ht="15">
      <c r="A175" s="5" t="s">
        <v>157</v>
      </c>
      <c r="B175" s="5" t="s">
        <v>30</v>
      </c>
      <c r="C175" s="5">
        <f>173</f>
        <v>173</v>
      </c>
      <c r="D175" s="5">
        <v>37.799999999999997</v>
      </c>
      <c r="E175" s="5">
        <v>77.5</v>
      </c>
      <c r="F175" s="21">
        <v>44.9</v>
      </c>
      <c r="G175" s="5">
        <v>70.8</v>
      </c>
      <c r="H175" s="5">
        <v>41</v>
      </c>
      <c r="I175" s="5">
        <v>52.9</v>
      </c>
    </row>
    <row r="176" spans="1:9" ht="15">
      <c r="A176" s="5" t="s">
        <v>1359</v>
      </c>
      <c r="B176" s="5" t="s">
        <v>167</v>
      </c>
      <c r="C176" s="5">
        <v>175</v>
      </c>
      <c r="D176" s="5">
        <v>30.3</v>
      </c>
      <c r="E176" s="5">
        <v>65.099999999999994</v>
      </c>
      <c r="F176" s="21">
        <v>33</v>
      </c>
      <c r="G176" s="5">
        <v>93.1</v>
      </c>
      <c r="H176" s="5">
        <v>40.5</v>
      </c>
      <c r="I176" s="5">
        <v>52.8</v>
      </c>
    </row>
    <row r="177" spans="1:9" ht="15">
      <c r="A177" s="5" t="s">
        <v>113</v>
      </c>
      <c r="B177" s="5" t="s">
        <v>70</v>
      </c>
      <c r="C177" s="5">
        <v>176</v>
      </c>
      <c r="D177" s="5">
        <v>38.299999999999997</v>
      </c>
      <c r="E177" s="5">
        <v>85.8</v>
      </c>
      <c r="F177" s="21">
        <v>30</v>
      </c>
      <c r="G177" s="5">
        <v>80.2</v>
      </c>
      <c r="H177" s="5">
        <v>60.6</v>
      </c>
      <c r="I177" s="5">
        <v>52.5</v>
      </c>
    </row>
    <row r="178" spans="1:9" ht="15">
      <c r="A178" s="5" t="s">
        <v>127</v>
      </c>
      <c r="B178" s="5" t="s">
        <v>55</v>
      </c>
      <c r="C178" s="5">
        <v>177</v>
      </c>
      <c r="D178" s="5">
        <v>36.6</v>
      </c>
      <c r="E178" s="5">
        <v>72</v>
      </c>
      <c r="F178" s="21">
        <v>43.5</v>
      </c>
      <c r="G178" s="5">
        <v>71.7</v>
      </c>
      <c r="H178" s="5">
        <v>56.9</v>
      </c>
      <c r="I178" s="5">
        <v>52.4</v>
      </c>
    </row>
    <row r="179" spans="1:9" ht="15">
      <c r="A179" s="5" t="s">
        <v>2030</v>
      </c>
      <c r="B179" s="5" t="s">
        <v>2031</v>
      </c>
      <c r="C179" s="5">
        <v>178</v>
      </c>
      <c r="D179" s="5">
        <v>29.7</v>
      </c>
      <c r="E179" s="5">
        <v>99.9</v>
      </c>
      <c r="F179" s="21">
        <v>30</v>
      </c>
      <c r="G179" s="5">
        <v>85.8</v>
      </c>
      <c r="H179" s="5">
        <v>40.6</v>
      </c>
      <c r="I179" s="5">
        <v>52.2</v>
      </c>
    </row>
    <row r="180" spans="1:9" ht="15">
      <c r="A180" s="5" t="s">
        <v>2032</v>
      </c>
      <c r="B180" s="5" t="s">
        <v>33</v>
      </c>
      <c r="C180" s="5">
        <v>179</v>
      </c>
      <c r="D180" s="5">
        <v>40.6</v>
      </c>
      <c r="E180" s="5">
        <v>64</v>
      </c>
      <c r="F180" s="21">
        <v>31.1</v>
      </c>
      <c r="G180" s="5">
        <v>83.2</v>
      </c>
      <c r="H180" s="5">
        <v>32.5</v>
      </c>
      <c r="I180" s="5">
        <v>52.1</v>
      </c>
    </row>
    <row r="181" spans="1:9" ht="15">
      <c r="A181" s="5" t="s">
        <v>255</v>
      </c>
      <c r="B181" s="5" t="s">
        <v>6</v>
      </c>
      <c r="C181" s="5">
        <f>180</f>
        <v>180</v>
      </c>
      <c r="D181" s="5">
        <v>26.7</v>
      </c>
      <c r="E181" s="5">
        <v>79.099999999999994</v>
      </c>
      <c r="F181" s="21">
        <v>31</v>
      </c>
      <c r="G181" s="5">
        <v>92.3</v>
      </c>
      <c r="H181" s="5">
        <v>43.8</v>
      </c>
      <c r="I181" s="5">
        <v>52</v>
      </c>
    </row>
    <row r="182" spans="1:9" ht="15">
      <c r="A182" s="5" t="s">
        <v>1147</v>
      </c>
      <c r="B182" s="5" t="s">
        <v>59</v>
      </c>
      <c r="C182" s="5">
        <f>180</f>
        <v>180</v>
      </c>
      <c r="D182" s="5">
        <v>42</v>
      </c>
      <c r="E182" s="5">
        <v>56.7</v>
      </c>
      <c r="F182" s="21">
        <v>41.6</v>
      </c>
      <c r="G182" s="5">
        <v>70.5</v>
      </c>
      <c r="H182" s="5">
        <v>60.6</v>
      </c>
      <c r="I182" s="5">
        <v>52</v>
      </c>
    </row>
    <row r="183" spans="1:9" ht="15">
      <c r="A183" s="5" t="s">
        <v>145</v>
      </c>
      <c r="B183" s="5" t="s">
        <v>6</v>
      </c>
      <c r="C183" s="5">
        <f>182</f>
        <v>182</v>
      </c>
      <c r="D183" s="5">
        <v>31.8</v>
      </c>
      <c r="E183" s="5">
        <v>78.900000000000006</v>
      </c>
      <c r="F183" s="21">
        <v>36.9</v>
      </c>
      <c r="G183" s="5">
        <v>80.900000000000006</v>
      </c>
      <c r="H183" s="5">
        <v>37</v>
      </c>
      <c r="I183" s="5">
        <v>51.7</v>
      </c>
    </row>
    <row r="184" spans="1:9" ht="15">
      <c r="A184" s="5" t="s">
        <v>268</v>
      </c>
      <c r="B184" s="5" t="s">
        <v>2</v>
      </c>
      <c r="C184" s="5">
        <f>182</f>
        <v>182</v>
      </c>
      <c r="D184" s="5">
        <v>43.1</v>
      </c>
      <c r="E184" s="5">
        <v>65.8</v>
      </c>
      <c r="F184" s="21">
        <v>17.100000000000001</v>
      </c>
      <c r="G184" s="5">
        <v>92.5</v>
      </c>
      <c r="H184" s="5">
        <v>38.1</v>
      </c>
      <c r="I184" s="5">
        <v>51.7</v>
      </c>
    </row>
    <row r="185" spans="1:9" ht="15">
      <c r="A185" s="5" t="s">
        <v>380</v>
      </c>
      <c r="B185" s="5" t="s">
        <v>2</v>
      </c>
      <c r="C185" s="5">
        <f>182</f>
        <v>182</v>
      </c>
      <c r="D185" s="5">
        <v>38.200000000000003</v>
      </c>
      <c r="E185" s="5">
        <v>63</v>
      </c>
      <c r="F185" s="21">
        <v>25.7</v>
      </c>
      <c r="G185" s="5">
        <v>89.8</v>
      </c>
      <c r="H185" s="5">
        <v>35.5</v>
      </c>
      <c r="I185" s="5">
        <v>51.7</v>
      </c>
    </row>
    <row r="186" spans="1:9" ht="15">
      <c r="A186" s="5" t="s">
        <v>377</v>
      </c>
      <c r="B186" s="5" t="s">
        <v>201</v>
      </c>
      <c r="C186" s="5">
        <f>182</f>
        <v>182</v>
      </c>
      <c r="D186" s="5">
        <v>26.4</v>
      </c>
      <c r="E186" s="5">
        <v>69.400000000000006</v>
      </c>
      <c r="F186" s="21">
        <v>37.299999999999997</v>
      </c>
      <c r="G186" s="5">
        <v>82.9</v>
      </c>
      <c r="H186" s="5">
        <v>100</v>
      </c>
      <c r="I186" s="5">
        <v>51.7</v>
      </c>
    </row>
    <row r="187" spans="1:9" ht="15">
      <c r="A187" s="5" t="s">
        <v>1195</v>
      </c>
      <c r="B187" s="5" t="s">
        <v>153</v>
      </c>
      <c r="C187" s="5">
        <f>186</f>
        <v>186</v>
      </c>
      <c r="D187" s="5">
        <v>44.3</v>
      </c>
      <c r="E187" s="5">
        <v>56.1</v>
      </c>
      <c r="F187" s="21">
        <v>39.6</v>
      </c>
      <c r="G187" s="5">
        <v>71.099999999999994</v>
      </c>
      <c r="H187" s="5">
        <v>35.4</v>
      </c>
      <c r="I187" s="5">
        <v>51.6</v>
      </c>
    </row>
    <row r="188" spans="1:9" ht="15">
      <c r="A188" s="5" t="s">
        <v>1226</v>
      </c>
      <c r="B188" s="5" t="s">
        <v>59</v>
      </c>
      <c r="C188" s="5">
        <f>186</f>
        <v>186</v>
      </c>
      <c r="D188" s="5">
        <v>34.799999999999997</v>
      </c>
      <c r="E188" s="5">
        <v>51.2</v>
      </c>
      <c r="F188" s="21">
        <v>37</v>
      </c>
      <c r="G188" s="5">
        <v>83.4</v>
      </c>
      <c r="H188" s="5">
        <v>48.1</v>
      </c>
      <c r="I188" s="5">
        <v>51.6</v>
      </c>
    </row>
    <row r="189" spans="1:9" ht="15">
      <c r="A189" s="5" t="s">
        <v>147</v>
      </c>
      <c r="B189" s="5" t="s">
        <v>6</v>
      </c>
      <c r="C189" s="5">
        <f>188</f>
        <v>188</v>
      </c>
      <c r="D189" s="5">
        <v>31</v>
      </c>
      <c r="E189" s="5">
        <v>92</v>
      </c>
      <c r="F189" s="21">
        <v>31.2</v>
      </c>
      <c r="G189" s="5">
        <v>82.6</v>
      </c>
      <c r="H189" s="5">
        <v>44.5</v>
      </c>
      <c r="I189" s="5">
        <v>51.5</v>
      </c>
    </row>
    <row r="190" spans="1:9" ht="15">
      <c r="A190" s="5" t="s">
        <v>111</v>
      </c>
      <c r="B190" s="5" t="s">
        <v>2033</v>
      </c>
      <c r="C190" s="5">
        <f>188</f>
        <v>188</v>
      </c>
      <c r="D190" s="5">
        <v>75.2</v>
      </c>
      <c r="E190" s="5">
        <v>59.9</v>
      </c>
      <c r="F190" s="21">
        <v>61.6</v>
      </c>
      <c r="G190" s="5">
        <v>12.5</v>
      </c>
      <c r="H190" s="5">
        <v>89.1</v>
      </c>
      <c r="I190" s="5">
        <v>51.5</v>
      </c>
    </row>
    <row r="191" spans="1:9" ht="15">
      <c r="A191" s="5" t="s">
        <v>174</v>
      </c>
      <c r="B191" s="5" t="s">
        <v>6</v>
      </c>
      <c r="C191" s="5">
        <f>190</f>
        <v>190</v>
      </c>
      <c r="D191" s="5">
        <v>33.6</v>
      </c>
      <c r="E191" s="5">
        <v>84.9</v>
      </c>
      <c r="F191" s="21">
        <v>32.1</v>
      </c>
      <c r="G191" s="5">
        <v>81</v>
      </c>
      <c r="H191" s="5">
        <v>38.700000000000003</v>
      </c>
      <c r="I191" s="5">
        <v>51.3</v>
      </c>
    </row>
    <row r="192" spans="1:9" ht="15">
      <c r="A192" s="5" t="s">
        <v>2034</v>
      </c>
      <c r="B192" s="5" t="s">
        <v>190</v>
      </c>
      <c r="C192" s="5">
        <f>190</f>
        <v>190</v>
      </c>
      <c r="D192" s="5">
        <v>44.7</v>
      </c>
      <c r="E192" s="5">
        <v>44.9</v>
      </c>
      <c r="F192" s="21">
        <v>33.9</v>
      </c>
      <c r="G192" s="5">
        <v>74.099999999999994</v>
      </c>
      <c r="H192" s="5">
        <v>86.6</v>
      </c>
      <c r="I192" s="5">
        <v>51.3</v>
      </c>
    </row>
    <row r="193" spans="1:9" ht="15">
      <c r="A193" s="5" t="s">
        <v>1265</v>
      </c>
      <c r="B193" s="5" t="s">
        <v>27</v>
      </c>
      <c r="C193" s="5">
        <f>192</f>
        <v>192</v>
      </c>
      <c r="D193" s="5">
        <v>35</v>
      </c>
      <c r="E193" s="5">
        <v>79.7</v>
      </c>
      <c r="F193" s="21">
        <v>41.8</v>
      </c>
      <c r="G193" s="5">
        <v>69.900000000000006</v>
      </c>
      <c r="H193" s="5">
        <v>47.9</v>
      </c>
      <c r="I193" s="5">
        <v>51.2</v>
      </c>
    </row>
    <row r="194" spans="1:9" ht="15">
      <c r="A194" s="5" t="s">
        <v>181</v>
      </c>
      <c r="B194" s="5" t="s">
        <v>6</v>
      </c>
      <c r="C194" s="5">
        <f>192</f>
        <v>192</v>
      </c>
      <c r="D194" s="5">
        <v>36.799999999999997</v>
      </c>
      <c r="E194" s="5">
        <v>86.6</v>
      </c>
      <c r="F194" s="21">
        <v>37.5</v>
      </c>
      <c r="G194" s="5">
        <v>71.599999999999994</v>
      </c>
      <c r="H194" s="5">
        <v>36.6</v>
      </c>
      <c r="I194" s="5">
        <v>51.2</v>
      </c>
    </row>
    <row r="195" spans="1:9" ht="15">
      <c r="A195" s="5" t="s">
        <v>1564</v>
      </c>
      <c r="B195" s="5" t="s">
        <v>59</v>
      </c>
      <c r="C195" s="5">
        <v>194</v>
      </c>
      <c r="D195" s="5">
        <v>39.799999999999997</v>
      </c>
      <c r="E195" s="5">
        <v>62.6</v>
      </c>
      <c r="F195" s="21">
        <v>44.5</v>
      </c>
      <c r="G195" s="5">
        <v>64.400000000000006</v>
      </c>
      <c r="H195" s="5">
        <v>73.099999999999994</v>
      </c>
      <c r="I195" s="5">
        <v>51.1</v>
      </c>
    </row>
    <row r="196" spans="1:9" ht="15">
      <c r="A196" s="5" t="s">
        <v>206</v>
      </c>
      <c r="B196" s="5" t="s">
        <v>30</v>
      </c>
      <c r="C196" s="5">
        <f>195</f>
        <v>195</v>
      </c>
      <c r="D196" s="5">
        <v>34.799999999999997</v>
      </c>
      <c r="E196" s="5">
        <v>71.5</v>
      </c>
      <c r="F196" s="21">
        <v>35.200000000000003</v>
      </c>
      <c r="G196" s="5">
        <v>77.900000000000006</v>
      </c>
      <c r="H196" s="5">
        <v>48.8</v>
      </c>
      <c r="I196" s="5">
        <v>51</v>
      </c>
    </row>
    <row r="197" spans="1:9" ht="15">
      <c r="A197" s="5" t="s">
        <v>1152</v>
      </c>
      <c r="B197" s="5" t="s">
        <v>68</v>
      </c>
      <c r="C197" s="5">
        <f>195</f>
        <v>195</v>
      </c>
      <c r="D197" s="5">
        <v>51.4</v>
      </c>
      <c r="E197" s="5">
        <v>29.9</v>
      </c>
      <c r="F197" s="21">
        <v>52.5</v>
      </c>
      <c r="G197" s="5">
        <v>54.5</v>
      </c>
      <c r="H197" s="5">
        <v>47.8</v>
      </c>
      <c r="I197" s="5">
        <v>51</v>
      </c>
    </row>
    <row r="198" spans="1:9" ht="15">
      <c r="A198" s="5" t="s">
        <v>1349</v>
      </c>
      <c r="B198" s="5" t="s">
        <v>59</v>
      </c>
      <c r="C198" s="5">
        <v>197</v>
      </c>
      <c r="D198" s="5">
        <v>34.1</v>
      </c>
      <c r="E198" s="5">
        <v>50.6</v>
      </c>
      <c r="F198" s="21">
        <v>28.7</v>
      </c>
      <c r="G198" s="5">
        <v>87.5</v>
      </c>
      <c r="H198" s="5">
        <v>77.8</v>
      </c>
      <c r="I198" s="5">
        <v>50.9</v>
      </c>
    </row>
    <row r="199" spans="1:9" ht="15">
      <c r="A199" s="5" t="s">
        <v>427</v>
      </c>
      <c r="B199" s="5" t="s">
        <v>2</v>
      </c>
      <c r="C199" s="5">
        <f>198</f>
        <v>198</v>
      </c>
      <c r="D199" s="5">
        <v>29.8</v>
      </c>
      <c r="E199" s="5">
        <v>49.2</v>
      </c>
      <c r="F199" s="21">
        <v>24.6</v>
      </c>
      <c r="G199" s="5">
        <v>99.7</v>
      </c>
      <c r="H199" s="5">
        <v>33.799999999999997</v>
      </c>
      <c r="I199" s="5">
        <v>50.8</v>
      </c>
    </row>
    <row r="200" spans="1:9" ht="15">
      <c r="A200" s="5" t="s">
        <v>348</v>
      </c>
      <c r="B200" s="5" t="s">
        <v>55</v>
      </c>
      <c r="C200" s="5">
        <f>198</f>
        <v>198</v>
      </c>
      <c r="D200" s="5">
        <v>38.799999999999997</v>
      </c>
      <c r="E200" s="5">
        <v>74.3</v>
      </c>
      <c r="F200" s="21">
        <v>50.2</v>
      </c>
      <c r="G200" s="5">
        <v>57</v>
      </c>
      <c r="H200" s="5">
        <v>58</v>
      </c>
      <c r="I200" s="5">
        <v>50.8</v>
      </c>
    </row>
    <row r="201" spans="1:9" ht="15">
      <c r="A201" s="5" t="s">
        <v>2035</v>
      </c>
      <c r="B201" s="5" t="s">
        <v>2</v>
      </c>
      <c r="C201" s="5">
        <v>200</v>
      </c>
      <c r="D201" s="5">
        <v>46</v>
      </c>
      <c r="E201" s="5">
        <v>57.1</v>
      </c>
      <c r="F201" s="21">
        <v>35.299999999999997</v>
      </c>
      <c r="G201" s="5">
        <v>69.599999999999994</v>
      </c>
      <c r="H201" s="5">
        <v>41.6</v>
      </c>
      <c r="I201" s="5">
        <v>50.6</v>
      </c>
    </row>
    <row r="202" spans="1:9" ht="15">
      <c r="A202" s="5" t="s">
        <v>396</v>
      </c>
      <c r="B202" s="5" t="s">
        <v>70</v>
      </c>
      <c r="C202" s="5" t="s">
        <v>2036</v>
      </c>
      <c r="D202" s="5">
        <v>24.2</v>
      </c>
      <c r="E202" s="5">
        <v>71.7</v>
      </c>
      <c r="F202" s="21">
        <v>35.200000000000003</v>
      </c>
      <c r="G202" s="5">
        <v>80.099999999999994</v>
      </c>
      <c r="H202" s="5">
        <v>44.8</v>
      </c>
      <c r="I202" s="5" t="s">
        <v>2025</v>
      </c>
    </row>
    <row r="203" spans="1:9" ht="15">
      <c r="A203" s="5" t="s">
        <v>139</v>
      </c>
      <c r="B203" s="5" t="s">
        <v>94</v>
      </c>
      <c r="C203" s="5" t="s">
        <v>2036</v>
      </c>
      <c r="D203" s="5">
        <v>34.4</v>
      </c>
      <c r="E203" s="5">
        <v>69.599999999999994</v>
      </c>
      <c r="F203" s="21">
        <v>29</v>
      </c>
      <c r="G203" s="5">
        <v>75</v>
      </c>
      <c r="H203" s="5">
        <v>52.5</v>
      </c>
      <c r="I203" s="5" t="s">
        <v>2025</v>
      </c>
    </row>
    <row r="204" spans="1:9" ht="15">
      <c r="A204" s="5" t="s">
        <v>218</v>
      </c>
      <c r="B204" s="5" t="s">
        <v>81</v>
      </c>
      <c r="C204" s="5" t="s">
        <v>2036</v>
      </c>
      <c r="D204" s="5">
        <v>34.5</v>
      </c>
      <c r="E204" s="5">
        <v>64.900000000000006</v>
      </c>
      <c r="F204" s="21">
        <v>39.799999999999997</v>
      </c>
      <c r="G204" s="5">
        <v>73</v>
      </c>
      <c r="H204" s="5">
        <v>54.6</v>
      </c>
      <c r="I204" s="5" t="s">
        <v>2025</v>
      </c>
    </row>
    <row r="205" spans="1:9" ht="15">
      <c r="A205" s="5" t="s">
        <v>166</v>
      </c>
      <c r="B205" s="5" t="s">
        <v>167</v>
      </c>
      <c r="C205" s="5" t="s">
        <v>2036</v>
      </c>
      <c r="D205" s="5">
        <v>33.700000000000003</v>
      </c>
      <c r="E205" s="5">
        <v>49.3</v>
      </c>
      <c r="F205" s="21">
        <v>33</v>
      </c>
      <c r="G205" s="5">
        <v>81.3</v>
      </c>
      <c r="H205" s="5">
        <v>35.299999999999997</v>
      </c>
      <c r="I205" s="5" t="s">
        <v>2025</v>
      </c>
    </row>
    <row r="206" spans="1:9" ht="15">
      <c r="A206" s="5" t="s">
        <v>185</v>
      </c>
      <c r="B206" s="5" t="s">
        <v>118</v>
      </c>
      <c r="C206" s="5" t="s">
        <v>2036</v>
      </c>
      <c r="D206" s="5">
        <v>29.8</v>
      </c>
      <c r="E206" s="5">
        <v>74</v>
      </c>
      <c r="F206" s="21">
        <v>29.3</v>
      </c>
      <c r="G206" s="5">
        <v>86.2</v>
      </c>
      <c r="H206" s="5">
        <v>36.6</v>
      </c>
      <c r="I206" s="5" t="s">
        <v>2025</v>
      </c>
    </row>
    <row r="207" spans="1:9" ht="15">
      <c r="A207" s="5" t="s">
        <v>294</v>
      </c>
      <c r="B207" s="5" t="s">
        <v>6</v>
      </c>
      <c r="C207" s="5" t="s">
        <v>2036</v>
      </c>
      <c r="D207" s="5">
        <v>27.4</v>
      </c>
      <c r="E207" s="5">
        <v>88.4</v>
      </c>
      <c r="F207" s="21">
        <v>35.1</v>
      </c>
      <c r="G207" s="5">
        <v>67</v>
      </c>
      <c r="H207" s="5">
        <v>32.6</v>
      </c>
      <c r="I207" s="5" t="s">
        <v>2025</v>
      </c>
    </row>
    <row r="208" spans="1:9" ht="15">
      <c r="A208" s="5" t="s">
        <v>1174</v>
      </c>
      <c r="B208" s="5" t="s">
        <v>190</v>
      </c>
      <c r="C208" s="5" t="s">
        <v>2036</v>
      </c>
      <c r="D208" s="5">
        <v>35.6</v>
      </c>
      <c r="E208" s="5">
        <v>42.8</v>
      </c>
      <c r="F208" s="21">
        <v>27.5</v>
      </c>
      <c r="G208" s="5">
        <v>81.7</v>
      </c>
      <c r="H208" s="5">
        <v>37.4</v>
      </c>
      <c r="I208" s="5" t="s">
        <v>2025</v>
      </c>
    </row>
    <row r="209" spans="1:9" ht="15">
      <c r="A209" s="5" t="s">
        <v>313</v>
      </c>
      <c r="B209" s="5" t="s">
        <v>2</v>
      </c>
      <c r="C209" s="5" t="s">
        <v>2036</v>
      </c>
      <c r="D209" s="5">
        <v>47.3</v>
      </c>
      <c r="E209" s="5">
        <v>60.2</v>
      </c>
      <c r="F209" s="21">
        <v>19.3</v>
      </c>
      <c r="G209" s="5">
        <v>79.900000000000006</v>
      </c>
      <c r="H209" s="5">
        <v>43.8</v>
      </c>
      <c r="I209" s="5" t="s">
        <v>2025</v>
      </c>
    </row>
    <row r="210" spans="1:9" ht="15">
      <c r="A210" s="5" t="s">
        <v>172</v>
      </c>
      <c r="B210" s="5" t="s">
        <v>33</v>
      </c>
      <c r="C210" s="5" t="s">
        <v>2036</v>
      </c>
      <c r="D210" s="5">
        <v>35.799999999999997</v>
      </c>
      <c r="E210" s="5">
        <v>84</v>
      </c>
      <c r="F210" s="21">
        <v>14.7</v>
      </c>
      <c r="G210" s="5">
        <v>78.099999999999994</v>
      </c>
      <c r="H210" s="5">
        <v>56.4</v>
      </c>
      <c r="I210" s="5" t="s">
        <v>2025</v>
      </c>
    </row>
    <row r="211" spans="1:9" ht="15">
      <c r="A211" s="5" t="s">
        <v>625</v>
      </c>
      <c r="B211" s="5" t="s">
        <v>2</v>
      </c>
      <c r="C211" s="5" t="s">
        <v>2036</v>
      </c>
      <c r="D211" s="5">
        <v>37.799999999999997</v>
      </c>
      <c r="E211" s="5">
        <v>31.8</v>
      </c>
      <c r="F211" s="21">
        <v>29.6</v>
      </c>
      <c r="G211" s="5">
        <v>75.400000000000006</v>
      </c>
      <c r="H211" s="5">
        <v>41.9</v>
      </c>
      <c r="I211" s="5" t="s">
        <v>2025</v>
      </c>
    </row>
    <row r="212" spans="1:9" ht="15">
      <c r="A212" s="5" t="s">
        <v>447</v>
      </c>
      <c r="B212" s="5" t="s">
        <v>2</v>
      </c>
      <c r="C212" s="5" t="s">
        <v>2036</v>
      </c>
      <c r="D212" s="5">
        <v>26.9</v>
      </c>
      <c r="E212" s="5">
        <v>44</v>
      </c>
      <c r="F212" s="21">
        <v>36.799999999999997</v>
      </c>
      <c r="G212" s="5">
        <v>78.099999999999994</v>
      </c>
      <c r="H212" s="5">
        <v>92.5</v>
      </c>
      <c r="I212" s="5" t="s">
        <v>2025</v>
      </c>
    </row>
    <row r="213" spans="1:9" ht="15">
      <c r="A213" s="5" t="s">
        <v>184</v>
      </c>
      <c r="B213" s="5" t="s">
        <v>33</v>
      </c>
      <c r="C213" s="5" t="s">
        <v>2036</v>
      </c>
      <c r="D213" s="5">
        <v>44.5</v>
      </c>
      <c r="E213" s="5">
        <v>68.400000000000006</v>
      </c>
      <c r="F213" s="21">
        <v>30.4</v>
      </c>
      <c r="G213" s="5">
        <v>64.5</v>
      </c>
      <c r="H213" s="5">
        <v>34.9</v>
      </c>
      <c r="I213" s="5" t="s">
        <v>2025</v>
      </c>
    </row>
    <row r="214" spans="1:9" ht="15">
      <c r="A214" s="5" t="s">
        <v>460</v>
      </c>
      <c r="B214" s="5" t="s">
        <v>2</v>
      </c>
      <c r="C214" s="5" t="s">
        <v>2036</v>
      </c>
      <c r="D214" s="5">
        <v>40.799999999999997</v>
      </c>
      <c r="E214" s="5">
        <v>45.7</v>
      </c>
      <c r="F214" s="21">
        <v>39.5</v>
      </c>
      <c r="G214" s="5">
        <v>67.099999999999994</v>
      </c>
      <c r="H214" s="5">
        <v>34.200000000000003</v>
      </c>
      <c r="I214" s="5" t="s">
        <v>2025</v>
      </c>
    </row>
    <row r="215" spans="1:9" ht="15">
      <c r="A215" s="5" t="s">
        <v>381</v>
      </c>
      <c r="B215" s="5" t="s">
        <v>2</v>
      </c>
      <c r="C215" s="5" t="s">
        <v>2036</v>
      </c>
      <c r="D215" s="5">
        <v>47.1</v>
      </c>
      <c r="E215" s="5">
        <v>48</v>
      </c>
      <c r="F215" s="21">
        <v>27.7</v>
      </c>
      <c r="G215" s="5">
        <v>70.7</v>
      </c>
      <c r="H215" s="5">
        <v>32.9</v>
      </c>
      <c r="I215" s="5" t="s">
        <v>2025</v>
      </c>
    </row>
    <row r="216" spans="1:9" ht="15">
      <c r="A216" s="5" t="s">
        <v>1222</v>
      </c>
      <c r="B216" s="5" t="s">
        <v>59</v>
      </c>
      <c r="C216" s="5" t="s">
        <v>2036</v>
      </c>
      <c r="D216" s="5">
        <v>32.4</v>
      </c>
      <c r="E216" s="5">
        <v>59.4</v>
      </c>
      <c r="F216" s="21">
        <v>27.5</v>
      </c>
      <c r="G216" s="5">
        <v>79.7</v>
      </c>
      <c r="H216" s="5">
        <v>38.200000000000003</v>
      </c>
      <c r="I216" s="5" t="s">
        <v>2025</v>
      </c>
    </row>
    <row r="217" spans="1:9" ht="15">
      <c r="A217" s="5" t="s">
        <v>2037</v>
      </c>
      <c r="B217" s="5" t="s">
        <v>2</v>
      </c>
      <c r="C217" s="5" t="s">
        <v>2036</v>
      </c>
      <c r="D217" s="5">
        <v>34.200000000000003</v>
      </c>
      <c r="E217" s="5">
        <v>63.5</v>
      </c>
      <c r="F217" s="21">
        <v>38.700000000000003</v>
      </c>
      <c r="G217" s="5">
        <v>73.2</v>
      </c>
      <c r="H217" s="5">
        <v>53.2</v>
      </c>
      <c r="I217" s="5" t="s">
        <v>2025</v>
      </c>
    </row>
    <row r="218" spans="1:9" ht="15">
      <c r="A218" s="5" t="s">
        <v>1617</v>
      </c>
      <c r="B218" s="5" t="s">
        <v>1618</v>
      </c>
      <c r="C218" s="5" t="s">
        <v>2036</v>
      </c>
      <c r="D218" s="5">
        <v>16.899999999999999</v>
      </c>
      <c r="E218" s="5">
        <v>60.3</v>
      </c>
      <c r="F218" s="21">
        <v>27.6</v>
      </c>
      <c r="G218" s="5">
        <v>92</v>
      </c>
      <c r="H218" s="5">
        <v>52.7</v>
      </c>
      <c r="I218" s="5" t="s">
        <v>2025</v>
      </c>
    </row>
    <row r="219" spans="1:9" ht="15">
      <c r="A219" s="5" t="s">
        <v>1439</v>
      </c>
      <c r="B219" s="5" t="s">
        <v>159</v>
      </c>
      <c r="C219" s="5" t="s">
        <v>2036</v>
      </c>
      <c r="D219" s="5">
        <v>50.1</v>
      </c>
      <c r="E219" s="5">
        <v>18.100000000000001</v>
      </c>
      <c r="F219" s="21">
        <v>49.2</v>
      </c>
      <c r="G219" s="5">
        <v>47.3</v>
      </c>
      <c r="H219" s="5">
        <v>48</v>
      </c>
      <c r="I219" s="5" t="s">
        <v>2025</v>
      </c>
    </row>
    <row r="220" spans="1:9" ht="15">
      <c r="A220" s="5" t="s">
        <v>415</v>
      </c>
      <c r="B220" s="5" t="s">
        <v>2</v>
      </c>
      <c r="C220" s="5" t="s">
        <v>2036</v>
      </c>
      <c r="D220" s="5">
        <v>40.9</v>
      </c>
      <c r="E220" s="5">
        <v>34.6</v>
      </c>
      <c r="F220" s="21">
        <v>27.1</v>
      </c>
      <c r="G220" s="5">
        <v>74.900000000000006</v>
      </c>
      <c r="H220" s="5">
        <v>53.8</v>
      </c>
      <c r="I220" s="5" t="s">
        <v>2025</v>
      </c>
    </row>
    <row r="221" spans="1:9" ht="15">
      <c r="A221" s="5" t="s">
        <v>1286</v>
      </c>
      <c r="B221" s="5" t="s">
        <v>59</v>
      </c>
      <c r="C221" s="5" t="s">
        <v>2036</v>
      </c>
      <c r="D221" s="5">
        <v>31.6</v>
      </c>
      <c r="E221" s="5">
        <v>51.2</v>
      </c>
      <c r="F221" s="21">
        <v>27.2</v>
      </c>
      <c r="G221" s="5">
        <v>90.8</v>
      </c>
      <c r="H221" s="5">
        <v>33.5</v>
      </c>
      <c r="I221" s="5" t="s">
        <v>2025</v>
      </c>
    </row>
    <row r="222" spans="1:9" ht="15">
      <c r="A222" s="5" t="s">
        <v>1468</v>
      </c>
      <c r="B222" s="5" t="s">
        <v>197</v>
      </c>
      <c r="C222" s="5" t="s">
        <v>2036</v>
      </c>
      <c r="D222" s="5">
        <v>26.4</v>
      </c>
      <c r="E222" s="5">
        <v>92.1</v>
      </c>
      <c r="F222" s="21">
        <v>12.4</v>
      </c>
      <c r="G222" s="5">
        <v>93.3</v>
      </c>
      <c r="H222" s="5">
        <v>66</v>
      </c>
      <c r="I222" s="5" t="s">
        <v>2025</v>
      </c>
    </row>
    <row r="223" spans="1:9" ht="15">
      <c r="A223" s="5" t="s">
        <v>102</v>
      </c>
      <c r="B223" s="5" t="s">
        <v>2038</v>
      </c>
      <c r="C223" s="5" t="s">
        <v>2036</v>
      </c>
      <c r="D223" s="5">
        <v>40.9</v>
      </c>
      <c r="E223" s="5">
        <v>44</v>
      </c>
      <c r="F223" s="21">
        <v>45.4</v>
      </c>
      <c r="G223" s="5">
        <v>49.2</v>
      </c>
      <c r="H223" s="5">
        <v>98.6</v>
      </c>
      <c r="I223" s="5" t="s">
        <v>2025</v>
      </c>
    </row>
    <row r="224" spans="1:9" ht="15">
      <c r="A224" s="5" t="s">
        <v>1276</v>
      </c>
      <c r="B224" s="5" t="s">
        <v>81</v>
      </c>
      <c r="C224" s="5" t="s">
        <v>2036</v>
      </c>
      <c r="D224" s="5">
        <v>26.3</v>
      </c>
      <c r="E224" s="5">
        <v>83.3</v>
      </c>
      <c r="F224" s="21">
        <v>42.8</v>
      </c>
      <c r="G224" s="5">
        <v>74.400000000000006</v>
      </c>
      <c r="H224" s="5">
        <v>44.5</v>
      </c>
      <c r="I224" s="5" t="s">
        <v>2025</v>
      </c>
    </row>
    <row r="225" spans="1:9" ht="15">
      <c r="A225" s="5" t="s">
        <v>120</v>
      </c>
      <c r="B225" s="5" t="s">
        <v>23</v>
      </c>
      <c r="C225" s="5" t="s">
        <v>2036</v>
      </c>
      <c r="D225" s="5">
        <v>41.7</v>
      </c>
      <c r="E225" s="5">
        <v>51.4</v>
      </c>
      <c r="F225" s="21">
        <v>36.9</v>
      </c>
      <c r="G225" s="5">
        <v>61.5</v>
      </c>
      <c r="H225" s="5">
        <v>73.900000000000006</v>
      </c>
      <c r="I225" s="5" t="s">
        <v>2025</v>
      </c>
    </row>
    <row r="226" spans="1:9" ht="15">
      <c r="A226" s="5" t="s">
        <v>261</v>
      </c>
      <c r="B226" s="5" t="s">
        <v>104</v>
      </c>
      <c r="C226" s="5" t="s">
        <v>2036</v>
      </c>
      <c r="D226" s="5">
        <v>27.7</v>
      </c>
      <c r="E226" s="5">
        <v>78.099999999999994</v>
      </c>
      <c r="F226" s="21">
        <v>27.8</v>
      </c>
      <c r="G226" s="5">
        <v>76.7</v>
      </c>
      <c r="H226" s="5">
        <v>41.4</v>
      </c>
      <c r="I226" s="5" t="s">
        <v>2025</v>
      </c>
    </row>
    <row r="227" spans="1:9" ht="15">
      <c r="A227" s="5" t="s">
        <v>1454</v>
      </c>
      <c r="B227" s="5" t="s">
        <v>20</v>
      </c>
      <c r="C227" s="5" t="s">
        <v>2036</v>
      </c>
      <c r="D227" s="5">
        <v>29.3</v>
      </c>
      <c r="E227" s="5">
        <v>79.8</v>
      </c>
      <c r="F227" s="21">
        <v>28.5</v>
      </c>
      <c r="G227" s="5">
        <v>73.5</v>
      </c>
      <c r="H227" s="5">
        <v>63.7</v>
      </c>
      <c r="I227" s="5" t="s">
        <v>2025</v>
      </c>
    </row>
    <row r="228" spans="1:9" ht="15">
      <c r="A228" s="5" t="s">
        <v>290</v>
      </c>
      <c r="B228" s="5" t="s">
        <v>2</v>
      </c>
      <c r="C228" s="5" t="s">
        <v>2036</v>
      </c>
      <c r="D228" s="5">
        <v>37.5</v>
      </c>
      <c r="E228" s="5">
        <v>50.2</v>
      </c>
      <c r="F228" s="21">
        <v>32.700000000000003</v>
      </c>
      <c r="G228" s="5">
        <v>68.400000000000006</v>
      </c>
      <c r="H228" s="5">
        <v>42</v>
      </c>
      <c r="I228" s="5" t="s">
        <v>2025</v>
      </c>
    </row>
    <row r="229" spans="1:9" ht="15">
      <c r="A229" s="5" t="s">
        <v>175</v>
      </c>
      <c r="B229" s="5" t="s">
        <v>84</v>
      </c>
      <c r="C229" s="5" t="s">
        <v>2036</v>
      </c>
      <c r="D229" s="5">
        <v>30.5</v>
      </c>
      <c r="E229" s="5">
        <v>88.6</v>
      </c>
      <c r="F229" s="21">
        <v>30.7</v>
      </c>
      <c r="G229" s="5">
        <v>80.099999999999994</v>
      </c>
      <c r="H229" s="5">
        <v>35.6</v>
      </c>
      <c r="I229" s="5" t="s">
        <v>2025</v>
      </c>
    </row>
    <row r="230" spans="1:9" ht="15">
      <c r="A230" s="5" t="s">
        <v>448</v>
      </c>
      <c r="B230" s="5" t="s">
        <v>94</v>
      </c>
      <c r="C230" s="5" t="s">
        <v>2036</v>
      </c>
      <c r="D230" s="5">
        <v>30.3</v>
      </c>
      <c r="E230" s="5">
        <v>54.2</v>
      </c>
      <c r="F230" s="21">
        <v>32.6</v>
      </c>
      <c r="G230" s="5">
        <v>75.099999999999994</v>
      </c>
      <c r="H230" s="5">
        <v>39.9</v>
      </c>
      <c r="I230" s="5" t="s">
        <v>2025</v>
      </c>
    </row>
    <row r="231" spans="1:9" ht="15">
      <c r="A231" s="5" t="s">
        <v>2039</v>
      </c>
      <c r="B231" s="5" t="s">
        <v>33</v>
      </c>
      <c r="C231" s="5" t="s">
        <v>2036</v>
      </c>
      <c r="D231" s="5">
        <v>24.6</v>
      </c>
      <c r="E231" s="5">
        <v>51.7</v>
      </c>
      <c r="F231" s="21">
        <v>32.5</v>
      </c>
      <c r="G231" s="5">
        <v>84.6</v>
      </c>
      <c r="H231" s="5">
        <v>38.6</v>
      </c>
      <c r="I231" s="5" t="s">
        <v>2025</v>
      </c>
    </row>
    <row r="232" spans="1:9" ht="15">
      <c r="A232" s="5" t="s">
        <v>2040</v>
      </c>
      <c r="B232" s="5" t="s">
        <v>33</v>
      </c>
      <c r="C232" s="5" t="s">
        <v>2036</v>
      </c>
      <c r="D232" s="5">
        <v>28.9</v>
      </c>
      <c r="E232" s="5">
        <v>65.7</v>
      </c>
      <c r="F232" s="21">
        <v>24</v>
      </c>
      <c r="G232" s="5">
        <v>91.8</v>
      </c>
      <c r="H232" s="5">
        <v>32.9</v>
      </c>
      <c r="I232" s="5" t="s">
        <v>2025</v>
      </c>
    </row>
    <row r="233" spans="1:9" ht="15">
      <c r="A233" s="5" t="s">
        <v>1417</v>
      </c>
      <c r="B233" s="5" t="s">
        <v>190</v>
      </c>
      <c r="C233" s="5" t="s">
        <v>2036</v>
      </c>
      <c r="D233" s="5">
        <v>32.6</v>
      </c>
      <c r="E233" s="5">
        <v>52.6</v>
      </c>
      <c r="F233" s="21">
        <v>30.3</v>
      </c>
      <c r="G233" s="5">
        <v>76.400000000000006</v>
      </c>
      <c r="H233" s="5">
        <v>59.3</v>
      </c>
      <c r="I233" s="5" t="s">
        <v>2025</v>
      </c>
    </row>
    <row r="234" spans="1:9" ht="15">
      <c r="A234" s="5" t="s">
        <v>2041</v>
      </c>
      <c r="B234" s="5" t="s">
        <v>30</v>
      </c>
      <c r="C234" s="5" t="s">
        <v>2036</v>
      </c>
      <c r="D234" s="5">
        <v>38.9</v>
      </c>
      <c r="E234" s="5">
        <v>64.7</v>
      </c>
      <c r="F234" s="21">
        <v>34.799999999999997</v>
      </c>
      <c r="G234" s="5">
        <v>60.9</v>
      </c>
      <c r="H234" s="5">
        <v>41.7</v>
      </c>
      <c r="I234" s="5" t="s">
        <v>2025</v>
      </c>
    </row>
    <row r="235" spans="1:9" ht="15">
      <c r="A235" s="5" t="s">
        <v>2042</v>
      </c>
      <c r="B235" s="5" t="s">
        <v>6</v>
      </c>
      <c r="C235" s="5" t="s">
        <v>2036</v>
      </c>
      <c r="D235" s="5">
        <v>31.2</v>
      </c>
      <c r="E235" s="5">
        <v>94.3</v>
      </c>
      <c r="F235" s="21">
        <v>31.9</v>
      </c>
      <c r="G235" s="5">
        <v>78.3</v>
      </c>
      <c r="H235" s="5">
        <v>37.1</v>
      </c>
      <c r="I235" s="5" t="s">
        <v>2025</v>
      </c>
    </row>
    <row r="236" spans="1:9" ht="15">
      <c r="A236" s="5" t="s">
        <v>1418</v>
      </c>
      <c r="B236" s="5" t="s">
        <v>20</v>
      </c>
      <c r="C236" s="5" t="s">
        <v>2036</v>
      </c>
      <c r="D236" s="5">
        <v>28.4</v>
      </c>
      <c r="E236" s="5">
        <v>77.900000000000006</v>
      </c>
      <c r="F236" s="21">
        <v>37.9</v>
      </c>
      <c r="G236" s="5">
        <v>67.400000000000006</v>
      </c>
      <c r="H236" s="5">
        <v>58.9</v>
      </c>
      <c r="I236" s="5" t="s">
        <v>2025</v>
      </c>
    </row>
    <row r="237" spans="1:9" ht="15">
      <c r="A237" s="5" t="s">
        <v>2043</v>
      </c>
      <c r="B237" s="5" t="s">
        <v>104</v>
      </c>
      <c r="C237" s="5" t="s">
        <v>2036</v>
      </c>
      <c r="D237" s="5">
        <v>35.5</v>
      </c>
      <c r="E237" s="5">
        <v>89.5</v>
      </c>
      <c r="F237" s="21">
        <v>18.600000000000001</v>
      </c>
      <c r="G237" s="5">
        <v>81.7</v>
      </c>
      <c r="H237" s="5">
        <v>37.1</v>
      </c>
      <c r="I237" s="5" t="s">
        <v>2025</v>
      </c>
    </row>
    <row r="238" spans="1:9" ht="15">
      <c r="A238" s="5" t="s">
        <v>60</v>
      </c>
      <c r="B238" s="5" t="s">
        <v>23</v>
      </c>
      <c r="C238" s="5" t="s">
        <v>2036</v>
      </c>
      <c r="D238" s="5">
        <v>51.9</v>
      </c>
      <c r="E238" s="5">
        <v>29.3</v>
      </c>
      <c r="F238" s="21">
        <v>56.5</v>
      </c>
      <c r="G238" s="5">
        <v>41.5</v>
      </c>
      <c r="H238" s="5">
        <v>90.5</v>
      </c>
      <c r="I238" s="5" t="s">
        <v>2025</v>
      </c>
    </row>
    <row r="239" spans="1:9" ht="15">
      <c r="A239" s="5" t="s">
        <v>235</v>
      </c>
      <c r="B239" s="5" t="s">
        <v>30</v>
      </c>
      <c r="C239" s="5" t="s">
        <v>2036</v>
      </c>
      <c r="D239" s="5">
        <v>23.8</v>
      </c>
      <c r="E239" s="5">
        <v>89.3</v>
      </c>
      <c r="F239" s="21">
        <v>31.9</v>
      </c>
      <c r="G239" s="5">
        <v>77</v>
      </c>
      <c r="H239" s="5">
        <v>47.5</v>
      </c>
      <c r="I239" s="5" t="s">
        <v>2025</v>
      </c>
    </row>
    <row r="240" spans="1:9" ht="15">
      <c r="A240" s="5" t="s">
        <v>532</v>
      </c>
      <c r="B240" s="5" t="s">
        <v>2</v>
      </c>
      <c r="C240" s="5" t="s">
        <v>2036</v>
      </c>
      <c r="D240" s="5">
        <v>27.8</v>
      </c>
      <c r="E240" s="5">
        <v>44.4</v>
      </c>
      <c r="F240" s="21">
        <v>34.9</v>
      </c>
      <c r="G240" s="5">
        <v>75.2</v>
      </c>
      <c r="H240" s="5">
        <v>95.8</v>
      </c>
      <c r="I240" s="5" t="s">
        <v>2025</v>
      </c>
    </row>
    <row r="241" spans="1:9" ht="15">
      <c r="A241" s="5" t="s">
        <v>2044</v>
      </c>
      <c r="B241" s="5" t="s">
        <v>6</v>
      </c>
      <c r="C241" s="5" t="s">
        <v>2036</v>
      </c>
      <c r="D241" s="5">
        <v>21.3</v>
      </c>
      <c r="E241" s="5">
        <v>67.7</v>
      </c>
      <c r="F241" s="21">
        <v>20.7</v>
      </c>
      <c r="G241" s="5">
        <v>100</v>
      </c>
      <c r="H241" s="5">
        <v>35.5</v>
      </c>
      <c r="I241" s="5" t="s">
        <v>2025</v>
      </c>
    </row>
    <row r="242" spans="1:9" ht="15">
      <c r="A242" s="5" t="s">
        <v>2045</v>
      </c>
      <c r="B242" s="5" t="s">
        <v>2</v>
      </c>
      <c r="C242" s="5" t="s">
        <v>2036</v>
      </c>
      <c r="D242" s="5">
        <v>34.700000000000003</v>
      </c>
      <c r="E242" s="5">
        <v>55.6</v>
      </c>
      <c r="F242" s="21">
        <v>24.5</v>
      </c>
      <c r="G242" s="5">
        <v>86.8</v>
      </c>
      <c r="H242" s="5">
        <v>35.6</v>
      </c>
      <c r="I242" s="5" t="s">
        <v>2025</v>
      </c>
    </row>
    <row r="243" spans="1:9" ht="15">
      <c r="A243" s="5" t="s">
        <v>1375</v>
      </c>
      <c r="B243" s="5" t="s">
        <v>59</v>
      </c>
      <c r="C243" s="5" t="s">
        <v>2036</v>
      </c>
      <c r="D243" s="5">
        <v>42.3</v>
      </c>
      <c r="E243" s="5">
        <v>47.2</v>
      </c>
      <c r="F243" s="21">
        <v>44.5</v>
      </c>
      <c r="G243" s="5">
        <v>53.4</v>
      </c>
      <c r="H243" s="5">
        <v>100</v>
      </c>
      <c r="I243" s="5" t="s">
        <v>2025</v>
      </c>
    </row>
    <row r="244" spans="1:9" ht="15">
      <c r="A244" s="5" t="s">
        <v>2046</v>
      </c>
      <c r="B244" s="5" t="s">
        <v>59</v>
      </c>
      <c r="C244" s="5" t="s">
        <v>2036</v>
      </c>
      <c r="D244" s="5">
        <v>38.200000000000003</v>
      </c>
      <c r="E244" s="5">
        <v>54.7</v>
      </c>
      <c r="F244" s="21">
        <v>43</v>
      </c>
      <c r="G244" s="5">
        <v>52.5</v>
      </c>
      <c r="H244" s="5">
        <v>95.1</v>
      </c>
      <c r="I244" s="5" t="s">
        <v>2025</v>
      </c>
    </row>
    <row r="245" spans="1:9" ht="15">
      <c r="A245" s="5" t="s">
        <v>221</v>
      </c>
      <c r="B245" s="5" t="s">
        <v>153</v>
      </c>
      <c r="C245" s="5" t="s">
        <v>2036</v>
      </c>
      <c r="D245" s="5">
        <v>41</v>
      </c>
      <c r="E245" s="5">
        <v>49.1</v>
      </c>
      <c r="F245" s="21">
        <v>51.1</v>
      </c>
      <c r="G245" s="5">
        <v>55.1</v>
      </c>
      <c r="H245" s="5">
        <v>45.3</v>
      </c>
      <c r="I245" s="5" t="s">
        <v>2025</v>
      </c>
    </row>
    <row r="246" spans="1:9" ht="15">
      <c r="A246" s="5" t="s">
        <v>2047</v>
      </c>
      <c r="B246" s="5" t="s">
        <v>2</v>
      </c>
      <c r="C246" s="5" t="s">
        <v>2036</v>
      </c>
      <c r="D246" s="5">
        <v>26.9</v>
      </c>
      <c r="E246" s="5">
        <v>53.1</v>
      </c>
      <c r="F246" s="21">
        <v>32.5</v>
      </c>
      <c r="G246" s="5">
        <v>90.4</v>
      </c>
      <c r="H246" s="5">
        <v>43.3</v>
      </c>
      <c r="I246" s="5" t="s">
        <v>2025</v>
      </c>
    </row>
    <row r="247" spans="1:9" ht="15">
      <c r="A247" s="5" t="s">
        <v>76</v>
      </c>
      <c r="B247" s="5" t="s">
        <v>35</v>
      </c>
      <c r="C247" s="5" t="s">
        <v>2036</v>
      </c>
      <c r="D247" s="5">
        <v>48.6</v>
      </c>
      <c r="E247" s="5">
        <v>32.4</v>
      </c>
      <c r="F247" s="21">
        <v>47.3</v>
      </c>
      <c r="G247" s="5">
        <v>50.4</v>
      </c>
      <c r="H247" s="5">
        <v>69.5</v>
      </c>
      <c r="I247" s="5" t="s">
        <v>2025</v>
      </c>
    </row>
    <row r="248" spans="1:9" ht="15">
      <c r="A248" s="5" t="s">
        <v>471</v>
      </c>
      <c r="B248" s="5" t="s">
        <v>190</v>
      </c>
      <c r="C248" s="5" t="s">
        <v>2036</v>
      </c>
      <c r="D248" s="5">
        <v>23.6</v>
      </c>
      <c r="E248" s="5">
        <v>57.3</v>
      </c>
      <c r="F248" s="21">
        <v>27.7</v>
      </c>
      <c r="G248" s="5">
        <v>89.3</v>
      </c>
      <c r="H248" s="5">
        <v>41.3</v>
      </c>
      <c r="I248" s="5" t="s">
        <v>2025</v>
      </c>
    </row>
    <row r="249" spans="1:9" ht="15">
      <c r="A249" s="5" t="s">
        <v>1249</v>
      </c>
      <c r="B249" s="5" t="s">
        <v>104</v>
      </c>
      <c r="C249" s="5" t="s">
        <v>2036</v>
      </c>
      <c r="D249" s="5">
        <v>31.5</v>
      </c>
      <c r="E249" s="5">
        <v>88.1</v>
      </c>
      <c r="F249" s="21">
        <v>37.799999999999997</v>
      </c>
      <c r="G249" s="5">
        <v>72.5</v>
      </c>
      <c r="H249" s="5">
        <v>37.4</v>
      </c>
      <c r="I249" s="5" t="s">
        <v>2025</v>
      </c>
    </row>
    <row r="250" spans="1:9" ht="15">
      <c r="A250" s="5" t="s">
        <v>449</v>
      </c>
      <c r="B250" s="5" t="s">
        <v>2</v>
      </c>
      <c r="C250" s="5" t="s">
        <v>2036</v>
      </c>
      <c r="D250" s="5">
        <v>37.9</v>
      </c>
      <c r="E250" s="5">
        <v>32.5</v>
      </c>
      <c r="F250" s="21">
        <v>30.5</v>
      </c>
      <c r="G250" s="5">
        <v>86.7</v>
      </c>
      <c r="H250" s="5">
        <v>47.8</v>
      </c>
      <c r="I250" s="5" t="s">
        <v>2025</v>
      </c>
    </row>
    <row r="251" spans="1:9" ht="15">
      <c r="A251" s="5" t="s">
        <v>435</v>
      </c>
      <c r="B251" s="5" t="s">
        <v>2</v>
      </c>
      <c r="C251" s="5" t="s">
        <v>2036</v>
      </c>
      <c r="D251" s="5">
        <v>37.799999999999997</v>
      </c>
      <c r="E251" s="5">
        <v>26.1</v>
      </c>
      <c r="F251" s="21">
        <v>20.3</v>
      </c>
      <c r="G251" s="5">
        <v>92.6</v>
      </c>
      <c r="H251" s="5">
        <v>41.3</v>
      </c>
      <c r="I251" s="5" t="s">
        <v>2025</v>
      </c>
    </row>
    <row r="252" spans="1:9" ht="15">
      <c r="A252" s="5" t="s">
        <v>1292</v>
      </c>
      <c r="B252" s="5" t="s">
        <v>30</v>
      </c>
      <c r="C252" s="5" t="s">
        <v>2036</v>
      </c>
      <c r="D252" s="5">
        <v>40.1</v>
      </c>
      <c r="E252" s="5">
        <v>73.599999999999994</v>
      </c>
      <c r="F252" s="21">
        <v>34.9</v>
      </c>
      <c r="G252" s="5">
        <v>69.3</v>
      </c>
      <c r="H252" s="5">
        <v>55.1</v>
      </c>
      <c r="I252" s="5" t="s">
        <v>2025</v>
      </c>
    </row>
    <row r="253" spans="1:9" ht="15">
      <c r="A253" s="5" t="s">
        <v>114</v>
      </c>
      <c r="B253" s="5" t="s">
        <v>23</v>
      </c>
      <c r="C253" s="5" t="s">
        <v>2036</v>
      </c>
      <c r="D253" s="5">
        <v>51.7</v>
      </c>
      <c r="E253" s="5">
        <v>22</v>
      </c>
      <c r="F253" s="21">
        <v>54.2</v>
      </c>
      <c r="G253" s="5">
        <v>44.5</v>
      </c>
      <c r="H253" s="5">
        <v>89.2</v>
      </c>
      <c r="I253" s="5" t="s">
        <v>2025</v>
      </c>
    </row>
    <row r="254" spans="1:9" ht="15">
      <c r="A254" s="5" t="s">
        <v>165</v>
      </c>
      <c r="B254" s="5" t="s">
        <v>6</v>
      </c>
      <c r="C254" s="5" t="s">
        <v>2048</v>
      </c>
      <c r="D254" s="5">
        <v>31.8</v>
      </c>
      <c r="E254" s="5">
        <v>85.5</v>
      </c>
      <c r="F254" s="21">
        <v>31</v>
      </c>
      <c r="G254" s="5">
        <v>65.099999999999994</v>
      </c>
      <c r="H254" s="5">
        <v>37.200000000000003</v>
      </c>
      <c r="I254" s="5" t="s">
        <v>2025</v>
      </c>
    </row>
    <row r="255" spans="1:9" ht="15">
      <c r="A255" s="5" t="s">
        <v>2049</v>
      </c>
      <c r="B255" s="5" t="s">
        <v>59</v>
      </c>
      <c r="C255" s="5" t="s">
        <v>2048</v>
      </c>
      <c r="D255" s="5">
        <v>32.6</v>
      </c>
      <c r="E255" s="5">
        <v>53.8</v>
      </c>
      <c r="F255" s="21">
        <v>31.4</v>
      </c>
      <c r="G255" s="5">
        <v>66.3</v>
      </c>
      <c r="H255" s="5">
        <v>63.5</v>
      </c>
      <c r="I255" s="5" t="s">
        <v>2025</v>
      </c>
    </row>
    <row r="256" spans="1:9" ht="15">
      <c r="A256" s="5" t="s">
        <v>1527</v>
      </c>
      <c r="B256" s="5" t="s">
        <v>59</v>
      </c>
      <c r="C256" s="5" t="s">
        <v>2048</v>
      </c>
      <c r="D256" s="5">
        <v>37.6</v>
      </c>
      <c r="E256" s="5">
        <v>46.2</v>
      </c>
      <c r="F256" s="21">
        <v>43.7</v>
      </c>
      <c r="G256" s="5">
        <v>55.6</v>
      </c>
      <c r="H256" s="5">
        <v>59.3</v>
      </c>
      <c r="I256" s="5" t="s">
        <v>2025</v>
      </c>
    </row>
    <row r="257" spans="1:9" ht="15">
      <c r="A257" s="5" t="s">
        <v>2050</v>
      </c>
      <c r="B257" s="5" t="s">
        <v>2</v>
      </c>
      <c r="C257" s="5" t="s">
        <v>2048</v>
      </c>
      <c r="D257" s="5">
        <v>38</v>
      </c>
      <c r="E257" s="5">
        <v>64.599999999999994</v>
      </c>
      <c r="F257" s="21">
        <v>29</v>
      </c>
      <c r="G257" s="5">
        <v>66.099999999999994</v>
      </c>
      <c r="H257" s="5">
        <v>42.8</v>
      </c>
      <c r="I257" s="5" t="s">
        <v>2025</v>
      </c>
    </row>
    <row r="258" spans="1:9" ht="15">
      <c r="A258" s="5" t="s">
        <v>144</v>
      </c>
      <c r="B258" s="5" t="s">
        <v>74</v>
      </c>
      <c r="C258" s="5" t="s">
        <v>2048</v>
      </c>
      <c r="D258" s="5">
        <v>38.799999999999997</v>
      </c>
      <c r="E258" s="5">
        <v>75.8</v>
      </c>
      <c r="F258" s="21">
        <v>28.5</v>
      </c>
      <c r="G258" s="5">
        <v>61.9</v>
      </c>
      <c r="H258" s="5">
        <v>70.8</v>
      </c>
      <c r="I258" s="5" t="s">
        <v>2025</v>
      </c>
    </row>
    <row r="259" spans="1:9" ht="15">
      <c r="A259" s="5" t="s">
        <v>596</v>
      </c>
      <c r="B259" s="5" t="s">
        <v>20</v>
      </c>
      <c r="C259" s="5" t="s">
        <v>2048</v>
      </c>
      <c r="D259" s="5">
        <v>18.399999999999999</v>
      </c>
      <c r="E259" s="5">
        <v>77.2</v>
      </c>
      <c r="F259" s="21">
        <v>19</v>
      </c>
      <c r="G259" s="5">
        <v>91.7</v>
      </c>
      <c r="H259" s="5">
        <v>44.3</v>
      </c>
      <c r="I259" s="5" t="s">
        <v>2025</v>
      </c>
    </row>
    <row r="260" spans="1:9" ht="15">
      <c r="A260" s="5" t="s">
        <v>1503</v>
      </c>
      <c r="B260" s="5" t="s">
        <v>2</v>
      </c>
      <c r="C260" s="5" t="s">
        <v>2048</v>
      </c>
      <c r="D260" s="5">
        <v>32.6</v>
      </c>
      <c r="E260" s="5">
        <v>39.9</v>
      </c>
      <c r="F260" s="21">
        <v>27.8</v>
      </c>
      <c r="G260" s="5">
        <v>73.5</v>
      </c>
      <c r="H260" s="5">
        <v>74.900000000000006</v>
      </c>
      <c r="I260" s="5" t="s">
        <v>2025</v>
      </c>
    </row>
    <row r="261" spans="1:9" ht="15">
      <c r="A261" s="5" t="s">
        <v>981</v>
      </c>
      <c r="B261" s="5" t="s">
        <v>70</v>
      </c>
      <c r="C261" s="5" t="s">
        <v>2048</v>
      </c>
      <c r="D261" s="5">
        <v>19.8</v>
      </c>
      <c r="E261" s="5">
        <v>89.9</v>
      </c>
      <c r="F261" s="21">
        <v>24.4</v>
      </c>
      <c r="G261" s="5">
        <v>76.8</v>
      </c>
      <c r="H261" s="5">
        <v>39.4</v>
      </c>
      <c r="I261" s="5" t="s">
        <v>2025</v>
      </c>
    </row>
    <row r="262" spans="1:9" ht="15">
      <c r="A262" s="5" t="s">
        <v>300</v>
      </c>
      <c r="B262" s="5" t="s">
        <v>30</v>
      </c>
      <c r="C262" s="5" t="s">
        <v>2048</v>
      </c>
      <c r="D262" s="5">
        <v>29.1</v>
      </c>
      <c r="E262" s="5">
        <v>80.099999999999994</v>
      </c>
      <c r="F262" s="21">
        <v>29.6</v>
      </c>
      <c r="G262" s="5">
        <v>70.7</v>
      </c>
      <c r="H262" s="5">
        <v>47.6</v>
      </c>
      <c r="I262" s="5" t="s">
        <v>2025</v>
      </c>
    </row>
    <row r="263" spans="1:9" ht="15">
      <c r="A263" s="5" t="s">
        <v>373</v>
      </c>
      <c r="B263" s="5" t="s">
        <v>20</v>
      </c>
      <c r="C263" s="5" t="s">
        <v>2048</v>
      </c>
      <c r="D263" s="5">
        <v>23</v>
      </c>
      <c r="E263" s="5">
        <v>76.8</v>
      </c>
      <c r="F263" s="21">
        <v>24.5</v>
      </c>
      <c r="G263" s="5">
        <v>75.5</v>
      </c>
      <c r="H263" s="5">
        <v>34.1</v>
      </c>
      <c r="I263" s="5" t="s">
        <v>2025</v>
      </c>
    </row>
    <row r="264" spans="1:9" ht="15">
      <c r="A264" s="5" t="s">
        <v>2051</v>
      </c>
      <c r="B264" s="5" t="s">
        <v>190</v>
      </c>
      <c r="C264" s="5" t="s">
        <v>2048</v>
      </c>
      <c r="D264" s="5">
        <v>22.8</v>
      </c>
      <c r="E264" s="5">
        <v>79.900000000000006</v>
      </c>
      <c r="F264" s="21">
        <v>8.1</v>
      </c>
      <c r="G264" s="5">
        <v>96.1</v>
      </c>
      <c r="H264" s="5">
        <v>32.299999999999997</v>
      </c>
      <c r="I264" s="5" t="s">
        <v>2025</v>
      </c>
    </row>
    <row r="265" spans="1:9" ht="15">
      <c r="A265" s="5" t="s">
        <v>1636</v>
      </c>
      <c r="B265" s="5" t="s">
        <v>8</v>
      </c>
      <c r="C265" s="5" t="s">
        <v>2048</v>
      </c>
      <c r="D265" s="5">
        <v>33.700000000000003</v>
      </c>
      <c r="E265" s="5">
        <v>86.8</v>
      </c>
      <c r="F265" s="21">
        <v>32.700000000000003</v>
      </c>
      <c r="G265" s="5">
        <v>56.8</v>
      </c>
      <c r="H265" s="5">
        <v>59.7</v>
      </c>
      <c r="I265" s="5" t="s">
        <v>2025</v>
      </c>
    </row>
    <row r="266" spans="1:9" ht="15">
      <c r="A266" s="5" t="s">
        <v>352</v>
      </c>
      <c r="B266" s="5" t="s">
        <v>20</v>
      </c>
      <c r="C266" s="5" t="s">
        <v>2048</v>
      </c>
      <c r="D266" s="5">
        <v>22.6</v>
      </c>
      <c r="E266" s="5">
        <v>82.3</v>
      </c>
      <c r="F266" s="21">
        <v>28.5</v>
      </c>
      <c r="G266" s="5">
        <v>74.8</v>
      </c>
      <c r="H266" s="5">
        <v>41.3</v>
      </c>
      <c r="I266" s="5" t="s">
        <v>2025</v>
      </c>
    </row>
    <row r="267" spans="1:9" ht="15">
      <c r="A267" s="5" t="s">
        <v>2052</v>
      </c>
      <c r="B267" s="5" t="s">
        <v>59</v>
      </c>
      <c r="C267" s="5" t="s">
        <v>2048</v>
      </c>
      <c r="D267" s="5">
        <v>34.1</v>
      </c>
      <c r="E267" s="5">
        <v>51.1</v>
      </c>
      <c r="F267" s="21">
        <v>30.1</v>
      </c>
      <c r="G267" s="5">
        <v>66.5</v>
      </c>
      <c r="H267" s="5">
        <v>49.6</v>
      </c>
      <c r="I267" s="5" t="s">
        <v>2025</v>
      </c>
    </row>
    <row r="268" spans="1:9" ht="15">
      <c r="A268" s="5" t="s">
        <v>357</v>
      </c>
      <c r="B268" s="5" t="s">
        <v>20</v>
      </c>
      <c r="C268" s="5" t="s">
        <v>2048</v>
      </c>
      <c r="D268" s="5">
        <v>21.7</v>
      </c>
      <c r="E268" s="5">
        <v>74.099999999999994</v>
      </c>
      <c r="F268" s="21">
        <v>22.3</v>
      </c>
      <c r="G268" s="5">
        <v>84.2</v>
      </c>
      <c r="H268" s="5">
        <v>43.2</v>
      </c>
      <c r="I268" s="5" t="s">
        <v>2025</v>
      </c>
    </row>
    <row r="269" spans="1:9" ht="15">
      <c r="A269" s="5" t="s">
        <v>1177</v>
      </c>
      <c r="B269" s="5" t="s">
        <v>59</v>
      </c>
      <c r="C269" s="5" t="s">
        <v>2048</v>
      </c>
      <c r="D269" s="5">
        <v>35.799999999999997</v>
      </c>
      <c r="E269" s="5">
        <v>54.5</v>
      </c>
      <c r="F269" s="21">
        <v>22</v>
      </c>
      <c r="G269" s="5">
        <v>76.3</v>
      </c>
      <c r="H269" s="5">
        <v>57.8</v>
      </c>
      <c r="I269" s="5" t="s">
        <v>2025</v>
      </c>
    </row>
    <row r="270" spans="1:9" ht="15">
      <c r="A270" s="5" t="s">
        <v>2053</v>
      </c>
      <c r="B270" s="5" t="s">
        <v>438</v>
      </c>
      <c r="C270" s="5" t="s">
        <v>2048</v>
      </c>
      <c r="D270" s="5">
        <v>25.2</v>
      </c>
      <c r="E270" s="5">
        <v>54.4</v>
      </c>
      <c r="F270" s="21">
        <v>29.8</v>
      </c>
      <c r="G270" s="5">
        <v>70.3</v>
      </c>
      <c r="H270" s="5">
        <v>81.900000000000006</v>
      </c>
      <c r="I270" s="5" t="s">
        <v>2025</v>
      </c>
    </row>
    <row r="271" spans="1:9" ht="15">
      <c r="A271" s="5" t="s">
        <v>392</v>
      </c>
      <c r="B271" s="5" t="s">
        <v>30</v>
      </c>
      <c r="C271" s="5" t="s">
        <v>2048</v>
      </c>
      <c r="D271" s="5">
        <v>37</v>
      </c>
      <c r="E271" s="5">
        <v>65.5</v>
      </c>
      <c r="F271" s="21">
        <v>27.3</v>
      </c>
      <c r="G271" s="5">
        <v>67.2</v>
      </c>
      <c r="H271" s="5">
        <v>54.7</v>
      </c>
      <c r="I271" s="5" t="s">
        <v>2025</v>
      </c>
    </row>
    <row r="272" spans="1:9" ht="15">
      <c r="A272" s="5" t="s">
        <v>258</v>
      </c>
      <c r="B272" s="5" t="s">
        <v>20</v>
      </c>
      <c r="C272" s="5" t="s">
        <v>2048</v>
      </c>
      <c r="D272" s="5">
        <v>32.5</v>
      </c>
      <c r="E272" s="5">
        <v>75</v>
      </c>
      <c r="F272" s="21">
        <v>36.5</v>
      </c>
      <c r="G272" s="5">
        <v>62.3</v>
      </c>
      <c r="H272" s="5">
        <v>41.3</v>
      </c>
      <c r="I272" s="5" t="s">
        <v>2025</v>
      </c>
    </row>
    <row r="273" spans="1:9" ht="15">
      <c r="A273" s="5" t="s">
        <v>2054</v>
      </c>
      <c r="B273" s="5" t="s">
        <v>59</v>
      </c>
      <c r="C273" s="5" t="s">
        <v>2048</v>
      </c>
      <c r="D273" s="5">
        <v>35.1</v>
      </c>
      <c r="E273" s="5">
        <v>49.6</v>
      </c>
      <c r="F273" s="21">
        <v>27.2</v>
      </c>
      <c r="G273" s="5">
        <v>73.7</v>
      </c>
      <c r="H273" s="5">
        <v>37.4</v>
      </c>
      <c r="I273" s="5" t="s">
        <v>2025</v>
      </c>
    </row>
    <row r="274" spans="1:9" ht="15">
      <c r="A274" s="5" t="s">
        <v>2055</v>
      </c>
      <c r="B274" s="5" t="s">
        <v>33</v>
      </c>
      <c r="C274" s="5" t="s">
        <v>2048</v>
      </c>
      <c r="D274" s="5">
        <v>43.5</v>
      </c>
      <c r="E274" s="5">
        <v>63.4</v>
      </c>
      <c r="F274" s="21">
        <v>20.3</v>
      </c>
      <c r="G274" s="5">
        <v>64.5</v>
      </c>
      <c r="H274" s="5">
        <v>98.6</v>
      </c>
      <c r="I274" s="5" t="s">
        <v>2025</v>
      </c>
    </row>
    <row r="275" spans="1:9" ht="15">
      <c r="A275" s="5" t="s">
        <v>156</v>
      </c>
      <c r="B275" s="5" t="s">
        <v>68</v>
      </c>
      <c r="C275" s="5" t="s">
        <v>2048</v>
      </c>
      <c r="D275" s="5">
        <v>38.700000000000003</v>
      </c>
      <c r="E275" s="5">
        <v>26.6</v>
      </c>
      <c r="F275" s="21">
        <v>40.1</v>
      </c>
      <c r="G275" s="5">
        <v>55.8</v>
      </c>
      <c r="H275" s="5">
        <v>47.3</v>
      </c>
      <c r="I275" s="5" t="s">
        <v>2025</v>
      </c>
    </row>
    <row r="276" spans="1:9" ht="15">
      <c r="A276" s="5" t="s">
        <v>1388</v>
      </c>
      <c r="B276" s="5" t="s">
        <v>118</v>
      </c>
      <c r="C276" s="5" t="s">
        <v>2048</v>
      </c>
      <c r="D276" s="5">
        <v>30.1</v>
      </c>
      <c r="E276" s="5">
        <v>65.3</v>
      </c>
      <c r="F276" s="21">
        <v>32.799999999999997</v>
      </c>
      <c r="G276" s="5">
        <v>65.5</v>
      </c>
      <c r="H276" s="5">
        <v>46.5</v>
      </c>
      <c r="I276" s="5" t="s">
        <v>2025</v>
      </c>
    </row>
    <row r="277" spans="1:9" ht="15">
      <c r="A277" s="5" t="s">
        <v>1331</v>
      </c>
      <c r="B277" s="5" t="s">
        <v>2</v>
      </c>
      <c r="C277" s="5" t="s">
        <v>2048</v>
      </c>
      <c r="D277" s="5">
        <v>29.7</v>
      </c>
      <c r="E277" s="5">
        <v>23.2</v>
      </c>
      <c r="F277" s="21">
        <v>15.3</v>
      </c>
      <c r="G277" s="5">
        <v>97.6</v>
      </c>
      <c r="H277" s="5">
        <v>44.9</v>
      </c>
      <c r="I277" s="5" t="s">
        <v>2025</v>
      </c>
    </row>
    <row r="278" spans="1:9" ht="15">
      <c r="A278" s="5" t="s">
        <v>62</v>
      </c>
      <c r="B278" s="5" t="s">
        <v>35</v>
      </c>
      <c r="C278" s="5" t="s">
        <v>2048</v>
      </c>
      <c r="D278" s="5">
        <v>52.6</v>
      </c>
      <c r="E278" s="5">
        <v>28.8</v>
      </c>
      <c r="F278" s="21">
        <v>49.6</v>
      </c>
      <c r="G278" s="5">
        <v>38.200000000000003</v>
      </c>
      <c r="H278" s="5">
        <v>73.900000000000006</v>
      </c>
      <c r="I278" s="5" t="s">
        <v>2025</v>
      </c>
    </row>
    <row r="279" spans="1:9" ht="15">
      <c r="A279" s="5" t="s">
        <v>305</v>
      </c>
      <c r="B279" s="5" t="s">
        <v>30</v>
      </c>
      <c r="C279" s="5" t="s">
        <v>2048</v>
      </c>
      <c r="D279" s="5">
        <v>38.1</v>
      </c>
      <c r="E279" s="5">
        <v>71.8</v>
      </c>
      <c r="F279" s="21">
        <v>21</v>
      </c>
      <c r="G279" s="5">
        <v>67.5</v>
      </c>
      <c r="H279" s="5">
        <v>41.5</v>
      </c>
      <c r="I279" s="5" t="s">
        <v>2025</v>
      </c>
    </row>
    <row r="280" spans="1:9" ht="15">
      <c r="A280" s="5" t="s">
        <v>326</v>
      </c>
      <c r="B280" s="5" t="s">
        <v>2</v>
      </c>
      <c r="C280" s="5" t="s">
        <v>2048</v>
      </c>
      <c r="D280" s="5">
        <v>33.6</v>
      </c>
      <c r="E280" s="5">
        <v>43.1</v>
      </c>
      <c r="F280" s="21">
        <v>33.5</v>
      </c>
      <c r="G280" s="5">
        <v>67.3</v>
      </c>
      <c r="H280" s="5">
        <v>79.099999999999994</v>
      </c>
      <c r="I280" s="5" t="s">
        <v>2025</v>
      </c>
    </row>
    <row r="281" spans="1:9" ht="15">
      <c r="A281" s="5" t="s">
        <v>1326</v>
      </c>
      <c r="B281" s="5" t="s">
        <v>59</v>
      </c>
      <c r="C281" s="5" t="s">
        <v>2048</v>
      </c>
      <c r="D281" s="5">
        <v>36.700000000000003</v>
      </c>
      <c r="E281" s="5">
        <v>51.6</v>
      </c>
      <c r="F281" s="21">
        <v>36.200000000000003</v>
      </c>
      <c r="G281" s="5">
        <v>56.9</v>
      </c>
      <c r="H281" s="5">
        <v>59.2</v>
      </c>
      <c r="I281" s="5" t="s">
        <v>2025</v>
      </c>
    </row>
    <row r="282" spans="1:9" ht="15">
      <c r="A282" s="5" t="s">
        <v>1680</v>
      </c>
      <c r="B282" s="5" t="s">
        <v>2</v>
      </c>
      <c r="C282" s="5" t="s">
        <v>2048</v>
      </c>
      <c r="D282" s="5">
        <v>38.4</v>
      </c>
      <c r="E282" s="5">
        <v>22.3</v>
      </c>
      <c r="F282" s="21">
        <v>13.6</v>
      </c>
      <c r="G282" s="5">
        <v>89.8</v>
      </c>
      <c r="H282" s="5">
        <v>44</v>
      </c>
      <c r="I282" s="5" t="s">
        <v>2025</v>
      </c>
    </row>
    <row r="283" spans="1:9" ht="15">
      <c r="A283" s="5" t="s">
        <v>2056</v>
      </c>
      <c r="B283" s="5" t="s">
        <v>125</v>
      </c>
      <c r="C283" s="5" t="s">
        <v>2048</v>
      </c>
      <c r="D283" s="5">
        <v>57.2</v>
      </c>
      <c r="E283" s="5">
        <v>28.3</v>
      </c>
      <c r="F283" s="21">
        <v>60.2</v>
      </c>
      <c r="G283" s="5">
        <v>25.7</v>
      </c>
      <c r="H283" s="5">
        <v>39.6</v>
      </c>
      <c r="I283" s="5" t="s">
        <v>2025</v>
      </c>
    </row>
    <row r="284" spans="1:9" ht="15">
      <c r="A284" s="5" t="s">
        <v>232</v>
      </c>
      <c r="B284" s="5" t="s">
        <v>190</v>
      </c>
      <c r="C284" s="5" t="s">
        <v>2048</v>
      </c>
      <c r="D284" s="5">
        <v>38.299999999999997</v>
      </c>
      <c r="E284" s="5">
        <v>37.6</v>
      </c>
      <c r="F284" s="21">
        <v>35.299999999999997</v>
      </c>
      <c r="G284" s="5">
        <v>67.2</v>
      </c>
      <c r="H284" s="5">
        <v>41</v>
      </c>
      <c r="I284" s="5" t="s">
        <v>2025</v>
      </c>
    </row>
    <row r="285" spans="1:9" ht="15">
      <c r="A285" s="5" t="s">
        <v>301</v>
      </c>
      <c r="B285" s="5" t="s">
        <v>20</v>
      </c>
      <c r="C285" s="5" t="s">
        <v>2048</v>
      </c>
      <c r="D285" s="5">
        <v>29.9</v>
      </c>
      <c r="E285" s="5">
        <v>90.1</v>
      </c>
      <c r="F285" s="21">
        <v>29.9</v>
      </c>
      <c r="G285" s="5">
        <v>58.4</v>
      </c>
      <c r="H285" s="5">
        <v>82.9</v>
      </c>
      <c r="I285" s="5" t="s">
        <v>2025</v>
      </c>
    </row>
    <row r="286" spans="1:9" ht="15">
      <c r="A286" s="5" t="s">
        <v>414</v>
      </c>
      <c r="B286" s="5" t="s">
        <v>70</v>
      </c>
      <c r="C286" s="5" t="s">
        <v>2048</v>
      </c>
      <c r="D286" s="5">
        <v>21.4</v>
      </c>
      <c r="E286" s="5">
        <v>76.900000000000006</v>
      </c>
      <c r="F286" s="21">
        <v>23.6</v>
      </c>
      <c r="G286" s="5">
        <v>81.599999999999994</v>
      </c>
      <c r="H286" s="5">
        <v>69.900000000000006</v>
      </c>
      <c r="I286" s="5" t="s">
        <v>2025</v>
      </c>
    </row>
    <row r="287" spans="1:9" ht="15">
      <c r="A287" s="5" t="s">
        <v>273</v>
      </c>
      <c r="B287" s="5" t="s">
        <v>6</v>
      </c>
      <c r="C287" s="5" t="s">
        <v>2048</v>
      </c>
      <c r="D287" s="5">
        <v>30</v>
      </c>
      <c r="E287" s="5">
        <v>91.8</v>
      </c>
      <c r="F287" s="21">
        <v>32.6</v>
      </c>
      <c r="G287" s="5">
        <v>60.9</v>
      </c>
      <c r="H287" s="5">
        <v>37.6</v>
      </c>
      <c r="I287" s="5" t="s">
        <v>2025</v>
      </c>
    </row>
    <row r="288" spans="1:9" ht="15">
      <c r="A288" s="5" t="s">
        <v>1497</v>
      </c>
      <c r="B288" s="5" t="s">
        <v>74</v>
      </c>
      <c r="C288" s="5" t="s">
        <v>2048</v>
      </c>
      <c r="D288" s="5">
        <v>31.3</v>
      </c>
      <c r="E288" s="5">
        <v>46.8</v>
      </c>
      <c r="F288" s="21">
        <v>22.3</v>
      </c>
      <c r="G288" s="5">
        <v>77.7</v>
      </c>
      <c r="H288" s="5">
        <v>98.9</v>
      </c>
      <c r="I288" s="5" t="s">
        <v>2025</v>
      </c>
    </row>
    <row r="289" spans="1:9" ht="15">
      <c r="A289" s="5" t="s">
        <v>619</v>
      </c>
      <c r="B289" s="5" t="s">
        <v>2</v>
      </c>
      <c r="C289" s="5" t="s">
        <v>2048</v>
      </c>
      <c r="D289" s="5">
        <v>32.9</v>
      </c>
      <c r="E289" s="5">
        <v>41.4</v>
      </c>
      <c r="F289" s="21">
        <v>25.9</v>
      </c>
      <c r="G289" s="5">
        <v>75.400000000000006</v>
      </c>
      <c r="H289" s="5">
        <v>36.4</v>
      </c>
      <c r="I289" s="5" t="s">
        <v>2025</v>
      </c>
    </row>
    <row r="290" spans="1:9" ht="15">
      <c r="A290" s="5" t="s">
        <v>585</v>
      </c>
      <c r="B290" s="5" t="s">
        <v>94</v>
      </c>
      <c r="C290" s="5" t="s">
        <v>2048</v>
      </c>
      <c r="D290" s="5">
        <v>26.2</v>
      </c>
      <c r="E290" s="5">
        <v>40.1</v>
      </c>
      <c r="F290" s="21">
        <v>29.3</v>
      </c>
      <c r="G290" s="5">
        <v>75.900000000000006</v>
      </c>
      <c r="H290" s="5">
        <v>52.2</v>
      </c>
      <c r="I290" s="5" t="s">
        <v>2025</v>
      </c>
    </row>
    <row r="291" spans="1:9" ht="15">
      <c r="A291" s="5" t="s">
        <v>202</v>
      </c>
      <c r="B291" s="5" t="s">
        <v>20</v>
      </c>
      <c r="C291" s="5" t="s">
        <v>2048</v>
      </c>
      <c r="D291" s="5">
        <v>27.1</v>
      </c>
      <c r="E291" s="5">
        <v>92.3</v>
      </c>
      <c r="F291" s="21">
        <v>22.5</v>
      </c>
      <c r="G291" s="5">
        <v>73.8</v>
      </c>
      <c r="H291" s="5">
        <v>44.2</v>
      </c>
      <c r="I291" s="5" t="s">
        <v>2025</v>
      </c>
    </row>
    <row r="292" spans="1:9" ht="15">
      <c r="A292" s="5" t="s">
        <v>2057</v>
      </c>
      <c r="B292" s="5" t="s">
        <v>2</v>
      </c>
      <c r="C292" s="5" t="s">
        <v>2048</v>
      </c>
      <c r="D292" s="5">
        <v>30.5</v>
      </c>
      <c r="E292" s="5">
        <v>39.5</v>
      </c>
      <c r="F292" s="21">
        <v>21.5</v>
      </c>
      <c r="G292" s="5">
        <v>83</v>
      </c>
      <c r="H292" s="5">
        <v>42.1</v>
      </c>
      <c r="I292" s="5" t="s">
        <v>2025</v>
      </c>
    </row>
    <row r="293" spans="1:9" ht="15">
      <c r="A293" s="5" t="s">
        <v>53</v>
      </c>
      <c r="B293" s="5" t="s">
        <v>35</v>
      </c>
      <c r="C293" s="5" t="s">
        <v>2048</v>
      </c>
      <c r="D293" s="5">
        <v>48.4</v>
      </c>
      <c r="E293" s="5">
        <v>32.9</v>
      </c>
      <c r="F293" s="21">
        <v>50.5</v>
      </c>
      <c r="G293" s="5">
        <v>41.7</v>
      </c>
      <c r="H293" s="5">
        <v>64.099999999999994</v>
      </c>
      <c r="I293" s="5" t="s">
        <v>2025</v>
      </c>
    </row>
    <row r="294" spans="1:9" ht="15">
      <c r="A294" s="5" t="s">
        <v>1406</v>
      </c>
      <c r="B294" s="5" t="s">
        <v>74</v>
      </c>
      <c r="C294" s="5" t="s">
        <v>2048</v>
      </c>
      <c r="D294" s="5">
        <v>22.6</v>
      </c>
      <c r="E294" s="5">
        <v>59.9</v>
      </c>
      <c r="F294" s="21">
        <v>28.6</v>
      </c>
      <c r="G294" s="5">
        <v>79.7</v>
      </c>
      <c r="H294" s="5">
        <v>35.200000000000003</v>
      </c>
      <c r="I294" s="5" t="s">
        <v>2025</v>
      </c>
    </row>
    <row r="295" spans="1:9" ht="15">
      <c r="A295" s="5" t="s">
        <v>191</v>
      </c>
      <c r="B295" s="5" t="s">
        <v>161</v>
      </c>
      <c r="C295" s="5" t="s">
        <v>2048</v>
      </c>
      <c r="D295" s="5">
        <v>38.1</v>
      </c>
      <c r="E295" s="5">
        <v>79.099999999999994</v>
      </c>
      <c r="F295" s="21">
        <v>25.5</v>
      </c>
      <c r="G295" s="5">
        <v>57.7</v>
      </c>
      <c r="H295" s="5">
        <v>70.900000000000006</v>
      </c>
      <c r="I295" s="5" t="s">
        <v>2025</v>
      </c>
    </row>
    <row r="296" spans="1:9" ht="15">
      <c r="A296" s="5" t="s">
        <v>379</v>
      </c>
      <c r="B296" s="5" t="s">
        <v>2</v>
      </c>
      <c r="C296" s="5" t="s">
        <v>2048</v>
      </c>
      <c r="D296" s="5">
        <v>34.9</v>
      </c>
      <c r="E296" s="5">
        <v>31.4</v>
      </c>
      <c r="F296" s="21">
        <v>39.9</v>
      </c>
      <c r="G296" s="5">
        <v>62.1</v>
      </c>
      <c r="H296" s="5">
        <v>44.1</v>
      </c>
      <c r="I296" s="5" t="s">
        <v>2025</v>
      </c>
    </row>
    <row r="297" spans="1:9" ht="15">
      <c r="A297" s="5" t="s">
        <v>2058</v>
      </c>
      <c r="B297" s="5" t="s">
        <v>2</v>
      </c>
      <c r="C297" s="5" t="s">
        <v>2048</v>
      </c>
      <c r="D297" s="5">
        <v>40.799999999999997</v>
      </c>
      <c r="E297" s="5">
        <v>28.8</v>
      </c>
      <c r="F297" s="21">
        <v>16.8</v>
      </c>
      <c r="G297" s="5">
        <v>82.2</v>
      </c>
      <c r="H297" s="5">
        <v>32.700000000000003</v>
      </c>
      <c r="I297" s="5" t="s">
        <v>2025</v>
      </c>
    </row>
    <row r="298" spans="1:9" ht="15">
      <c r="A298" s="5" t="s">
        <v>227</v>
      </c>
      <c r="B298" s="5" t="s">
        <v>20</v>
      </c>
      <c r="C298" s="5" t="s">
        <v>2048</v>
      </c>
      <c r="D298" s="5">
        <v>28.3</v>
      </c>
      <c r="E298" s="5">
        <v>87</v>
      </c>
      <c r="F298" s="21">
        <v>32.1</v>
      </c>
      <c r="G298" s="5">
        <v>64.099999999999994</v>
      </c>
      <c r="H298" s="5">
        <v>49.2</v>
      </c>
      <c r="I298" s="5" t="s">
        <v>2025</v>
      </c>
    </row>
    <row r="299" spans="1:9" ht="15">
      <c r="A299" s="5" t="s">
        <v>116</v>
      </c>
      <c r="B299" s="5" t="s">
        <v>2038</v>
      </c>
      <c r="C299" s="5" t="s">
        <v>2048</v>
      </c>
      <c r="D299" s="5">
        <v>44.2</v>
      </c>
      <c r="E299" s="5">
        <v>48.3</v>
      </c>
      <c r="F299" s="21">
        <v>40.1</v>
      </c>
      <c r="G299" s="5">
        <v>44</v>
      </c>
      <c r="H299" s="5">
        <v>79.8</v>
      </c>
      <c r="I299" s="5" t="s">
        <v>2025</v>
      </c>
    </row>
    <row r="300" spans="1:9" ht="15">
      <c r="A300" s="5" t="s">
        <v>526</v>
      </c>
      <c r="B300" s="5" t="s">
        <v>6</v>
      </c>
      <c r="C300" s="5" t="s">
        <v>2059</v>
      </c>
      <c r="D300" s="5">
        <v>20.5</v>
      </c>
      <c r="E300" s="5">
        <v>75.099999999999994</v>
      </c>
      <c r="F300" s="21">
        <v>21.3</v>
      </c>
      <c r="G300" s="5">
        <v>77.5</v>
      </c>
      <c r="H300" s="5">
        <v>34.9</v>
      </c>
      <c r="I300" s="5" t="s">
        <v>2025</v>
      </c>
    </row>
    <row r="301" spans="1:9" ht="15">
      <c r="A301" s="5" t="s">
        <v>436</v>
      </c>
      <c r="B301" s="5" t="s">
        <v>33</v>
      </c>
      <c r="C301" s="5" t="s">
        <v>2059</v>
      </c>
      <c r="D301" s="5">
        <v>34.5</v>
      </c>
      <c r="E301" s="5">
        <v>57.2</v>
      </c>
      <c r="F301" s="21">
        <v>21.2</v>
      </c>
      <c r="G301" s="5">
        <v>69.5</v>
      </c>
      <c r="H301" s="5">
        <v>35.1</v>
      </c>
      <c r="I301" s="5" t="s">
        <v>2025</v>
      </c>
    </row>
    <row r="302" spans="1:9" ht="15">
      <c r="A302" s="5" t="s">
        <v>2060</v>
      </c>
      <c r="B302" s="5" t="s">
        <v>2</v>
      </c>
      <c r="C302" s="5" t="s">
        <v>2059</v>
      </c>
      <c r="D302" s="5">
        <v>28.3</v>
      </c>
      <c r="E302" s="5">
        <v>55</v>
      </c>
      <c r="F302" s="21">
        <v>24</v>
      </c>
      <c r="G302" s="5">
        <v>70.5</v>
      </c>
      <c r="H302" s="5">
        <v>50.5</v>
      </c>
      <c r="I302" s="5" t="s">
        <v>2025</v>
      </c>
    </row>
    <row r="303" spans="1:9" ht="15">
      <c r="A303" s="5" t="s">
        <v>2061</v>
      </c>
      <c r="B303" s="5" t="s">
        <v>6</v>
      </c>
      <c r="C303" s="5" t="s">
        <v>2059</v>
      </c>
      <c r="D303" s="5">
        <v>14.7</v>
      </c>
      <c r="E303" s="5">
        <v>67</v>
      </c>
      <c r="F303" s="21">
        <v>10.5</v>
      </c>
      <c r="G303" s="5">
        <v>99.2</v>
      </c>
      <c r="H303" s="5">
        <v>32.799999999999997</v>
      </c>
      <c r="I303" s="5" t="s">
        <v>2025</v>
      </c>
    </row>
    <row r="304" spans="1:9" ht="15">
      <c r="A304" s="5" t="s">
        <v>440</v>
      </c>
      <c r="B304" s="5" t="s">
        <v>6</v>
      </c>
      <c r="C304" s="5" t="s">
        <v>2059</v>
      </c>
      <c r="D304" s="5">
        <v>25.2</v>
      </c>
      <c r="E304" s="5">
        <v>81.3</v>
      </c>
      <c r="F304" s="21">
        <v>21.9</v>
      </c>
      <c r="G304" s="5">
        <v>65.900000000000006</v>
      </c>
      <c r="H304" s="5">
        <v>33.6</v>
      </c>
      <c r="I304" s="5" t="s">
        <v>2025</v>
      </c>
    </row>
    <row r="305" spans="1:9" ht="15">
      <c r="A305" s="5" t="s">
        <v>537</v>
      </c>
      <c r="B305" s="5" t="s">
        <v>33</v>
      </c>
      <c r="C305" s="5" t="s">
        <v>2059</v>
      </c>
      <c r="D305" s="5">
        <v>29.8</v>
      </c>
      <c r="E305" s="5">
        <v>54.4</v>
      </c>
      <c r="F305" s="21">
        <v>19.600000000000001</v>
      </c>
      <c r="G305" s="5">
        <v>76.599999999999994</v>
      </c>
      <c r="H305" s="5">
        <v>34.6</v>
      </c>
      <c r="I305" s="5" t="s">
        <v>2025</v>
      </c>
    </row>
    <row r="306" spans="1:9" ht="15">
      <c r="A306" s="5" t="s">
        <v>1501</v>
      </c>
      <c r="B306" s="5" t="s">
        <v>59</v>
      </c>
      <c r="C306" s="5" t="s">
        <v>2059</v>
      </c>
      <c r="D306" s="5">
        <v>36.200000000000003</v>
      </c>
      <c r="E306" s="5">
        <v>50.4</v>
      </c>
      <c r="F306" s="21">
        <v>29.4</v>
      </c>
      <c r="G306" s="5">
        <v>61.7</v>
      </c>
      <c r="H306" s="5">
        <v>47</v>
      </c>
      <c r="I306" s="5" t="s">
        <v>2025</v>
      </c>
    </row>
    <row r="307" spans="1:9" ht="15">
      <c r="A307" s="5" t="s">
        <v>361</v>
      </c>
      <c r="B307" s="5" t="s">
        <v>6</v>
      </c>
      <c r="C307" s="5" t="s">
        <v>2059</v>
      </c>
      <c r="D307" s="5">
        <v>24.9</v>
      </c>
      <c r="E307" s="5">
        <v>92.3</v>
      </c>
      <c r="F307" s="21">
        <v>26</v>
      </c>
      <c r="G307" s="5">
        <v>61.3</v>
      </c>
      <c r="H307" s="5">
        <v>37.200000000000003</v>
      </c>
      <c r="I307" s="5" t="s">
        <v>2025</v>
      </c>
    </row>
    <row r="308" spans="1:9" ht="15">
      <c r="A308" s="5" t="s">
        <v>2062</v>
      </c>
      <c r="B308" s="5" t="s">
        <v>584</v>
      </c>
      <c r="C308" s="5" t="s">
        <v>2059</v>
      </c>
      <c r="D308" s="5">
        <v>39.799999999999997</v>
      </c>
      <c r="E308" s="5">
        <v>97</v>
      </c>
      <c r="F308" s="21">
        <v>27</v>
      </c>
      <c r="G308" s="5">
        <v>48.8</v>
      </c>
      <c r="H308" s="5">
        <v>32.200000000000003</v>
      </c>
      <c r="I308" s="5" t="s">
        <v>2025</v>
      </c>
    </row>
    <row r="309" spans="1:9" ht="15">
      <c r="A309" s="5" t="s">
        <v>507</v>
      </c>
      <c r="B309" s="5" t="s">
        <v>2</v>
      </c>
      <c r="C309" s="5" t="s">
        <v>2059</v>
      </c>
      <c r="D309" s="5">
        <v>24.4</v>
      </c>
      <c r="E309" s="5">
        <v>59</v>
      </c>
      <c r="F309" s="21">
        <v>8</v>
      </c>
      <c r="G309" s="5">
        <v>93.7</v>
      </c>
      <c r="H309" s="5">
        <v>32.799999999999997</v>
      </c>
      <c r="I309" s="5" t="s">
        <v>2025</v>
      </c>
    </row>
    <row r="310" spans="1:9" ht="15">
      <c r="A310" s="5" t="s">
        <v>408</v>
      </c>
      <c r="B310" s="5" t="s">
        <v>2</v>
      </c>
      <c r="C310" s="5" t="s">
        <v>2059</v>
      </c>
      <c r="D310" s="5">
        <v>29.6</v>
      </c>
      <c r="E310" s="5">
        <v>35.1</v>
      </c>
      <c r="F310" s="21">
        <v>32.6</v>
      </c>
      <c r="G310" s="5">
        <v>63.4</v>
      </c>
      <c r="H310" s="5">
        <v>43.6</v>
      </c>
      <c r="I310" s="5" t="s">
        <v>2025</v>
      </c>
    </row>
    <row r="311" spans="1:9" ht="15">
      <c r="A311" s="5" t="s">
        <v>456</v>
      </c>
      <c r="B311" s="5" t="s">
        <v>2</v>
      </c>
      <c r="C311" s="5" t="s">
        <v>2059</v>
      </c>
      <c r="D311" s="5">
        <v>37</v>
      </c>
      <c r="E311" s="5">
        <v>40.6</v>
      </c>
      <c r="F311" s="21">
        <v>28.2</v>
      </c>
      <c r="G311" s="5">
        <v>62.5</v>
      </c>
      <c r="H311" s="5">
        <v>35.1</v>
      </c>
      <c r="I311" s="5" t="s">
        <v>2025</v>
      </c>
    </row>
    <row r="312" spans="1:9" ht="15">
      <c r="A312" s="5" t="s">
        <v>731</v>
      </c>
      <c r="B312" s="5" t="s">
        <v>422</v>
      </c>
      <c r="C312" s="5" t="s">
        <v>2059</v>
      </c>
      <c r="D312" s="5">
        <v>18.7</v>
      </c>
      <c r="E312" s="5">
        <v>46.9</v>
      </c>
      <c r="F312" s="21">
        <v>19.100000000000001</v>
      </c>
      <c r="G312" s="5">
        <v>83</v>
      </c>
      <c r="H312" s="5">
        <v>37.799999999999997</v>
      </c>
      <c r="I312" s="5" t="s">
        <v>2025</v>
      </c>
    </row>
    <row r="313" spans="1:9" ht="15">
      <c r="A313" s="5" t="s">
        <v>733</v>
      </c>
      <c r="B313" s="5" t="s">
        <v>2</v>
      </c>
      <c r="C313" s="5" t="s">
        <v>2059</v>
      </c>
      <c r="D313" s="5">
        <v>37.700000000000003</v>
      </c>
      <c r="E313" s="5">
        <v>28.7</v>
      </c>
      <c r="F313" s="21">
        <v>23.6</v>
      </c>
      <c r="G313" s="5">
        <v>67.2</v>
      </c>
      <c r="H313" s="5">
        <v>34.9</v>
      </c>
      <c r="I313" s="5" t="s">
        <v>2025</v>
      </c>
    </row>
    <row r="314" spans="1:9" ht="15">
      <c r="A314" s="5" t="s">
        <v>349</v>
      </c>
      <c r="B314" s="5" t="s">
        <v>6</v>
      </c>
      <c r="C314" s="5" t="s">
        <v>2059</v>
      </c>
      <c r="D314" s="5">
        <v>32.299999999999997</v>
      </c>
      <c r="E314" s="5">
        <v>95.2</v>
      </c>
      <c r="F314" s="21">
        <v>36</v>
      </c>
      <c r="G314" s="5">
        <v>47.7</v>
      </c>
      <c r="H314" s="5">
        <v>32.799999999999997</v>
      </c>
      <c r="I314" s="5" t="s">
        <v>2025</v>
      </c>
    </row>
    <row r="315" spans="1:9" ht="15">
      <c r="A315" s="5" t="s">
        <v>2063</v>
      </c>
      <c r="B315" s="5" t="s">
        <v>33</v>
      </c>
      <c r="C315" s="5" t="s">
        <v>2059</v>
      </c>
      <c r="D315" s="5">
        <v>30.9</v>
      </c>
      <c r="E315" s="5">
        <v>62.8</v>
      </c>
      <c r="F315" s="21">
        <v>26.2</v>
      </c>
      <c r="G315" s="5">
        <v>62.4</v>
      </c>
      <c r="H315" s="5">
        <v>36.200000000000003</v>
      </c>
      <c r="I315" s="5" t="s">
        <v>2025</v>
      </c>
    </row>
    <row r="316" spans="1:9" ht="15">
      <c r="A316" s="5" t="s">
        <v>699</v>
      </c>
      <c r="B316" s="5" t="s">
        <v>2</v>
      </c>
      <c r="C316" s="5" t="s">
        <v>2059</v>
      </c>
      <c r="D316" s="5">
        <v>28.1</v>
      </c>
      <c r="E316" s="5">
        <v>38.700000000000003</v>
      </c>
      <c r="F316" s="21">
        <v>24.6</v>
      </c>
      <c r="G316" s="5">
        <v>73.400000000000006</v>
      </c>
      <c r="H316" s="5">
        <v>33.4</v>
      </c>
      <c r="I316" s="5" t="s">
        <v>2025</v>
      </c>
    </row>
    <row r="317" spans="1:9" ht="15">
      <c r="A317" s="5" t="s">
        <v>1270</v>
      </c>
      <c r="B317" s="5" t="s">
        <v>2</v>
      </c>
      <c r="C317" s="5" t="s">
        <v>2059</v>
      </c>
      <c r="D317" s="5">
        <v>33</v>
      </c>
      <c r="E317" s="5">
        <v>41.7</v>
      </c>
      <c r="F317" s="21">
        <v>35</v>
      </c>
      <c r="G317" s="5">
        <v>57.2</v>
      </c>
      <c r="H317" s="5">
        <v>34.9</v>
      </c>
      <c r="I317" s="5" t="s">
        <v>2025</v>
      </c>
    </row>
    <row r="318" spans="1:9" ht="15">
      <c r="A318" s="5" t="s">
        <v>454</v>
      </c>
      <c r="B318" s="5" t="s">
        <v>6</v>
      </c>
      <c r="C318" s="5" t="s">
        <v>2059</v>
      </c>
      <c r="D318" s="5">
        <v>28.4</v>
      </c>
      <c r="E318" s="5">
        <v>75.400000000000006</v>
      </c>
      <c r="F318" s="21">
        <v>30.6</v>
      </c>
      <c r="G318" s="5">
        <v>63.8</v>
      </c>
      <c r="H318" s="5">
        <v>32.200000000000003</v>
      </c>
      <c r="I318" s="5" t="s">
        <v>2025</v>
      </c>
    </row>
    <row r="319" spans="1:9" ht="15">
      <c r="A319" s="5" t="s">
        <v>1652</v>
      </c>
      <c r="B319" s="5" t="s">
        <v>2038</v>
      </c>
      <c r="C319" s="5" t="s">
        <v>2059</v>
      </c>
      <c r="D319" s="5">
        <v>39.5</v>
      </c>
      <c r="E319" s="5">
        <v>35.200000000000003</v>
      </c>
      <c r="F319" s="21">
        <v>39.9</v>
      </c>
      <c r="G319" s="5">
        <v>51.9</v>
      </c>
      <c r="H319" s="5">
        <v>44.9</v>
      </c>
      <c r="I319" s="5" t="s">
        <v>2025</v>
      </c>
    </row>
    <row r="320" spans="1:9" ht="15">
      <c r="A320" s="5" t="s">
        <v>1379</v>
      </c>
      <c r="B320" s="5" t="s">
        <v>161</v>
      </c>
      <c r="C320" s="5" t="s">
        <v>2059</v>
      </c>
      <c r="D320" s="5">
        <v>26.1</v>
      </c>
      <c r="E320" s="5">
        <v>96.2</v>
      </c>
      <c r="F320" s="21">
        <v>18.7</v>
      </c>
      <c r="G320" s="5">
        <v>70.8</v>
      </c>
      <c r="H320" s="5">
        <v>43.1</v>
      </c>
      <c r="I320" s="5" t="s">
        <v>2025</v>
      </c>
    </row>
    <row r="321" spans="1:9" ht="15">
      <c r="A321" s="5" t="s">
        <v>1442</v>
      </c>
      <c r="B321" s="5" t="s">
        <v>59</v>
      </c>
      <c r="C321" s="5" t="s">
        <v>2059</v>
      </c>
      <c r="D321" s="5">
        <v>33.200000000000003</v>
      </c>
      <c r="E321" s="5">
        <v>46.9</v>
      </c>
      <c r="F321" s="21">
        <v>29.4</v>
      </c>
      <c r="G321" s="5">
        <v>60.5</v>
      </c>
      <c r="H321" s="5">
        <v>41.5</v>
      </c>
      <c r="I321" s="5" t="s">
        <v>2025</v>
      </c>
    </row>
    <row r="322" spans="1:9" ht="15">
      <c r="A322" s="5" t="s">
        <v>388</v>
      </c>
      <c r="B322" s="5" t="s">
        <v>6</v>
      </c>
      <c r="C322" s="5" t="s">
        <v>2059</v>
      </c>
      <c r="D322" s="5">
        <v>22.8</v>
      </c>
      <c r="E322" s="5">
        <v>89.3</v>
      </c>
      <c r="F322" s="21">
        <v>22.3</v>
      </c>
      <c r="G322" s="5">
        <v>68.7</v>
      </c>
      <c r="H322" s="5">
        <v>32.5</v>
      </c>
      <c r="I322" s="5" t="s">
        <v>2025</v>
      </c>
    </row>
    <row r="323" spans="1:9" ht="15">
      <c r="A323" s="5" t="s">
        <v>2064</v>
      </c>
      <c r="B323" s="5" t="s">
        <v>81</v>
      </c>
      <c r="C323" s="5" t="s">
        <v>2059</v>
      </c>
      <c r="D323" s="5">
        <v>27.1</v>
      </c>
      <c r="E323" s="5">
        <v>70.3</v>
      </c>
      <c r="F323" s="21">
        <v>33.299999999999997</v>
      </c>
      <c r="G323" s="5">
        <v>55.4</v>
      </c>
      <c r="H323" s="5">
        <v>99.4</v>
      </c>
      <c r="I323" s="5" t="s">
        <v>2025</v>
      </c>
    </row>
    <row r="324" spans="1:9" ht="15">
      <c r="A324" s="5" t="s">
        <v>295</v>
      </c>
      <c r="B324" s="5" t="s">
        <v>74</v>
      </c>
      <c r="C324" s="5" t="s">
        <v>2059</v>
      </c>
      <c r="D324" s="5">
        <v>23.9</v>
      </c>
      <c r="E324" s="5">
        <v>62.1</v>
      </c>
      <c r="F324" s="21">
        <v>15.3</v>
      </c>
      <c r="G324" s="5">
        <v>79.599999999999994</v>
      </c>
      <c r="H324" s="5">
        <v>41.7</v>
      </c>
      <c r="I324" s="5" t="s">
        <v>2025</v>
      </c>
    </row>
    <row r="325" spans="1:9" ht="15">
      <c r="A325" s="5" t="s">
        <v>248</v>
      </c>
      <c r="B325" s="5" t="s">
        <v>6</v>
      </c>
      <c r="C325" s="5" t="s">
        <v>2059</v>
      </c>
      <c r="D325" s="5">
        <v>32.9</v>
      </c>
      <c r="E325" s="5">
        <v>73.2</v>
      </c>
      <c r="F325" s="21">
        <v>34.4</v>
      </c>
      <c r="G325" s="5">
        <v>54</v>
      </c>
      <c r="H325" s="5">
        <v>37</v>
      </c>
      <c r="I325" s="5" t="s">
        <v>2025</v>
      </c>
    </row>
    <row r="326" spans="1:9" ht="15">
      <c r="A326" s="5" t="s">
        <v>390</v>
      </c>
      <c r="B326" s="5" t="s">
        <v>190</v>
      </c>
      <c r="C326" s="5" t="s">
        <v>2059</v>
      </c>
      <c r="D326" s="5">
        <v>32.799999999999997</v>
      </c>
      <c r="E326" s="5">
        <v>39.4</v>
      </c>
      <c r="F326" s="21">
        <v>24.5</v>
      </c>
      <c r="G326" s="5">
        <v>69.900000000000006</v>
      </c>
      <c r="H326" s="5">
        <v>42.9</v>
      </c>
      <c r="I326" s="5" t="s">
        <v>2025</v>
      </c>
    </row>
    <row r="327" spans="1:9" ht="15">
      <c r="A327" s="5" t="s">
        <v>2065</v>
      </c>
      <c r="B327" s="5" t="s">
        <v>2033</v>
      </c>
      <c r="C327" s="5" t="s">
        <v>2059</v>
      </c>
      <c r="D327" s="5">
        <v>47.7</v>
      </c>
      <c r="E327" s="5">
        <v>50</v>
      </c>
      <c r="F327" s="21">
        <v>33.1</v>
      </c>
      <c r="G327" s="5">
        <v>40.799999999999997</v>
      </c>
      <c r="H327" s="5">
        <v>98.7</v>
      </c>
      <c r="I327" s="5" t="s">
        <v>2025</v>
      </c>
    </row>
    <row r="328" spans="1:9" ht="15">
      <c r="A328" s="5" t="s">
        <v>121</v>
      </c>
      <c r="B328" s="5" t="s">
        <v>35</v>
      </c>
      <c r="C328" s="5" t="s">
        <v>2059</v>
      </c>
      <c r="D328" s="5">
        <v>44.4</v>
      </c>
      <c r="E328" s="5">
        <v>28.3</v>
      </c>
      <c r="F328" s="21">
        <v>41.8</v>
      </c>
      <c r="G328" s="5">
        <v>41.2</v>
      </c>
      <c r="H328" s="5">
        <v>83.6</v>
      </c>
      <c r="I328" s="5" t="s">
        <v>2025</v>
      </c>
    </row>
    <row r="329" spans="1:9" ht="15">
      <c r="A329" s="5" t="s">
        <v>257</v>
      </c>
      <c r="B329" s="5" t="s">
        <v>167</v>
      </c>
      <c r="C329" s="5" t="s">
        <v>2059</v>
      </c>
      <c r="D329" s="5">
        <v>29.7</v>
      </c>
      <c r="E329" s="5">
        <v>55.6</v>
      </c>
      <c r="F329" s="21">
        <v>23.9</v>
      </c>
      <c r="G329" s="5">
        <v>65.3</v>
      </c>
      <c r="H329" s="5">
        <v>55.6</v>
      </c>
      <c r="I329" s="5" t="s">
        <v>2025</v>
      </c>
    </row>
    <row r="330" spans="1:9" ht="15">
      <c r="A330" s="5" t="s">
        <v>531</v>
      </c>
      <c r="B330" s="5" t="s">
        <v>2</v>
      </c>
      <c r="C330" s="5" t="s">
        <v>2059</v>
      </c>
      <c r="D330" s="5">
        <v>31.2</v>
      </c>
      <c r="E330" s="5">
        <v>48</v>
      </c>
      <c r="F330" s="21">
        <v>29.1</v>
      </c>
      <c r="G330" s="5">
        <v>67.2</v>
      </c>
      <c r="H330" s="5">
        <v>38.5</v>
      </c>
      <c r="I330" s="5" t="s">
        <v>2025</v>
      </c>
    </row>
    <row r="331" spans="1:9" ht="15">
      <c r="A331" s="5" t="s">
        <v>631</v>
      </c>
      <c r="B331" s="5" t="s">
        <v>2</v>
      </c>
      <c r="C331" s="5" t="s">
        <v>2059</v>
      </c>
      <c r="D331" s="5">
        <v>24.8</v>
      </c>
      <c r="E331" s="5">
        <v>35.5</v>
      </c>
      <c r="F331" s="21">
        <v>24.5</v>
      </c>
      <c r="G331" s="5">
        <v>77.7</v>
      </c>
      <c r="H331" s="5">
        <v>33.299999999999997</v>
      </c>
      <c r="I331" s="5" t="s">
        <v>2025</v>
      </c>
    </row>
    <row r="332" spans="1:9" ht="15">
      <c r="A332" s="5" t="s">
        <v>488</v>
      </c>
      <c r="B332" s="5" t="s">
        <v>2</v>
      </c>
      <c r="C332" s="5" t="s">
        <v>2059</v>
      </c>
      <c r="D332" s="5">
        <v>29.3</v>
      </c>
      <c r="E332" s="5">
        <v>46</v>
      </c>
      <c r="F332" s="21">
        <v>28.2</v>
      </c>
      <c r="G332" s="5">
        <v>69.7</v>
      </c>
      <c r="H332" s="5">
        <v>36</v>
      </c>
      <c r="I332" s="5" t="s">
        <v>2025</v>
      </c>
    </row>
    <row r="333" spans="1:9" ht="15">
      <c r="A333" s="5" t="s">
        <v>1182</v>
      </c>
      <c r="B333" s="5" t="s">
        <v>190</v>
      </c>
      <c r="C333" s="5" t="s">
        <v>2059</v>
      </c>
      <c r="D333" s="5">
        <v>24.5</v>
      </c>
      <c r="E333" s="5">
        <v>39</v>
      </c>
      <c r="F333" s="21">
        <v>20.399999999999999</v>
      </c>
      <c r="G333" s="5">
        <v>80.599999999999994</v>
      </c>
      <c r="H333" s="5">
        <v>35.5</v>
      </c>
      <c r="I333" s="5" t="s">
        <v>2025</v>
      </c>
    </row>
    <row r="334" spans="1:9" ht="15">
      <c r="A334" s="5" t="s">
        <v>1313</v>
      </c>
      <c r="B334" s="5" t="s">
        <v>190</v>
      </c>
      <c r="C334" s="5" t="s">
        <v>2059</v>
      </c>
      <c r="D334" s="5">
        <v>25.3</v>
      </c>
      <c r="E334" s="5">
        <v>43.3</v>
      </c>
      <c r="F334" s="21">
        <v>22.1</v>
      </c>
      <c r="G334" s="5">
        <v>73.599999999999994</v>
      </c>
      <c r="H334" s="5">
        <v>59.3</v>
      </c>
      <c r="I334" s="5" t="s">
        <v>2025</v>
      </c>
    </row>
    <row r="335" spans="1:9" ht="15">
      <c r="A335" s="5" t="s">
        <v>2066</v>
      </c>
      <c r="B335" s="5" t="s">
        <v>6</v>
      </c>
      <c r="C335" s="5" t="s">
        <v>2059</v>
      </c>
      <c r="D335" s="5">
        <v>26.4</v>
      </c>
      <c r="E335" s="5">
        <v>83.3</v>
      </c>
      <c r="F335" s="21">
        <v>18.3</v>
      </c>
      <c r="G335" s="5">
        <v>69.099999999999994</v>
      </c>
      <c r="H335" s="5">
        <v>41.8</v>
      </c>
      <c r="I335" s="5" t="s">
        <v>2025</v>
      </c>
    </row>
    <row r="336" spans="1:9" ht="15">
      <c r="A336" s="5" t="s">
        <v>2067</v>
      </c>
      <c r="B336" s="5" t="s">
        <v>438</v>
      </c>
      <c r="C336" s="5" t="s">
        <v>2059</v>
      </c>
      <c r="D336" s="5">
        <v>24.3</v>
      </c>
      <c r="E336" s="5">
        <v>46.7</v>
      </c>
      <c r="F336" s="21">
        <v>32.9</v>
      </c>
      <c r="G336" s="5">
        <v>61.6</v>
      </c>
      <c r="H336" s="5">
        <v>77.7</v>
      </c>
      <c r="I336" s="5" t="s">
        <v>2025</v>
      </c>
    </row>
    <row r="337" spans="1:9" ht="15">
      <c r="A337" s="5" t="s">
        <v>1599</v>
      </c>
      <c r="B337" s="5" t="s">
        <v>2</v>
      </c>
      <c r="C337" s="5" t="s">
        <v>2059</v>
      </c>
      <c r="D337" s="5">
        <v>36</v>
      </c>
      <c r="E337" s="5">
        <v>28.9</v>
      </c>
      <c r="F337" s="21">
        <v>11.9</v>
      </c>
      <c r="G337" s="5">
        <v>80.400000000000006</v>
      </c>
      <c r="H337" s="5">
        <v>33.9</v>
      </c>
      <c r="I337" s="5" t="s">
        <v>2025</v>
      </c>
    </row>
    <row r="338" spans="1:9" ht="15">
      <c r="A338" s="5" t="s">
        <v>407</v>
      </c>
      <c r="B338" s="5" t="s">
        <v>6</v>
      </c>
      <c r="C338" s="5" t="s">
        <v>2059</v>
      </c>
      <c r="D338" s="5">
        <v>22.6</v>
      </c>
      <c r="E338" s="5">
        <v>75.099999999999994</v>
      </c>
      <c r="F338" s="21">
        <v>24.7</v>
      </c>
      <c r="G338" s="5">
        <v>69.599999999999994</v>
      </c>
      <c r="H338" s="5">
        <v>33.700000000000003</v>
      </c>
      <c r="I338" s="5" t="s">
        <v>2025</v>
      </c>
    </row>
    <row r="339" spans="1:9" ht="15">
      <c r="A339" s="5" t="s">
        <v>2068</v>
      </c>
      <c r="B339" s="5" t="s">
        <v>33</v>
      </c>
      <c r="C339" s="5" t="s">
        <v>2059</v>
      </c>
      <c r="D339" s="5">
        <v>27.2</v>
      </c>
      <c r="E339" s="5">
        <v>69.599999999999994</v>
      </c>
      <c r="F339" s="21">
        <v>21.3</v>
      </c>
      <c r="G339" s="5">
        <v>67.8</v>
      </c>
      <c r="H339" s="5">
        <v>35.700000000000003</v>
      </c>
      <c r="I339" s="5" t="s">
        <v>2025</v>
      </c>
    </row>
    <row r="340" spans="1:9" ht="15">
      <c r="A340" s="5" t="s">
        <v>413</v>
      </c>
      <c r="B340" s="5" t="s">
        <v>6</v>
      </c>
      <c r="C340" s="5" t="s">
        <v>2059</v>
      </c>
      <c r="D340" s="5">
        <v>21</v>
      </c>
      <c r="E340" s="5">
        <v>75.8</v>
      </c>
      <c r="F340" s="21">
        <v>26.1</v>
      </c>
      <c r="G340" s="5">
        <v>71.8</v>
      </c>
      <c r="H340" s="5">
        <v>35.700000000000003</v>
      </c>
      <c r="I340" s="5" t="s">
        <v>2025</v>
      </c>
    </row>
    <row r="341" spans="1:9" ht="15">
      <c r="A341" s="5" t="s">
        <v>364</v>
      </c>
      <c r="B341" s="5" t="s">
        <v>365</v>
      </c>
      <c r="C341" s="5" t="s">
        <v>2059</v>
      </c>
      <c r="D341" s="5">
        <v>23.6</v>
      </c>
      <c r="E341" s="5">
        <v>48.4</v>
      </c>
      <c r="F341" s="21">
        <v>23.1</v>
      </c>
      <c r="G341" s="5">
        <v>80.900000000000006</v>
      </c>
      <c r="H341" s="5">
        <v>34.5</v>
      </c>
      <c r="I341" s="5" t="s">
        <v>2025</v>
      </c>
    </row>
    <row r="342" spans="1:9" ht="15">
      <c r="A342" s="5" t="s">
        <v>391</v>
      </c>
      <c r="B342" s="5" t="s">
        <v>20</v>
      </c>
      <c r="C342" s="5" t="s">
        <v>2059</v>
      </c>
      <c r="D342" s="5">
        <v>22.3</v>
      </c>
      <c r="E342" s="5">
        <v>77.3</v>
      </c>
      <c r="F342" s="21">
        <v>29.6</v>
      </c>
      <c r="G342" s="5">
        <v>66.3</v>
      </c>
      <c r="H342" s="5">
        <v>51.7</v>
      </c>
      <c r="I342" s="5" t="s">
        <v>2025</v>
      </c>
    </row>
    <row r="343" spans="1:9" ht="15">
      <c r="A343" s="5" t="s">
        <v>2069</v>
      </c>
      <c r="B343" s="5" t="s">
        <v>59</v>
      </c>
      <c r="C343" s="5" t="s">
        <v>2059</v>
      </c>
      <c r="D343" s="5">
        <v>35.5</v>
      </c>
      <c r="E343" s="5">
        <v>41.5</v>
      </c>
      <c r="F343" s="21">
        <v>29.8</v>
      </c>
      <c r="G343" s="5">
        <v>57.1</v>
      </c>
      <c r="H343" s="5">
        <v>48.7</v>
      </c>
      <c r="I343" s="5" t="s">
        <v>2025</v>
      </c>
    </row>
    <row r="344" spans="1:9" ht="15">
      <c r="A344" s="5" t="s">
        <v>1341</v>
      </c>
      <c r="B344" s="5" t="s">
        <v>153</v>
      </c>
      <c r="C344" s="5" t="s">
        <v>2059</v>
      </c>
      <c r="D344" s="5">
        <v>33.200000000000003</v>
      </c>
      <c r="E344" s="5">
        <v>62.5</v>
      </c>
      <c r="F344" s="21">
        <v>36.1</v>
      </c>
      <c r="G344" s="5">
        <v>55.9</v>
      </c>
      <c r="H344" s="5">
        <v>38.700000000000003</v>
      </c>
      <c r="I344" s="5" t="s">
        <v>2025</v>
      </c>
    </row>
    <row r="345" spans="1:9" ht="15">
      <c r="A345" s="5" t="s">
        <v>719</v>
      </c>
      <c r="B345" s="5" t="s">
        <v>2</v>
      </c>
      <c r="C345" s="5" t="s">
        <v>2059</v>
      </c>
      <c r="D345" s="5">
        <v>37.200000000000003</v>
      </c>
      <c r="E345" s="5">
        <v>31.1</v>
      </c>
      <c r="F345" s="21">
        <v>21.6</v>
      </c>
      <c r="G345" s="5">
        <v>68.400000000000006</v>
      </c>
      <c r="H345" s="5">
        <v>37.4</v>
      </c>
      <c r="I345" s="5" t="s">
        <v>2025</v>
      </c>
    </row>
    <row r="346" spans="1:9" ht="15">
      <c r="A346" s="5" t="s">
        <v>244</v>
      </c>
      <c r="B346" s="5" t="s">
        <v>94</v>
      </c>
      <c r="C346" s="5" t="s">
        <v>2059</v>
      </c>
      <c r="D346" s="5">
        <v>27</v>
      </c>
      <c r="E346" s="5">
        <v>49.6</v>
      </c>
      <c r="F346" s="21">
        <v>22.7</v>
      </c>
      <c r="G346" s="5">
        <v>72.599999999999994</v>
      </c>
      <c r="H346" s="5">
        <v>34.5</v>
      </c>
      <c r="I346" s="5" t="s">
        <v>2025</v>
      </c>
    </row>
    <row r="347" spans="1:9" ht="15">
      <c r="A347" s="5" t="s">
        <v>342</v>
      </c>
      <c r="B347" s="5" t="s">
        <v>30</v>
      </c>
      <c r="C347" s="5" t="s">
        <v>2059</v>
      </c>
      <c r="D347" s="5">
        <v>22.1</v>
      </c>
      <c r="E347" s="5">
        <v>73.7</v>
      </c>
      <c r="F347" s="21">
        <v>22.5</v>
      </c>
      <c r="G347" s="5">
        <v>77.900000000000006</v>
      </c>
      <c r="H347" s="5">
        <v>37.9</v>
      </c>
      <c r="I347" s="5" t="s">
        <v>2025</v>
      </c>
    </row>
    <row r="348" spans="1:9" ht="15">
      <c r="A348" s="5" t="s">
        <v>1393</v>
      </c>
      <c r="B348" s="5" t="s">
        <v>81</v>
      </c>
      <c r="C348" s="5" t="s">
        <v>2059</v>
      </c>
      <c r="D348" s="5">
        <v>27.3</v>
      </c>
      <c r="E348" s="5">
        <v>70</v>
      </c>
      <c r="F348" s="21">
        <v>23.7</v>
      </c>
      <c r="G348" s="5">
        <v>66.7</v>
      </c>
      <c r="H348" s="5">
        <v>48.3</v>
      </c>
      <c r="I348" s="5" t="s">
        <v>2025</v>
      </c>
    </row>
    <row r="349" spans="1:9" ht="15">
      <c r="A349" s="5" t="s">
        <v>484</v>
      </c>
      <c r="B349" s="5" t="s">
        <v>30</v>
      </c>
      <c r="C349" s="5" t="s">
        <v>2059</v>
      </c>
      <c r="D349" s="5">
        <v>29.9</v>
      </c>
      <c r="E349" s="5">
        <v>73.5</v>
      </c>
      <c r="F349" s="21">
        <v>39.700000000000003</v>
      </c>
      <c r="G349" s="5">
        <v>50.7</v>
      </c>
      <c r="H349" s="5">
        <v>37.4</v>
      </c>
      <c r="I349" s="5" t="s">
        <v>2025</v>
      </c>
    </row>
    <row r="350" spans="1:9" ht="15">
      <c r="A350" s="5" t="s">
        <v>376</v>
      </c>
      <c r="B350" s="5" t="s">
        <v>6</v>
      </c>
      <c r="C350" s="5" t="s">
        <v>2070</v>
      </c>
      <c r="D350" s="5">
        <v>20.6</v>
      </c>
      <c r="E350" s="5">
        <v>93.5</v>
      </c>
      <c r="F350" s="21">
        <v>23.9</v>
      </c>
      <c r="G350" s="5">
        <v>56.2</v>
      </c>
      <c r="H350" s="5">
        <v>34.299999999999997</v>
      </c>
      <c r="I350" s="5" t="s">
        <v>2025</v>
      </c>
    </row>
    <row r="351" spans="1:9" ht="15">
      <c r="A351" s="5" t="s">
        <v>1257</v>
      </c>
      <c r="B351" s="5" t="s">
        <v>167</v>
      </c>
      <c r="C351" s="5" t="s">
        <v>2070</v>
      </c>
      <c r="D351" s="5">
        <v>32.299999999999997</v>
      </c>
      <c r="E351" s="5">
        <v>51.6</v>
      </c>
      <c r="F351" s="21">
        <v>28.3</v>
      </c>
      <c r="G351" s="5">
        <v>57.4</v>
      </c>
      <c r="H351" s="5">
        <v>35.799999999999997</v>
      </c>
      <c r="I351" s="5" t="s">
        <v>2025</v>
      </c>
    </row>
    <row r="352" spans="1:9" ht="15">
      <c r="A352" s="5" t="s">
        <v>437</v>
      </c>
      <c r="B352" s="5" t="s">
        <v>438</v>
      </c>
      <c r="C352" s="5" t="s">
        <v>2070</v>
      </c>
      <c r="D352" s="5">
        <v>23.4</v>
      </c>
      <c r="E352" s="5">
        <v>51.9</v>
      </c>
      <c r="F352" s="21">
        <v>19.899999999999999</v>
      </c>
      <c r="G352" s="5">
        <v>68.3</v>
      </c>
      <c r="H352" s="5">
        <v>39.700000000000003</v>
      </c>
      <c r="I352" s="5" t="s">
        <v>2025</v>
      </c>
    </row>
    <row r="353" spans="1:9" ht="15">
      <c r="A353" s="5" t="s">
        <v>2071</v>
      </c>
      <c r="B353" s="5" t="s">
        <v>2</v>
      </c>
      <c r="C353" s="5" t="s">
        <v>2070</v>
      </c>
      <c r="D353" s="5">
        <v>24.3</v>
      </c>
      <c r="E353" s="5">
        <v>40.299999999999997</v>
      </c>
      <c r="F353" s="21">
        <v>20.399999999999999</v>
      </c>
      <c r="G353" s="5">
        <v>68.5</v>
      </c>
      <c r="H353" s="5">
        <v>35.9</v>
      </c>
      <c r="I353" s="5" t="s">
        <v>2025</v>
      </c>
    </row>
    <row r="354" spans="1:9" ht="15">
      <c r="A354" s="5" t="s">
        <v>1698</v>
      </c>
      <c r="B354" s="5" t="s">
        <v>190</v>
      </c>
      <c r="C354" s="5" t="s">
        <v>2070</v>
      </c>
      <c r="D354" s="5">
        <v>14.7</v>
      </c>
      <c r="E354" s="5">
        <v>31.1</v>
      </c>
      <c r="F354" s="21">
        <v>25.8</v>
      </c>
      <c r="G354" s="5">
        <v>84.2</v>
      </c>
      <c r="H354" s="5">
        <v>33.4</v>
      </c>
      <c r="I354" s="5" t="s">
        <v>2025</v>
      </c>
    </row>
    <row r="355" spans="1:9" ht="15">
      <c r="A355" s="5" t="s">
        <v>223</v>
      </c>
      <c r="B355" s="5" t="s">
        <v>84</v>
      </c>
      <c r="C355" s="5" t="s">
        <v>2070</v>
      </c>
      <c r="D355" s="5">
        <v>23.8</v>
      </c>
      <c r="E355" s="5">
        <v>89.7</v>
      </c>
      <c r="F355" s="21">
        <v>26.8</v>
      </c>
      <c r="G355" s="5">
        <v>56.2</v>
      </c>
      <c r="H355" s="5">
        <v>40.5</v>
      </c>
      <c r="I355" s="5" t="s">
        <v>2025</v>
      </c>
    </row>
    <row r="356" spans="1:9" ht="15">
      <c r="A356" s="5" t="s">
        <v>328</v>
      </c>
      <c r="B356" s="5" t="s">
        <v>6</v>
      </c>
      <c r="C356" s="5" t="s">
        <v>2070</v>
      </c>
      <c r="D356" s="5">
        <v>24.1</v>
      </c>
      <c r="E356" s="5">
        <v>91</v>
      </c>
      <c r="F356" s="21">
        <v>25.9</v>
      </c>
      <c r="G356" s="5">
        <v>56.2</v>
      </c>
      <c r="H356" s="5">
        <v>33.299999999999997</v>
      </c>
      <c r="I356" s="5" t="s">
        <v>2025</v>
      </c>
    </row>
    <row r="357" spans="1:9" ht="15">
      <c r="A357" s="5" t="s">
        <v>2072</v>
      </c>
      <c r="B357" s="5" t="s">
        <v>33</v>
      </c>
      <c r="C357" s="5" t="s">
        <v>2070</v>
      </c>
      <c r="D357" s="5">
        <v>21.1</v>
      </c>
      <c r="E357" s="5">
        <v>47.8</v>
      </c>
      <c r="F357" s="21">
        <v>16.899999999999999</v>
      </c>
      <c r="G357" s="5">
        <v>73.099999999999994</v>
      </c>
      <c r="H357" s="5">
        <v>37.6</v>
      </c>
      <c r="I357" s="5" t="s">
        <v>2025</v>
      </c>
    </row>
    <row r="358" spans="1:9" ht="15">
      <c r="A358" s="5" t="s">
        <v>298</v>
      </c>
      <c r="B358" s="5" t="s">
        <v>104</v>
      </c>
      <c r="C358" s="5" t="s">
        <v>2070</v>
      </c>
      <c r="D358" s="5">
        <v>27.7</v>
      </c>
      <c r="E358" s="5">
        <v>76</v>
      </c>
      <c r="F358" s="21">
        <v>25.7</v>
      </c>
      <c r="G358" s="5">
        <v>54.1</v>
      </c>
      <c r="H358" s="5">
        <v>50.6</v>
      </c>
      <c r="I358" s="5" t="s">
        <v>2025</v>
      </c>
    </row>
    <row r="359" spans="1:9" ht="15">
      <c r="A359" s="5" t="s">
        <v>1632</v>
      </c>
      <c r="B359" s="5" t="s">
        <v>1633</v>
      </c>
      <c r="C359" s="5" t="s">
        <v>2070</v>
      </c>
      <c r="D359" s="5">
        <v>19.100000000000001</v>
      </c>
      <c r="E359" s="5">
        <v>75</v>
      </c>
      <c r="F359" s="21">
        <v>25.4</v>
      </c>
      <c r="G359" s="5">
        <v>66.599999999999994</v>
      </c>
      <c r="H359" s="5">
        <v>34.700000000000003</v>
      </c>
      <c r="I359" s="5" t="s">
        <v>2025</v>
      </c>
    </row>
    <row r="360" spans="1:9" ht="15">
      <c r="A360" s="5" t="s">
        <v>549</v>
      </c>
      <c r="B360" s="5" t="s">
        <v>2</v>
      </c>
      <c r="C360" s="5" t="s">
        <v>2070</v>
      </c>
      <c r="D360" s="5">
        <v>32.6</v>
      </c>
      <c r="E360" s="5">
        <v>47.8</v>
      </c>
      <c r="F360" s="21">
        <v>16</v>
      </c>
      <c r="G360" s="5">
        <v>62</v>
      </c>
      <c r="H360" s="5">
        <v>37.9</v>
      </c>
      <c r="I360" s="5" t="s">
        <v>2025</v>
      </c>
    </row>
    <row r="361" spans="1:9" ht="15">
      <c r="A361" s="5" t="s">
        <v>403</v>
      </c>
      <c r="B361" s="5" t="s">
        <v>94</v>
      </c>
      <c r="C361" s="5" t="s">
        <v>2070</v>
      </c>
      <c r="D361" s="5">
        <v>25</v>
      </c>
      <c r="E361" s="5">
        <v>48</v>
      </c>
      <c r="F361" s="21">
        <v>20.5</v>
      </c>
      <c r="G361" s="5">
        <v>74.5</v>
      </c>
      <c r="H361" s="5">
        <v>35.6</v>
      </c>
      <c r="I361" s="5" t="s">
        <v>2025</v>
      </c>
    </row>
    <row r="362" spans="1:9" ht="15">
      <c r="A362" s="5" t="s">
        <v>2073</v>
      </c>
      <c r="B362" s="5" t="s">
        <v>33</v>
      </c>
      <c r="C362" s="5" t="s">
        <v>2070</v>
      </c>
      <c r="D362" s="5">
        <v>32.9</v>
      </c>
      <c r="E362" s="5">
        <v>65.900000000000006</v>
      </c>
      <c r="F362" s="21">
        <v>13.8</v>
      </c>
      <c r="G362" s="5">
        <v>61.2</v>
      </c>
      <c r="H362" s="5">
        <v>69.7</v>
      </c>
      <c r="I362" s="5" t="s">
        <v>2025</v>
      </c>
    </row>
    <row r="363" spans="1:9" ht="15">
      <c r="A363" s="5" t="s">
        <v>601</v>
      </c>
      <c r="B363" s="5" t="s">
        <v>20</v>
      </c>
      <c r="C363" s="5" t="s">
        <v>2070</v>
      </c>
      <c r="D363" s="5">
        <v>22.3</v>
      </c>
      <c r="E363" s="5">
        <v>66.099999999999994</v>
      </c>
      <c r="F363" s="21">
        <v>11.3</v>
      </c>
      <c r="G363" s="5">
        <v>74.900000000000006</v>
      </c>
      <c r="H363" s="5">
        <v>36.5</v>
      </c>
      <c r="I363" s="5" t="s">
        <v>2025</v>
      </c>
    </row>
    <row r="364" spans="1:9" ht="15">
      <c r="A364" s="5" t="s">
        <v>1730</v>
      </c>
      <c r="B364" s="5" t="s">
        <v>161</v>
      </c>
      <c r="C364" s="5" t="s">
        <v>2070</v>
      </c>
      <c r="D364" s="5">
        <v>28.5</v>
      </c>
      <c r="E364" s="5">
        <v>71.2</v>
      </c>
      <c r="F364" s="21">
        <v>15.4</v>
      </c>
      <c r="G364" s="5">
        <v>60</v>
      </c>
      <c r="H364" s="5">
        <v>67.8</v>
      </c>
      <c r="I364" s="5" t="s">
        <v>2025</v>
      </c>
    </row>
    <row r="365" spans="1:9" ht="15">
      <c r="A365" s="5" t="s">
        <v>576</v>
      </c>
      <c r="B365" s="5" t="s">
        <v>30</v>
      </c>
      <c r="C365" s="5" t="s">
        <v>2070</v>
      </c>
      <c r="D365" s="5">
        <v>26.1</v>
      </c>
      <c r="E365" s="5">
        <v>55.4</v>
      </c>
      <c r="F365" s="21">
        <v>33</v>
      </c>
      <c r="G365" s="5">
        <v>48.7</v>
      </c>
      <c r="H365" s="5">
        <v>46.9</v>
      </c>
      <c r="I365" s="5" t="s">
        <v>2025</v>
      </c>
    </row>
    <row r="366" spans="1:9" ht="15">
      <c r="A366" s="5" t="s">
        <v>177</v>
      </c>
      <c r="B366" s="5" t="s">
        <v>2038</v>
      </c>
      <c r="C366" s="5" t="s">
        <v>2070</v>
      </c>
      <c r="D366" s="5">
        <v>35</v>
      </c>
      <c r="E366" s="5">
        <v>51.5</v>
      </c>
      <c r="F366" s="21">
        <v>35.6</v>
      </c>
      <c r="G366" s="5">
        <v>35.6</v>
      </c>
      <c r="H366" s="5">
        <v>81.8</v>
      </c>
      <c r="I366" s="5" t="s">
        <v>2025</v>
      </c>
    </row>
    <row r="367" spans="1:9" ht="15">
      <c r="A367" s="5" t="s">
        <v>292</v>
      </c>
      <c r="B367" s="5" t="s">
        <v>27</v>
      </c>
      <c r="C367" s="5" t="s">
        <v>2070</v>
      </c>
      <c r="D367" s="5">
        <v>23.3</v>
      </c>
      <c r="E367" s="5">
        <v>79.099999999999994</v>
      </c>
      <c r="F367" s="21">
        <v>13.6</v>
      </c>
      <c r="G367" s="5">
        <v>67.400000000000006</v>
      </c>
      <c r="H367" s="5">
        <v>32.9</v>
      </c>
      <c r="I367" s="5" t="s">
        <v>2025</v>
      </c>
    </row>
    <row r="368" spans="1:9" ht="15">
      <c r="A368" s="5" t="s">
        <v>679</v>
      </c>
      <c r="B368" s="5" t="s">
        <v>2</v>
      </c>
      <c r="C368" s="5" t="s">
        <v>2070</v>
      </c>
      <c r="D368" s="5">
        <v>35.4</v>
      </c>
      <c r="E368" s="5">
        <v>36.799999999999997</v>
      </c>
      <c r="F368" s="21">
        <v>29.4</v>
      </c>
      <c r="G368" s="5">
        <v>54.3</v>
      </c>
      <c r="H368" s="5">
        <v>40.6</v>
      </c>
      <c r="I368" s="5" t="s">
        <v>2025</v>
      </c>
    </row>
    <row r="369" spans="1:9" ht="15">
      <c r="A369" s="5" t="s">
        <v>1548</v>
      </c>
      <c r="B369" s="5" t="s">
        <v>159</v>
      </c>
      <c r="C369" s="5" t="s">
        <v>2070</v>
      </c>
      <c r="D369" s="5">
        <v>39.200000000000003</v>
      </c>
      <c r="E369" s="5">
        <v>19.2</v>
      </c>
      <c r="F369" s="21">
        <v>31.1</v>
      </c>
      <c r="G369" s="5">
        <v>52.8</v>
      </c>
      <c r="H369" s="5">
        <v>46.9</v>
      </c>
      <c r="I369" s="5" t="s">
        <v>2025</v>
      </c>
    </row>
    <row r="370" spans="1:9" ht="15">
      <c r="A370" s="5" t="s">
        <v>452</v>
      </c>
      <c r="B370" s="5" t="s">
        <v>2</v>
      </c>
      <c r="C370" s="5" t="s">
        <v>2070</v>
      </c>
      <c r="D370" s="5">
        <v>31.2</v>
      </c>
      <c r="E370" s="5">
        <v>37.9</v>
      </c>
      <c r="F370" s="21">
        <v>25.3</v>
      </c>
      <c r="G370" s="5">
        <v>60.6</v>
      </c>
      <c r="H370" s="5">
        <v>47.5</v>
      </c>
      <c r="I370" s="5" t="s">
        <v>2025</v>
      </c>
    </row>
    <row r="371" spans="1:9" ht="15">
      <c r="A371" s="5" t="s">
        <v>2074</v>
      </c>
      <c r="B371" s="5" t="s">
        <v>2033</v>
      </c>
      <c r="C371" s="5" t="s">
        <v>2070</v>
      </c>
      <c r="D371" s="5">
        <v>27.3</v>
      </c>
      <c r="E371" s="5">
        <v>40.799999999999997</v>
      </c>
      <c r="F371" s="21">
        <v>17.2</v>
      </c>
      <c r="G371" s="5">
        <v>67.099999999999994</v>
      </c>
      <c r="H371" s="5">
        <v>72.400000000000006</v>
      </c>
      <c r="I371" s="5" t="s">
        <v>2025</v>
      </c>
    </row>
    <row r="372" spans="1:9" ht="15">
      <c r="A372" s="5" t="s">
        <v>1873</v>
      </c>
      <c r="B372" s="5" t="s">
        <v>59</v>
      </c>
      <c r="C372" s="5" t="s">
        <v>2070</v>
      </c>
      <c r="D372" s="5">
        <v>34.700000000000003</v>
      </c>
      <c r="E372" s="5">
        <v>46.3</v>
      </c>
      <c r="F372" s="21">
        <v>23.2</v>
      </c>
      <c r="G372" s="5">
        <v>50.3</v>
      </c>
      <c r="H372" s="5">
        <v>69.2</v>
      </c>
      <c r="I372" s="5" t="s">
        <v>2025</v>
      </c>
    </row>
    <row r="373" spans="1:9" ht="15">
      <c r="A373" s="5" t="s">
        <v>393</v>
      </c>
      <c r="B373" s="5" t="s">
        <v>2</v>
      </c>
      <c r="C373" s="5" t="s">
        <v>2070</v>
      </c>
      <c r="D373" s="5">
        <v>36.700000000000003</v>
      </c>
      <c r="E373" s="5">
        <v>33.700000000000003</v>
      </c>
      <c r="F373" s="21">
        <v>24.5</v>
      </c>
      <c r="G373" s="5">
        <v>54.5</v>
      </c>
      <c r="H373" s="5">
        <v>38.299999999999997</v>
      </c>
      <c r="I373" s="5" t="s">
        <v>2025</v>
      </c>
    </row>
    <row r="374" spans="1:9" ht="15">
      <c r="A374" s="5" t="s">
        <v>577</v>
      </c>
      <c r="B374" s="5" t="s">
        <v>2</v>
      </c>
      <c r="C374" s="5" t="s">
        <v>2070</v>
      </c>
      <c r="D374" s="5">
        <v>36.6</v>
      </c>
      <c r="E374" s="5">
        <v>38.200000000000003</v>
      </c>
      <c r="F374" s="21">
        <v>29.3</v>
      </c>
      <c r="G374" s="5">
        <v>51.4</v>
      </c>
      <c r="H374" s="5">
        <v>39</v>
      </c>
      <c r="I374" s="5" t="s">
        <v>2025</v>
      </c>
    </row>
    <row r="375" spans="1:9" ht="15">
      <c r="A375" s="5" t="s">
        <v>278</v>
      </c>
      <c r="B375" s="5" t="s">
        <v>2038</v>
      </c>
      <c r="C375" s="5" t="s">
        <v>2070</v>
      </c>
      <c r="D375" s="5">
        <v>28.5</v>
      </c>
      <c r="E375" s="5">
        <v>51.5</v>
      </c>
      <c r="F375" s="21">
        <v>35.5</v>
      </c>
      <c r="G375" s="5">
        <v>48.5</v>
      </c>
      <c r="H375" s="5">
        <v>79.3</v>
      </c>
      <c r="I375" s="5" t="s">
        <v>2025</v>
      </c>
    </row>
    <row r="376" spans="1:9" ht="15">
      <c r="A376" s="5" t="s">
        <v>140</v>
      </c>
      <c r="B376" s="5" t="s">
        <v>35</v>
      </c>
      <c r="C376" s="5" t="s">
        <v>2070</v>
      </c>
      <c r="D376" s="5">
        <v>41.9</v>
      </c>
      <c r="E376" s="5">
        <v>31.2</v>
      </c>
      <c r="F376" s="21">
        <v>35.1</v>
      </c>
      <c r="G376" s="5">
        <v>35.700000000000003</v>
      </c>
      <c r="H376" s="5">
        <v>70.8</v>
      </c>
      <c r="I376" s="5" t="s">
        <v>2025</v>
      </c>
    </row>
    <row r="377" spans="1:9" ht="15">
      <c r="A377" s="5" t="s">
        <v>410</v>
      </c>
      <c r="B377" s="5" t="s">
        <v>20</v>
      </c>
      <c r="C377" s="5" t="s">
        <v>2070</v>
      </c>
      <c r="D377" s="5">
        <v>26.7</v>
      </c>
      <c r="E377" s="5">
        <v>78.7</v>
      </c>
      <c r="F377" s="21">
        <v>29.7</v>
      </c>
      <c r="G377" s="5">
        <v>49</v>
      </c>
      <c r="H377" s="5">
        <v>45.5</v>
      </c>
      <c r="I377" s="5" t="s">
        <v>2025</v>
      </c>
    </row>
    <row r="378" spans="1:9" ht="15">
      <c r="A378" s="5" t="s">
        <v>2075</v>
      </c>
      <c r="B378" s="5" t="s">
        <v>59</v>
      </c>
      <c r="C378" s="5" t="s">
        <v>2070</v>
      </c>
      <c r="D378" s="5">
        <v>37.4</v>
      </c>
      <c r="E378" s="5">
        <v>44.5</v>
      </c>
      <c r="F378" s="21">
        <v>37.1</v>
      </c>
      <c r="G378" s="5">
        <v>43.2</v>
      </c>
      <c r="H378" s="5">
        <v>62</v>
      </c>
      <c r="I378" s="5" t="s">
        <v>2025</v>
      </c>
    </row>
    <row r="379" spans="1:9" ht="15">
      <c r="A379" s="5" t="s">
        <v>579</v>
      </c>
      <c r="B379" s="5" t="s">
        <v>2076</v>
      </c>
      <c r="C379" s="5" t="s">
        <v>2070</v>
      </c>
      <c r="D379" s="5">
        <v>21.5</v>
      </c>
      <c r="E379" s="5">
        <v>98.8</v>
      </c>
      <c r="F379" s="21">
        <v>22</v>
      </c>
      <c r="G379" s="5">
        <v>53.3</v>
      </c>
      <c r="H379" s="5">
        <v>46.3</v>
      </c>
      <c r="I379" s="5" t="s">
        <v>2025</v>
      </c>
    </row>
    <row r="380" spans="1:9" ht="15">
      <c r="A380" s="5" t="s">
        <v>1372</v>
      </c>
      <c r="B380" s="5" t="s">
        <v>190</v>
      </c>
      <c r="C380" s="5" t="s">
        <v>2070</v>
      </c>
      <c r="D380" s="5">
        <v>25.5</v>
      </c>
      <c r="E380" s="5">
        <v>42.2</v>
      </c>
      <c r="F380" s="21">
        <v>22.7</v>
      </c>
      <c r="G380" s="5">
        <v>70.8</v>
      </c>
      <c r="H380" s="5">
        <v>43.9</v>
      </c>
      <c r="I380" s="5" t="s">
        <v>2025</v>
      </c>
    </row>
    <row r="381" spans="1:9" ht="15">
      <c r="A381" s="5" t="s">
        <v>2077</v>
      </c>
      <c r="B381" s="5" t="s">
        <v>2</v>
      </c>
      <c r="C381" s="5" t="s">
        <v>2070</v>
      </c>
      <c r="D381" s="5">
        <v>30.9</v>
      </c>
      <c r="E381" s="5">
        <v>34</v>
      </c>
      <c r="F381" s="21">
        <v>19.3</v>
      </c>
      <c r="G381" s="5">
        <v>67</v>
      </c>
      <c r="H381" s="5">
        <v>33.799999999999997</v>
      </c>
      <c r="I381" s="5" t="s">
        <v>2025</v>
      </c>
    </row>
    <row r="382" spans="1:9" ht="15">
      <c r="A382" s="5" t="s">
        <v>2078</v>
      </c>
      <c r="B382" s="5" t="s">
        <v>33</v>
      </c>
      <c r="C382" s="5" t="s">
        <v>2070</v>
      </c>
      <c r="D382" s="5">
        <v>32.700000000000003</v>
      </c>
      <c r="E382" s="5">
        <v>57.7</v>
      </c>
      <c r="F382" s="21">
        <v>18.100000000000001</v>
      </c>
      <c r="G382" s="5">
        <v>64.599999999999994</v>
      </c>
      <c r="H382" s="5">
        <v>35.9</v>
      </c>
      <c r="I382" s="5" t="s">
        <v>2025</v>
      </c>
    </row>
    <row r="383" spans="1:9" ht="15">
      <c r="A383" s="5" t="s">
        <v>2079</v>
      </c>
      <c r="B383" s="5" t="s">
        <v>104</v>
      </c>
      <c r="C383" s="5" t="s">
        <v>2070</v>
      </c>
      <c r="D383" s="5">
        <v>25.5</v>
      </c>
      <c r="E383" s="5">
        <v>77.599999999999994</v>
      </c>
      <c r="F383" s="21">
        <v>24.2</v>
      </c>
      <c r="G383" s="5">
        <v>61</v>
      </c>
      <c r="H383" s="5">
        <v>37.5</v>
      </c>
      <c r="I383" s="5" t="s">
        <v>2025</v>
      </c>
    </row>
    <row r="384" spans="1:9" ht="15">
      <c r="A384" s="5" t="s">
        <v>1810</v>
      </c>
      <c r="B384" s="5" t="s">
        <v>118</v>
      </c>
      <c r="C384" s="5" t="s">
        <v>2070</v>
      </c>
      <c r="D384" s="5">
        <v>25.7</v>
      </c>
      <c r="E384" s="5">
        <v>78</v>
      </c>
      <c r="F384" s="21">
        <v>13.2</v>
      </c>
      <c r="G384" s="5">
        <v>68.3</v>
      </c>
      <c r="H384" s="5">
        <v>37.9</v>
      </c>
      <c r="I384" s="5" t="s">
        <v>2025</v>
      </c>
    </row>
    <row r="385" spans="1:9" ht="15">
      <c r="A385" s="5" t="s">
        <v>499</v>
      </c>
      <c r="B385" s="5" t="s">
        <v>2</v>
      </c>
      <c r="C385" s="5" t="s">
        <v>2070</v>
      </c>
      <c r="D385" s="5">
        <v>33.5</v>
      </c>
      <c r="E385" s="5">
        <v>33.6</v>
      </c>
      <c r="F385" s="21">
        <v>17.899999999999999</v>
      </c>
      <c r="G385" s="5">
        <v>64.099999999999994</v>
      </c>
      <c r="H385" s="5">
        <v>37.299999999999997</v>
      </c>
      <c r="I385" s="5" t="s">
        <v>2025</v>
      </c>
    </row>
    <row r="386" spans="1:9" ht="15">
      <c r="A386" s="5" t="s">
        <v>2080</v>
      </c>
      <c r="B386" s="5" t="s">
        <v>74</v>
      </c>
      <c r="C386" s="5" t="s">
        <v>2070</v>
      </c>
      <c r="D386" s="5">
        <v>17.7</v>
      </c>
      <c r="E386" s="5">
        <v>43.6</v>
      </c>
      <c r="F386" s="21">
        <v>5.9</v>
      </c>
      <c r="G386" s="5">
        <v>91.7</v>
      </c>
      <c r="H386" s="5">
        <v>33.700000000000003</v>
      </c>
      <c r="I386" s="5" t="s">
        <v>2025</v>
      </c>
    </row>
    <row r="387" spans="1:9" ht="15">
      <c r="A387" s="5" t="s">
        <v>2081</v>
      </c>
      <c r="B387" s="5" t="s">
        <v>33</v>
      </c>
      <c r="C387" s="5" t="s">
        <v>2070</v>
      </c>
      <c r="D387" s="5">
        <v>48.6</v>
      </c>
      <c r="E387" s="5">
        <v>54.2</v>
      </c>
      <c r="F387" s="21">
        <v>38.6</v>
      </c>
      <c r="G387" s="5">
        <v>27.9</v>
      </c>
      <c r="H387" s="5">
        <v>32.200000000000003</v>
      </c>
      <c r="I387" s="5" t="s">
        <v>2025</v>
      </c>
    </row>
    <row r="388" spans="1:9" ht="15">
      <c r="A388" s="5" t="s">
        <v>740</v>
      </c>
      <c r="B388" s="5" t="s">
        <v>6</v>
      </c>
      <c r="C388" s="5" t="s">
        <v>2070</v>
      </c>
      <c r="D388" s="5">
        <v>20</v>
      </c>
      <c r="E388" s="5">
        <v>66.599999999999994</v>
      </c>
      <c r="F388" s="21">
        <v>20.399999999999999</v>
      </c>
      <c r="G388" s="5">
        <v>71.900000000000006</v>
      </c>
      <c r="H388" s="5">
        <v>32.5</v>
      </c>
      <c r="I388" s="5" t="s">
        <v>2025</v>
      </c>
    </row>
    <row r="389" spans="1:9" ht="15">
      <c r="A389" s="5" t="s">
        <v>1601</v>
      </c>
      <c r="B389" s="5" t="s">
        <v>190</v>
      </c>
      <c r="C389" s="5" t="s">
        <v>2070</v>
      </c>
      <c r="D389" s="5">
        <v>25.8</v>
      </c>
      <c r="E389" s="5">
        <v>48.5</v>
      </c>
      <c r="F389" s="21">
        <v>19</v>
      </c>
      <c r="G389" s="5">
        <v>66.8</v>
      </c>
      <c r="H389" s="5">
        <v>49.4</v>
      </c>
      <c r="I389" s="5" t="s">
        <v>2025</v>
      </c>
    </row>
    <row r="390" spans="1:9" ht="15">
      <c r="A390" s="5" t="s">
        <v>1724</v>
      </c>
      <c r="B390" s="5" t="s">
        <v>190</v>
      </c>
      <c r="C390" s="5" t="s">
        <v>2070</v>
      </c>
      <c r="D390" s="5">
        <v>18.2</v>
      </c>
      <c r="E390" s="5">
        <v>30.8</v>
      </c>
      <c r="F390" s="21">
        <v>13.1</v>
      </c>
      <c r="G390" s="5">
        <v>86.7</v>
      </c>
      <c r="H390" s="5">
        <v>39.200000000000003</v>
      </c>
      <c r="I390" s="5" t="s">
        <v>2025</v>
      </c>
    </row>
    <row r="391" spans="1:9" ht="15">
      <c r="A391" s="5" t="s">
        <v>477</v>
      </c>
      <c r="B391" s="5" t="s">
        <v>20</v>
      </c>
      <c r="C391" s="5" t="s">
        <v>2070</v>
      </c>
      <c r="D391" s="5">
        <v>22.9</v>
      </c>
      <c r="E391" s="5">
        <v>74.5</v>
      </c>
      <c r="F391" s="21">
        <v>24</v>
      </c>
      <c r="G391" s="5">
        <v>60.3</v>
      </c>
      <c r="H391" s="5">
        <v>35.5</v>
      </c>
      <c r="I391" s="5" t="s">
        <v>2025</v>
      </c>
    </row>
    <row r="392" spans="1:9" ht="15">
      <c r="A392" s="5" t="s">
        <v>2082</v>
      </c>
      <c r="B392" s="5" t="s">
        <v>2</v>
      </c>
      <c r="C392" s="5" t="s">
        <v>2070</v>
      </c>
      <c r="D392" s="5">
        <v>17.3</v>
      </c>
      <c r="E392" s="5">
        <v>32.6</v>
      </c>
      <c r="F392" s="21">
        <v>16.2</v>
      </c>
      <c r="G392" s="5">
        <v>85</v>
      </c>
      <c r="H392" s="5">
        <v>32.4</v>
      </c>
      <c r="I392" s="5" t="s">
        <v>2025</v>
      </c>
    </row>
    <row r="393" spans="1:9" ht="15">
      <c r="A393" s="5" t="s">
        <v>2083</v>
      </c>
      <c r="B393" s="5" t="s">
        <v>35</v>
      </c>
      <c r="C393" s="5" t="s">
        <v>2070</v>
      </c>
      <c r="D393" s="5">
        <v>22.2</v>
      </c>
      <c r="E393" s="5">
        <v>24.1</v>
      </c>
      <c r="F393" s="21">
        <v>17</v>
      </c>
      <c r="G393" s="5">
        <v>78.599999999999994</v>
      </c>
      <c r="H393" s="5">
        <v>59</v>
      </c>
      <c r="I393" s="5" t="s">
        <v>2025</v>
      </c>
    </row>
    <row r="394" spans="1:9" ht="15">
      <c r="A394" s="5" t="s">
        <v>904</v>
      </c>
      <c r="B394" s="5" t="s">
        <v>190</v>
      </c>
      <c r="C394" s="5" t="s">
        <v>2070</v>
      </c>
      <c r="D394" s="5">
        <v>26.1</v>
      </c>
      <c r="E394" s="5">
        <v>46</v>
      </c>
      <c r="F394" s="21">
        <v>17.899999999999999</v>
      </c>
      <c r="G394" s="5">
        <v>74.900000000000006</v>
      </c>
      <c r="H394" s="5">
        <v>35.700000000000003</v>
      </c>
      <c r="I394" s="5" t="s">
        <v>2025</v>
      </c>
    </row>
    <row r="395" spans="1:9" ht="15">
      <c r="A395" s="5" t="s">
        <v>568</v>
      </c>
      <c r="B395" s="5" t="s">
        <v>2</v>
      </c>
      <c r="C395" s="5" t="s">
        <v>2070</v>
      </c>
      <c r="D395" s="5">
        <v>41.4</v>
      </c>
      <c r="E395" s="5">
        <v>37.9</v>
      </c>
      <c r="F395" s="21">
        <v>15.7</v>
      </c>
      <c r="G395" s="5">
        <v>61</v>
      </c>
      <c r="H395" s="5">
        <v>35.5</v>
      </c>
      <c r="I395" s="5" t="s">
        <v>2025</v>
      </c>
    </row>
    <row r="396" spans="1:9" ht="15">
      <c r="A396" s="5" t="s">
        <v>592</v>
      </c>
      <c r="B396" s="5" t="s">
        <v>190</v>
      </c>
      <c r="C396" s="5" t="s">
        <v>2070</v>
      </c>
      <c r="D396" s="5">
        <v>21.2</v>
      </c>
      <c r="E396" s="5">
        <v>38.9</v>
      </c>
      <c r="F396" s="21">
        <v>20.399999999999999</v>
      </c>
      <c r="G396" s="5">
        <v>72.900000000000006</v>
      </c>
      <c r="H396" s="5">
        <v>45.4</v>
      </c>
      <c r="I396" s="5" t="s">
        <v>2025</v>
      </c>
    </row>
    <row r="397" spans="1:9" ht="15">
      <c r="A397" s="5" t="s">
        <v>745</v>
      </c>
      <c r="B397" s="5" t="s">
        <v>20</v>
      </c>
      <c r="C397" s="5" t="s">
        <v>2070</v>
      </c>
      <c r="D397" s="5">
        <v>22.5</v>
      </c>
      <c r="E397" s="5">
        <v>70.8</v>
      </c>
      <c r="F397" s="21">
        <v>22.1</v>
      </c>
      <c r="G397" s="5">
        <v>66.900000000000006</v>
      </c>
      <c r="H397" s="5">
        <v>37.200000000000003</v>
      </c>
      <c r="I397" s="5" t="s">
        <v>2025</v>
      </c>
    </row>
    <row r="398" spans="1:9" ht="15">
      <c r="A398" s="5" t="s">
        <v>238</v>
      </c>
      <c r="B398" s="5" t="s">
        <v>84</v>
      </c>
      <c r="C398" s="5" t="s">
        <v>2070</v>
      </c>
      <c r="D398" s="5">
        <v>23.3</v>
      </c>
      <c r="E398" s="5">
        <v>88.6</v>
      </c>
      <c r="F398" s="21">
        <v>30.2</v>
      </c>
      <c r="G398" s="5">
        <v>48.4</v>
      </c>
      <c r="H398" s="5">
        <v>53.6</v>
      </c>
      <c r="I398" s="5" t="s">
        <v>2025</v>
      </c>
    </row>
    <row r="399" spans="1:9" ht="15">
      <c r="A399" s="5" t="s">
        <v>419</v>
      </c>
      <c r="B399" s="5" t="s">
        <v>2</v>
      </c>
      <c r="C399" s="5" t="s">
        <v>2070</v>
      </c>
      <c r="D399" s="5">
        <v>29.6</v>
      </c>
      <c r="E399" s="5">
        <v>43.3</v>
      </c>
      <c r="F399" s="21">
        <v>29.6</v>
      </c>
      <c r="G399" s="5">
        <v>59.8</v>
      </c>
      <c r="H399" s="5">
        <v>56.9</v>
      </c>
      <c r="I399" s="5" t="s">
        <v>2025</v>
      </c>
    </row>
    <row r="400" spans="1:9" ht="15">
      <c r="A400" s="5" t="s">
        <v>501</v>
      </c>
      <c r="B400" s="5" t="s">
        <v>2</v>
      </c>
      <c r="C400" s="5" t="s">
        <v>2070</v>
      </c>
      <c r="D400" s="5">
        <v>33</v>
      </c>
      <c r="E400" s="5">
        <v>33.299999999999997</v>
      </c>
      <c r="F400" s="21">
        <v>15.7</v>
      </c>
      <c r="G400" s="5">
        <v>71.900000000000006</v>
      </c>
      <c r="H400" s="5">
        <v>42.2</v>
      </c>
      <c r="I400" s="5" t="s">
        <v>2025</v>
      </c>
    </row>
    <row r="401" spans="1:9" ht="15">
      <c r="A401" s="5" t="s">
        <v>406</v>
      </c>
      <c r="B401" s="5" t="s">
        <v>2</v>
      </c>
      <c r="C401" s="5" t="s">
        <v>2084</v>
      </c>
      <c r="D401" s="5">
        <v>40.5</v>
      </c>
      <c r="E401" s="5">
        <v>30.1</v>
      </c>
      <c r="F401" s="21">
        <v>21.3</v>
      </c>
      <c r="G401" s="5">
        <v>51.4</v>
      </c>
      <c r="H401" s="5">
        <v>37.799999999999997</v>
      </c>
      <c r="I401" s="5" t="s">
        <v>2025</v>
      </c>
    </row>
    <row r="402" spans="1:9" ht="15">
      <c r="A402" s="5" t="s">
        <v>524</v>
      </c>
      <c r="B402" s="5" t="s">
        <v>422</v>
      </c>
      <c r="C402" s="5" t="s">
        <v>2084</v>
      </c>
      <c r="D402" s="5">
        <v>20</v>
      </c>
      <c r="E402" s="5">
        <v>39.9</v>
      </c>
      <c r="F402" s="21">
        <v>15.8</v>
      </c>
      <c r="G402" s="5">
        <v>61.8</v>
      </c>
      <c r="H402" s="5">
        <v>37.299999999999997</v>
      </c>
      <c r="I402" s="5" t="s">
        <v>2025</v>
      </c>
    </row>
    <row r="403" spans="1:9" ht="15">
      <c r="A403" s="5" t="s">
        <v>2085</v>
      </c>
      <c r="B403" s="5" t="s">
        <v>438</v>
      </c>
      <c r="C403" s="5" t="s">
        <v>2084</v>
      </c>
      <c r="D403" s="5">
        <v>19</v>
      </c>
      <c r="E403" s="5">
        <v>33.299999999999997</v>
      </c>
      <c r="F403" s="21">
        <v>8.1</v>
      </c>
      <c r="G403" s="5">
        <v>75.3</v>
      </c>
      <c r="H403" s="5">
        <v>53.4</v>
      </c>
      <c r="I403" s="5" t="s">
        <v>2025</v>
      </c>
    </row>
    <row r="404" spans="1:9" ht="15">
      <c r="A404" s="5" t="s">
        <v>2086</v>
      </c>
      <c r="B404" s="5" t="s">
        <v>338</v>
      </c>
      <c r="C404" s="5" t="s">
        <v>2084</v>
      </c>
      <c r="D404" s="5">
        <v>30.2</v>
      </c>
      <c r="E404" s="5">
        <v>46.5</v>
      </c>
      <c r="F404" s="21">
        <v>26.2</v>
      </c>
      <c r="G404" s="5">
        <v>44.5</v>
      </c>
      <c r="H404" s="5">
        <v>41.5</v>
      </c>
      <c r="I404" s="5" t="s">
        <v>2025</v>
      </c>
    </row>
    <row r="405" spans="1:9" ht="15">
      <c r="A405" s="5" t="s">
        <v>2087</v>
      </c>
      <c r="B405" s="5" t="s">
        <v>190</v>
      </c>
      <c r="C405" s="5" t="s">
        <v>2084</v>
      </c>
      <c r="D405" s="5">
        <v>26</v>
      </c>
      <c r="E405" s="5">
        <v>33.200000000000003</v>
      </c>
      <c r="F405" s="21">
        <v>17</v>
      </c>
      <c r="G405" s="5">
        <v>61.5</v>
      </c>
      <c r="H405" s="5">
        <v>40.4</v>
      </c>
      <c r="I405" s="5" t="s">
        <v>2025</v>
      </c>
    </row>
    <row r="406" spans="1:9" ht="15">
      <c r="A406" s="5" t="s">
        <v>649</v>
      </c>
      <c r="B406" s="5" t="s">
        <v>153</v>
      </c>
      <c r="C406" s="5" t="s">
        <v>2084</v>
      </c>
      <c r="D406" s="5">
        <v>23.5</v>
      </c>
      <c r="E406" s="5">
        <v>51.5</v>
      </c>
      <c r="F406" s="21">
        <v>23</v>
      </c>
      <c r="G406" s="5">
        <v>49</v>
      </c>
      <c r="H406" s="5">
        <v>32.799999999999997</v>
      </c>
      <c r="I406" s="5" t="s">
        <v>2025</v>
      </c>
    </row>
    <row r="407" spans="1:9" ht="15">
      <c r="A407" s="5" t="s">
        <v>2088</v>
      </c>
      <c r="B407" s="5" t="s">
        <v>190</v>
      </c>
      <c r="C407" s="5" t="s">
        <v>2084</v>
      </c>
      <c r="D407" s="5">
        <v>22.2</v>
      </c>
      <c r="E407" s="5">
        <v>31.6</v>
      </c>
      <c r="F407" s="21">
        <v>15.8</v>
      </c>
      <c r="G407" s="5">
        <v>64.8</v>
      </c>
      <c r="H407" s="5">
        <v>39</v>
      </c>
      <c r="I407" s="5" t="s">
        <v>2025</v>
      </c>
    </row>
    <row r="408" spans="1:9" ht="15">
      <c r="A408" s="5" t="s">
        <v>2089</v>
      </c>
      <c r="B408" s="5" t="s">
        <v>438</v>
      </c>
      <c r="C408" s="5" t="s">
        <v>2084</v>
      </c>
      <c r="D408" s="5">
        <v>20.9</v>
      </c>
      <c r="E408" s="5">
        <v>45.4</v>
      </c>
      <c r="F408" s="21">
        <v>23.8</v>
      </c>
      <c r="G408" s="5">
        <v>57.7</v>
      </c>
      <c r="H408" s="5">
        <v>57.4</v>
      </c>
      <c r="I408" s="5" t="s">
        <v>2025</v>
      </c>
    </row>
    <row r="409" spans="1:9" ht="15">
      <c r="A409" s="5" t="s">
        <v>928</v>
      </c>
      <c r="B409" s="5" t="s">
        <v>190</v>
      </c>
      <c r="C409" s="5" t="s">
        <v>2084</v>
      </c>
      <c r="D409" s="5">
        <v>15.1</v>
      </c>
      <c r="E409" s="5">
        <v>37.9</v>
      </c>
      <c r="F409" s="21">
        <v>14.1</v>
      </c>
      <c r="G409" s="5">
        <v>74.5</v>
      </c>
      <c r="H409" s="5">
        <v>38.200000000000003</v>
      </c>
      <c r="I409" s="5" t="s">
        <v>2025</v>
      </c>
    </row>
    <row r="410" spans="1:9" ht="15">
      <c r="A410" s="5" t="s">
        <v>624</v>
      </c>
      <c r="B410" s="5" t="s">
        <v>20</v>
      </c>
      <c r="C410" s="5" t="s">
        <v>2084</v>
      </c>
      <c r="D410" s="5">
        <v>19.899999999999999</v>
      </c>
      <c r="E410" s="5">
        <v>60.1</v>
      </c>
      <c r="F410" s="21">
        <v>24.6</v>
      </c>
      <c r="G410" s="5">
        <v>50.8</v>
      </c>
      <c r="H410" s="5">
        <v>35</v>
      </c>
      <c r="I410" s="5" t="s">
        <v>2025</v>
      </c>
    </row>
    <row r="411" spans="1:9" ht="15">
      <c r="A411" s="5" t="s">
        <v>650</v>
      </c>
      <c r="B411" s="5" t="s">
        <v>20</v>
      </c>
      <c r="C411" s="5" t="s">
        <v>2084</v>
      </c>
      <c r="D411" s="5">
        <v>19</v>
      </c>
      <c r="E411" s="5">
        <v>59.4</v>
      </c>
      <c r="F411" s="21">
        <v>9.9</v>
      </c>
      <c r="G411" s="5">
        <v>73.7</v>
      </c>
      <c r="H411" s="5">
        <v>35.1</v>
      </c>
      <c r="I411" s="5" t="s">
        <v>2025</v>
      </c>
    </row>
    <row r="412" spans="1:9" ht="15">
      <c r="A412" s="5" t="s">
        <v>315</v>
      </c>
      <c r="B412" s="5" t="s">
        <v>316</v>
      </c>
      <c r="C412" s="5" t="s">
        <v>2084</v>
      </c>
      <c r="D412" s="5">
        <v>30.5</v>
      </c>
      <c r="E412" s="5">
        <v>54.6</v>
      </c>
      <c r="F412" s="21">
        <v>21.4</v>
      </c>
      <c r="G412" s="5">
        <v>54.6</v>
      </c>
      <c r="H412" s="5">
        <v>32.4</v>
      </c>
      <c r="I412" s="5" t="s">
        <v>2025</v>
      </c>
    </row>
    <row r="413" spans="1:9" ht="15">
      <c r="A413" s="5" t="s">
        <v>2090</v>
      </c>
      <c r="B413" s="5" t="s">
        <v>2038</v>
      </c>
      <c r="C413" s="5" t="s">
        <v>2084</v>
      </c>
      <c r="D413" s="5">
        <v>36.4</v>
      </c>
      <c r="E413" s="5">
        <v>49.9</v>
      </c>
      <c r="F413" s="21">
        <v>31.9</v>
      </c>
      <c r="G413" s="5">
        <v>23.3</v>
      </c>
      <c r="H413" s="5">
        <v>63.6</v>
      </c>
      <c r="I413" s="5" t="s">
        <v>2025</v>
      </c>
    </row>
    <row r="414" spans="1:9" ht="15">
      <c r="A414" s="5" t="s">
        <v>481</v>
      </c>
      <c r="B414" s="5" t="s">
        <v>338</v>
      </c>
      <c r="C414" s="5" t="s">
        <v>2084</v>
      </c>
      <c r="D414" s="5">
        <v>24.1</v>
      </c>
      <c r="E414" s="5">
        <v>51.3</v>
      </c>
      <c r="F414" s="21">
        <v>27.2</v>
      </c>
      <c r="G414" s="5">
        <v>44.6</v>
      </c>
      <c r="H414" s="5">
        <v>38.200000000000003</v>
      </c>
      <c r="I414" s="5" t="s">
        <v>2025</v>
      </c>
    </row>
    <row r="415" spans="1:9" ht="15">
      <c r="A415" s="5" t="s">
        <v>320</v>
      </c>
      <c r="B415" s="5" t="s">
        <v>20</v>
      </c>
      <c r="C415" s="5" t="s">
        <v>2084</v>
      </c>
      <c r="D415" s="5">
        <v>21</v>
      </c>
      <c r="E415" s="5">
        <v>93.8</v>
      </c>
      <c r="F415" s="21">
        <v>23.5</v>
      </c>
      <c r="G415" s="5">
        <v>52.1</v>
      </c>
      <c r="H415" s="5">
        <v>39.5</v>
      </c>
      <c r="I415" s="5" t="s">
        <v>2025</v>
      </c>
    </row>
    <row r="416" spans="1:9" ht="15">
      <c r="A416" s="5" t="s">
        <v>2091</v>
      </c>
      <c r="B416" s="5" t="s">
        <v>1633</v>
      </c>
      <c r="C416" s="5" t="s">
        <v>2084</v>
      </c>
      <c r="D416" s="5">
        <v>17.100000000000001</v>
      </c>
      <c r="E416" s="5">
        <v>67</v>
      </c>
      <c r="F416" s="21">
        <v>13.1</v>
      </c>
      <c r="G416" s="5">
        <v>70.3</v>
      </c>
      <c r="H416" s="5">
        <v>34</v>
      </c>
      <c r="I416" s="5" t="s">
        <v>2025</v>
      </c>
    </row>
    <row r="417" spans="1:9" ht="15">
      <c r="A417" s="5" t="s">
        <v>401</v>
      </c>
      <c r="B417" s="5" t="s">
        <v>104</v>
      </c>
      <c r="C417" s="5" t="s">
        <v>2084</v>
      </c>
      <c r="D417" s="5">
        <v>26.7</v>
      </c>
      <c r="E417" s="5">
        <v>78.599999999999994</v>
      </c>
      <c r="F417" s="21">
        <v>26.7</v>
      </c>
      <c r="G417" s="5">
        <v>42.7</v>
      </c>
      <c r="H417" s="5">
        <v>46.7</v>
      </c>
      <c r="I417" s="5" t="s">
        <v>2025</v>
      </c>
    </row>
    <row r="418" spans="1:9" ht="15">
      <c r="A418" s="5" t="s">
        <v>2092</v>
      </c>
      <c r="B418" s="5" t="s">
        <v>33</v>
      </c>
      <c r="C418" s="5" t="s">
        <v>2084</v>
      </c>
      <c r="D418" s="5">
        <v>32.1</v>
      </c>
      <c r="E418" s="5">
        <v>50.7</v>
      </c>
      <c r="F418" s="21">
        <v>9.6</v>
      </c>
      <c r="G418" s="5">
        <v>54</v>
      </c>
      <c r="H418" s="5">
        <v>44</v>
      </c>
      <c r="I418" s="5" t="s">
        <v>2025</v>
      </c>
    </row>
    <row r="419" spans="1:9" ht="15">
      <c r="A419" s="5" t="s">
        <v>351</v>
      </c>
      <c r="B419" s="5" t="s">
        <v>2038</v>
      </c>
      <c r="C419" s="5" t="s">
        <v>2084</v>
      </c>
      <c r="D419" s="5">
        <v>28.4</v>
      </c>
      <c r="E419" s="5">
        <v>41.4</v>
      </c>
      <c r="F419" s="21">
        <v>23.9</v>
      </c>
      <c r="G419" s="5">
        <v>46.7</v>
      </c>
      <c r="H419" s="5">
        <v>68.7</v>
      </c>
      <c r="I419" s="5" t="s">
        <v>2025</v>
      </c>
    </row>
    <row r="420" spans="1:9" ht="15">
      <c r="A420" s="5" t="s">
        <v>2093</v>
      </c>
      <c r="B420" s="5" t="s">
        <v>151</v>
      </c>
      <c r="C420" s="5" t="s">
        <v>2084</v>
      </c>
      <c r="D420" s="5">
        <v>14.2</v>
      </c>
      <c r="E420" s="5">
        <v>54.7</v>
      </c>
      <c r="F420" s="21">
        <v>10.8</v>
      </c>
      <c r="G420" s="5">
        <v>69</v>
      </c>
      <c r="H420" s="5">
        <v>41</v>
      </c>
      <c r="I420" s="5" t="s">
        <v>2025</v>
      </c>
    </row>
    <row r="421" spans="1:9" ht="15">
      <c r="A421" s="5" t="s">
        <v>1682</v>
      </c>
      <c r="B421" s="5" t="s">
        <v>190</v>
      </c>
      <c r="C421" s="5" t="s">
        <v>2084</v>
      </c>
      <c r="D421" s="5">
        <v>18.8</v>
      </c>
      <c r="E421" s="5">
        <v>42.8</v>
      </c>
      <c r="F421" s="21">
        <v>17.2</v>
      </c>
      <c r="G421" s="5">
        <v>68.400000000000006</v>
      </c>
      <c r="H421" s="5">
        <v>40.299999999999997</v>
      </c>
      <c r="I421" s="5" t="s">
        <v>2025</v>
      </c>
    </row>
    <row r="422" spans="1:9" ht="15">
      <c r="A422" s="5" t="s">
        <v>480</v>
      </c>
      <c r="B422" s="5" t="s">
        <v>190</v>
      </c>
      <c r="C422" s="5" t="s">
        <v>2084</v>
      </c>
      <c r="D422" s="5">
        <v>20</v>
      </c>
      <c r="E422" s="5">
        <v>40.4</v>
      </c>
      <c r="F422" s="21">
        <v>14</v>
      </c>
      <c r="G422" s="5">
        <v>72.599999999999994</v>
      </c>
      <c r="H422" s="5">
        <v>38.1</v>
      </c>
      <c r="I422" s="5" t="s">
        <v>2025</v>
      </c>
    </row>
    <row r="423" spans="1:9" ht="15">
      <c r="A423" s="5" t="s">
        <v>1482</v>
      </c>
      <c r="B423" s="5" t="s">
        <v>2</v>
      </c>
      <c r="C423" s="5" t="s">
        <v>2084</v>
      </c>
      <c r="D423" s="5">
        <v>25.4</v>
      </c>
      <c r="E423" s="5">
        <v>35.299999999999997</v>
      </c>
      <c r="F423" s="21">
        <v>20.100000000000001</v>
      </c>
      <c r="G423" s="5">
        <v>57.7</v>
      </c>
      <c r="H423" s="5">
        <v>35.200000000000003</v>
      </c>
      <c r="I423" s="5" t="s">
        <v>2025</v>
      </c>
    </row>
    <row r="424" spans="1:9" ht="15">
      <c r="A424" s="5" t="s">
        <v>901</v>
      </c>
      <c r="B424" s="5" t="s">
        <v>190</v>
      </c>
      <c r="C424" s="5" t="s">
        <v>2084</v>
      </c>
      <c r="D424" s="5">
        <v>27.7</v>
      </c>
      <c r="E424" s="5">
        <v>40.200000000000003</v>
      </c>
      <c r="F424" s="21">
        <v>16.7</v>
      </c>
      <c r="G424" s="5">
        <v>64.3</v>
      </c>
      <c r="H424" s="5">
        <v>45.2</v>
      </c>
      <c r="I424" s="5" t="s">
        <v>2025</v>
      </c>
    </row>
    <row r="425" spans="1:9" ht="15">
      <c r="A425" s="5" t="s">
        <v>789</v>
      </c>
      <c r="B425" s="5" t="s">
        <v>2</v>
      </c>
      <c r="C425" s="5" t="s">
        <v>2084</v>
      </c>
      <c r="D425" s="5">
        <v>28.1</v>
      </c>
      <c r="E425" s="5">
        <v>30.5</v>
      </c>
      <c r="F425" s="21">
        <v>23.7</v>
      </c>
      <c r="G425" s="5">
        <v>60.2</v>
      </c>
      <c r="H425" s="5">
        <v>32.299999999999997</v>
      </c>
      <c r="I425" s="5" t="s">
        <v>2025</v>
      </c>
    </row>
    <row r="426" spans="1:9" ht="15">
      <c r="A426" s="5" t="s">
        <v>1607</v>
      </c>
      <c r="B426" s="5" t="s">
        <v>161</v>
      </c>
      <c r="C426" s="5" t="s">
        <v>2084</v>
      </c>
      <c r="D426" s="5">
        <v>23.1</v>
      </c>
      <c r="E426" s="5">
        <v>69.5</v>
      </c>
      <c r="F426" s="21">
        <v>17</v>
      </c>
      <c r="G426" s="5">
        <v>56.2</v>
      </c>
      <c r="H426" s="5">
        <v>33.200000000000003</v>
      </c>
      <c r="I426" s="5" t="s">
        <v>2025</v>
      </c>
    </row>
    <row r="427" spans="1:9" ht="15">
      <c r="A427" s="5" t="s">
        <v>2094</v>
      </c>
      <c r="B427" s="5" t="s">
        <v>59</v>
      </c>
      <c r="C427" s="5" t="s">
        <v>2084</v>
      </c>
      <c r="D427" s="5">
        <v>30.3</v>
      </c>
      <c r="E427" s="5">
        <v>43.8</v>
      </c>
      <c r="F427" s="21">
        <v>19.7</v>
      </c>
      <c r="G427" s="5">
        <v>60.6</v>
      </c>
      <c r="H427" s="5">
        <v>37.700000000000003</v>
      </c>
      <c r="I427" s="5" t="s">
        <v>2025</v>
      </c>
    </row>
    <row r="428" spans="1:9" ht="15">
      <c r="A428" s="5" t="s">
        <v>2095</v>
      </c>
      <c r="B428" s="5" t="s">
        <v>81</v>
      </c>
      <c r="C428" s="5" t="s">
        <v>2084</v>
      </c>
      <c r="D428" s="5">
        <v>21.7</v>
      </c>
      <c r="E428" s="5">
        <v>55.2</v>
      </c>
      <c r="F428" s="21">
        <v>20.9</v>
      </c>
      <c r="G428" s="5">
        <v>61.6</v>
      </c>
      <c r="H428" s="5">
        <v>49.7</v>
      </c>
      <c r="I428" s="5" t="s">
        <v>2025</v>
      </c>
    </row>
    <row r="429" spans="1:9" ht="15">
      <c r="A429" s="5" t="s">
        <v>344</v>
      </c>
      <c r="B429" s="5" t="s">
        <v>6</v>
      </c>
      <c r="C429" s="5" t="s">
        <v>2084</v>
      </c>
      <c r="D429" s="5">
        <v>22.2</v>
      </c>
      <c r="E429" s="5">
        <v>92.1</v>
      </c>
      <c r="F429" s="21">
        <v>24</v>
      </c>
      <c r="G429" s="5">
        <v>49.3</v>
      </c>
      <c r="H429" s="5">
        <v>42.8</v>
      </c>
      <c r="I429" s="5" t="s">
        <v>2025</v>
      </c>
    </row>
    <row r="430" spans="1:9" ht="15">
      <c r="A430" s="5" t="s">
        <v>2096</v>
      </c>
      <c r="B430" s="5" t="s">
        <v>2033</v>
      </c>
      <c r="C430" s="5" t="s">
        <v>2084</v>
      </c>
      <c r="D430" s="5">
        <v>31.4</v>
      </c>
      <c r="E430" s="5">
        <v>32.200000000000003</v>
      </c>
      <c r="F430" s="21">
        <v>26.6</v>
      </c>
      <c r="G430" s="5">
        <v>46.6</v>
      </c>
      <c r="H430" s="5">
        <v>40.299999999999997</v>
      </c>
      <c r="I430" s="5" t="s">
        <v>2025</v>
      </c>
    </row>
    <row r="431" spans="1:9" ht="15">
      <c r="A431" s="5" t="s">
        <v>135</v>
      </c>
      <c r="B431" s="5" t="s">
        <v>35</v>
      </c>
      <c r="C431" s="5" t="s">
        <v>2084</v>
      </c>
      <c r="D431" s="5">
        <v>42.2</v>
      </c>
      <c r="E431" s="5">
        <v>29.8</v>
      </c>
      <c r="F431" s="21">
        <v>36.200000000000003</v>
      </c>
      <c r="G431" s="5">
        <v>30.9</v>
      </c>
      <c r="H431" s="5">
        <v>55</v>
      </c>
      <c r="I431" s="5" t="s">
        <v>2025</v>
      </c>
    </row>
    <row r="432" spans="1:9" ht="15">
      <c r="A432" s="5" t="s">
        <v>470</v>
      </c>
      <c r="B432" s="5" t="s">
        <v>23</v>
      </c>
      <c r="C432" s="5" t="s">
        <v>2084</v>
      </c>
      <c r="D432" s="5">
        <v>31</v>
      </c>
      <c r="E432" s="5">
        <v>19.899999999999999</v>
      </c>
      <c r="F432" s="21">
        <v>24.7</v>
      </c>
      <c r="G432" s="5">
        <v>43.6</v>
      </c>
      <c r="H432" s="5">
        <v>68</v>
      </c>
      <c r="I432" s="5" t="s">
        <v>2025</v>
      </c>
    </row>
    <row r="433" spans="1:9" ht="15">
      <c r="A433" s="5" t="s">
        <v>1692</v>
      </c>
      <c r="B433" s="5" t="s">
        <v>159</v>
      </c>
      <c r="C433" s="5" t="s">
        <v>2084</v>
      </c>
      <c r="D433" s="5">
        <v>37.5</v>
      </c>
      <c r="E433" s="5">
        <v>15.9</v>
      </c>
      <c r="F433" s="21">
        <v>23.9</v>
      </c>
      <c r="G433" s="5">
        <v>47</v>
      </c>
      <c r="H433" s="5">
        <v>71.7</v>
      </c>
      <c r="I433" s="5" t="s">
        <v>2025</v>
      </c>
    </row>
    <row r="434" spans="1:9" ht="15">
      <c r="A434" s="5" t="s">
        <v>1754</v>
      </c>
      <c r="B434" s="5" t="s">
        <v>159</v>
      </c>
      <c r="C434" s="5" t="s">
        <v>2084</v>
      </c>
      <c r="D434" s="5">
        <v>34.6</v>
      </c>
      <c r="E434" s="5">
        <v>17.899999999999999</v>
      </c>
      <c r="F434" s="21">
        <v>22.9</v>
      </c>
      <c r="G434" s="5">
        <v>38.4</v>
      </c>
      <c r="H434" s="5">
        <v>98.8</v>
      </c>
      <c r="I434" s="5" t="s">
        <v>2025</v>
      </c>
    </row>
    <row r="435" spans="1:9" ht="15">
      <c r="A435" s="5" t="s">
        <v>1720</v>
      </c>
      <c r="B435" s="5" t="s">
        <v>159</v>
      </c>
      <c r="C435" s="5" t="s">
        <v>2084</v>
      </c>
      <c r="D435" s="5">
        <v>38.299999999999997</v>
      </c>
      <c r="E435" s="5">
        <v>17.5</v>
      </c>
      <c r="F435" s="21">
        <v>22.3</v>
      </c>
      <c r="G435" s="5">
        <v>41.2</v>
      </c>
      <c r="H435" s="5">
        <v>81.099999999999994</v>
      </c>
      <c r="I435" s="5" t="s">
        <v>2025</v>
      </c>
    </row>
    <row r="436" spans="1:9" ht="15">
      <c r="A436" s="5" t="s">
        <v>1841</v>
      </c>
      <c r="B436" s="5" t="s">
        <v>161</v>
      </c>
      <c r="C436" s="5" t="s">
        <v>2084</v>
      </c>
      <c r="D436" s="5">
        <v>25.3</v>
      </c>
      <c r="E436" s="5">
        <v>58</v>
      </c>
      <c r="F436" s="21">
        <v>15.5</v>
      </c>
      <c r="G436" s="5">
        <v>49.9</v>
      </c>
      <c r="H436" s="5">
        <v>41.2</v>
      </c>
      <c r="I436" s="5" t="s">
        <v>2025</v>
      </c>
    </row>
    <row r="437" spans="1:9" ht="15">
      <c r="A437" s="5" t="s">
        <v>355</v>
      </c>
      <c r="B437" s="5" t="s">
        <v>94</v>
      </c>
      <c r="C437" s="5" t="s">
        <v>2084</v>
      </c>
      <c r="D437" s="5">
        <v>27.7</v>
      </c>
      <c r="E437" s="5">
        <v>48.2</v>
      </c>
      <c r="F437" s="21">
        <v>13.9</v>
      </c>
      <c r="G437" s="5">
        <v>55.4</v>
      </c>
      <c r="H437" s="5">
        <v>35.4</v>
      </c>
      <c r="I437" s="5" t="s">
        <v>2025</v>
      </c>
    </row>
    <row r="438" spans="1:9" ht="15">
      <c r="A438" s="5" t="s">
        <v>2097</v>
      </c>
      <c r="B438" s="5" t="s">
        <v>2033</v>
      </c>
      <c r="C438" s="5" t="s">
        <v>2084</v>
      </c>
      <c r="D438" s="5">
        <v>25.2</v>
      </c>
      <c r="E438" s="5">
        <v>30.4</v>
      </c>
      <c r="F438" s="21">
        <v>14.3</v>
      </c>
      <c r="G438" s="5">
        <v>61.2</v>
      </c>
      <c r="H438" s="5">
        <v>42.5</v>
      </c>
      <c r="I438" s="5" t="s">
        <v>2025</v>
      </c>
    </row>
    <row r="439" spans="1:9" ht="15">
      <c r="A439" s="5" t="s">
        <v>607</v>
      </c>
      <c r="B439" s="5" t="s">
        <v>6</v>
      </c>
      <c r="C439" s="5" t="s">
        <v>2084</v>
      </c>
      <c r="D439" s="5">
        <v>18.3</v>
      </c>
      <c r="E439" s="5">
        <v>73.599999999999994</v>
      </c>
      <c r="F439" s="21">
        <v>20.399999999999999</v>
      </c>
      <c r="G439" s="5">
        <v>53.6</v>
      </c>
      <c r="H439" s="5">
        <v>33.200000000000003</v>
      </c>
      <c r="I439" s="5" t="s">
        <v>2025</v>
      </c>
    </row>
    <row r="440" spans="1:9" ht="15">
      <c r="A440" s="5" t="s">
        <v>797</v>
      </c>
      <c r="B440" s="5" t="s">
        <v>2</v>
      </c>
      <c r="C440" s="5" t="s">
        <v>2084</v>
      </c>
      <c r="D440" s="5">
        <v>22.3</v>
      </c>
      <c r="E440" s="5">
        <v>34.299999999999997</v>
      </c>
      <c r="F440" s="21">
        <v>17.100000000000001</v>
      </c>
      <c r="G440" s="5">
        <v>64.599999999999994</v>
      </c>
      <c r="H440" s="5">
        <v>32.4</v>
      </c>
      <c r="I440" s="5" t="s">
        <v>2025</v>
      </c>
    </row>
    <row r="441" spans="1:9" ht="15">
      <c r="A441" s="5" t="s">
        <v>2098</v>
      </c>
      <c r="B441" s="5" t="s">
        <v>197</v>
      </c>
      <c r="C441" s="5" t="s">
        <v>2084</v>
      </c>
      <c r="D441" s="5">
        <v>28.7</v>
      </c>
      <c r="E441" s="5">
        <v>86.8</v>
      </c>
      <c r="F441" s="21">
        <v>16.8</v>
      </c>
      <c r="G441" s="5">
        <v>36.700000000000003</v>
      </c>
      <c r="H441" s="5">
        <v>92.8</v>
      </c>
      <c r="I441" s="5" t="s">
        <v>2025</v>
      </c>
    </row>
    <row r="442" spans="1:9" ht="15">
      <c r="A442" s="5" t="s">
        <v>519</v>
      </c>
      <c r="B442" s="5" t="s">
        <v>2</v>
      </c>
      <c r="C442" s="5" t="s">
        <v>2084</v>
      </c>
      <c r="D442" s="5">
        <v>24.9</v>
      </c>
      <c r="E442" s="5">
        <v>39.1</v>
      </c>
      <c r="F442" s="21">
        <v>18.5</v>
      </c>
      <c r="G442" s="5">
        <v>63.2</v>
      </c>
      <c r="H442" s="5">
        <v>38</v>
      </c>
      <c r="I442" s="5" t="s">
        <v>2025</v>
      </c>
    </row>
    <row r="443" spans="1:9" ht="15">
      <c r="A443" s="5" t="s">
        <v>2099</v>
      </c>
      <c r="B443" s="5" t="s">
        <v>33</v>
      </c>
      <c r="C443" s="5" t="s">
        <v>2084</v>
      </c>
      <c r="D443" s="5">
        <v>19.3</v>
      </c>
      <c r="E443" s="5">
        <v>55.4</v>
      </c>
      <c r="F443" s="21">
        <v>18.8</v>
      </c>
      <c r="G443" s="5">
        <v>56.9</v>
      </c>
      <c r="H443" s="5">
        <v>37.4</v>
      </c>
      <c r="I443" s="5" t="s">
        <v>2025</v>
      </c>
    </row>
    <row r="444" spans="1:9" ht="15">
      <c r="A444" s="5" t="s">
        <v>359</v>
      </c>
      <c r="B444" s="5" t="s">
        <v>84</v>
      </c>
      <c r="C444" s="5" t="s">
        <v>2084</v>
      </c>
      <c r="D444" s="5">
        <v>25.5</v>
      </c>
      <c r="E444" s="5">
        <v>86</v>
      </c>
      <c r="F444" s="21">
        <v>20.8</v>
      </c>
      <c r="G444" s="5">
        <v>49.6</v>
      </c>
      <c r="H444" s="5">
        <v>41.7</v>
      </c>
      <c r="I444" s="5" t="s">
        <v>2025</v>
      </c>
    </row>
    <row r="445" spans="1:9" ht="15">
      <c r="A445" s="5" t="s">
        <v>346</v>
      </c>
      <c r="B445" s="5" t="s">
        <v>338</v>
      </c>
      <c r="C445" s="5" t="s">
        <v>2084</v>
      </c>
      <c r="D445" s="5">
        <v>26.3</v>
      </c>
      <c r="E445" s="5">
        <v>47.6</v>
      </c>
      <c r="F445" s="21">
        <v>24</v>
      </c>
      <c r="G445" s="5">
        <v>59</v>
      </c>
      <c r="H445" s="5">
        <v>37.799999999999997</v>
      </c>
      <c r="I445" s="5" t="s">
        <v>2025</v>
      </c>
    </row>
    <row r="446" spans="1:9" ht="15">
      <c r="A446" s="5" t="s">
        <v>809</v>
      </c>
      <c r="B446" s="5" t="s">
        <v>810</v>
      </c>
      <c r="C446" s="5" t="s">
        <v>2084</v>
      </c>
      <c r="D446" s="5">
        <v>15.1</v>
      </c>
      <c r="E446" s="5">
        <v>58.3</v>
      </c>
      <c r="F446" s="21">
        <v>11.8</v>
      </c>
      <c r="G446" s="5">
        <v>78</v>
      </c>
      <c r="H446" s="5">
        <v>36.700000000000003</v>
      </c>
      <c r="I446" s="5" t="s">
        <v>2025</v>
      </c>
    </row>
    <row r="447" spans="1:9" ht="15">
      <c r="A447" s="5" t="s">
        <v>581</v>
      </c>
      <c r="B447" s="5" t="s">
        <v>30</v>
      </c>
      <c r="C447" s="5" t="s">
        <v>2084</v>
      </c>
      <c r="D447" s="5">
        <v>28.7</v>
      </c>
      <c r="E447" s="5">
        <v>42.2</v>
      </c>
      <c r="F447" s="21">
        <v>26.3</v>
      </c>
      <c r="G447" s="5">
        <v>53.4</v>
      </c>
      <c r="H447" s="5">
        <v>40.6</v>
      </c>
      <c r="I447" s="5" t="s">
        <v>2025</v>
      </c>
    </row>
    <row r="448" spans="1:9" ht="15">
      <c r="A448" s="5" t="s">
        <v>1936</v>
      </c>
      <c r="B448" s="5" t="s">
        <v>190</v>
      </c>
      <c r="C448" s="5" t="s">
        <v>2084</v>
      </c>
      <c r="D448" s="5">
        <v>21.2</v>
      </c>
      <c r="E448" s="5">
        <v>28.1</v>
      </c>
      <c r="F448" s="21">
        <v>7.2</v>
      </c>
      <c r="G448" s="5">
        <v>85.8</v>
      </c>
      <c r="H448" s="5">
        <v>37.5</v>
      </c>
      <c r="I448" s="5" t="s">
        <v>2025</v>
      </c>
    </row>
    <row r="449" spans="1:9" ht="15">
      <c r="A449" s="5" t="s">
        <v>479</v>
      </c>
      <c r="B449" s="5" t="s">
        <v>2</v>
      </c>
      <c r="C449" s="5" t="s">
        <v>2084</v>
      </c>
      <c r="D449" s="5">
        <v>21.3</v>
      </c>
      <c r="E449" s="5">
        <v>29.6</v>
      </c>
      <c r="F449" s="21">
        <v>18.7</v>
      </c>
      <c r="G449" s="5">
        <v>58.8</v>
      </c>
      <c r="H449" s="5">
        <v>33.4</v>
      </c>
      <c r="I449" s="5" t="s">
        <v>2025</v>
      </c>
    </row>
    <row r="450" spans="1:9" ht="15">
      <c r="A450" s="5" t="s">
        <v>356</v>
      </c>
      <c r="B450" s="5" t="s">
        <v>84</v>
      </c>
      <c r="C450" s="5" t="s">
        <v>2084</v>
      </c>
      <c r="D450" s="5">
        <v>22.5</v>
      </c>
      <c r="E450" s="5">
        <v>92.2</v>
      </c>
      <c r="F450" s="21">
        <v>19.600000000000001</v>
      </c>
      <c r="G450" s="5">
        <v>43.3</v>
      </c>
      <c r="H450" s="5">
        <v>39.1</v>
      </c>
      <c r="I450" s="5" t="s">
        <v>2025</v>
      </c>
    </row>
    <row r="451" spans="1:9" ht="15">
      <c r="A451" s="5" t="s">
        <v>727</v>
      </c>
      <c r="B451" s="5" t="s">
        <v>190</v>
      </c>
      <c r="C451" s="5" t="s">
        <v>2084</v>
      </c>
      <c r="D451" s="5">
        <v>16.2</v>
      </c>
      <c r="E451" s="5">
        <v>36</v>
      </c>
      <c r="F451" s="21">
        <v>10.199999999999999</v>
      </c>
      <c r="G451" s="5">
        <v>76.2</v>
      </c>
      <c r="H451" s="5">
        <v>36</v>
      </c>
      <c r="I451" s="5" t="s">
        <v>2025</v>
      </c>
    </row>
    <row r="452" spans="1:9" ht="15">
      <c r="A452" s="5" t="s">
        <v>1659</v>
      </c>
      <c r="B452" s="5" t="s">
        <v>2</v>
      </c>
      <c r="C452" s="5" t="s">
        <v>2084</v>
      </c>
      <c r="D452" s="5">
        <v>34.4</v>
      </c>
      <c r="E452" s="5">
        <v>25.4</v>
      </c>
      <c r="F452" s="21">
        <v>15.4</v>
      </c>
      <c r="G452" s="5">
        <v>64.8</v>
      </c>
      <c r="H452" s="5">
        <v>36</v>
      </c>
      <c r="I452" s="5" t="s">
        <v>2025</v>
      </c>
    </row>
    <row r="453" spans="1:9" ht="15">
      <c r="A453" s="5" t="s">
        <v>558</v>
      </c>
      <c r="B453" s="5" t="s">
        <v>20</v>
      </c>
      <c r="C453" s="5" t="s">
        <v>2084</v>
      </c>
      <c r="D453" s="5">
        <v>17.899999999999999</v>
      </c>
      <c r="E453" s="5">
        <v>90.7</v>
      </c>
      <c r="F453" s="21">
        <v>23.5</v>
      </c>
      <c r="G453" s="5">
        <v>57.3</v>
      </c>
      <c r="H453" s="5">
        <v>42.8</v>
      </c>
      <c r="I453" s="5" t="s">
        <v>2025</v>
      </c>
    </row>
    <row r="454" spans="1:9" ht="15">
      <c r="A454" s="5" t="s">
        <v>1675</v>
      </c>
      <c r="B454" s="5" t="s">
        <v>33</v>
      </c>
      <c r="C454" s="5" t="s">
        <v>2084</v>
      </c>
      <c r="D454" s="5">
        <v>17.3</v>
      </c>
      <c r="E454" s="5">
        <v>45.4</v>
      </c>
      <c r="F454" s="21">
        <v>15.5</v>
      </c>
      <c r="G454" s="5">
        <v>64.900000000000006</v>
      </c>
      <c r="H454" s="5">
        <v>35.5</v>
      </c>
      <c r="I454" s="5" t="s">
        <v>2025</v>
      </c>
    </row>
    <row r="455" spans="1:9" ht="15">
      <c r="A455" s="5" t="s">
        <v>1298</v>
      </c>
      <c r="B455" s="5" t="s">
        <v>190</v>
      </c>
      <c r="C455" s="5" t="s">
        <v>2084</v>
      </c>
      <c r="D455" s="5">
        <v>21.6</v>
      </c>
      <c r="E455" s="5">
        <v>22.2</v>
      </c>
      <c r="F455" s="21">
        <v>12.4</v>
      </c>
      <c r="G455" s="5">
        <v>76.3</v>
      </c>
      <c r="H455" s="5">
        <v>40.1</v>
      </c>
      <c r="I455" s="5" t="s">
        <v>2025</v>
      </c>
    </row>
    <row r="456" spans="1:9" ht="15">
      <c r="A456" s="5" t="s">
        <v>252</v>
      </c>
      <c r="B456" s="5" t="s">
        <v>68</v>
      </c>
      <c r="C456" s="5" t="s">
        <v>2084</v>
      </c>
      <c r="D456" s="5">
        <v>30.4</v>
      </c>
      <c r="E456" s="5">
        <v>29.9</v>
      </c>
      <c r="F456" s="21">
        <v>38</v>
      </c>
      <c r="G456" s="5">
        <v>29.2</v>
      </c>
      <c r="H456" s="5">
        <v>99.4</v>
      </c>
      <c r="I456" s="5" t="s">
        <v>2025</v>
      </c>
    </row>
    <row r="457" spans="1:9" ht="15">
      <c r="A457" s="5" t="s">
        <v>180</v>
      </c>
      <c r="B457" s="5" t="s">
        <v>68</v>
      </c>
      <c r="C457" s="5" t="s">
        <v>2084</v>
      </c>
      <c r="D457" s="5">
        <v>33</v>
      </c>
      <c r="E457" s="5">
        <v>33.4</v>
      </c>
      <c r="F457" s="21">
        <v>40.200000000000003</v>
      </c>
      <c r="G457" s="5">
        <v>35.299999999999997</v>
      </c>
      <c r="H457" s="5">
        <v>89.3</v>
      </c>
      <c r="I457" s="5" t="s">
        <v>2025</v>
      </c>
    </row>
    <row r="458" spans="1:9" ht="15">
      <c r="A458" s="5" t="s">
        <v>2100</v>
      </c>
      <c r="B458" s="5" t="s">
        <v>2033</v>
      </c>
      <c r="C458" s="5" t="s">
        <v>2084</v>
      </c>
      <c r="D458" s="5">
        <v>38</v>
      </c>
      <c r="E458" s="5">
        <v>35.9</v>
      </c>
      <c r="F458" s="21">
        <v>27.2</v>
      </c>
      <c r="G458" s="5">
        <v>41.9</v>
      </c>
      <c r="H458" s="5">
        <v>99.7</v>
      </c>
      <c r="I458" s="5" t="s">
        <v>2025</v>
      </c>
    </row>
    <row r="459" spans="1:9" ht="15">
      <c r="A459" s="5" t="s">
        <v>254</v>
      </c>
      <c r="B459" s="5" t="s">
        <v>68</v>
      </c>
      <c r="C459" s="5" t="s">
        <v>2084</v>
      </c>
      <c r="D459" s="5">
        <v>30.1</v>
      </c>
      <c r="E459" s="5">
        <v>32.299999999999997</v>
      </c>
      <c r="F459" s="21">
        <v>40.5</v>
      </c>
      <c r="G459" s="5">
        <v>38.5</v>
      </c>
      <c r="H459" s="5">
        <v>70.099999999999994</v>
      </c>
      <c r="I459" s="5" t="s">
        <v>2025</v>
      </c>
    </row>
    <row r="460" spans="1:9" ht="15">
      <c r="A460" s="5" t="s">
        <v>2101</v>
      </c>
      <c r="B460" s="5" t="s">
        <v>8</v>
      </c>
      <c r="C460" s="5" t="s">
        <v>2084</v>
      </c>
      <c r="D460" s="5">
        <v>24.9</v>
      </c>
      <c r="E460" s="5">
        <v>91.4</v>
      </c>
      <c r="F460" s="21">
        <v>17.600000000000001</v>
      </c>
      <c r="G460" s="5">
        <v>46.1</v>
      </c>
      <c r="H460" s="5">
        <v>34</v>
      </c>
      <c r="I460" s="5" t="s">
        <v>2025</v>
      </c>
    </row>
    <row r="461" spans="1:9" ht="15">
      <c r="A461" s="5" t="s">
        <v>1825</v>
      </c>
      <c r="B461" s="5" t="s">
        <v>2</v>
      </c>
      <c r="C461" s="5" t="s">
        <v>2084</v>
      </c>
      <c r="D461" s="5">
        <v>19.8</v>
      </c>
      <c r="E461" s="5">
        <v>33</v>
      </c>
      <c r="F461" s="21">
        <v>21</v>
      </c>
      <c r="G461" s="5">
        <v>59.3</v>
      </c>
      <c r="H461" s="5">
        <v>36.9</v>
      </c>
      <c r="I461" s="5" t="s">
        <v>2025</v>
      </c>
    </row>
    <row r="462" spans="1:9" ht="15">
      <c r="A462" s="5" t="s">
        <v>2102</v>
      </c>
      <c r="B462" s="5" t="s">
        <v>33</v>
      </c>
      <c r="C462" s="5" t="s">
        <v>2084</v>
      </c>
      <c r="D462" s="5">
        <v>21.9</v>
      </c>
      <c r="E462" s="5">
        <v>79.2</v>
      </c>
      <c r="F462" s="21">
        <v>8</v>
      </c>
      <c r="G462" s="5">
        <v>58.1</v>
      </c>
      <c r="H462" s="5">
        <v>32.5</v>
      </c>
      <c r="I462" s="5" t="s">
        <v>2025</v>
      </c>
    </row>
    <row r="463" spans="1:9" ht="15">
      <c r="A463" s="5" t="s">
        <v>2103</v>
      </c>
      <c r="B463" s="5" t="s">
        <v>2</v>
      </c>
      <c r="C463" s="5" t="s">
        <v>2084</v>
      </c>
      <c r="D463" s="5">
        <v>18.8</v>
      </c>
      <c r="E463" s="5">
        <v>26.9</v>
      </c>
      <c r="F463" s="21">
        <v>11.2</v>
      </c>
      <c r="G463" s="5">
        <v>82.7</v>
      </c>
      <c r="H463" s="5">
        <v>32.6</v>
      </c>
      <c r="I463" s="5" t="s">
        <v>2025</v>
      </c>
    </row>
    <row r="464" spans="1:9" ht="15">
      <c r="A464" s="5" t="s">
        <v>306</v>
      </c>
      <c r="B464" s="5" t="s">
        <v>2033</v>
      </c>
      <c r="C464" s="5" t="s">
        <v>2084</v>
      </c>
      <c r="D464" s="5">
        <v>43.2</v>
      </c>
      <c r="E464" s="5">
        <v>36</v>
      </c>
      <c r="F464" s="21">
        <v>28.3</v>
      </c>
      <c r="G464" s="5">
        <v>33.6</v>
      </c>
      <c r="H464" s="5">
        <v>36.299999999999997</v>
      </c>
      <c r="I464" s="5" t="s">
        <v>2025</v>
      </c>
    </row>
    <row r="465" spans="1:9" ht="15">
      <c r="A465" s="5" t="s">
        <v>2104</v>
      </c>
      <c r="B465" s="5" t="s">
        <v>6</v>
      </c>
      <c r="C465" s="5" t="s">
        <v>2084</v>
      </c>
      <c r="D465" s="5">
        <v>18.8</v>
      </c>
      <c r="E465" s="5">
        <v>51.7</v>
      </c>
      <c r="F465" s="21">
        <v>15.8</v>
      </c>
      <c r="G465" s="5">
        <v>58.8</v>
      </c>
      <c r="H465" s="5">
        <v>32.6</v>
      </c>
      <c r="I465" s="5" t="s">
        <v>2025</v>
      </c>
    </row>
    <row r="466" spans="1:9" ht="15">
      <c r="A466" s="5" t="s">
        <v>378</v>
      </c>
      <c r="B466" s="5" t="s">
        <v>6</v>
      </c>
      <c r="C466" s="5" t="s">
        <v>2084</v>
      </c>
      <c r="D466" s="5">
        <v>27.7</v>
      </c>
      <c r="E466" s="5">
        <v>71.5</v>
      </c>
      <c r="F466" s="21">
        <v>25.3</v>
      </c>
      <c r="G466" s="5">
        <v>37.799999999999997</v>
      </c>
      <c r="H466" s="5">
        <v>32.299999999999997</v>
      </c>
      <c r="I466" s="5" t="s">
        <v>2025</v>
      </c>
    </row>
    <row r="467" spans="1:9" ht="15">
      <c r="A467" s="5" t="s">
        <v>2105</v>
      </c>
      <c r="B467" s="5" t="s">
        <v>33</v>
      </c>
      <c r="C467" s="5" t="s">
        <v>2084</v>
      </c>
      <c r="D467" s="5">
        <v>48</v>
      </c>
      <c r="E467" s="5">
        <v>50.3</v>
      </c>
      <c r="F467" s="21">
        <v>40.6</v>
      </c>
      <c r="G467" s="5">
        <v>7.3</v>
      </c>
      <c r="H467" s="5">
        <v>32.4</v>
      </c>
      <c r="I467" s="5" t="s">
        <v>2025</v>
      </c>
    </row>
    <row r="468" spans="1:9" ht="15">
      <c r="A468" s="5" t="s">
        <v>457</v>
      </c>
      <c r="B468" s="5" t="s">
        <v>190</v>
      </c>
      <c r="C468" s="5" t="s">
        <v>2084</v>
      </c>
      <c r="D468" s="5">
        <v>20.399999999999999</v>
      </c>
      <c r="E468" s="5">
        <v>34.299999999999997</v>
      </c>
      <c r="F468" s="21">
        <v>18.5</v>
      </c>
      <c r="G468" s="5">
        <v>73.3</v>
      </c>
      <c r="H468" s="5">
        <v>36.5</v>
      </c>
      <c r="I468" s="5" t="s">
        <v>2025</v>
      </c>
    </row>
    <row r="469" spans="1:9" ht="15">
      <c r="A469" s="5" t="s">
        <v>1512</v>
      </c>
      <c r="B469" s="5" t="s">
        <v>167</v>
      </c>
      <c r="C469" s="5" t="s">
        <v>2084</v>
      </c>
      <c r="D469" s="5">
        <v>27.1</v>
      </c>
      <c r="E469" s="5">
        <v>51.4</v>
      </c>
      <c r="F469" s="21">
        <v>17.5</v>
      </c>
      <c r="G469" s="5">
        <v>51.2</v>
      </c>
      <c r="H469" s="5">
        <v>41.5</v>
      </c>
      <c r="I469" s="5" t="s">
        <v>2025</v>
      </c>
    </row>
    <row r="470" spans="1:9" ht="15">
      <c r="A470" s="5" t="s">
        <v>2106</v>
      </c>
      <c r="B470" s="5" t="s">
        <v>151</v>
      </c>
      <c r="C470" s="5" t="s">
        <v>2084</v>
      </c>
      <c r="D470" s="5">
        <v>27.5</v>
      </c>
      <c r="E470" s="5">
        <v>53.2</v>
      </c>
      <c r="F470" s="21">
        <v>23</v>
      </c>
      <c r="G470" s="5">
        <v>41.8</v>
      </c>
      <c r="H470" s="5">
        <v>35.700000000000003</v>
      </c>
      <c r="I470" s="5" t="s">
        <v>2025</v>
      </c>
    </row>
    <row r="471" spans="1:9" ht="15">
      <c r="A471" s="5" t="s">
        <v>337</v>
      </c>
      <c r="B471" s="5" t="s">
        <v>338</v>
      </c>
      <c r="C471" s="5" t="s">
        <v>2084</v>
      </c>
      <c r="D471" s="5">
        <v>28.6</v>
      </c>
      <c r="E471" s="5">
        <v>45.3</v>
      </c>
      <c r="F471" s="21">
        <v>26.2</v>
      </c>
      <c r="G471" s="5">
        <v>42.3</v>
      </c>
      <c r="H471" s="5">
        <v>39.9</v>
      </c>
      <c r="I471" s="5" t="s">
        <v>2025</v>
      </c>
    </row>
    <row r="472" spans="1:9" ht="15">
      <c r="A472" s="5" t="s">
        <v>685</v>
      </c>
      <c r="B472" s="5" t="s">
        <v>6</v>
      </c>
      <c r="C472" s="5" t="s">
        <v>2084</v>
      </c>
      <c r="D472" s="5">
        <v>16.7</v>
      </c>
      <c r="E472" s="5">
        <v>82.4</v>
      </c>
      <c r="F472" s="21">
        <v>13.2</v>
      </c>
      <c r="G472" s="5">
        <v>61.8</v>
      </c>
      <c r="H472" s="5">
        <v>32.6</v>
      </c>
      <c r="I472" s="5" t="s">
        <v>2025</v>
      </c>
    </row>
    <row r="473" spans="1:9" ht="15">
      <c r="A473" s="5" t="s">
        <v>2107</v>
      </c>
      <c r="B473" s="5" t="s">
        <v>30</v>
      </c>
      <c r="C473" s="5" t="s">
        <v>2084</v>
      </c>
      <c r="D473" s="5">
        <v>23.9</v>
      </c>
      <c r="E473" s="5">
        <v>58.5</v>
      </c>
      <c r="F473" s="21">
        <v>20.7</v>
      </c>
      <c r="G473" s="5">
        <v>54.3</v>
      </c>
      <c r="H473" s="5">
        <v>32.4</v>
      </c>
      <c r="I473" s="5" t="s">
        <v>2025</v>
      </c>
    </row>
    <row r="474" spans="1:9" ht="15">
      <c r="A474" s="5" t="s">
        <v>2108</v>
      </c>
      <c r="B474" s="5" t="s">
        <v>23</v>
      </c>
      <c r="C474" s="5" t="s">
        <v>2084</v>
      </c>
      <c r="D474" s="5">
        <v>42.5</v>
      </c>
      <c r="E474" s="5">
        <v>46</v>
      </c>
      <c r="F474" s="21">
        <v>19.399999999999999</v>
      </c>
      <c r="G474" s="5">
        <v>35.4</v>
      </c>
      <c r="H474" s="5">
        <v>43.2</v>
      </c>
      <c r="I474" s="5" t="s">
        <v>2025</v>
      </c>
    </row>
    <row r="475" spans="1:9" ht="15">
      <c r="A475" s="5" t="s">
        <v>265</v>
      </c>
      <c r="B475" s="5" t="s">
        <v>20</v>
      </c>
      <c r="C475" s="5" t="s">
        <v>2084</v>
      </c>
      <c r="D475" s="5">
        <v>23</v>
      </c>
      <c r="E475" s="5">
        <v>85.6</v>
      </c>
      <c r="F475" s="21">
        <v>20.7</v>
      </c>
      <c r="G475" s="5">
        <v>53.6</v>
      </c>
      <c r="H475" s="5">
        <v>40</v>
      </c>
      <c r="I475" s="5" t="s">
        <v>2025</v>
      </c>
    </row>
    <row r="476" spans="1:9" ht="15">
      <c r="A476" s="5" t="s">
        <v>2109</v>
      </c>
      <c r="B476" s="5" t="s">
        <v>190</v>
      </c>
      <c r="C476" s="5" t="s">
        <v>2084</v>
      </c>
      <c r="D476" s="5">
        <v>25.5</v>
      </c>
      <c r="E476" s="5">
        <v>37.9</v>
      </c>
      <c r="F476" s="21">
        <v>15.3</v>
      </c>
      <c r="G476" s="5">
        <v>64.2</v>
      </c>
      <c r="H476" s="5">
        <v>38.9</v>
      </c>
      <c r="I476" s="5" t="s">
        <v>2025</v>
      </c>
    </row>
    <row r="477" spans="1:9" ht="15">
      <c r="A477" s="5" t="s">
        <v>2110</v>
      </c>
      <c r="B477" s="5" t="s">
        <v>190</v>
      </c>
      <c r="C477" s="5" t="s">
        <v>2084</v>
      </c>
      <c r="D477" s="5">
        <v>23.4</v>
      </c>
      <c r="E477" s="5">
        <v>37.200000000000003</v>
      </c>
      <c r="F477" s="21">
        <v>20.6</v>
      </c>
      <c r="G477" s="5">
        <v>67.5</v>
      </c>
      <c r="H477" s="5">
        <v>37.6</v>
      </c>
      <c r="I477" s="5" t="s">
        <v>2025</v>
      </c>
    </row>
    <row r="478" spans="1:9" ht="15">
      <c r="A478" s="5" t="s">
        <v>1745</v>
      </c>
      <c r="B478" s="5" t="s">
        <v>167</v>
      </c>
      <c r="C478" s="5" t="s">
        <v>2084</v>
      </c>
      <c r="D478" s="5">
        <v>21.5</v>
      </c>
      <c r="E478" s="5">
        <v>45.5</v>
      </c>
      <c r="F478" s="21">
        <v>15.8</v>
      </c>
      <c r="G478" s="5">
        <v>72.099999999999994</v>
      </c>
      <c r="H478" s="5">
        <v>35.200000000000003</v>
      </c>
      <c r="I478" s="5" t="s">
        <v>2025</v>
      </c>
    </row>
    <row r="479" spans="1:9" ht="15">
      <c r="A479" s="5" t="s">
        <v>1648</v>
      </c>
      <c r="B479" s="5" t="s">
        <v>2033</v>
      </c>
      <c r="C479" s="5" t="s">
        <v>2084</v>
      </c>
      <c r="D479" s="5">
        <v>48.4</v>
      </c>
      <c r="E479" s="5">
        <v>34</v>
      </c>
      <c r="F479" s="21">
        <v>30.7</v>
      </c>
      <c r="G479" s="5">
        <v>34</v>
      </c>
      <c r="H479" s="5">
        <v>33.299999999999997</v>
      </c>
      <c r="I479" s="5" t="s">
        <v>2025</v>
      </c>
    </row>
    <row r="480" spans="1:9" ht="15">
      <c r="A480" s="5" t="s">
        <v>1714</v>
      </c>
      <c r="B480" s="5" t="s">
        <v>190</v>
      </c>
      <c r="C480" s="5" t="s">
        <v>2084</v>
      </c>
      <c r="D480" s="5">
        <v>25</v>
      </c>
      <c r="E480" s="5">
        <v>25.2</v>
      </c>
      <c r="F480" s="21">
        <v>11.8</v>
      </c>
      <c r="G480" s="5">
        <v>65.599999999999994</v>
      </c>
      <c r="H480" s="5">
        <v>37.6</v>
      </c>
      <c r="I480" s="5" t="s">
        <v>2025</v>
      </c>
    </row>
    <row r="481" spans="1:9" ht="15">
      <c r="A481" s="5" t="s">
        <v>838</v>
      </c>
      <c r="B481" s="5" t="s">
        <v>2</v>
      </c>
      <c r="C481" s="5" t="s">
        <v>2084</v>
      </c>
      <c r="D481" s="5">
        <v>20.9</v>
      </c>
      <c r="E481" s="5">
        <v>27.3</v>
      </c>
      <c r="F481" s="21">
        <v>28.8</v>
      </c>
      <c r="G481" s="5">
        <v>64.400000000000006</v>
      </c>
      <c r="H481" s="5">
        <v>33.200000000000003</v>
      </c>
      <c r="I481" s="5" t="s">
        <v>2025</v>
      </c>
    </row>
    <row r="482" spans="1:9" ht="15">
      <c r="A482" s="5" t="s">
        <v>511</v>
      </c>
      <c r="B482" s="5" t="s">
        <v>30</v>
      </c>
      <c r="C482" s="5" t="s">
        <v>2084</v>
      </c>
      <c r="D482" s="5">
        <v>34.200000000000003</v>
      </c>
      <c r="E482" s="5">
        <v>64.400000000000006</v>
      </c>
      <c r="F482" s="21">
        <v>25</v>
      </c>
      <c r="G482" s="5">
        <v>43.5</v>
      </c>
      <c r="H482" s="5">
        <v>69</v>
      </c>
      <c r="I482" s="5" t="s">
        <v>2025</v>
      </c>
    </row>
    <row r="483" spans="1:9" ht="15">
      <c r="A483" s="5" t="s">
        <v>2111</v>
      </c>
      <c r="B483" s="5" t="s">
        <v>59</v>
      </c>
      <c r="C483" s="5" t="s">
        <v>2084</v>
      </c>
      <c r="D483" s="5">
        <v>22.2</v>
      </c>
      <c r="E483" s="5">
        <v>50.1</v>
      </c>
      <c r="F483" s="21">
        <v>24</v>
      </c>
      <c r="G483" s="5">
        <v>60.8</v>
      </c>
      <c r="H483" s="5">
        <v>40.700000000000003</v>
      </c>
      <c r="I483" s="5" t="s">
        <v>2025</v>
      </c>
    </row>
    <row r="484" spans="1:9" ht="15">
      <c r="A484" s="5" t="s">
        <v>2112</v>
      </c>
      <c r="B484" s="5" t="s">
        <v>6</v>
      </c>
      <c r="C484" s="5" t="s">
        <v>2084</v>
      </c>
      <c r="D484" s="5">
        <v>32.9</v>
      </c>
      <c r="E484" s="5">
        <v>76</v>
      </c>
      <c r="F484" s="21">
        <v>29.4</v>
      </c>
      <c r="G484" s="5">
        <v>29.7</v>
      </c>
      <c r="H484" s="5">
        <v>32.200000000000003</v>
      </c>
      <c r="I484" s="5" t="s">
        <v>2025</v>
      </c>
    </row>
    <row r="485" spans="1:9" ht="15">
      <c r="A485" s="5" t="s">
        <v>2113</v>
      </c>
      <c r="B485" s="5" t="s">
        <v>8</v>
      </c>
      <c r="C485" s="5" t="s">
        <v>2084</v>
      </c>
      <c r="D485" s="5">
        <v>27.2</v>
      </c>
      <c r="E485" s="5">
        <v>96.5</v>
      </c>
      <c r="F485" s="21">
        <v>14.8</v>
      </c>
      <c r="G485" s="5">
        <v>50.9</v>
      </c>
      <c r="H485" s="5">
        <v>42.8</v>
      </c>
      <c r="I485" s="5" t="s">
        <v>2025</v>
      </c>
    </row>
    <row r="486" spans="1:9" ht="15">
      <c r="A486" s="5" t="s">
        <v>2114</v>
      </c>
      <c r="B486" s="5" t="s">
        <v>125</v>
      </c>
      <c r="C486" s="5" t="s">
        <v>2084</v>
      </c>
      <c r="D486" s="5">
        <v>44.9</v>
      </c>
      <c r="E486" s="5">
        <v>24.1</v>
      </c>
      <c r="F486" s="21">
        <v>39.6</v>
      </c>
      <c r="G486" s="5">
        <v>28</v>
      </c>
      <c r="H486" s="5">
        <v>46.5</v>
      </c>
      <c r="I486" s="5" t="s">
        <v>2025</v>
      </c>
    </row>
    <row r="487" spans="1:9" ht="15">
      <c r="A487" s="5" t="s">
        <v>418</v>
      </c>
      <c r="B487" s="5" t="s">
        <v>201</v>
      </c>
      <c r="C487" s="5" t="s">
        <v>2084</v>
      </c>
      <c r="D487" s="5">
        <v>28.6</v>
      </c>
      <c r="E487" s="5">
        <v>50.3</v>
      </c>
      <c r="F487" s="21">
        <v>24.8</v>
      </c>
      <c r="G487" s="5">
        <v>53</v>
      </c>
      <c r="H487" s="5">
        <v>32.1</v>
      </c>
      <c r="I487" s="5" t="s">
        <v>2025</v>
      </c>
    </row>
    <row r="488" spans="1:9" ht="15">
      <c r="A488" s="5" t="s">
        <v>718</v>
      </c>
      <c r="B488" s="5" t="s">
        <v>2</v>
      </c>
      <c r="C488" s="5" t="s">
        <v>2084</v>
      </c>
      <c r="D488" s="5">
        <v>21.8</v>
      </c>
      <c r="E488" s="5">
        <v>77.3</v>
      </c>
      <c r="F488" s="21">
        <v>18.3</v>
      </c>
      <c r="G488" s="5">
        <v>52.2</v>
      </c>
      <c r="H488" s="5">
        <v>33.700000000000003</v>
      </c>
      <c r="I488" s="5" t="s">
        <v>2025</v>
      </c>
    </row>
    <row r="489" spans="1:9" ht="15">
      <c r="A489" s="5" t="s">
        <v>287</v>
      </c>
      <c r="B489" s="5" t="s">
        <v>6</v>
      </c>
      <c r="C489" s="5" t="s">
        <v>2084</v>
      </c>
      <c r="D489" s="5">
        <v>24.2</v>
      </c>
      <c r="E489" s="5">
        <v>75.099999999999994</v>
      </c>
      <c r="F489" s="21">
        <v>31.2</v>
      </c>
      <c r="G489" s="5">
        <v>36.200000000000003</v>
      </c>
      <c r="H489" s="5">
        <v>46.6</v>
      </c>
      <c r="I489" s="5" t="s">
        <v>2025</v>
      </c>
    </row>
    <row r="490" spans="1:9" ht="15">
      <c r="A490" s="5" t="s">
        <v>310</v>
      </c>
      <c r="B490" s="5" t="s">
        <v>23</v>
      </c>
      <c r="C490" s="5" t="s">
        <v>2084</v>
      </c>
      <c r="D490" s="5">
        <v>35.299999999999997</v>
      </c>
      <c r="E490" s="5">
        <v>29.6</v>
      </c>
      <c r="F490" s="21">
        <v>26.3</v>
      </c>
      <c r="G490" s="5">
        <v>50</v>
      </c>
      <c r="H490" s="5">
        <v>54.1</v>
      </c>
      <c r="I490" s="5" t="s">
        <v>2025</v>
      </c>
    </row>
    <row r="491" spans="1:9" ht="15">
      <c r="A491" s="5" t="s">
        <v>345</v>
      </c>
      <c r="B491" s="5" t="s">
        <v>35</v>
      </c>
      <c r="C491" s="5" t="s">
        <v>2084</v>
      </c>
      <c r="D491" s="5">
        <v>39.4</v>
      </c>
      <c r="E491" s="5">
        <v>23.2</v>
      </c>
      <c r="F491" s="21">
        <v>19.5</v>
      </c>
      <c r="G491" s="5">
        <v>50.1</v>
      </c>
      <c r="H491" s="5">
        <v>58.2</v>
      </c>
      <c r="I491" s="5" t="s">
        <v>2025</v>
      </c>
    </row>
    <row r="492" spans="1:9" ht="15">
      <c r="A492" s="5" t="s">
        <v>510</v>
      </c>
      <c r="B492" s="5" t="s">
        <v>35</v>
      </c>
      <c r="C492" s="5" t="s">
        <v>2084</v>
      </c>
      <c r="D492" s="5">
        <v>22.6</v>
      </c>
      <c r="E492" s="5">
        <v>21.4</v>
      </c>
      <c r="F492" s="21">
        <v>13.4</v>
      </c>
      <c r="G492" s="5">
        <v>68.5</v>
      </c>
      <c r="H492" s="5">
        <v>34</v>
      </c>
      <c r="I492" s="5" t="s">
        <v>2025</v>
      </c>
    </row>
    <row r="493" spans="1:9" ht="15">
      <c r="A493" s="5" t="s">
        <v>234</v>
      </c>
      <c r="B493" s="5" t="s">
        <v>35</v>
      </c>
      <c r="C493" s="5" t="s">
        <v>2084</v>
      </c>
      <c r="D493" s="5">
        <v>40.1</v>
      </c>
      <c r="E493" s="5">
        <v>37.1</v>
      </c>
      <c r="F493" s="21">
        <v>32.700000000000003</v>
      </c>
      <c r="G493" s="5">
        <v>35.1</v>
      </c>
      <c r="H493" s="5">
        <v>42.4</v>
      </c>
      <c r="I493" s="5" t="s">
        <v>2025</v>
      </c>
    </row>
    <row r="494" spans="1:9" ht="15">
      <c r="A494" s="5" t="s">
        <v>2115</v>
      </c>
      <c r="B494" s="5" t="s">
        <v>118</v>
      </c>
      <c r="C494" s="5" t="s">
        <v>2084</v>
      </c>
      <c r="D494" s="5">
        <v>22.7</v>
      </c>
      <c r="E494" s="5">
        <v>67.3</v>
      </c>
      <c r="F494" s="21">
        <v>17</v>
      </c>
      <c r="G494" s="5">
        <v>64.3</v>
      </c>
      <c r="H494" s="5">
        <v>36.9</v>
      </c>
      <c r="I494" s="5" t="s">
        <v>2025</v>
      </c>
    </row>
    <row r="495" spans="1:9" ht="15">
      <c r="A495" s="5" t="s">
        <v>966</v>
      </c>
      <c r="B495" s="5" t="s">
        <v>190</v>
      </c>
      <c r="C495" s="5" t="s">
        <v>2084</v>
      </c>
      <c r="D495" s="5">
        <v>23.1</v>
      </c>
      <c r="E495" s="5">
        <v>40.9</v>
      </c>
      <c r="F495" s="21">
        <v>13.4</v>
      </c>
      <c r="G495" s="5">
        <v>73.400000000000006</v>
      </c>
      <c r="H495" s="5">
        <v>42.1</v>
      </c>
      <c r="I495" s="5" t="s">
        <v>2025</v>
      </c>
    </row>
    <row r="496" spans="1:9" ht="15">
      <c r="A496" s="5" t="s">
        <v>339</v>
      </c>
      <c r="B496" s="5" t="s">
        <v>84</v>
      </c>
      <c r="C496" s="5" t="s">
        <v>2084</v>
      </c>
      <c r="D496" s="5">
        <v>20.9</v>
      </c>
      <c r="E496" s="5">
        <v>87.8</v>
      </c>
      <c r="F496" s="21">
        <v>23.2</v>
      </c>
      <c r="G496" s="5">
        <v>49.5</v>
      </c>
      <c r="H496" s="5">
        <v>34.700000000000003</v>
      </c>
      <c r="I496" s="5" t="s">
        <v>2025</v>
      </c>
    </row>
    <row r="497" spans="1:9" ht="15">
      <c r="A497" s="5" t="s">
        <v>637</v>
      </c>
      <c r="B497" s="5" t="s">
        <v>20</v>
      </c>
      <c r="C497" s="5" t="s">
        <v>2084</v>
      </c>
      <c r="D497" s="5">
        <v>17.899999999999999</v>
      </c>
      <c r="E497" s="5">
        <v>77.5</v>
      </c>
      <c r="F497" s="21">
        <v>24.4</v>
      </c>
      <c r="G497" s="5">
        <v>57.9</v>
      </c>
      <c r="H497" s="5">
        <v>35.6</v>
      </c>
      <c r="I497" s="5" t="s">
        <v>2025</v>
      </c>
    </row>
    <row r="498" spans="1:9" ht="15">
      <c r="A498" s="5" t="s">
        <v>288</v>
      </c>
      <c r="B498" s="5" t="s">
        <v>23</v>
      </c>
      <c r="C498" s="5" t="s">
        <v>2084</v>
      </c>
      <c r="D498" s="5">
        <v>40.9</v>
      </c>
      <c r="E498" s="5">
        <v>37.5</v>
      </c>
      <c r="F498" s="21">
        <v>30.2</v>
      </c>
      <c r="G498" s="5">
        <v>29.2</v>
      </c>
      <c r="H498" s="5">
        <v>91.1</v>
      </c>
      <c r="I498" s="5" t="s">
        <v>2025</v>
      </c>
    </row>
    <row r="499" spans="1:9" ht="15">
      <c r="A499" s="5" t="s">
        <v>486</v>
      </c>
      <c r="B499" s="5" t="s">
        <v>23</v>
      </c>
      <c r="C499" s="5" t="s">
        <v>2084</v>
      </c>
      <c r="D499" s="5">
        <v>26.7</v>
      </c>
      <c r="E499" s="5">
        <v>25.5</v>
      </c>
      <c r="F499" s="21">
        <v>21.6</v>
      </c>
      <c r="G499" s="5">
        <v>54.2</v>
      </c>
      <c r="H499" s="5" t="s">
        <v>2025</v>
      </c>
      <c r="I499" s="5" t="s">
        <v>2025</v>
      </c>
    </row>
    <row r="500" spans="1:9" ht="15">
      <c r="A500" s="5" t="s">
        <v>1940</v>
      </c>
      <c r="B500" s="5" t="s">
        <v>240</v>
      </c>
      <c r="C500" s="5" t="s">
        <v>2116</v>
      </c>
      <c r="D500" s="5">
        <v>28.5</v>
      </c>
      <c r="E500" s="5">
        <v>88.1</v>
      </c>
      <c r="F500" s="21">
        <v>12.8</v>
      </c>
      <c r="G500" s="5">
        <v>38.4</v>
      </c>
      <c r="H500" s="5">
        <v>38.5</v>
      </c>
      <c r="I500" s="5" t="s">
        <v>2025</v>
      </c>
    </row>
    <row r="501" spans="1:9" ht="15">
      <c r="A501" s="5" t="s">
        <v>922</v>
      </c>
      <c r="B501" s="5" t="s">
        <v>2</v>
      </c>
      <c r="C501" s="5" t="s">
        <v>2116</v>
      </c>
      <c r="D501" s="5">
        <v>24.4</v>
      </c>
      <c r="E501" s="5">
        <v>27.9</v>
      </c>
      <c r="F501" s="21">
        <v>19.2</v>
      </c>
      <c r="G501" s="5">
        <v>39.200000000000003</v>
      </c>
      <c r="H501" s="5">
        <v>39.1</v>
      </c>
      <c r="I501" s="5" t="s">
        <v>2025</v>
      </c>
    </row>
    <row r="502" spans="1:9" ht="15">
      <c r="A502" s="5" t="s">
        <v>760</v>
      </c>
      <c r="B502" s="5" t="s">
        <v>422</v>
      </c>
      <c r="C502" s="5" t="s">
        <v>2116</v>
      </c>
      <c r="D502" s="5">
        <v>16.899999999999999</v>
      </c>
      <c r="E502" s="5">
        <v>43.1</v>
      </c>
      <c r="F502" s="21">
        <v>20.5</v>
      </c>
      <c r="G502" s="5">
        <v>41.2</v>
      </c>
      <c r="H502" s="5">
        <v>37.9</v>
      </c>
      <c r="I502" s="5" t="s">
        <v>2025</v>
      </c>
    </row>
    <row r="503" spans="1:9" ht="15">
      <c r="A503" s="5" t="s">
        <v>2117</v>
      </c>
      <c r="B503" s="5" t="s">
        <v>84</v>
      </c>
      <c r="C503" s="5" t="s">
        <v>2116</v>
      </c>
      <c r="D503" s="5">
        <v>17.8</v>
      </c>
      <c r="E503" s="5">
        <v>94.8</v>
      </c>
      <c r="F503" s="21">
        <v>12.5</v>
      </c>
      <c r="G503" s="5">
        <v>45.9</v>
      </c>
      <c r="H503" s="5">
        <v>33.9</v>
      </c>
      <c r="I503" s="5" t="s">
        <v>2025</v>
      </c>
    </row>
    <row r="504" spans="1:9" ht="15">
      <c r="A504" s="5" t="s">
        <v>1625</v>
      </c>
      <c r="B504" s="5" t="s">
        <v>153</v>
      </c>
      <c r="C504" s="5" t="s">
        <v>2116</v>
      </c>
      <c r="D504" s="5">
        <v>23.8</v>
      </c>
      <c r="E504" s="5">
        <v>34.5</v>
      </c>
      <c r="F504" s="21">
        <v>27.5</v>
      </c>
      <c r="G504" s="5">
        <v>35.5</v>
      </c>
      <c r="H504" s="5">
        <v>42.9</v>
      </c>
      <c r="I504" s="5" t="s">
        <v>2025</v>
      </c>
    </row>
    <row r="505" spans="1:9" ht="15">
      <c r="A505" s="5" t="s">
        <v>496</v>
      </c>
      <c r="B505" s="5" t="s">
        <v>20</v>
      </c>
      <c r="C505" s="5" t="s">
        <v>2116</v>
      </c>
      <c r="D505" s="5">
        <v>18.7</v>
      </c>
      <c r="E505" s="5">
        <v>89.5</v>
      </c>
      <c r="F505" s="21">
        <v>21.2</v>
      </c>
      <c r="G505" s="5">
        <v>37.1</v>
      </c>
      <c r="H505" s="5">
        <v>36.299999999999997</v>
      </c>
      <c r="I505" s="5" t="s">
        <v>2025</v>
      </c>
    </row>
    <row r="506" spans="1:9" ht="15">
      <c r="A506" s="5" t="s">
        <v>2118</v>
      </c>
      <c r="B506" s="5" t="s">
        <v>33</v>
      </c>
      <c r="C506" s="5" t="s">
        <v>2116</v>
      </c>
      <c r="D506" s="5">
        <v>21.5</v>
      </c>
      <c r="E506" s="5">
        <v>51.6</v>
      </c>
      <c r="F506" s="21">
        <v>11.7</v>
      </c>
      <c r="G506" s="5">
        <v>56.6</v>
      </c>
      <c r="H506" s="5">
        <v>34.5</v>
      </c>
      <c r="I506" s="5" t="s">
        <v>2025</v>
      </c>
    </row>
    <row r="507" spans="1:9" ht="15">
      <c r="A507" s="5" t="s">
        <v>2119</v>
      </c>
      <c r="B507" s="5" t="s">
        <v>190</v>
      </c>
      <c r="C507" s="5" t="s">
        <v>2116</v>
      </c>
      <c r="D507" s="5">
        <v>21.1</v>
      </c>
      <c r="E507" s="5">
        <v>41.2</v>
      </c>
      <c r="F507" s="21">
        <v>25.9</v>
      </c>
      <c r="G507" s="5">
        <v>46.1</v>
      </c>
      <c r="H507" s="5">
        <v>35.299999999999997</v>
      </c>
      <c r="I507" s="5" t="s">
        <v>2025</v>
      </c>
    </row>
    <row r="508" spans="1:9" ht="15">
      <c r="A508" s="5" t="s">
        <v>1673</v>
      </c>
      <c r="B508" s="5" t="s">
        <v>190</v>
      </c>
      <c r="C508" s="5" t="s">
        <v>2116</v>
      </c>
      <c r="D508" s="5">
        <v>19</v>
      </c>
      <c r="E508" s="5">
        <v>34.5</v>
      </c>
      <c r="F508" s="21">
        <v>12.2</v>
      </c>
      <c r="G508" s="5">
        <v>56.6</v>
      </c>
      <c r="H508" s="5">
        <v>35.200000000000003</v>
      </c>
      <c r="I508" s="5" t="s">
        <v>2025</v>
      </c>
    </row>
    <row r="509" spans="1:9" ht="15">
      <c r="A509" s="5" t="s">
        <v>595</v>
      </c>
      <c r="B509" s="5" t="s">
        <v>30</v>
      </c>
      <c r="C509" s="5" t="s">
        <v>2116</v>
      </c>
      <c r="D509" s="5">
        <v>19.5</v>
      </c>
      <c r="E509" s="5">
        <v>63.6</v>
      </c>
      <c r="F509" s="21">
        <v>25.6</v>
      </c>
      <c r="G509" s="5">
        <v>33.9</v>
      </c>
      <c r="H509" s="5">
        <v>33.9</v>
      </c>
      <c r="I509" s="5" t="s">
        <v>2025</v>
      </c>
    </row>
    <row r="510" spans="1:9" ht="15">
      <c r="A510" s="5" t="s">
        <v>1541</v>
      </c>
      <c r="B510" s="5" t="s">
        <v>190</v>
      </c>
      <c r="C510" s="5" t="s">
        <v>2116</v>
      </c>
      <c r="D510" s="5">
        <v>15.3</v>
      </c>
      <c r="E510" s="5">
        <v>26.8</v>
      </c>
      <c r="F510" s="21">
        <v>12.9</v>
      </c>
      <c r="G510" s="5">
        <v>68.3</v>
      </c>
      <c r="H510" s="5">
        <v>34.6</v>
      </c>
      <c r="I510" s="5" t="s">
        <v>2025</v>
      </c>
    </row>
    <row r="511" spans="1:9" ht="15">
      <c r="A511" s="5" t="s">
        <v>1742</v>
      </c>
      <c r="B511" s="5" t="s">
        <v>190</v>
      </c>
      <c r="C511" s="5" t="s">
        <v>2116</v>
      </c>
      <c r="D511" s="5">
        <v>18</v>
      </c>
      <c r="E511" s="5">
        <v>39.1</v>
      </c>
      <c r="F511" s="21">
        <v>7.6</v>
      </c>
      <c r="G511" s="5">
        <v>56.4</v>
      </c>
      <c r="H511" s="5">
        <v>40.299999999999997</v>
      </c>
      <c r="I511" s="5" t="s">
        <v>2025</v>
      </c>
    </row>
    <row r="512" spans="1:9" ht="15">
      <c r="A512" s="5" t="s">
        <v>2120</v>
      </c>
      <c r="B512" s="5" t="s">
        <v>151</v>
      </c>
      <c r="C512" s="5" t="s">
        <v>2116</v>
      </c>
      <c r="D512" s="5">
        <v>25.4</v>
      </c>
      <c r="E512" s="5">
        <v>46.7</v>
      </c>
      <c r="F512" s="21">
        <v>18.399999999999999</v>
      </c>
      <c r="G512" s="5">
        <v>36.9</v>
      </c>
      <c r="H512" s="5">
        <v>32.1</v>
      </c>
      <c r="I512" s="5" t="s">
        <v>2025</v>
      </c>
    </row>
    <row r="513" spans="1:9" ht="15">
      <c r="A513" s="5" t="s">
        <v>1473</v>
      </c>
      <c r="B513" s="5" t="s">
        <v>23</v>
      </c>
      <c r="C513" s="5" t="s">
        <v>2116</v>
      </c>
      <c r="D513" s="5">
        <v>33.9</v>
      </c>
      <c r="E513" s="5">
        <v>18.600000000000001</v>
      </c>
      <c r="F513" s="21">
        <v>21.8</v>
      </c>
      <c r="G513" s="5">
        <v>29.4</v>
      </c>
      <c r="H513" s="5">
        <v>47.8</v>
      </c>
      <c r="I513" s="5" t="s">
        <v>2025</v>
      </c>
    </row>
    <row r="514" spans="1:9" ht="15">
      <c r="A514" s="5" t="s">
        <v>2121</v>
      </c>
      <c r="B514" s="5" t="s">
        <v>68</v>
      </c>
      <c r="C514" s="5" t="s">
        <v>2116</v>
      </c>
      <c r="D514" s="5">
        <v>24</v>
      </c>
      <c r="E514" s="5">
        <v>27</v>
      </c>
      <c r="F514" s="21">
        <v>24.4</v>
      </c>
      <c r="G514" s="5">
        <v>45.2</v>
      </c>
      <c r="H514" s="5">
        <v>69.599999999999994</v>
      </c>
      <c r="I514" s="5" t="s">
        <v>2025</v>
      </c>
    </row>
    <row r="515" spans="1:9" ht="15">
      <c r="A515" s="5" t="s">
        <v>1383</v>
      </c>
      <c r="B515" s="5" t="s">
        <v>167</v>
      </c>
      <c r="C515" s="5" t="s">
        <v>2116</v>
      </c>
      <c r="D515" s="5">
        <v>30.7</v>
      </c>
      <c r="E515" s="5">
        <v>40.1</v>
      </c>
      <c r="F515" s="21">
        <v>27.1</v>
      </c>
      <c r="G515" s="5">
        <v>36.700000000000003</v>
      </c>
      <c r="H515" s="5">
        <v>36</v>
      </c>
      <c r="I515" s="5" t="s">
        <v>2025</v>
      </c>
    </row>
    <row r="516" spans="1:9" ht="15">
      <c r="A516" s="5" t="s">
        <v>497</v>
      </c>
      <c r="B516" s="5" t="s">
        <v>30</v>
      </c>
      <c r="C516" s="5" t="s">
        <v>2116</v>
      </c>
      <c r="D516" s="5">
        <v>19.2</v>
      </c>
      <c r="E516" s="5">
        <v>79.2</v>
      </c>
      <c r="F516" s="21">
        <v>24.7</v>
      </c>
      <c r="G516" s="5">
        <v>40.9</v>
      </c>
      <c r="H516" s="5">
        <v>34.4</v>
      </c>
      <c r="I516" s="5" t="s">
        <v>2025</v>
      </c>
    </row>
    <row r="517" spans="1:9" ht="15">
      <c r="A517" s="5" t="s">
        <v>2122</v>
      </c>
      <c r="B517" s="5" t="s">
        <v>2</v>
      </c>
      <c r="C517" s="5" t="s">
        <v>2116</v>
      </c>
      <c r="D517" s="5">
        <v>42.3</v>
      </c>
      <c r="E517" s="5">
        <v>27.8</v>
      </c>
      <c r="F517" s="21">
        <v>9.6999999999999993</v>
      </c>
      <c r="G517" s="5">
        <v>45.1</v>
      </c>
      <c r="H517" s="5">
        <v>35.700000000000003</v>
      </c>
      <c r="I517" s="5" t="s">
        <v>2025</v>
      </c>
    </row>
    <row r="518" spans="1:9" ht="15">
      <c r="A518" s="5" t="s">
        <v>599</v>
      </c>
      <c r="B518" s="5" t="s">
        <v>23</v>
      </c>
      <c r="C518" s="5" t="s">
        <v>2116</v>
      </c>
      <c r="D518" s="5">
        <v>27.4</v>
      </c>
      <c r="E518" s="5">
        <v>41.6</v>
      </c>
      <c r="F518" s="21">
        <v>18.7</v>
      </c>
      <c r="G518" s="5">
        <v>46.7</v>
      </c>
      <c r="H518" s="5">
        <v>45.1</v>
      </c>
      <c r="I518" s="5" t="s">
        <v>2025</v>
      </c>
    </row>
    <row r="519" spans="1:9" ht="15">
      <c r="A519" s="5" t="s">
        <v>508</v>
      </c>
      <c r="B519" s="5" t="s">
        <v>23</v>
      </c>
      <c r="C519" s="5" t="s">
        <v>2116</v>
      </c>
      <c r="D519" s="5">
        <v>22.5</v>
      </c>
      <c r="E519" s="5">
        <v>25.6</v>
      </c>
      <c r="F519" s="21">
        <v>15.2</v>
      </c>
      <c r="G519" s="5">
        <v>51.9</v>
      </c>
      <c r="H519" s="5">
        <v>60.7</v>
      </c>
      <c r="I519" s="5" t="s">
        <v>2025</v>
      </c>
    </row>
    <row r="520" spans="1:9" ht="15">
      <c r="A520" s="5" t="s">
        <v>785</v>
      </c>
      <c r="B520" s="5" t="s">
        <v>20</v>
      </c>
      <c r="C520" s="5" t="s">
        <v>2116</v>
      </c>
      <c r="D520" s="5">
        <v>17.899999999999999</v>
      </c>
      <c r="E520" s="5">
        <v>68.5</v>
      </c>
      <c r="F520" s="21">
        <v>19.100000000000001</v>
      </c>
      <c r="G520" s="5">
        <v>45.7</v>
      </c>
      <c r="H520" s="5">
        <v>36.5</v>
      </c>
      <c r="I520" s="5" t="s">
        <v>2025</v>
      </c>
    </row>
    <row r="521" spans="1:9" ht="15">
      <c r="A521" s="5" t="s">
        <v>539</v>
      </c>
      <c r="B521" s="5" t="s">
        <v>167</v>
      </c>
      <c r="C521" s="5" t="s">
        <v>2116</v>
      </c>
      <c r="D521" s="5">
        <v>21.9</v>
      </c>
      <c r="E521" s="5">
        <v>43.1</v>
      </c>
      <c r="F521" s="21">
        <v>16.8</v>
      </c>
      <c r="G521" s="5">
        <v>46.3</v>
      </c>
      <c r="H521" s="5">
        <v>33.200000000000003</v>
      </c>
      <c r="I521" s="5" t="s">
        <v>2025</v>
      </c>
    </row>
    <row r="522" spans="1:9" ht="15">
      <c r="A522" s="5" t="s">
        <v>291</v>
      </c>
      <c r="B522" s="5" t="s">
        <v>23</v>
      </c>
      <c r="C522" s="5" t="s">
        <v>2116</v>
      </c>
      <c r="D522" s="5">
        <v>31.1</v>
      </c>
      <c r="E522" s="5">
        <v>27.9</v>
      </c>
      <c r="F522" s="21">
        <v>27.7</v>
      </c>
      <c r="G522" s="5">
        <v>24.4</v>
      </c>
      <c r="H522" s="5">
        <v>97.7</v>
      </c>
      <c r="I522" s="5" t="s">
        <v>2025</v>
      </c>
    </row>
    <row r="523" spans="1:9" ht="15">
      <c r="A523" s="5" t="s">
        <v>941</v>
      </c>
      <c r="B523" s="5" t="s">
        <v>6</v>
      </c>
      <c r="C523" s="5" t="s">
        <v>2116</v>
      </c>
      <c r="D523" s="5">
        <v>15.9</v>
      </c>
      <c r="E523" s="5">
        <v>77.5</v>
      </c>
      <c r="F523" s="21">
        <v>11.5</v>
      </c>
      <c r="G523" s="5">
        <v>56.2</v>
      </c>
      <c r="H523" s="5">
        <v>33</v>
      </c>
      <c r="I523" s="5" t="s">
        <v>2025</v>
      </c>
    </row>
    <row r="524" spans="1:9" ht="15">
      <c r="A524" s="5" t="s">
        <v>311</v>
      </c>
      <c r="B524" s="5" t="s">
        <v>35</v>
      </c>
      <c r="C524" s="5" t="s">
        <v>2116</v>
      </c>
      <c r="D524" s="5">
        <v>30</v>
      </c>
      <c r="E524" s="5">
        <v>24</v>
      </c>
      <c r="F524" s="21">
        <v>14</v>
      </c>
      <c r="G524" s="5">
        <v>41.2</v>
      </c>
      <c r="H524" s="5">
        <v>45.4</v>
      </c>
      <c r="I524" s="5" t="s">
        <v>2025</v>
      </c>
    </row>
    <row r="525" spans="1:9" ht="15">
      <c r="A525" s="5" t="s">
        <v>626</v>
      </c>
      <c r="B525" s="5" t="s">
        <v>6</v>
      </c>
      <c r="C525" s="5" t="s">
        <v>2116</v>
      </c>
      <c r="D525" s="5">
        <v>19.899999999999999</v>
      </c>
      <c r="E525" s="5">
        <v>73.3</v>
      </c>
      <c r="F525" s="21">
        <v>20.8</v>
      </c>
      <c r="G525" s="5">
        <v>46.4</v>
      </c>
      <c r="H525" s="5">
        <v>34.200000000000003</v>
      </c>
      <c r="I525" s="5" t="s">
        <v>2025</v>
      </c>
    </row>
    <row r="526" spans="1:9" ht="15">
      <c r="A526" s="5" t="s">
        <v>1760</v>
      </c>
      <c r="B526" s="5" t="s">
        <v>159</v>
      </c>
      <c r="C526" s="5" t="s">
        <v>2116</v>
      </c>
      <c r="D526" s="5">
        <v>31</v>
      </c>
      <c r="E526" s="5">
        <v>16</v>
      </c>
      <c r="F526" s="21">
        <v>19.399999999999999</v>
      </c>
      <c r="G526" s="5">
        <v>44.5</v>
      </c>
      <c r="H526" s="5">
        <v>49.5</v>
      </c>
      <c r="I526" s="5" t="s">
        <v>2025</v>
      </c>
    </row>
    <row r="527" spans="1:9" ht="15">
      <c r="A527" s="5" t="s">
        <v>1845</v>
      </c>
      <c r="B527" s="5" t="s">
        <v>159</v>
      </c>
      <c r="C527" s="5" t="s">
        <v>2116</v>
      </c>
      <c r="D527" s="5">
        <v>26.9</v>
      </c>
      <c r="E527" s="5">
        <v>15.2</v>
      </c>
      <c r="F527" s="21">
        <v>15.8</v>
      </c>
      <c r="G527" s="5">
        <v>55.1</v>
      </c>
      <c r="H527" s="5">
        <v>64.3</v>
      </c>
      <c r="I527" s="5" t="s">
        <v>2025</v>
      </c>
    </row>
    <row r="528" spans="1:9" ht="15">
      <c r="A528" s="5" t="s">
        <v>1664</v>
      </c>
      <c r="B528" s="5" t="s">
        <v>422</v>
      </c>
      <c r="C528" s="5" t="s">
        <v>2116</v>
      </c>
      <c r="D528" s="5">
        <v>14.3</v>
      </c>
      <c r="E528" s="5">
        <v>40.299999999999997</v>
      </c>
      <c r="F528" s="21">
        <v>14.8</v>
      </c>
      <c r="G528" s="5">
        <v>64.8</v>
      </c>
      <c r="H528" s="5">
        <v>35.5</v>
      </c>
      <c r="I528" s="5" t="s">
        <v>2025</v>
      </c>
    </row>
    <row r="529" spans="1:9" ht="15">
      <c r="A529" s="5" t="s">
        <v>527</v>
      </c>
      <c r="B529" s="5" t="s">
        <v>466</v>
      </c>
      <c r="C529" s="5" t="s">
        <v>2116</v>
      </c>
      <c r="D529" s="5">
        <v>23.2</v>
      </c>
      <c r="E529" s="5">
        <v>13.9</v>
      </c>
      <c r="F529" s="21">
        <v>23.7</v>
      </c>
      <c r="G529" s="5">
        <v>41.8</v>
      </c>
      <c r="H529" s="5">
        <v>50.7</v>
      </c>
      <c r="I529" s="5" t="s">
        <v>2025</v>
      </c>
    </row>
    <row r="530" spans="1:9" ht="15">
      <c r="A530" s="6" t="s">
        <v>701</v>
      </c>
      <c r="B530" s="6" t="s">
        <v>438</v>
      </c>
      <c r="C530" s="6" t="s">
        <v>2116</v>
      </c>
      <c r="D530" s="6">
        <v>24</v>
      </c>
      <c r="E530" s="6">
        <v>24.8</v>
      </c>
      <c r="F530" s="22">
        <v>24.6</v>
      </c>
      <c r="G530" s="6">
        <v>32.4</v>
      </c>
      <c r="H530" s="6">
        <v>100</v>
      </c>
      <c r="I530" s="6" t="s">
        <v>2025</v>
      </c>
    </row>
    <row r="531" spans="1:9" ht="15">
      <c r="A531" s="6" t="s">
        <v>1837</v>
      </c>
      <c r="B531" s="6" t="s">
        <v>159</v>
      </c>
      <c r="C531" s="6" t="s">
        <v>2116</v>
      </c>
      <c r="D531" s="6">
        <v>32.1</v>
      </c>
      <c r="E531" s="6">
        <v>14.1</v>
      </c>
      <c r="F531" s="22">
        <v>15.4</v>
      </c>
      <c r="G531" s="6">
        <v>37.6</v>
      </c>
      <c r="H531" s="6">
        <v>39.1</v>
      </c>
      <c r="I531" s="6" t="s">
        <v>2025</v>
      </c>
    </row>
    <row r="532" spans="1:9" ht="15">
      <c r="A532" s="6" t="s">
        <v>794</v>
      </c>
      <c r="B532" s="6" t="s">
        <v>2</v>
      </c>
      <c r="C532" s="6" t="s">
        <v>2116</v>
      </c>
      <c r="D532" s="6">
        <v>25</v>
      </c>
      <c r="E532" s="6">
        <v>43.9</v>
      </c>
      <c r="F532" s="22">
        <v>17.899999999999999</v>
      </c>
      <c r="G532" s="6">
        <v>40.700000000000003</v>
      </c>
      <c r="H532" s="6">
        <v>44.4</v>
      </c>
      <c r="I532" s="6" t="s">
        <v>2025</v>
      </c>
    </row>
    <row r="533" spans="1:9" ht="15">
      <c r="A533" s="6" t="s">
        <v>2123</v>
      </c>
      <c r="B533" s="6" t="s">
        <v>431</v>
      </c>
      <c r="C533" s="6" t="s">
        <v>2116</v>
      </c>
      <c r="D533" s="6">
        <v>24.9</v>
      </c>
      <c r="E533" s="6">
        <v>93.3</v>
      </c>
      <c r="F533" s="22">
        <v>12.1</v>
      </c>
      <c r="G533" s="6">
        <v>43.2</v>
      </c>
      <c r="H533" s="6">
        <v>45.8</v>
      </c>
      <c r="I533" s="6" t="s">
        <v>2025</v>
      </c>
    </row>
    <row r="534" spans="1:9" ht="15">
      <c r="A534" s="6" t="s">
        <v>236</v>
      </c>
      <c r="B534" s="6" t="s">
        <v>197</v>
      </c>
      <c r="C534" s="6" t="s">
        <v>2116</v>
      </c>
      <c r="D534" s="6">
        <v>24</v>
      </c>
      <c r="E534" s="6">
        <v>76</v>
      </c>
      <c r="F534" s="22">
        <v>27.9</v>
      </c>
      <c r="G534" s="6">
        <v>28.7</v>
      </c>
      <c r="H534" s="6">
        <v>96.4</v>
      </c>
      <c r="I534" s="6" t="s">
        <v>2025</v>
      </c>
    </row>
    <row r="535" spans="1:9" ht="15">
      <c r="A535" s="6" t="s">
        <v>1539</v>
      </c>
      <c r="B535" s="6" t="s">
        <v>201</v>
      </c>
      <c r="C535" s="6" t="s">
        <v>2116</v>
      </c>
      <c r="D535" s="6">
        <v>21.5</v>
      </c>
      <c r="E535" s="6">
        <v>59.4</v>
      </c>
      <c r="F535" s="22">
        <v>25.3</v>
      </c>
      <c r="G535" s="6">
        <v>42.9</v>
      </c>
      <c r="H535" s="6">
        <v>39.5</v>
      </c>
      <c r="I535" s="6" t="s">
        <v>2025</v>
      </c>
    </row>
    <row r="536" spans="1:9" ht="15">
      <c r="A536" s="6" t="s">
        <v>375</v>
      </c>
      <c r="B536" s="6" t="s">
        <v>94</v>
      </c>
      <c r="C536" s="6" t="s">
        <v>2116</v>
      </c>
      <c r="D536" s="6">
        <v>28.4</v>
      </c>
      <c r="E536" s="6">
        <v>55.9</v>
      </c>
      <c r="F536" s="22">
        <v>26.3</v>
      </c>
      <c r="G536" s="6">
        <v>28.7</v>
      </c>
      <c r="H536" s="6">
        <v>61.5</v>
      </c>
      <c r="I536" s="6" t="s">
        <v>2025</v>
      </c>
    </row>
    <row r="537" spans="1:9" ht="15">
      <c r="A537" s="6" t="s">
        <v>578</v>
      </c>
      <c r="B537" s="6" t="s">
        <v>104</v>
      </c>
      <c r="C537" s="6" t="s">
        <v>2116</v>
      </c>
      <c r="D537" s="6">
        <v>18.5</v>
      </c>
      <c r="E537" s="6">
        <v>82.6</v>
      </c>
      <c r="F537" s="22">
        <v>19</v>
      </c>
      <c r="G537" s="6">
        <v>44.3</v>
      </c>
      <c r="H537" s="6">
        <v>36</v>
      </c>
      <c r="I537" s="6" t="s">
        <v>2025</v>
      </c>
    </row>
    <row r="538" spans="1:9" ht="15">
      <c r="A538" s="6" t="s">
        <v>1800</v>
      </c>
      <c r="B538" s="6" t="s">
        <v>6</v>
      </c>
      <c r="C538" s="6" t="s">
        <v>2116</v>
      </c>
      <c r="D538" s="6">
        <v>16.100000000000001</v>
      </c>
      <c r="E538" s="6">
        <v>65</v>
      </c>
      <c r="F538" s="22">
        <v>13.3</v>
      </c>
      <c r="G538" s="6">
        <v>56.7</v>
      </c>
      <c r="H538" s="6">
        <v>32.700000000000003</v>
      </c>
      <c r="I538" s="6" t="s">
        <v>2025</v>
      </c>
    </row>
    <row r="539" spans="1:9" ht="15">
      <c r="A539" s="6" t="s">
        <v>708</v>
      </c>
      <c r="B539" s="6" t="s">
        <v>2</v>
      </c>
      <c r="C539" s="6" t="s">
        <v>2116</v>
      </c>
      <c r="D539" s="6">
        <v>31.1</v>
      </c>
      <c r="E539" s="6">
        <v>29.7</v>
      </c>
      <c r="F539" s="22">
        <v>20.2</v>
      </c>
      <c r="G539" s="6">
        <v>42.1</v>
      </c>
      <c r="H539" s="6">
        <v>32.1</v>
      </c>
      <c r="I539" s="6" t="s">
        <v>2025</v>
      </c>
    </row>
    <row r="540" spans="1:9" ht="15">
      <c r="A540" s="6" t="s">
        <v>296</v>
      </c>
      <c r="B540" s="6" t="s">
        <v>264</v>
      </c>
      <c r="C540" s="6" t="s">
        <v>2116</v>
      </c>
      <c r="D540" s="6">
        <v>29.4</v>
      </c>
      <c r="E540" s="6">
        <v>42.9</v>
      </c>
      <c r="F540" s="22">
        <v>13.4</v>
      </c>
      <c r="G540" s="6">
        <v>36.799999999999997</v>
      </c>
      <c r="H540" s="6">
        <v>50.8</v>
      </c>
      <c r="I540" s="6" t="s">
        <v>2025</v>
      </c>
    </row>
    <row r="541" spans="1:9" ht="15">
      <c r="A541" s="6" t="s">
        <v>946</v>
      </c>
      <c r="B541" s="6" t="s">
        <v>682</v>
      </c>
      <c r="C541" s="6" t="s">
        <v>2116</v>
      </c>
      <c r="D541" s="6">
        <v>16</v>
      </c>
      <c r="E541" s="6">
        <v>35.5</v>
      </c>
      <c r="F541" s="22">
        <v>13.1</v>
      </c>
      <c r="G541" s="6">
        <v>51.2</v>
      </c>
      <c r="H541" s="6">
        <v>39.6</v>
      </c>
      <c r="I541" s="6" t="s">
        <v>2025</v>
      </c>
    </row>
    <row r="542" spans="1:9" ht="15">
      <c r="A542" s="6" t="s">
        <v>710</v>
      </c>
      <c r="B542" s="6" t="s">
        <v>30</v>
      </c>
      <c r="C542" s="6" t="s">
        <v>2116</v>
      </c>
      <c r="D542" s="6">
        <v>18.8</v>
      </c>
      <c r="E542" s="6">
        <v>37.9</v>
      </c>
      <c r="F542" s="22">
        <v>16.8</v>
      </c>
      <c r="G542" s="6">
        <v>50.9</v>
      </c>
      <c r="H542" s="6">
        <v>52.1</v>
      </c>
      <c r="I542" s="6" t="s">
        <v>2025</v>
      </c>
    </row>
    <row r="543" spans="1:9" ht="15">
      <c r="A543" s="6" t="s">
        <v>660</v>
      </c>
      <c r="B543" s="6" t="s">
        <v>6</v>
      </c>
      <c r="C543" s="6" t="s">
        <v>2116</v>
      </c>
      <c r="D543" s="6">
        <v>18.5</v>
      </c>
      <c r="E543" s="6">
        <v>84.9</v>
      </c>
      <c r="F543" s="22">
        <v>13.2</v>
      </c>
      <c r="G543" s="6">
        <v>39.5</v>
      </c>
      <c r="H543" s="6">
        <v>32.200000000000003</v>
      </c>
      <c r="I543" s="6" t="s">
        <v>2025</v>
      </c>
    </row>
    <row r="544" spans="1:9" ht="15">
      <c r="A544" s="6" t="s">
        <v>2124</v>
      </c>
      <c r="B544" s="6" t="s">
        <v>338</v>
      </c>
      <c r="C544" s="6" t="s">
        <v>2116</v>
      </c>
      <c r="D544" s="6">
        <v>22.2</v>
      </c>
      <c r="E544" s="6">
        <v>46.3</v>
      </c>
      <c r="F544" s="22">
        <v>22.1</v>
      </c>
      <c r="G544" s="6">
        <v>39.200000000000003</v>
      </c>
      <c r="H544" s="6">
        <v>50.3</v>
      </c>
      <c r="I544" s="6" t="s">
        <v>2025</v>
      </c>
    </row>
    <row r="545" spans="1:9" ht="15">
      <c r="A545" s="6" t="s">
        <v>557</v>
      </c>
      <c r="B545" s="6" t="s">
        <v>2</v>
      </c>
      <c r="C545" s="6" t="s">
        <v>2116</v>
      </c>
      <c r="D545" s="6">
        <v>20</v>
      </c>
      <c r="E545" s="6">
        <v>65.3</v>
      </c>
      <c r="F545" s="22">
        <v>24.7</v>
      </c>
      <c r="G545" s="6">
        <v>34</v>
      </c>
      <c r="H545" s="6">
        <v>45.4</v>
      </c>
      <c r="I545" s="6" t="s">
        <v>2025</v>
      </c>
    </row>
    <row r="546" spans="1:9" ht="15">
      <c r="A546" s="6" t="s">
        <v>1820</v>
      </c>
      <c r="B546" s="6" t="s">
        <v>2</v>
      </c>
      <c r="C546" s="6" t="s">
        <v>2116</v>
      </c>
      <c r="D546" s="6">
        <v>18.7</v>
      </c>
      <c r="E546" s="6">
        <v>26.2</v>
      </c>
      <c r="F546" s="22">
        <v>20.7</v>
      </c>
      <c r="G546" s="6">
        <v>56.7</v>
      </c>
      <c r="H546" s="6">
        <v>43.3</v>
      </c>
      <c r="I546" s="6" t="s">
        <v>2025</v>
      </c>
    </row>
    <row r="547" spans="1:9" ht="15">
      <c r="A547" s="6" t="s">
        <v>2125</v>
      </c>
      <c r="B547" s="6" t="s">
        <v>133</v>
      </c>
      <c r="C547" s="6" t="s">
        <v>2116</v>
      </c>
      <c r="D547" s="6">
        <v>25</v>
      </c>
      <c r="E547" s="6">
        <v>67.599999999999994</v>
      </c>
      <c r="F547" s="22">
        <v>16.600000000000001</v>
      </c>
      <c r="G547" s="6">
        <v>36.5</v>
      </c>
      <c r="H547" s="6">
        <v>93.5</v>
      </c>
      <c r="I547" s="6" t="s">
        <v>2025</v>
      </c>
    </row>
    <row r="548" spans="1:9" ht="15">
      <c r="A548" s="6" t="s">
        <v>711</v>
      </c>
      <c r="B548" s="6" t="s">
        <v>422</v>
      </c>
      <c r="C548" s="6" t="s">
        <v>2116</v>
      </c>
      <c r="D548" s="6">
        <v>27</v>
      </c>
      <c r="E548" s="6">
        <v>43</v>
      </c>
      <c r="F548" s="22">
        <v>16.399999999999999</v>
      </c>
      <c r="G548" s="6">
        <v>46.8</v>
      </c>
      <c r="H548" s="6">
        <v>38</v>
      </c>
      <c r="I548" s="6" t="s">
        <v>2025</v>
      </c>
    </row>
    <row r="549" spans="1:9" ht="15">
      <c r="A549" s="6" t="s">
        <v>1445</v>
      </c>
      <c r="B549" s="6" t="s">
        <v>133</v>
      </c>
      <c r="C549" s="6" t="s">
        <v>2116</v>
      </c>
      <c r="D549" s="6">
        <v>36.799999999999997</v>
      </c>
      <c r="E549" s="6">
        <v>37.200000000000003</v>
      </c>
      <c r="F549" s="22">
        <v>33</v>
      </c>
      <c r="G549" s="6">
        <v>17.8</v>
      </c>
      <c r="H549" s="6">
        <v>60.2</v>
      </c>
      <c r="I549" s="6" t="s">
        <v>2025</v>
      </c>
    </row>
    <row r="550" spans="1:9" ht="15">
      <c r="A550" s="6" t="s">
        <v>2126</v>
      </c>
      <c r="B550" s="6" t="s">
        <v>33</v>
      </c>
      <c r="C550" s="6" t="s">
        <v>2116</v>
      </c>
      <c r="D550" s="6">
        <v>27.3</v>
      </c>
      <c r="E550" s="6">
        <v>76.400000000000006</v>
      </c>
      <c r="F550" s="22">
        <v>11.9</v>
      </c>
      <c r="G550" s="6">
        <v>43</v>
      </c>
      <c r="H550" s="6">
        <v>66.7</v>
      </c>
      <c r="I550" s="6" t="s">
        <v>2025</v>
      </c>
    </row>
    <row r="551" spans="1:9" ht="15">
      <c r="A551" s="6" t="s">
        <v>324</v>
      </c>
      <c r="B551" s="6" t="s">
        <v>68</v>
      </c>
      <c r="C551" s="6" t="s">
        <v>2116</v>
      </c>
      <c r="D551" s="6">
        <v>28.2</v>
      </c>
      <c r="E551" s="6">
        <v>44.4</v>
      </c>
      <c r="F551" s="22">
        <v>31.1</v>
      </c>
      <c r="G551" s="6">
        <v>17.600000000000001</v>
      </c>
      <c r="H551" s="6">
        <v>78.3</v>
      </c>
      <c r="I551" s="6" t="s">
        <v>2025</v>
      </c>
    </row>
    <row r="552" spans="1:9" ht="15">
      <c r="A552" s="6" t="s">
        <v>1872</v>
      </c>
      <c r="B552" s="6" t="s">
        <v>68</v>
      </c>
      <c r="C552" s="6" t="s">
        <v>2116</v>
      </c>
      <c r="D552" s="6">
        <v>31.5</v>
      </c>
      <c r="E552" s="6">
        <v>17.100000000000001</v>
      </c>
      <c r="F552" s="22">
        <v>15.8</v>
      </c>
      <c r="G552" s="6">
        <v>37.700000000000003</v>
      </c>
      <c r="H552" s="6">
        <v>35.5</v>
      </c>
      <c r="I552" s="6" t="s">
        <v>2025</v>
      </c>
    </row>
    <row r="553" spans="1:9" ht="15">
      <c r="A553" s="6" t="s">
        <v>1877</v>
      </c>
      <c r="B553" s="6" t="s">
        <v>2</v>
      </c>
      <c r="C553" s="6" t="s">
        <v>2116</v>
      </c>
      <c r="D553" s="6">
        <v>36.4</v>
      </c>
      <c r="E553" s="6">
        <v>36.799999999999997</v>
      </c>
      <c r="F553" s="22">
        <v>12.9</v>
      </c>
      <c r="G553" s="6">
        <v>35.799999999999997</v>
      </c>
      <c r="H553" s="6">
        <v>37.1</v>
      </c>
      <c r="I553" s="6" t="s">
        <v>2025</v>
      </c>
    </row>
    <row r="554" spans="1:9" ht="15">
      <c r="A554" s="6" t="s">
        <v>2127</v>
      </c>
      <c r="B554" s="6" t="s">
        <v>2</v>
      </c>
      <c r="C554" s="6" t="s">
        <v>2116</v>
      </c>
      <c r="D554" s="6">
        <v>21.3</v>
      </c>
      <c r="E554" s="6">
        <v>55.1</v>
      </c>
      <c r="F554" s="22">
        <v>17.8</v>
      </c>
      <c r="G554" s="6">
        <v>47.9</v>
      </c>
      <c r="H554" s="6">
        <v>47.6</v>
      </c>
      <c r="I554" s="6" t="s">
        <v>2025</v>
      </c>
    </row>
    <row r="555" spans="1:9" ht="15">
      <c r="A555" s="6" t="s">
        <v>2128</v>
      </c>
      <c r="B555" s="6" t="s">
        <v>338</v>
      </c>
      <c r="C555" s="6" t="s">
        <v>2116</v>
      </c>
      <c r="D555" s="6">
        <v>23.7</v>
      </c>
      <c r="E555" s="6">
        <v>52</v>
      </c>
      <c r="F555" s="22">
        <v>21.7</v>
      </c>
      <c r="G555" s="6">
        <v>45.2</v>
      </c>
      <c r="H555" s="6">
        <v>42.3</v>
      </c>
      <c r="I555" s="6" t="s">
        <v>2025</v>
      </c>
    </row>
    <row r="556" spans="1:9" ht="15">
      <c r="A556" s="6" t="s">
        <v>825</v>
      </c>
      <c r="B556" s="6" t="s">
        <v>2</v>
      </c>
      <c r="C556" s="6" t="s">
        <v>2116</v>
      </c>
      <c r="D556" s="6">
        <v>26.4</v>
      </c>
      <c r="E556" s="6">
        <v>27.2</v>
      </c>
      <c r="F556" s="22">
        <v>24.7</v>
      </c>
      <c r="G556" s="6">
        <v>41.7</v>
      </c>
      <c r="H556" s="6">
        <v>36.299999999999997</v>
      </c>
      <c r="I556" s="6" t="s">
        <v>2025</v>
      </c>
    </row>
    <row r="557" spans="1:9" ht="15">
      <c r="A557" s="6" t="s">
        <v>1763</v>
      </c>
      <c r="B557" s="6" t="s">
        <v>2</v>
      </c>
      <c r="C557" s="6" t="s">
        <v>2116</v>
      </c>
      <c r="D557" s="6">
        <v>23.1</v>
      </c>
      <c r="E557" s="6">
        <v>27.5</v>
      </c>
      <c r="F557" s="22">
        <v>17.7</v>
      </c>
      <c r="G557" s="6">
        <v>53.2</v>
      </c>
      <c r="H557" s="6" t="s">
        <v>2025</v>
      </c>
      <c r="I557" s="6" t="s">
        <v>2025</v>
      </c>
    </row>
    <row r="558" spans="1:9" ht="15">
      <c r="A558" s="6" t="s">
        <v>2129</v>
      </c>
      <c r="B558" s="6" t="s">
        <v>59</v>
      </c>
      <c r="C558" s="6" t="s">
        <v>2116</v>
      </c>
      <c r="D558" s="6">
        <v>23</v>
      </c>
      <c r="E558" s="6">
        <v>49.2</v>
      </c>
      <c r="F558" s="22">
        <v>14.2</v>
      </c>
      <c r="G558" s="6">
        <v>40.299999999999997</v>
      </c>
      <c r="H558" s="6">
        <v>41.1</v>
      </c>
      <c r="I558" s="6" t="s">
        <v>2025</v>
      </c>
    </row>
    <row r="559" spans="1:9" ht="15">
      <c r="A559" s="6" t="s">
        <v>2130</v>
      </c>
      <c r="B559" s="6" t="s">
        <v>59</v>
      </c>
      <c r="C559" s="6" t="s">
        <v>2116</v>
      </c>
      <c r="D559" s="6">
        <v>23.6</v>
      </c>
      <c r="E559" s="6">
        <v>40.6</v>
      </c>
      <c r="F559" s="22">
        <v>22.3</v>
      </c>
      <c r="G559" s="6">
        <v>35.9</v>
      </c>
      <c r="H559" s="6">
        <v>41.4</v>
      </c>
      <c r="I559" s="6" t="s">
        <v>2025</v>
      </c>
    </row>
    <row r="560" spans="1:9" ht="15">
      <c r="A560" s="6" t="s">
        <v>906</v>
      </c>
      <c r="B560" s="6" t="s">
        <v>190</v>
      </c>
      <c r="C560" s="6" t="s">
        <v>2116</v>
      </c>
      <c r="D560" s="6">
        <v>17.8</v>
      </c>
      <c r="E560" s="6">
        <v>24.1</v>
      </c>
      <c r="F560" s="22">
        <v>11.1</v>
      </c>
      <c r="G560" s="6">
        <v>70.5</v>
      </c>
      <c r="H560" s="6">
        <v>34.200000000000003</v>
      </c>
      <c r="I560" s="6" t="s">
        <v>2025</v>
      </c>
    </row>
    <row r="561" spans="1:9" ht="15">
      <c r="A561" s="6" t="s">
        <v>1686</v>
      </c>
      <c r="B561" s="6" t="s">
        <v>190</v>
      </c>
      <c r="C561" s="6" t="s">
        <v>2116</v>
      </c>
      <c r="D561" s="6">
        <v>15.1</v>
      </c>
      <c r="E561" s="6">
        <v>36.4</v>
      </c>
      <c r="F561" s="22">
        <v>19.8</v>
      </c>
      <c r="G561" s="6">
        <v>58.2</v>
      </c>
      <c r="H561" s="6">
        <v>37.200000000000003</v>
      </c>
      <c r="I561" s="6" t="s">
        <v>2025</v>
      </c>
    </row>
    <row r="562" spans="1:9" ht="15">
      <c r="A562" s="6" t="s">
        <v>1605</v>
      </c>
      <c r="B562" s="6" t="s">
        <v>167</v>
      </c>
      <c r="C562" s="6" t="s">
        <v>2116</v>
      </c>
      <c r="D562" s="6">
        <v>22.1</v>
      </c>
      <c r="E562" s="6">
        <v>41.9</v>
      </c>
      <c r="F562" s="22">
        <v>24.8</v>
      </c>
      <c r="G562" s="6">
        <v>43.9</v>
      </c>
      <c r="H562" s="6">
        <v>44.3</v>
      </c>
      <c r="I562" s="6" t="s">
        <v>2025</v>
      </c>
    </row>
    <row r="563" spans="1:9" ht="15">
      <c r="A563" s="6" t="s">
        <v>2131</v>
      </c>
      <c r="B563" s="6" t="s">
        <v>282</v>
      </c>
      <c r="C563" s="6" t="s">
        <v>2116</v>
      </c>
      <c r="D563" s="6">
        <v>15.8</v>
      </c>
      <c r="E563" s="6">
        <v>44</v>
      </c>
      <c r="F563" s="22">
        <v>8</v>
      </c>
      <c r="G563" s="6">
        <v>63.7</v>
      </c>
      <c r="H563" s="6">
        <v>32.799999999999997</v>
      </c>
      <c r="I563" s="6" t="s">
        <v>2025</v>
      </c>
    </row>
    <row r="564" spans="1:9" ht="15">
      <c r="A564" s="6" t="s">
        <v>483</v>
      </c>
      <c r="B564" s="6" t="s">
        <v>2038</v>
      </c>
      <c r="C564" s="6" t="s">
        <v>2116</v>
      </c>
      <c r="D564" s="6">
        <v>27.8</v>
      </c>
      <c r="E564" s="6">
        <v>33.9</v>
      </c>
      <c r="F564" s="22">
        <v>27.1</v>
      </c>
      <c r="G564" s="6">
        <v>25.6</v>
      </c>
      <c r="H564" s="6">
        <v>63.8</v>
      </c>
      <c r="I564" s="6" t="s">
        <v>2025</v>
      </c>
    </row>
    <row r="565" spans="1:9" ht="15">
      <c r="A565" s="6" t="s">
        <v>416</v>
      </c>
      <c r="B565" s="6" t="s">
        <v>417</v>
      </c>
      <c r="C565" s="6" t="s">
        <v>2116</v>
      </c>
      <c r="D565" s="6">
        <v>11.6</v>
      </c>
      <c r="E565" s="6">
        <v>99.9</v>
      </c>
      <c r="F565" s="22">
        <v>12.8</v>
      </c>
      <c r="G565" s="6">
        <v>45.2</v>
      </c>
      <c r="H565" s="6">
        <v>34.700000000000003</v>
      </c>
      <c r="I565" s="6" t="s">
        <v>2025</v>
      </c>
    </row>
    <row r="566" spans="1:9" ht="15">
      <c r="A566" s="6" t="s">
        <v>1812</v>
      </c>
      <c r="B566" s="6" t="s">
        <v>30</v>
      </c>
      <c r="C566" s="6" t="s">
        <v>2116</v>
      </c>
      <c r="D566" s="6">
        <v>16.5</v>
      </c>
      <c r="E566" s="6">
        <v>50.9</v>
      </c>
      <c r="F566" s="22">
        <v>11.9</v>
      </c>
      <c r="G566" s="6">
        <v>48.8</v>
      </c>
      <c r="H566" s="6">
        <v>34.799999999999997</v>
      </c>
      <c r="I566" s="6" t="s">
        <v>2025</v>
      </c>
    </row>
    <row r="567" spans="1:9" ht="15">
      <c r="A567" s="6" t="s">
        <v>2132</v>
      </c>
      <c r="B567" s="6" t="s">
        <v>33</v>
      </c>
      <c r="C567" s="6" t="s">
        <v>2116</v>
      </c>
      <c r="D567" s="6">
        <v>22.3</v>
      </c>
      <c r="E567" s="6">
        <v>54.9</v>
      </c>
      <c r="F567" s="22">
        <v>17</v>
      </c>
      <c r="G567" s="6">
        <v>50.7</v>
      </c>
      <c r="H567" s="6">
        <v>41.6</v>
      </c>
      <c r="I567" s="6" t="s">
        <v>2025</v>
      </c>
    </row>
    <row r="568" spans="1:9" ht="15">
      <c r="A568" s="6" t="s">
        <v>2133</v>
      </c>
      <c r="B568" s="6" t="s">
        <v>70</v>
      </c>
      <c r="C568" s="6" t="s">
        <v>2116</v>
      </c>
      <c r="D568" s="6">
        <v>17.899999999999999</v>
      </c>
      <c r="E568" s="6">
        <v>47.1</v>
      </c>
      <c r="F568" s="22">
        <v>28.3</v>
      </c>
      <c r="G568" s="6">
        <v>39.9</v>
      </c>
      <c r="H568" s="6">
        <v>35.6</v>
      </c>
      <c r="I568" s="6" t="s">
        <v>2025</v>
      </c>
    </row>
    <row r="569" spans="1:9" ht="15">
      <c r="A569" s="6" t="s">
        <v>565</v>
      </c>
      <c r="B569" s="6" t="s">
        <v>2038</v>
      </c>
      <c r="C569" s="6" t="s">
        <v>2116</v>
      </c>
      <c r="D569" s="6">
        <v>21.5</v>
      </c>
      <c r="E569" s="6">
        <v>29.8</v>
      </c>
      <c r="F569" s="22">
        <v>15.7</v>
      </c>
      <c r="G569" s="6">
        <v>47.4</v>
      </c>
      <c r="H569" s="6">
        <v>35.6</v>
      </c>
      <c r="I569" s="6" t="s">
        <v>2025</v>
      </c>
    </row>
    <row r="570" spans="1:9" ht="15">
      <c r="A570" s="6" t="s">
        <v>1946</v>
      </c>
      <c r="B570" s="6" t="s">
        <v>584</v>
      </c>
      <c r="C570" s="6" t="s">
        <v>2116</v>
      </c>
      <c r="D570" s="6">
        <v>24</v>
      </c>
      <c r="E570" s="6">
        <v>71.3</v>
      </c>
      <c r="F570" s="22">
        <v>12.8</v>
      </c>
      <c r="G570" s="6">
        <v>50.2</v>
      </c>
      <c r="H570" s="6">
        <v>34.5</v>
      </c>
      <c r="I570" s="6" t="s">
        <v>2025</v>
      </c>
    </row>
    <row r="571" spans="1:9" ht="15">
      <c r="A571" s="6" t="s">
        <v>465</v>
      </c>
      <c r="B571" s="6" t="s">
        <v>466</v>
      </c>
      <c r="C571" s="6" t="s">
        <v>2116</v>
      </c>
      <c r="D571" s="6">
        <v>25.1</v>
      </c>
      <c r="E571" s="6">
        <v>17.899999999999999</v>
      </c>
      <c r="F571" s="22">
        <v>27.4</v>
      </c>
      <c r="G571" s="6">
        <v>37.6</v>
      </c>
      <c r="H571" s="6">
        <v>85.3</v>
      </c>
      <c r="I571" s="6" t="s">
        <v>2025</v>
      </c>
    </row>
    <row r="572" spans="1:9" ht="15">
      <c r="A572" s="6" t="s">
        <v>672</v>
      </c>
      <c r="B572" s="6" t="s">
        <v>30</v>
      </c>
      <c r="C572" s="6" t="s">
        <v>2116</v>
      </c>
      <c r="D572" s="6">
        <v>22.2</v>
      </c>
      <c r="E572" s="6">
        <v>56.2</v>
      </c>
      <c r="F572" s="22">
        <v>13.3</v>
      </c>
      <c r="G572" s="6">
        <v>45.8</v>
      </c>
      <c r="H572" s="6">
        <v>34.700000000000003</v>
      </c>
      <c r="I572" s="6" t="s">
        <v>2025</v>
      </c>
    </row>
    <row r="573" spans="1:9" ht="15">
      <c r="A573" s="6" t="s">
        <v>903</v>
      </c>
      <c r="B573" s="6" t="s">
        <v>190</v>
      </c>
      <c r="C573" s="6" t="s">
        <v>2116</v>
      </c>
      <c r="D573" s="6">
        <v>20.7</v>
      </c>
      <c r="E573" s="6">
        <v>42.4</v>
      </c>
      <c r="F573" s="22">
        <v>13.8</v>
      </c>
      <c r="G573" s="6">
        <v>52.2</v>
      </c>
      <c r="H573" s="6">
        <v>34.700000000000003</v>
      </c>
      <c r="I573" s="6" t="s">
        <v>2025</v>
      </c>
    </row>
    <row r="574" spans="1:9" ht="15">
      <c r="A574" s="6" t="s">
        <v>439</v>
      </c>
      <c r="B574" s="6" t="s">
        <v>2038</v>
      </c>
      <c r="C574" s="6" t="s">
        <v>2116</v>
      </c>
      <c r="D574" s="6">
        <v>24.9</v>
      </c>
      <c r="E574" s="6">
        <v>26</v>
      </c>
      <c r="F574" s="22">
        <v>27.5</v>
      </c>
      <c r="G574" s="6">
        <v>32.700000000000003</v>
      </c>
      <c r="H574" s="6">
        <v>48.4</v>
      </c>
      <c r="I574" s="6" t="s">
        <v>2025</v>
      </c>
    </row>
    <row r="575" spans="1:9" ht="15">
      <c r="A575" s="6" t="s">
        <v>2134</v>
      </c>
      <c r="B575" s="6" t="s">
        <v>23</v>
      </c>
      <c r="C575" s="6" t="s">
        <v>2116</v>
      </c>
      <c r="D575" s="6">
        <v>19.7</v>
      </c>
      <c r="E575" s="6">
        <v>18.3</v>
      </c>
      <c r="F575" s="22">
        <v>15.8</v>
      </c>
      <c r="G575" s="6">
        <v>58.8</v>
      </c>
      <c r="H575" s="6">
        <v>68.099999999999994</v>
      </c>
      <c r="I575" s="6" t="s">
        <v>2025</v>
      </c>
    </row>
    <row r="576" spans="1:9" ht="15">
      <c r="A576" s="6" t="s">
        <v>567</v>
      </c>
      <c r="B576" s="6" t="s">
        <v>23</v>
      </c>
      <c r="C576" s="6" t="s">
        <v>2116</v>
      </c>
      <c r="D576" s="6">
        <v>27.2</v>
      </c>
      <c r="E576" s="6">
        <v>22</v>
      </c>
      <c r="F576" s="22">
        <v>30.4</v>
      </c>
      <c r="G576" s="6">
        <v>28.9</v>
      </c>
      <c r="H576" s="6">
        <v>92.7</v>
      </c>
      <c r="I576" s="6" t="s">
        <v>2025</v>
      </c>
    </row>
    <row r="577" spans="1:9" ht="15">
      <c r="A577" s="6" t="s">
        <v>2135</v>
      </c>
      <c r="B577" s="6" t="s">
        <v>20</v>
      </c>
      <c r="C577" s="6" t="s">
        <v>2116</v>
      </c>
      <c r="D577" s="6">
        <v>16.899999999999999</v>
      </c>
      <c r="E577" s="6">
        <v>52.6</v>
      </c>
      <c r="F577" s="22">
        <v>23.1</v>
      </c>
      <c r="G577" s="6">
        <v>47.1</v>
      </c>
      <c r="H577" s="6">
        <v>38.6</v>
      </c>
      <c r="I577" s="6" t="s">
        <v>2025</v>
      </c>
    </row>
    <row r="578" spans="1:9" ht="15">
      <c r="A578" s="6" t="s">
        <v>2136</v>
      </c>
      <c r="B578" s="6" t="s">
        <v>2</v>
      </c>
      <c r="C578" s="6" t="s">
        <v>2116</v>
      </c>
      <c r="D578" s="6">
        <v>23.5</v>
      </c>
      <c r="E578" s="6">
        <v>34.4</v>
      </c>
      <c r="F578" s="22">
        <v>22.8</v>
      </c>
      <c r="G578" s="6">
        <v>45.8</v>
      </c>
      <c r="H578" s="6">
        <v>32.700000000000003</v>
      </c>
      <c r="I578" s="6" t="s">
        <v>2025</v>
      </c>
    </row>
    <row r="579" spans="1:9" ht="15">
      <c r="A579" s="6" t="s">
        <v>333</v>
      </c>
      <c r="B579" s="6" t="s">
        <v>94</v>
      </c>
      <c r="C579" s="6" t="s">
        <v>2116</v>
      </c>
      <c r="D579" s="6">
        <v>23</v>
      </c>
      <c r="E579" s="6">
        <v>56.1</v>
      </c>
      <c r="F579" s="22">
        <v>14.9</v>
      </c>
      <c r="G579" s="6">
        <v>44.3</v>
      </c>
      <c r="H579" s="6">
        <v>64.599999999999994</v>
      </c>
      <c r="I579" s="6" t="s">
        <v>2025</v>
      </c>
    </row>
    <row r="580" spans="1:9" ht="15">
      <c r="A580" s="6" t="s">
        <v>2137</v>
      </c>
      <c r="B580" s="6" t="s">
        <v>2</v>
      </c>
      <c r="C580" s="6" t="s">
        <v>2116</v>
      </c>
      <c r="D580" s="6">
        <v>20</v>
      </c>
      <c r="E580" s="6">
        <v>36.299999999999997</v>
      </c>
      <c r="F580" s="22">
        <v>17.399999999999999</v>
      </c>
      <c r="G580" s="6">
        <v>48.3</v>
      </c>
      <c r="H580" s="6">
        <v>40.700000000000003</v>
      </c>
      <c r="I580" s="6" t="s">
        <v>2025</v>
      </c>
    </row>
    <row r="581" spans="1:9" ht="15">
      <c r="A581" s="6" t="s">
        <v>2138</v>
      </c>
      <c r="B581" s="6" t="s">
        <v>282</v>
      </c>
      <c r="C581" s="6" t="s">
        <v>2116</v>
      </c>
      <c r="D581" s="6">
        <v>19.899999999999999</v>
      </c>
      <c r="E581" s="6">
        <v>55.5</v>
      </c>
      <c r="F581" s="22">
        <v>14.9</v>
      </c>
      <c r="G581" s="6">
        <v>50</v>
      </c>
      <c r="H581" s="6">
        <v>49.4</v>
      </c>
      <c r="I581" s="6" t="s">
        <v>2025</v>
      </c>
    </row>
    <row r="582" spans="1:9" ht="15">
      <c r="A582" s="6" t="s">
        <v>1556</v>
      </c>
      <c r="B582" s="6" t="s">
        <v>167</v>
      </c>
      <c r="C582" s="6" t="s">
        <v>2116</v>
      </c>
      <c r="D582" s="6">
        <v>20.9</v>
      </c>
      <c r="E582" s="6">
        <v>37.9</v>
      </c>
      <c r="F582" s="22">
        <v>14.3</v>
      </c>
      <c r="G582" s="6">
        <v>50.2</v>
      </c>
      <c r="H582" s="6">
        <v>34.700000000000003</v>
      </c>
      <c r="I582" s="6" t="s">
        <v>2025</v>
      </c>
    </row>
    <row r="583" spans="1:9" ht="15">
      <c r="A583" s="6" t="s">
        <v>2139</v>
      </c>
      <c r="B583" s="6" t="s">
        <v>20</v>
      </c>
      <c r="C583" s="6" t="s">
        <v>2116</v>
      </c>
      <c r="D583" s="6">
        <v>15.2</v>
      </c>
      <c r="E583" s="6">
        <v>60</v>
      </c>
      <c r="F583" s="22">
        <v>17.899999999999999</v>
      </c>
      <c r="G583" s="6">
        <v>47.1</v>
      </c>
      <c r="H583" s="6">
        <v>33.5</v>
      </c>
      <c r="I583" s="6" t="s">
        <v>2025</v>
      </c>
    </row>
    <row r="584" spans="1:9" ht="15">
      <c r="A584" s="6" t="s">
        <v>520</v>
      </c>
      <c r="B584" s="6" t="s">
        <v>23</v>
      </c>
      <c r="C584" s="6" t="s">
        <v>2116</v>
      </c>
      <c r="D584" s="6">
        <v>32.6</v>
      </c>
      <c r="E584" s="6">
        <v>16.5</v>
      </c>
      <c r="F584" s="22">
        <v>29.2</v>
      </c>
      <c r="G584" s="6">
        <v>21.9</v>
      </c>
      <c r="H584" s="6">
        <v>99.3</v>
      </c>
      <c r="I584" s="6" t="s">
        <v>2025</v>
      </c>
    </row>
    <row r="585" spans="1:9" ht="15">
      <c r="A585" s="6" t="s">
        <v>1834</v>
      </c>
      <c r="B585" s="6" t="s">
        <v>2</v>
      </c>
      <c r="C585" s="6" t="s">
        <v>2116</v>
      </c>
      <c r="D585" s="6">
        <v>32.799999999999997</v>
      </c>
      <c r="E585" s="6">
        <v>38.799999999999997</v>
      </c>
      <c r="F585" s="22">
        <v>14.1</v>
      </c>
      <c r="G585" s="6">
        <v>33.6</v>
      </c>
      <c r="H585" s="6">
        <v>44.3</v>
      </c>
      <c r="I585" s="6" t="s">
        <v>2025</v>
      </c>
    </row>
    <row r="586" spans="1:9" ht="15">
      <c r="A586" s="6" t="s">
        <v>2140</v>
      </c>
      <c r="B586" s="6" t="s">
        <v>2033</v>
      </c>
      <c r="C586" s="6" t="s">
        <v>2116</v>
      </c>
      <c r="D586" s="6">
        <v>31.3</v>
      </c>
      <c r="E586" s="6">
        <v>40.6</v>
      </c>
      <c r="F586" s="22">
        <v>16.2</v>
      </c>
      <c r="G586" s="6">
        <v>43.2</v>
      </c>
      <c r="H586" s="6">
        <v>59.1</v>
      </c>
      <c r="I586" s="6" t="s">
        <v>2025</v>
      </c>
    </row>
    <row r="587" spans="1:9" ht="15">
      <c r="A587" s="6" t="s">
        <v>399</v>
      </c>
      <c r="B587" s="6" t="s">
        <v>2033</v>
      </c>
      <c r="C587" s="6" t="s">
        <v>2116</v>
      </c>
      <c r="D587" s="6">
        <v>38.200000000000003</v>
      </c>
      <c r="E587" s="6">
        <v>48</v>
      </c>
      <c r="F587" s="22">
        <v>22.7</v>
      </c>
      <c r="G587" s="6">
        <v>15.4</v>
      </c>
      <c r="H587" s="6">
        <v>61.8</v>
      </c>
      <c r="I587" s="6" t="s">
        <v>2025</v>
      </c>
    </row>
    <row r="588" spans="1:9" ht="15">
      <c r="A588" s="6" t="s">
        <v>330</v>
      </c>
      <c r="B588" s="6" t="s">
        <v>23</v>
      </c>
      <c r="C588" s="6" t="s">
        <v>2116</v>
      </c>
      <c r="D588" s="6">
        <v>32.4</v>
      </c>
      <c r="E588" s="6">
        <v>39.200000000000003</v>
      </c>
      <c r="F588" s="22">
        <v>35.200000000000003</v>
      </c>
      <c r="G588" s="6">
        <v>22.3</v>
      </c>
      <c r="H588" s="6">
        <v>98.7</v>
      </c>
      <c r="I588" s="6" t="s">
        <v>2025</v>
      </c>
    </row>
    <row r="589" spans="1:9" ht="15">
      <c r="A589" s="6" t="s">
        <v>961</v>
      </c>
      <c r="B589" s="6" t="s">
        <v>2</v>
      </c>
      <c r="C589" s="6" t="s">
        <v>2116</v>
      </c>
      <c r="D589" s="6">
        <v>33.6</v>
      </c>
      <c r="E589" s="6">
        <v>44.6</v>
      </c>
      <c r="F589" s="22">
        <v>15.3</v>
      </c>
      <c r="G589" s="6">
        <v>41.9</v>
      </c>
      <c r="H589" s="6">
        <v>66.599999999999994</v>
      </c>
      <c r="I589" s="6" t="s">
        <v>2025</v>
      </c>
    </row>
    <row r="590" spans="1:9" ht="15">
      <c r="A590" s="6" t="s">
        <v>635</v>
      </c>
      <c r="B590" s="6" t="s">
        <v>2038</v>
      </c>
      <c r="C590" s="6" t="s">
        <v>2116</v>
      </c>
      <c r="D590" s="6">
        <v>19.399999999999999</v>
      </c>
      <c r="E590" s="6">
        <v>18.7</v>
      </c>
      <c r="F590" s="22">
        <v>18.8</v>
      </c>
      <c r="G590" s="6">
        <v>60.8</v>
      </c>
      <c r="H590" s="6">
        <v>54.7</v>
      </c>
      <c r="I590" s="6" t="s">
        <v>2025</v>
      </c>
    </row>
    <row r="591" spans="1:9" ht="15">
      <c r="A591" s="6" t="s">
        <v>687</v>
      </c>
      <c r="B591" s="6" t="s">
        <v>6</v>
      </c>
      <c r="C591" s="6" t="s">
        <v>2116</v>
      </c>
      <c r="D591" s="6">
        <v>18.7</v>
      </c>
      <c r="E591" s="6">
        <v>70.7</v>
      </c>
      <c r="F591" s="22">
        <v>15.3</v>
      </c>
      <c r="G591" s="6">
        <v>49.5</v>
      </c>
      <c r="H591" s="6">
        <v>33.1</v>
      </c>
      <c r="I591" s="6" t="s">
        <v>2025</v>
      </c>
    </row>
    <row r="592" spans="1:9" ht="15">
      <c r="A592" s="6" t="s">
        <v>445</v>
      </c>
      <c r="B592" s="6" t="s">
        <v>431</v>
      </c>
      <c r="C592" s="6" t="s">
        <v>2116</v>
      </c>
      <c r="D592" s="6">
        <v>24</v>
      </c>
      <c r="E592" s="6">
        <v>95.4</v>
      </c>
      <c r="F592" s="22">
        <v>16</v>
      </c>
      <c r="G592" s="6">
        <v>38.700000000000003</v>
      </c>
      <c r="H592" s="6">
        <v>33.200000000000003</v>
      </c>
      <c r="I592" s="6" t="s">
        <v>2025</v>
      </c>
    </row>
    <row r="593" spans="1:9" ht="15">
      <c r="A593" s="6" t="s">
        <v>2141</v>
      </c>
      <c r="B593" s="6" t="s">
        <v>190</v>
      </c>
      <c r="C593" s="6" t="s">
        <v>2116</v>
      </c>
      <c r="D593" s="6">
        <v>14.1</v>
      </c>
      <c r="E593" s="6">
        <v>37.700000000000003</v>
      </c>
      <c r="F593" s="22">
        <v>7.9</v>
      </c>
      <c r="G593" s="6">
        <v>59.5</v>
      </c>
      <c r="H593" s="6">
        <v>35</v>
      </c>
      <c r="I593" s="6" t="s">
        <v>2025</v>
      </c>
    </row>
    <row r="594" spans="1:9" ht="15">
      <c r="A594" s="6" t="s">
        <v>1319</v>
      </c>
      <c r="B594" s="6" t="s">
        <v>167</v>
      </c>
      <c r="C594" s="6" t="s">
        <v>2116</v>
      </c>
      <c r="D594" s="6">
        <v>20.9</v>
      </c>
      <c r="E594" s="6">
        <v>41.7</v>
      </c>
      <c r="F594" s="22">
        <v>18.399999999999999</v>
      </c>
      <c r="G594" s="6">
        <v>50.5</v>
      </c>
      <c r="H594" s="6">
        <v>34.4</v>
      </c>
      <c r="I594" s="6" t="s">
        <v>2025</v>
      </c>
    </row>
    <row r="595" spans="1:9" ht="15">
      <c r="A595" s="6" t="s">
        <v>385</v>
      </c>
      <c r="B595" s="6" t="s">
        <v>386</v>
      </c>
      <c r="C595" s="6" t="s">
        <v>2116</v>
      </c>
      <c r="D595" s="6">
        <v>25</v>
      </c>
      <c r="E595" s="6">
        <v>44.2</v>
      </c>
      <c r="F595" s="22">
        <v>16.5</v>
      </c>
      <c r="G595" s="6">
        <v>45.2</v>
      </c>
      <c r="H595" s="6">
        <v>32.700000000000003</v>
      </c>
      <c r="I595" s="6" t="s">
        <v>2025</v>
      </c>
    </row>
    <row r="596" spans="1:9" ht="15">
      <c r="A596" s="6" t="s">
        <v>689</v>
      </c>
      <c r="B596" s="6" t="s">
        <v>386</v>
      </c>
      <c r="C596" s="6" t="s">
        <v>2116</v>
      </c>
      <c r="D596" s="6">
        <v>18.399999999999999</v>
      </c>
      <c r="E596" s="6">
        <v>21.5</v>
      </c>
      <c r="F596" s="22">
        <v>9.9</v>
      </c>
      <c r="G596" s="6">
        <v>59</v>
      </c>
      <c r="H596" s="6">
        <v>36.700000000000003</v>
      </c>
      <c r="I596" s="6" t="s">
        <v>2025</v>
      </c>
    </row>
    <row r="597" spans="1:9" ht="15">
      <c r="A597" s="6" t="s">
        <v>2142</v>
      </c>
      <c r="B597" s="6" t="s">
        <v>2</v>
      </c>
      <c r="C597" s="6" t="s">
        <v>2116</v>
      </c>
      <c r="D597" s="6">
        <v>21.1</v>
      </c>
      <c r="E597" s="6">
        <v>28.2</v>
      </c>
      <c r="F597" s="22">
        <v>17.8</v>
      </c>
      <c r="G597" s="6">
        <v>53.6</v>
      </c>
      <c r="H597" s="6">
        <v>34</v>
      </c>
      <c r="I597" s="6" t="s">
        <v>2025</v>
      </c>
    </row>
    <row r="598" spans="1:9" ht="15">
      <c r="A598" s="6" t="s">
        <v>332</v>
      </c>
      <c r="B598" s="6" t="s">
        <v>23</v>
      </c>
      <c r="C598" s="6" t="s">
        <v>2116</v>
      </c>
      <c r="D598" s="6">
        <v>35.299999999999997</v>
      </c>
      <c r="E598" s="6">
        <v>26.2</v>
      </c>
      <c r="F598" s="22">
        <v>26.3</v>
      </c>
      <c r="G598" s="6">
        <v>32.9</v>
      </c>
      <c r="H598" s="6">
        <v>54.9</v>
      </c>
      <c r="I598" s="6" t="s">
        <v>2025</v>
      </c>
    </row>
    <row r="599" spans="1:9" ht="15">
      <c r="A599" s="6" t="s">
        <v>1558</v>
      </c>
      <c r="B599" s="6" t="s">
        <v>167</v>
      </c>
      <c r="C599" s="6" t="s">
        <v>2116</v>
      </c>
      <c r="D599" s="6">
        <v>20.3</v>
      </c>
      <c r="E599" s="6">
        <v>35.1</v>
      </c>
      <c r="F599" s="22">
        <v>12.5</v>
      </c>
      <c r="G599" s="6">
        <v>49.7</v>
      </c>
      <c r="H599" s="6">
        <v>38.6</v>
      </c>
      <c r="I599" s="6" t="s">
        <v>2025</v>
      </c>
    </row>
    <row r="600" spans="1:9" ht="15">
      <c r="A600" s="6" t="s">
        <v>2144</v>
      </c>
      <c r="B600" s="6" t="s">
        <v>167</v>
      </c>
      <c r="C600" s="6" t="s">
        <v>2143</v>
      </c>
      <c r="D600" s="6">
        <v>17.600000000000001</v>
      </c>
      <c r="E600" s="6">
        <v>27.3</v>
      </c>
      <c r="F600" s="22">
        <v>10.9</v>
      </c>
      <c r="G600" s="6">
        <v>23.7</v>
      </c>
      <c r="H600" s="6">
        <v>35.5</v>
      </c>
      <c r="I600" s="6" t="s">
        <v>2025</v>
      </c>
    </row>
    <row r="601" spans="1:9" ht="15">
      <c r="A601" s="6" t="s">
        <v>2145</v>
      </c>
      <c r="B601" s="6" t="s">
        <v>386</v>
      </c>
      <c r="C601" s="6" t="s">
        <v>2143</v>
      </c>
      <c r="D601" s="6">
        <v>16.100000000000001</v>
      </c>
      <c r="E601" s="6">
        <v>19.399999999999999</v>
      </c>
      <c r="F601" s="22">
        <v>11</v>
      </c>
      <c r="G601" s="6">
        <v>40.299999999999997</v>
      </c>
      <c r="H601" s="6">
        <v>36.6</v>
      </c>
      <c r="I601" s="6" t="s">
        <v>2025</v>
      </c>
    </row>
    <row r="602" spans="1:9" ht="15">
      <c r="A602" s="6" t="s">
        <v>648</v>
      </c>
      <c r="B602" s="6" t="s">
        <v>2038</v>
      </c>
      <c r="C602" s="6" t="s">
        <v>2143</v>
      </c>
      <c r="D602" s="6">
        <v>20.8</v>
      </c>
      <c r="E602" s="6">
        <v>22.2</v>
      </c>
      <c r="F602" s="22">
        <v>12.4</v>
      </c>
      <c r="G602" s="6">
        <v>28.1</v>
      </c>
      <c r="H602" s="6">
        <v>48.4</v>
      </c>
      <c r="I602" s="6" t="s">
        <v>2025</v>
      </c>
    </row>
    <row r="603" spans="1:9" ht="15">
      <c r="A603" s="6" t="s">
        <v>2146</v>
      </c>
      <c r="B603" s="6" t="s">
        <v>167</v>
      </c>
      <c r="C603" s="6" t="s">
        <v>2143</v>
      </c>
      <c r="D603" s="6">
        <v>19.600000000000001</v>
      </c>
      <c r="E603" s="6">
        <v>55.8</v>
      </c>
      <c r="F603" s="22">
        <v>11.5</v>
      </c>
      <c r="G603" s="6">
        <v>31.8</v>
      </c>
      <c r="H603" s="6">
        <v>42.2</v>
      </c>
      <c r="I603" s="6" t="s">
        <v>2025</v>
      </c>
    </row>
    <row r="604" spans="1:9" ht="15">
      <c r="A604" s="6" t="s">
        <v>2147</v>
      </c>
      <c r="B604" s="6" t="s">
        <v>197</v>
      </c>
      <c r="C604" s="6" t="s">
        <v>2143</v>
      </c>
      <c r="D604" s="6">
        <v>16.899999999999999</v>
      </c>
      <c r="E604" s="6">
        <v>96</v>
      </c>
      <c r="F604" s="22">
        <v>7.3</v>
      </c>
      <c r="G604" s="6">
        <v>32.200000000000003</v>
      </c>
      <c r="H604" s="6">
        <v>37.4</v>
      </c>
      <c r="I604" s="6" t="s">
        <v>2025</v>
      </c>
    </row>
    <row r="605" spans="1:9" ht="15">
      <c r="A605" s="6" t="s">
        <v>1747</v>
      </c>
      <c r="B605" s="6" t="s">
        <v>159</v>
      </c>
      <c r="C605" s="6" t="s">
        <v>2143</v>
      </c>
      <c r="D605" s="6">
        <v>25.7</v>
      </c>
      <c r="E605" s="6">
        <v>21.9</v>
      </c>
      <c r="F605" s="22">
        <v>9.5</v>
      </c>
      <c r="G605" s="6">
        <v>30.5</v>
      </c>
      <c r="H605" s="6">
        <v>36.200000000000003</v>
      </c>
      <c r="I605" s="6" t="s">
        <v>2025</v>
      </c>
    </row>
    <row r="606" spans="1:9" ht="15">
      <c r="A606" s="6" t="s">
        <v>472</v>
      </c>
      <c r="B606" s="6" t="s">
        <v>431</v>
      </c>
      <c r="C606" s="6" t="s">
        <v>2143</v>
      </c>
      <c r="D606" s="6">
        <v>16.3</v>
      </c>
      <c r="E606" s="6">
        <v>95.3</v>
      </c>
      <c r="F606" s="22">
        <v>12.3</v>
      </c>
      <c r="G606" s="6">
        <v>13.6</v>
      </c>
      <c r="H606" s="6">
        <v>33.200000000000003</v>
      </c>
      <c r="I606" s="6" t="s">
        <v>2025</v>
      </c>
    </row>
    <row r="607" spans="1:9" ht="15">
      <c r="A607" s="6" t="s">
        <v>2148</v>
      </c>
      <c r="B607" s="6" t="s">
        <v>384</v>
      </c>
      <c r="C607" s="6" t="s">
        <v>2143</v>
      </c>
      <c r="D607" s="6">
        <v>24.8</v>
      </c>
      <c r="E607" s="6">
        <v>69.400000000000006</v>
      </c>
      <c r="F607" s="22">
        <v>8.6999999999999993</v>
      </c>
      <c r="G607" s="6">
        <v>16.399999999999999</v>
      </c>
      <c r="H607" s="6">
        <v>33.200000000000003</v>
      </c>
      <c r="I607" s="6" t="s">
        <v>2025</v>
      </c>
    </row>
    <row r="608" spans="1:9" ht="15">
      <c r="A608" s="6" t="s">
        <v>546</v>
      </c>
      <c r="B608" s="6" t="s">
        <v>466</v>
      </c>
      <c r="C608" s="6" t="s">
        <v>2143</v>
      </c>
      <c r="D608" s="6">
        <v>22.7</v>
      </c>
      <c r="E608" s="6">
        <v>15.4</v>
      </c>
      <c r="F608" s="22">
        <v>18.899999999999999</v>
      </c>
      <c r="G608" s="6">
        <v>35.5</v>
      </c>
      <c r="H608" s="6">
        <v>59.9</v>
      </c>
      <c r="I608" s="6" t="s">
        <v>2025</v>
      </c>
    </row>
    <row r="609" spans="1:9" ht="15">
      <c r="A609" s="6" t="s">
        <v>2149</v>
      </c>
      <c r="B609" s="6" t="s">
        <v>282</v>
      </c>
      <c r="C609" s="6" t="s">
        <v>2143</v>
      </c>
      <c r="D609" s="6">
        <v>16.5</v>
      </c>
      <c r="E609" s="6">
        <v>38.799999999999997</v>
      </c>
      <c r="F609" s="22">
        <v>18.5</v>
      </c>
      <c r="G609" s="6">
        <v>13.9</v>
      </c>
      <c r="H609" s="6">
        <v>43.3</v>
      </c>
      <c r="I609" s="6" t="s">
        <v>2025</v>
      </c>
    </row>
    <row r="610" spans="1:9" ht="15">
      <c r="A610" s="6" t="s">
        <v>2150</v>
      </c>
      <c r="B610" s="6" t="s">
        <v>68</v>
      </c>
      <c r="C610" s="6" t="s">
        <v>2143</v>
      </c>
      <c r="D610" s="6">
        <v>13.5</v>
      </c>
      <c r="E610" s="6">
        <v>19.600000000000001</v>
      </c>
      <c r="F610" s="22">
        <v>18.399999999999999</v>
      </c>
      <c r="G610" s="6">
        <v>24.1</v>
      </c>
      <c r="H610" s="6">
        <v>45.1</v>
      </c>
      <c r="I610" s="6" t="s">
        <v>2025</v>
      </c>
    </row>
    <row r="611" spans="1:9" ht="15">
      <c r="A611" s="6" t="s">
        <v>761</v>
      </c>
      <c r="B611" s="6" t="s">
        <v>2</v>
      </c>
      <c r="C611" s="6" t="s">
        <v>2143</v>
      </c>
      <c r="D611" s="6">
        <v>31.7</v>
      </c>
      <c r="E611" s="6">
        <v>30.9</v>
      </c>
      <c r="F611" s="22">
        <v>18.3</v>
      </c>
      <c r="G611" s="6">
        <v>24.2</v>
      </c>
      <c r="H611" s="6">
        <v>40</v>
      </c>
      <c r="I611" s="6" t="s">
        <v>2025</v>
      </c>
    </row>
    <row r="612" spans="1:9" ht="15">
      <c r="A612" s="6" t="s">
        <v>2151</v>
      </c>
      <c r="B612" s="6" t="s">
        <v>151</v>
      </c>
      <c r="C612" s="6" t="s">
        <v>2143</v>
      </c>
      <c r="D612" s="6">
        <v>16.600000000000001</v>
      </c>
      <c r="E612" s="6">
        <v>47.4</v>
      </c>
      <c r="F612" s="22">
        <v>9.8000000000000007</v>
      </c>
      <c r="G612" s="6">
        <v>20</v>
      </c>
      <c r="H612" s="6">
        <v>43.8</v>
      </c>
      <c r="I612" s="6" t="s">
        <v>2025</v>
      </c>
    </row>
    <row r="613" spans="1:9" ht="15">
      <c r="A613" s="6" t="s">
        <v>762</v>
      </c>
      <c r="B613" s="6" t="s">
        <v>20</v>
      </c>
      <c r="C613" s="6" t="s">
        <v>2143</v>
      </c>
      <c r="D613" s="6">
        <v>14.9</v>
      </c>
      <c r="E613" s="6">
        <v>40.299999999999997</v>
      </c>
      <c r="F613" s="22">
        <v>17.7</v>
      </c>
      <c r="G613" s="6">
        <v>44.2</v>
      </c>
      <c r="H613" s="6">
        <v>35.4</v>
      </c>
      <c r="I613" s="6" t="s">
        <v>2025</v>
      </c>
    </row>
    <row r="614" spans="1:9" ht="15">
      <c r="A614" s="6" t="s">
        <v>2152</v>
      </c>
      <c r="B614" s="6" t="s">
        <v>756</v>
      </c>
      <c r="C614" s="6" t="s">
        <v>2143</v>
      </c>
      <c r="D614" s="6">
        <v>25.2</v>
      </c>
      <c r="E614" s="6">
        <v>38.1</v>
      </c>
      <c r="F614" s="22">
        <v>11.5</v>
      </c>
      <c r="G614" s="6">
        <v>29.9</v>
      </c>
      <c r="H614" s="6">
        <v>32.700000000000003</v>
      </c>
      <c r="I614" s="6" t="s">
        <v>2025</v>
      </c>
    </row>
    <row r="615" spans="1:9" ht="15">
      <c r="A615" s="6" t="s">
        <v>321</v>
      </c>
      <c r="B615" s="6" t="s">
        <v>2033</v>
      </c>
      <c r="C615" s="6" t="s">
        <v>2143</v>
      </c>
      <c r="D615" s="6">
        <v>35.9</v>
      </c>
      <c r="E615" s="6">
        <v>17.399999999999999</v>
      </c>
      <c r="F615" s="22">
        <v>18.3</v>
      </c>
      <c r="G615" s="6">
        <v>3.1</v>
      </c>
      <c r="H615" s="6">
        <v>44</v>
      </c>
      <c r="I615" s="6" t="s">
        <v>2025</v>
      </c>
    </row>
    <row r="616" spans="1:9" ht="15">
      <c r="A616" s="6" t="s">
        <v>2153</v>
      </c>
      <c r="B616" s="6" t="s">
        <v>6</v>
      </c>
      <c r="C616" s="6" t="s">
        <v>2143</v>
      </c>
      <c r="D616" s="6">
        <v>14.9</v>
      </c>
      <c r="E616" s="6">
        <v>73.099999999999994</v>
      </c>
      <c r="F616" s="22">
        <v>10</v>
      </c>
      <c r="G616" s="6">
        <v>22.6</v>
      </c>
      <c r="H616" s="6">
        <v>32.799999999999997</v>
      </c>
      <c r="I616" s="6" t="s">
        <v>2025</v>
      </c>
    </row>
    <row r="617" spans="1:9" ht="15">
      <c r="A617" s="6" t="s">
        <v>411</v>
      </c>
      <c r="B617" s="6" t="s">
        <v>23</v>
      </c>
      <c r="C617" s="6" t="s">
        <v>2143</v>
      </c>
      <c r="D617" s="6">
        <v>30</v>
      </c>
      <c r="E617" s="6">
        <v>19.2</v>
      </c>
      <c r="F617" s="22">
        <v>24.7</v>
      </c>
      <c r="G617" s="6">
        <v>13</v>
      </c>
      <c r="H617" s="6">
        <v>78.400000000000006</v>
      </c>
      <c r="I617" s="6" t="s">
        <v>2025</v>
      </c>
    </row>
    <row r="618" spans="1:9" ht="15">
      <c r="A618" s="6" t="s">
        <v>2154</v>
      </c>
      <c r="B618" s="6" t="s">
        <v>338</v>
      </c>
      <c r="C618" s="6" t="s">
        <v>2143</v>
      </c>
      <c r="D618" s="6">
        <v>18.5</v>
      </c>
      <c r="E618" s="6">
        <v>37.700000000000003</v>
      </c>
      <c r="F618" s="22">
        <v>12.7</v>
      </c>
      <c r="G618" s="6">
        <v>42.4</v>
      </c>
      <c r="H618" s="6">
        <v>32.6</v>
      </c>
      <c r="I618" s="6" t="s">
        <v>2025</v>
      </c>
    </row>
    <row r="619" spans="1:9" ht="15">
      <c r="A619" s="6" t="s">
        <v>2155</v>
      </c>
      <c r="B619" s="6" t="s">
        <v>159</v>
      </c>
      <c r="C619" s="6" t="s">
        <v>2143</v>
      </c>
      <c r="D619" s="6">
        <v>16.899999999999999</v>
      </c>
      <c r="E619" s="6">
        <v>15.5</v>
      </c>
      <c r="F619" s="22">
        <v>7.5</v>
      </c>
      <c r="G619" s="6">
        <v>38.9</v>
      </c>
      <c r="H619" s="6">
        <v>33.1</v>
      </c>
      <c r="I619" s="6" t="s">
        <v>2025</v>
      </c>
    </row>
    <row r="620" spans="1:9" ht="15">
      <c r="A620" s="6" t="s">
        <v>2156</v>
      </c>
      <c r="B620" s="6" t="s">
        <v>6</v>
      </c>
      <c r="C620" s="6" t="s">
        <v>2143</v>
      </c>
      <c r="D620" s="6">
        <v>17</v>
      </c>
      <c r="E620" s="6">
        <v>72.7</v>
      </c>
      <c r="F620" s="22">
        <v>14.9</v>
      </c>
      <c r="G620" s="6">
        <v>32.4</v>
      </c>
      <c r="H620" s="6">
        <v>32.4</v>
      </c>
      <c r="I620" s="6" t="s">
        <v>2025</v>
      </c>
    </row>
    <row r="621" spans="1:9" ht="15">
      <c r="A621" s="6" t="s">
        <v>623</v>
      </c>
      <c r="B621" s="6" t="s">
        <v>6</v>
      </c>
      <c r="C621" s="6" t="s">
        <v>2143</v>
      </c>
      <c r="D621" s="6">
        <v>17.899999999999999</v>
      </c>
      <c r="E621" s="6">
        <v>78.2</v>
      </c>
      <c r="F621" s="22">
        <v>14.4</v>
      </c>
      <c r="G621" s="6">
        <v>25.9</v>
      </c>
      <c r="H621" s="6">
        <v>36</v>
      </c>
      <c r="I621" s="6" t="s">
        <v>2025</v>
      </c>
    </row>
    <row r="622" spans="1:9" ht="15">
      <c r="A622" s="6" t="s">
        <v>2157</v>
      </c>
      <c r="B622" s="6" t="s">
        <v>6</v>
      </c>
      <c r="C622" s="6" t="s">
        <v>2143</v>
      </c>
      <c r="D622" s="6">
        <v>15.8</v>
      </c>
      <c r="E622" s="6">
        <v>64.7</v>
      </c>
      <c r="F622" s="22">
        <v>12.3</v>
      </c>
      <c r="G622" s="6">
        <v>37.4</v>
      </c>
      <c r="H622" s="6">
        <v>33.5</v>
      </c>
      <c r="I622" s="6" t="s">
        <v>2025</v>
      </c>
    </row>
    <row r="623" spans="1:9" ht="15">
      <c r="A623" s="6" t="s">
        <v>694</v>
      </c>
      <c r="B623" s="6" t="s">
        <v>316</v>
      </c>
      <c r="C623" s="6" t="s">
        <v>2143</v>
      </c>
      <c r="D623" s="6">
        <v>17.600000000000001</v>
      </c>
      <c r="E623" s="6">
        <v>40.4</v>
      </c>
      <c r="F623" s="22">
        <v>12</v>
      </c>
      <c r="G623" s="6">
        <v>30.1</v>
      </c>
      <c r="H623" s="6">
        <v>38.799999999999997</v>
      </c>
      <c r="I623" s="6" t="s">
        <v>2025</v>
      </c>
    </row>
    <row r="624" spans="1:9" ht="15">
      <c r="A624" s="6" t="s">
        <v>773</v>
      </c>
      <c r="B624" s="6" t="s">
        <v>584</v>
      </c>
      <c r="C624" s="6" t="s">
        <v>2143</v>
      </c>
      <c r="D624" s="6">
        <v>15.8</v>
      </c>
      <c r="E624" s="6">
        <v>28.5</v>
      </c>
      <c r="F624" s="22">
        <v>13.6</v>
      </c>
      <c r="G624" s="6">
        <v>32.200000000000003</v>
      </c>
      <c r="H624" s="6">
        <v>45.8</v>
      </c>
      <c r="I624" s="6" t="s">
        <v>2025</v>
      </c>
    </row>
    <row r="625" spans="1:9" ht="15">
      <c r="A625" s="6" t="s">
        <v>730</v>
      </c>
      <c r="B625" s="6" t="s">
        <v>159</v>
      </c>
      <c r="C625" s="6" t="s">
        <v>2143</v>
      </c>
      <c r="D625" s="6">
        <v>32.6</v>
      </c>
      <c r="E625" s="6">
        <v>14</v>
      </c>
      <c r="F625" s="22">
        <v>11.1</v>
      </c>
      <c r="G625" s="6">
        <v>16.600000000000001</v>
      </c>
      <c r="H625" s="6">
        <v>33.5</v>
      </c>
      <c r="I625" s="6" t="s">
        <v>2025</v>
      </c>
    </row>
    <row r="626" spans="1:9" ht="15">
      <c r="A626" s="6" t="s">
        <v>1848</v>
      </c>
      <c r="B626" s="6" t="s">
        <v>23</v>
      </c>
      <c r="C626" s="6" t="s">
        <v>2143</v>
      </c>
      <c r="D626" s="6">
        <v>27.1</v>
      </c>
      <c r="E626" s="6">
        <v>19.100000000000001</v>
      </c>
      <c r="F626" s="22">
        <v>18.2</v>
      </c>
      <c r="G626" s="6">
        <v>17.100000000000001</v>
      </c>
      <c r="H626" s="6">
        <v>34.200000000000003</v>
      </c>
      <c r="I626" s="6" t="s">
        <v>2025</v>
      </c>
    </row>
    <row r="627" spans="1:9" ht="15">
      <c r="A627" s="6" t="s">
        <v>2158</v>
      </c>
      <c r="B627" s="6" t="s">
        <v>167</v>
      </c>
      <c r="C627" s="6" t="s">
        <v>2143</v>
      </c>
      <c r="D627" s="6">
        <v>24.7</v>
      </c>
      <c r="E627" s="6">
        <v>53.1</v>
      </c>
      <c r="F627" s="22">
        <v>15.9</v>
      </c>
      <c r="G627" s="6">
        <v>29.6</v>
      </c>
      <c r="H627" s="6">
        <v>37.200000000000003</v>
      </c>
      <c r="I627" s="6" t="s">
        <v>2025</v>
      </c>
    </row>
    <row r="628" spans="1:9" ht="15">
      <c r="A628" s="6" t="s">
        <v>2159</v>
      </c>
      <c r="B628" s="6" t="s">
        <v>167</v>
      </c>
      <c r="C628" s="6" t="s">
        <v>2143</v>
      </c>
      <c r="D628" s="6">
        <v>16.8</v>
      </c>
      <c r="E628" s="6">
        <v>30.5</v>
      </c>
      <c r="F628" s="22">
        <v>10.8</v>
      </c>
      <c r="G628" s="6">
        <v>35.299999999999997</v>
      </c>
      <c r="H628" s="6">
        <v>34.299999999999997</v>
      </c>
      <c r="I628" s="6" t="s">
        <v>2025</v>
      </c>
    </row>
    <row r="629" spans="1:9" ht="15">
      <c r="A629" s="6" t="s">
        <v>931</v>
      </c>
      <c r="B629" s="6" t="s">
        <v>6</v>
      </c>
      <c r="C629" s="6" t="s">
        <v>2143</v>
      </c>
      <c r="D629" s="6">
        <v>15.4</v>
      </c>
      <c r="E629" s="6">
        <v>55.7</v>
      </c>
      <c r="F629" s="22">
        <v>11.1</v>
      </c>
      <c r="G629" s="6">
        <v>33</v>
      </c>
      <c r="H629" s="6">
        <v>32.700000000000003</v>
      </c>
      <c r="I629" s="6" t="s">
        <v>2025</v>
      </c>
    </row>
    <row r="630" spans="1:9" ht="15">
      <c r="A630" s="6" t="s">
        <v>474</v>
      </c>
      <c r="B630" s="6" t="s">
        <v>68</v>
      </c>
      <c r="C630" s="6" t="s">
        <v>2143</v>
      </c>
      <c r="D630" s="6">
        <v>21.3</v>
      </c>
      <c r="E630" s="6">
        <v>17.100000000000001</v>
      </c>
      <c r="F630" s="22">
        <v>25.1</v>
      </c>
      <c r="G630" s="6">
        <v>30.3</v>
      </c>
      <c r="H630" s="6">
        <v>36.4</v>
      </c>
      <c r="I630" s="6" t="s">
        <v>2025</v>
      </c>
    </row>
    <row r="631" spans="1:9" ht="15">
      <c r="A631" s="6" t="s">
        <v>2160</v>
      </c>
      <c r="B631" s="6" t="s">
        <v>316</v>
      </c>
      <c r="C631" s="6" t="s">
        <v>2143</v>
      </c>
      <c r="D631" s="6">
        <v>24.1</v>
      </c>
      <c r="E631" s="6">
        <v>48.6</v>
      </c>
      <c r="F631" s="22">
        <v>7.2</v>
      </c>
      <c r="G631" s="6">
        <v>23.4</v>
      </c>
      <c r="H631" s="6">
        <v>39</v>
      </c>
      <c r="I631" s="6" t="s">
        <v>2025</v>
      </c>
    </row>
    <row r="632" spans="1:9" ht="15">
      <c r="A632" s="6" t="s">
        <v>587</v>
      </c>
      <c r="B632" s="6" t="s">
        <v>264</v>
      </c>
      <c r="C632" s="6" t="s">
        <v>2143</v>
      </c>
      <c r="D632" s="6">
        <v>18.600000000000001</v>
      </c>
      <c r="E632" s="6">
        <v>33.700000000000003</v>
      </c>
      <c r="F632" s="22">
        <v>11.5</v>
      </c>
      <c r="G632" s="6">
        <v>29.7</v>
      </c>
      <c r="H632" s="6">
        <v>35.9</v>
      </c>
      <c r="I632" s="6" t="s">
        <v>2025</v>
      </c>
    </row>
    <row r="633" spans="1:9" ht="15">
      <c r="A633" s="6" t="s">
        <v>597</v>
      </c>
      <c r="B633" s="6" t="s">
        <v>35</v>
      </c>
      <c r="C633" s="6" t="s">
        <v>2143</v>
      </c>
      <c r="D633" s="6">
        <v>27.6</v>
      </c>
      <c r="E633" s="6">
        <v>23.1</v>
      </c>
      <c r="F633" s="22">
        <v>16.3</v>
      </c>
      <c r="G633" s="6">
        <v>32.700000000000003</v>
      </c>
      <c r="H633" s="6">
        <v>51.7</v>
      </c>
      <c r="I633" s="6" t="s">
        <v>2025</v>
      </c>
    </row>
    <row r="634" spans="1:9" ht="15">
      <c r="A634" s="6" t="s">
        <v>1615</v>
      </c>
      <c r="B634" s="6" t="s">
        <v>23</v>
      </c>
      <c r="C634" s="6" t="s">
        <v>2143</v>
      </c>
      <c r="D634" s="6">
        <v>20</v>
      </c>
      <c r="E634" s="6">
        <v>18.3</v>
      </c>
      <c r="F634" s="22">
        <v>20.3</v>
      </c>
      <c r="G634" s="6">
        <v>35.299999999999997</v>
      </c>
      <c r="H634" s="6">
        <v>50.2</v>
      </c>
      <c r="I634" s="6" t="s">
        <v>2025</v>
      </c>
    </row>
    <row r="635" spans="1:9" ht="15">
      <c r="A635" s="6" t="s">
        <v>2161</v>
      </c>
      <c r="B635" s="6" t="s">
        <v>23</v>
      </c>
      <c r="C635" s="6" t="s">
        <v>2143</v>
      </c>
      <c r="D635" s="6">
        <v>24.3</v>
      </c>
      <c r="E635" s="6">
        <v>18.3</v>
      </c>
      <c r="F635" s="22">
        <v>25.5</v>
      </c>
      <c r="G635" s="6">
        <v>8.8000000000000007</v>
      </c>
      <c r="H635" s="6">
        <v>100</v>
      </c>
      <c r="I635" s="6" t="s">
        <v>2025</v>
      </c>
    </row>
    <row r="636" spans="1:9" ht="15">
      <c r="A636" s="6" t="s">
        <v>547</v>
      </c>
      <c r="B636" s="6" t="s">
        <v>2038</v>
      </c>
      <c r="C636" s="6" t="s">
        <v>2143</v>
      </c>
      <c r="D636" s="6">
        <v>19.2</v>
      </c>
      <c r="E636" s="6">
        <v>27.7</v>
      </c>
      <c r="F636" s="22">
        <v>14.9</v>
      </c>
      <c r="G636" s="6">
        <v>25.6</v>
      </c>
      <c r="H636" s="6">
        <v>36.1</v>
      </c>
      <c r="I636" s="6" t="s">
        <v>2025</v>
      </c>
    </row>
    <row r="637" spans="1:9" ht="15">
      <c r="A637" s="6" t="s">
        <v>651</v>
      </c>
      <c r="B637" s="6" t="s">
        <v>2038</v>
      </c>
      <c r="C637" s="6" t="s">
        <v>2143</v>
      </c>
      <c r="D637" s="6">
        <v>17.5</v>
      </c>
      <c r="E637" s="6">
        <v>22.5</v>
      </c>
      <c r="F637" s="22">
        <v>13.4</v>
      </c>
      <c r="G637" s="6">
        <v>31.1</v>
      </c>
      <c r="H637" s="6">
        <v>35.6</v>
      </c>
      <c r="I637" s="6" t="s">
        <v>2025</v>
      </c>
    </row>
    <row r="638" spans="1:9" ht="15">
      <c r="A638" s="6" t="s">
        <v>263</v>
      </c>
      <c r="B638" s="6" t="s">
        <v>264</v>
      </c>
      <c r="C638" s="6" t="s">
        <v>2143</v>
      </c>
      <c r="D638" s="6">
        <v>26.6</v>
      </c>
      <c r="E638" s="6">
        <v>33</v>
      </c>
      <c r="F638" s="22">
        <v>16.8</v>
      </c>
      <c r="G638" s="6">
        <v>19</v>
      </c>
      <c r="H638" s="6">
        <v>50.2</v>
      </c>
      <c r="I638" s="6" t="s">
        <v>2025</v>
      </c>
    </row>
    <row r="639" spans="1:9" ht="15">
      <c r="A639" s="6" t="s">
        <v>2162</v>
      </c>
      <c r="B639" s="6" t="s">
        <v>68</v>
      </c>
      <c r="C639" s="6" t="s">
        <v>2143</v>
      </c>
      <c r="D639" s="6">
        <v>14.9</v>
      </c>
      <c r="E639" s="6">
        <v>21.5</v>
      </c>
      <c r="F639" s="22">
        <v>23.2</v>
      </c>
      <c r="G639" s="6">
        <v>17.7</v>
      </c>
      <c r="H639" s="6">
        <v>43.2</v>
      </c>
      <c r="I639" s="6" t="s">
        <v>2025</v>
      </c>
    </row>
    <row r="640" spans="1:9" ht="15">
      <c r="A640" s="6" t="s">
        <v>776</v>
      </c>
      <c r="B640" s="6" t="s">
        <v>2</v>
      </c>
      <c r="C640" s="6" t="s">
        <v>2143</v>
      </c>
      <c r="D640" s="6">
        <v>23.5</v>
      </c>
      <c r="E640" s="6">
        <v>35.6</v>
      </c>
      <c r="F640" s="22">
        <v>22</v>
      </c>
      <c r="G640" s="6">
        <v>33</v>
      </c>
      <c r="H640" s="6">
        <v>38.799999999999997</v>
      </c>
      <c r="I640" s="6" t="s">
        <v>2025</v>
      </c>
    </row>
    <row r="641" spans="1:9" ht="15">
      <c r="A641" s="6" t="s">
        <v>695</v>
      </c>
      <c r="B641" s="6" t="s">
        <v>696</v>
      </c>
      <c r="C641" s="6" t="s">
        <v>2143</v>
      </c>
      <c r="D641" s="6">
        <v>21.9</v>
      </c>
      <c r="E641" s="6">
        <v>47.9</v>
      </c>
      <c r="F641" s="22">
        <v>11.7</v>
      </c>
      <c r="G641" s="6">
        <v>24</v>
      </c>
      <c r="H641" s="6">
        <v>32.4</v>
      </c>
      <c r="I641" s="6" t="s">
        <v>2025</v>
      </c>
    </row>
    <row r="642" spans="1:9" ht="15">
      <c r="A642" s="6" t="s">
        <v>2163</v>
      </c>
      <c r="B642" s="6" t="s">
        <v>562</v>
      </c>
      <c r="C642" s="6" t="s">
        <v>2143</v>
      </c>
      <c r="D642" s="6">
        <v>16.7</v>
      </c>
      <c r="E642" s="6">
        <v>43.5</v>
      </c>
      <c r="F642" s="22">
        <v>7.1</v>
      </c>
      <c r="G642" s="6">
        <v>45.2</v>
      </c>
      <c r="H642" s="6">
        <v>32.1</v>
      </c>
      <c r="I642" s="6" t="s">
        <v>2025</v>
      </c>
    </row>
    <row r="643" spans="1:9" ht="15">
      <c r="A643" s="6" t="s">
        <v>2164</v>
      </c>
      <c r="B643" s="6" t="s">
        <v>151</v>
      </c>
      <c r="C643" s="6" t="s">
        <v>2143</v>
      </c>
      <c r="D643" s="6">
        <v>15.5</v>
      </c>
      <c r="E643" s="6">
        <v>46.2</v>
      </c>
      <c r="F643" s="22">
        <v>13</v>
      </c>
      <c r="G643" s="6">
        <v>20.8</v>
      </c>
      <c r="H643" s="6">
        <v>56.4</v>
      </c>
      <c r="I643" s="6" t="s">
        <v>2025</v>
      </c>
    </row>
    <row r="644" spans="1:9" ht="15">
      <c r="A644" s="6" t="s">
        <v>697</v>
      </c>
      <c r="B644" s="6" t="s">
        <v>6</v>
      </c>
      <c r="C644" s="6" t="s">
        <v>2143</v>
      </c>
      <c r="D644" s="6">
        <v>17</v>
      </c>
      <c r="E644" s="6">
        <v>76.099999999999994</v>
      </c>
      <c r="F644" s="22">
        <v>9.1999999999999993</v>
      </c>
      <c r="G644" s="6">
        <v>27.7</v>
      </c>
      <c r="H644" s="6">
        <v>32.6</v>
      </c>
      <c r="I644" s="6" t="s">
        <v>2025</v>
      </c>
    </row>
    <row r="645" spans="1:9" ht="15">
      <c r="A645" s="6" t="s">
        <v>548</v>
      </c>
      <c r="B645" s="6" t="s">
        <v>316</v>
      </c>
      <c r="C645" s="6" t="s">
        <v>2143</v>
      </c>
      <c r="D645" s="6">
        <v>18.899999999999999</v>
      </c>
      <c r="E645" s="6">
        <v>42.4</v>
      </c>
      <c r="F645" s="22">
        <v>20.8</v>
      </c>
      <c r="G645" s="6">
        <v>36.4</v>
      </c>
      <c r="H645" s="6">
        <v>38.5</v>
      </c>
      <c r="I645" s="6" t="s">
        <v>2025</v>
      </c>
    </row>
    <row r="646" spans="1:9" ht="15">
      <c r="A646" s="6" t="s">
        <v>517</v>
      </c>
      <c r="B646" s="6" t="s">
        <v>23</v>
      </c>
      <c r="C646" s="6" t="s">
        <v>2143</v>
      </c>
      <c r="D646" s="6">
        <v>21.8</v>
      </c>
      <c r="E646" s="6">
        <v>21</v>
      </c>
      <c r="F646" s="22">
        <v>20.100000000000001</v>
      </c>
      <c r="G646" s="6">
        <v>29.3</v>
      </c>
      <c r="H646" s="6">
        <v>81.5</v>
      </c>
      <c r="I646" s="6" t="s">
        <v>2025</v>
      </c>
    </row>
    <row r="647" spans="1:9" ht="15">
      <c r="A647" s="6" t="s">
        <v>2165</v>
      </c>
      <c r="B647" s="6" t="s">
        <v>6</v>
      </c>
      <c r="C647" s="6" t="s">
        <v>2143</v>
      </c>
      <c r="D647" s="6">
        <v>16.3</v>
      </c>
      <c r="E647" s="6">
        <v>62.1</v>
      </c>
      <c r="F647" s="22">
        <v>12.4</v>
      </c>
      <c r="G647" s="6">
        <v>37.700000000000003</v>
      </c>
      <c r="H647" s="6">
        <v>32.799999999999997</v>
      </c>
      <c r="I647" s="6" t="s">
        <v>2025</v>
      </c>
    </row>
    <row r="648" spans="1:9" ht="15">
      <c r="A648" s="6" t="s">
        <v>535</v>
      </c>
      <c r="B648" s="6" t="s">
        <v>159</v>
      </c>
      <c r="C648" s="6" t="s">
        <v>2143</v>
      </c>
      <c r="D648" s="6">
        <v>39</v>
      </c>
      <c r="E648" s="6">
        <v>15.9</v>
      </c>
      <c r="F648" s="22">
        <v>17.3</v>
      </c>
      <c r="G648" s="6">
        <v>21.9</v>
      </c>
      <c r="H648" s="6">
        <v>32.1</v>
      </c>
      <c r="I648" s="6" t="s">
        <v>2025</v>
      </c>
    </row>
    <row r="649" spans="1:9" ht="15">
      <c r="A649" s="6" t="s">
        <v>2166</v>
      </c>
      <c r="B649" s="6" t="s">
        <v>151</v>
      </c>
      <c r="C649" s="6" t="s">
        <v>2143</v>
      </c>
      <c r="D649" s="6">
        <v>11.8</v>
      </c>
      <c r="E649" s="6">
        <v>48.6</v>
      </c>
      <c r="F649" s="22">
        <v>8.5</v>
      </c>
      <c r="G649" s="6">
        <v>52.2</v>
      </c>
      <c r="H649" s="6">
        <v>32.799999999999997</v>
      </c>
      <c r="I649" s="6" t="s">
        <v>2025</v>
      </c>
    </row>
    <row r="650" spans="1:9" ht="15">
      <c r="A650" s="6" t="s">
        <v>698</v>
      </c>
      <c r="B650" s="6" t="s">
        <v>104</v>
      </c>
      <c r="C650" s="6" t="s">
        <v>2143</v>
      </c>
      <c r="D650" s="6">
        <v>15</v>
      </c>
      <c r="E650" s="6">
        <v>72.599999999999994</v>
      </c>
      <c r="F650" s="22">
        <v>10.4</v>
      </c>
      <c r="G650" s="6">
        <v>27.7</v>
      </c>
      <c r="H650" s="6">
        <v>32.1</v>
      </c>
      <c r="I650" s="6" t="s">
        <v>2025</v>
      </c>
    </row>
    <row r="651" spans="1:9" ht="15">
      <c r="A651" s="6" t="s">
        <v>936</v>
      </c>
      <c r="B651" s="6" t="s">
        <v>6</v>
      </c>
      <c r="C651" s="6" t="s">
        <v>2143</v>
      </c>
      <c r="D651" s="6">
        <v>18.8</v>
      </c>
      <c r="E651" s="6">
        <v>76.7</v>
      </c>
      <c r="F651" s="22">
        <v>12.8</v>
      </c>
      <c r="G651" s="6">
        <v>11.7</v>
      </c>
      <c r="H651" s="6">
        <v>32.200000000000003</v>
      </c>
      <c r="I651" s="6" t="s">
        <v>2025</v>
      </c>
    </row>
    <row r="652" spans="1:9" ht="15">
      <c r="A652" s="6" t="s">
        <v>2167</v>
      </c>
      <c r="B652" s="6" t="s">
        <v>438</v>
      </c>
      <c r="C652" s="6" t="s">
        <v>2143</v>
      </c>
      <c r="D652" s="6">
        <v>13.3</v>
      </c>
      <c r="E652" s="6">
        <v>71.5</v>
      </c>
      <c r="F652" s="22">
        <v>7.7</v>
      </c>
      <c r="G652" s="6">
        <v>24.1</v>
      </c>
      <c r="H652" s="6">
        <v>32.799999999999997</v>
      </c>
      <c r="I652" s="6" t="s">
        <v>2025</v>
      </c>
    </row>
    <row r="653" spans="1:9" ht="15">
      <c r="A653" s="6" t="s">
        <v>2168</v>
      </c>
      <c r="B653" s="6" t="s">
        <v>33</v>
      </c>
      <c r="C653" s="6" t="s">
        <v>2143</v>
      </c>
      <c r="D653" s="6">
        <v>28.8</v>
      </c>
      <c r="E653" s="6">
        <v>64.900000000000006</v>
      </c>
      <c r="F653" s="22">
        <v>15</v>
      </c>
      <c r="G653" s="6">
        <v>23.7</v>
      </c>
      <c r="H653" s="6">
        <v>82.7</v>
      </c>
      <c r="I653" s="6" t="s">
        <v>2025</v>
      </c>
    </row>
    <row r="654" spans="1:9" ht="15">
      <c r="A654" s="6" t="s">
        <v>2169</v>
      </c>
      <c r="B654" s="6" t="s">
        <v>6</v>
      </c>
      <c r="C654" s="6" t="s">
        <v>2143</v>
      </c>
      <c r="D654" s="6">
        <v>14.2</v>
      </c>
      <c r="E654" s="6">
        <v>73.599999999999994</v>
      </c>
      <c r="F654" s="22">
        <v>10.6</v>
      </c>
      <c r="G654" s="6">
        <v>23.6</v>
      </c>
      <c r="H654" s="6">
        <v>35.1</v>
      </c>
      <c r="I654" s="6" t="s">
        <v>2025</v>
      </c>
    </row>
    <row r="655" spans="1:9" ht="15">
      <c r="A655" s="6" t="s">
        <v>2170</v>
      </c>
      <c r="B655" s="6" t="s">
        <v>35</v>
      </c>
      <c r="C655" s="6" t="s">
        <v>2143</v>
      </c>
      <c r="D655" s="6">
        <v>24.3</v>
      </c>
      <c r="E655" s="6">
        <v>24.5</v>
      </c>
      <c r="F655" s="22">
        <v>29.5</v>
      </c>
      <c r="G655" s="6">
        <v>18.2</v>
      </c>
      <c r="H655" s="6">
        <v>37.5</v>
      </c>
      <c r="I655" s="6" t="s">
        <v>2025</v>
      </c>
    </row>
    <row r="656" spans="1:9" ht="15">
      <c r="A656" s="6" t="s">
        <v>2171</v>
      </c>
      <c r="B656" s="6" t="s">
        <v>584</v>
      </c>
      <c r="C656" s="6" t="s">
        <v>2143</v>
      </c>
      <c r="D656" s="6">
        <v>20.7</v>
      </c>
      <c r="E656" s="6">
        <v>46.5</v>
      </c>
      <c r="F656" s="22">
        <v>11.8</v>
      </c>
      <c r="G656" s="6">
        <v>34.799999999999997</v>
      </c>
      <c r="H656" s="6">
        <v>32.9</v>
      </c>
      <c r="I656" s="6" t="s">
        <v>2025</v>
      </c>
    </row>
    <row r="657" spans="1:9" ht="15">
      <c r="A657" s="6" t="s">
        <v>2172</v>
      </c>
      <c r="B657" s="6" t="s">
        <v>125</v>
      </c>
      <c r="C657" s="6" t="s">
        <v>2143</v>
      </c>
      <c r="D657" s="6">
        <v>14.9</v>
      </c>
      <c r="E657" s="6">
        <v>31.9</v>
      </c>
      <c r="F657" s="22">
        <v>12.8</v>
      </c>
      <c r="G657" s="6">
        <v>33.4</v>
      </c>
      <c r="H657" s="6">
        <v>36.4</v>
      </c>
      <c r="I657" s="6" t="s">
        <v>2025</v>
      </c>
    </row>
    <row r="658" spans="1:9" ht="15">
      <c r="A658" s="6" t="s">
        <v>2173</v>
      </c>
      <c r="B658" s="6" t="s">
        <v>125</v>
      </c>
      <c r="C658" s="6" t="s">
        <v>2143</v>
      </c>
      <c r="D658" s="6">
        <v>30.6</v>
      </c>
      <c r="E658" s="6">
        <v>22.7</v>
      </c>
      <c r="F658" s="22">
        <v>14.3</v>
      </c>
      <c r="G658" s="6">
        <v>25.5</v>
      </c>
      <c r="H658" s="6">
        <v>33.6</v>
      </c>
      <c r="I658" s="6" t="s">
        <v>2025</v>
      </c>
    </row>
    <row r="659" spans="1:9" ht="15">
      <c r="A659" s="6" t="s">
        <v>2174</v>
      </c>
      <c r="B659" s="6" t="s">
        <v>125</v>
      </c>
      <c r="C659" s="6" t="s">
        <v>2143</v>
      </c>
      <c r="D659" s="6">
        <v>24.3</v>
      </c>
      <c r="E659" s="6">
        <v>17.2</v>
      </c>
      <c r="F659" s="22">
        <v>23.9</v>
      </c>
      <c r="G659" s="6">
        <v>8</v>
      </c>
      <c r="H659" s="6">
        <v>32.1</v>
      </c>
      <c r="I659" s="6" t="s">
        <v>2025</v>
      </c>
    </row>
    <row r="660" spans="1:9" ht="15">
      <c r="A660" s="6" t="s">
        <v>2175</v>
      </c>
      <c r="B660" s="6" t="s">
        <v>125</v>
      </c>
      <c r="C660" s="6" t="s">
        <v>2143</v>
      </c>
      <c r="D660" s="6">
        <v>31.1</v>
      </c>
      <c r="E660" s="6">
        <v>27.9</v>
      </c>
      <c r="F660" s="22">
        <v>15.7</v>
      </c>
      <c r="G660" s="6">
        <v>20.100000000000001</v>
      </c>
      <c r="H660" s="6">
        <v>41.7</v>
      </c>
      <c r="I660" s="6" t="s">
        <v>2025</v>
      </c>
    </row>
    <row r="661" spans="1:9" ht="15">
      <c r="A661" s="6" t="s">
        <v>2176</v>
      </c>
      <c r="B661" s="6" t="s">
        <v>125</v>
      </c>
      <c r="C661" s="6" t="s">
        <v>2143</v>
      </c>
      <c r="D661" s="6">
        <v>31</v>
      </c>
      <c r="E661" s="6">
        <v>21.5</v>
      </c>
      <c r="F661" s="22">
        <v>10.8</v>
      </c>
      <c r="G661" s="6">
        <v>23.9</v>
      </c>
      <c r="H661" s="6">
        <v>32.1</v>
      </c>
      <c r="I661" s="6" t="s">
        <v>2025</v>
      </c>
    </row>
    <row r="662" spans="1:9" ht="15">
      <c r="A662" s="6" t="s">
        <v>2177</v>
      </c>
      <c r="B662" s="6" t="s">
        <v>125</v>
      </c>
      <c r="C662" s="6" t="s">
        <v>2143</v>
      </c>
      <c r="D662" s="6">
        <v>25.3</v>
      </c>
      <c r="E662" s="6">
        <v>24.4</v>
      </c>
      <c r="F662" s="22">
        <v>12.4</v>
      </c>
      <c r="G662" s="6">
        <v>20.100000000000001</v>
      </c>
      <c r="H662" s="6">
        <v>54</v>
      </c>
      <c r="I662" s="6" t="s">
        <v>2025</v>
      </c>
    </row>
    <row r="663" spans="1:9" ht="15">
      <c r="A663" s="6" t="s">
        <v>2178</v>
      </c>
      <c r="B663" s="6" t="s">
        <v>125</v>
      </c>
      <c r="C663" s="6" t="s">
        <v>2143</v>
      </c>
      <c r="D663" s="6">
        <v>37.5</v>
      </c>
      <c r="E663" s="6">
        <v>22.3</v>
      </c>
      <c r="F663" s="22">
        <v>19.100000000000001</v>
      </c>
      <c r="G663" s="6">
        <v>26.8</v>
      </c>
      <c r="H663" s="6">
        <v>32.1</v>
      </c>
      <c r="I663" s="6" t="s">
        <v>2025</v>
      </c>
    </row>
    <row r="664" spans="1:9" ht="15">
      <c r="A664" s="6" t="s">
        <v>2179</v>
      </c>
      <c r="B664" s="6" t="s">
        <v>68</v>
      </c>
      <c r="C664" s="6" t="s">
        <v>2143</v>
      </c>
      <c r="D664" s="6">
        <v>14.8</v>
      </c>
      <c r="E664" s="6">
        <v>26</v>
      </c>
      <c r="F664" s="22">
        <v>15.6</v>
      </c>
      <c r="G664" s="6">
        <v>36</v>
      </c>
      <c r="H664" s="6">
        <v>38</v>
      </c>
      <c r="I664" s="6" t="s">
        <v>2025</v>
      </c>
    </row>
    <row r="665" spans="1:9" ht="15">
      <c r="A665" s="6" t="s">
        <v>2180</v>
      </c>
      <c r="B665" s="6" t="s">
        <v>2</v>
      </c>
      <c r="C665" s="6" t="s">
        <v>2143</v>
      </c>
      <c r="D665" s="6">
        <v>25.5</v>
      </c>
      <c r="E665" s="6">
        <v>60.6</v>
      </c>
      <c r="F665" s="22">
        <v>13.4</v>
      </c>
      <c r="G665" s="6">
        <v>28.8</v>
      </c>
      <c r="H665" s="6">
        <v>36.6</v>
      </c>
      <c r="I665" s="6" t="s">
        <v>2025</v>
      </c>
    </row>
    <row r="666" spans="1:9" ht="15">
      <c r="A666" s="6" t="s">
        <v>938</v>
      </c>
      <c r="B666" s="6" t="s">
        <v>939</v>
      </c>
      <c r="C666" s="6" t="s">
        <v>2143</v>
      </c>
      <c r="D666" s="6">
        <v>16.100000000000001</v>
      </c>
      <c r="E666" s="6">
        <v>49.5</v>
      </c>
      <c r="F666" s="22">
        <v>24.7</v>
      </c>
      <c r="G666" s="6">
        <v>19.5</v>
      </c>
      <c r="H666" s="6">
        <v>34.799999999999997</v>
      </c>
      <c r="I666" s="6" t="s">
        <v>2025</v>
      </c>
    </row>
    <row r="667" spans="1:9" ht="15">
      <c r="A667" s="6" t="s">
        <v>2181</v>
      </c>
      <c r="B667" s="6" t="s">
        <v>6</v>
      </c>
      <c r="C667" s="6" t="s">
        <v>2143</v>
      </c>
      <c r="D667" s="6">
        <v>18</v>
      </c>
      <c r="E667" s="6">
        <v>59.3</v>
      </c>
      <c r="F667" s="22">
        <v>10.7</v>
      </c>
      <c r="G667" s="6">
        <v>38.799999999999997</v>
      </c>
      <c r="H667" s="6">
        <v>33.200000000000003</v>
      </c>
      <c r="I667" s="6" t="s">
        <v>2025</v>
      </c>
    </row>
    <row r="668" spans="1:9" ht="15">
      <c r="A668" s="6" t="s">
        <v>940</v>
      </c>
      <c r="B668" s="6" t="s">
        <v>6</v>
      </c>
      <c r="C668" s="6" t="s">
        <v>2143</v>
      </c>
      <c r="D668" s="6">
        <v>15.4</v>
      </c>
      <c r="E668" s="6">
        <v>82.9</v>
      </c>
      <c r="F668" s="22">
        <v>11.2</v>
      </c>
      <c r="G668" s="6">
        <v>35.9</v>
      </c>
      <c r="H668" s="6">
        <v>33.4</v>
      </c>
      <c r="I668" s="6" t="s">
        <v>2025</v>
      </c>
    </row>
    <row r="669" spans="1:9" ht="15">
      <c r="A669" s="6" t="s">
        <v>791</v>
      </c>
      <c r="B669" s="6" t="s">
        <v>438</v>
      </c>
      <c r="C669" s="6" t="s">
        <v>2143</v>
      </c>
      <c r="D669" s="6">
        <v>20.3</v>
      </c>
      <c r="E669" s="6">
        <v>21.9</v>
      </c>
      <c r="F669" s="22">
        <v>10.5</v>
      </c>
      <c r="G669" s="6">
        <v>36.5</v>
      </c>
      <c r="H669" s="6">
        <v>32.6</v>
      </c>
      <c r="I669" s="6" t="s">
        <v>2025</v>
      </c>
    </row>
    <row r="670" spans="1:9" ht="15">
      <c r="A670" s="6" t="s">
        <v>734</v>
      </c>
      <c r="B670" s="6" t="s">
        <v>153</v>
      </c>
      <c r="C670" s="6" t="s">
        <v>2143</v>
      </c>
      <c r="D670" s="6">
        <v>22.2</v>
      </c>
      <c r="E670" s="6">
        <v>35.299999999999997</v>
      </c>
      <c r="F670" s="22">
        <v>24.7</v>
      </c>
      <c r="G670" s="6">
        <v>27.7</v>
      </c>
      <c r="H670" s="6">
        <v>33.700000000000003</v>
      </c>
      <c r="I670" s="6" t="s">
        <v>2025</v>
      </c>
    </row>
    <row r="671" spans="1:9" ht="15">
      <c r="A671" s="6" t="s">
        <v>2182</v>
      </c>
      <c r="B671" s="6" t="s">
        <v>2</v>
      </c>
      <c r="C671" s="6" t="s">
        <v>2143</v>
      </c>
      <c r="D671" s="6">
        <v>35.799999999999997</v>
      </c>
      <c r="E671" s="6">
        <v>26.6</v>
      </c>
      <c r="F671" s="22">
        <v>4.8</v>
      </c>
      <c r="G671" s="6">
        <v>18.899999999999999</v>
      </c>
      <c r="H671" s="6">
        <v>32.1</v>
      </c>
      <c r="I671" s="6" t="s">
        <v>2025</v>
      </c>
    </row>
    <row r="672" spans="1:9" ht="15">
      <c r="A672" s="6" t="s">
        <v>942</v>
      </c>
      <c r="B672" s="6" t="s">
        <v>6</v>
      </c>
      <c r="C672" s="6" t="s">
        <v>2143</v>
      </c>
      <c r="D672" s="6">
        <v>18.3</v>
      </c>
      <c r="E672" s="6">
        <v>63.6</v>
      </c>
      <c r="F672" s="22">
        <v>12.6</v>
      </c>
      <c r="G672" s="6">
        <v>24.5</v>
      </c>
      <c r="H672" s="6">
        <v>32.9</v>
      </c>
      <c r="I672" s="6" t="s">
        <v>2025</v>
      </c>
    </row>
    <row r="673" spans="1:9" ht="15">
      <c r="A673" s="6" t="s">
        <v>1688</v>
      </c>
      <c r="B673" s="6" t="s">
        <v>23</v>
      </c>
      <c r="C673" s="6" t="s">
        <v>2143</v>
      </c>
      <c r="D673" s="6">
        <v>17</v>
      </c>
      <c r="E673" s="6">
        <v>16.2</v>
      </c>
      <c r="F673" s="22">
        <v>17</v>
      </c>
      <c r="G673" s="6">
        <v>34.799999999999997</v>
      </c>
      <c r="H673" s="6">
        <v>45.2</v>
      </c>
      <c r="I673" s="6" t="s">
        <v>2025</v>
      </c>
    </row>
    <row r="674" spans="1:9" ht="15">
      <c r="A674" s="6" t="s">
        <v>2183</v>
      </c>
      <c r="B674" s="6" t="s">
        <v>159</v>
      </c>
      <c r="C674" s="6" t="s">
        <v>2143</v>
      </c>
      <c r="D674" s="6">
        <v>26.6</v>
      </c>
      <c r="E674" s="6">
        <v>14.6</v>
      </c>
      <c r="F674" s="22">
        <v>16.600000000000001</v>
      </c>
      <c r="G674" s="6">
        <v>42.1</v>
      </c>
      <c r="H674" s="6">
        <v>35.4</v>
      </c>
      <c r="I674" s="6" t="s">
        <v>2025</v>
      </c>
    </row>
    <row r="675" spans="1:9" ht="15">
      <c r="A675" s="6" t="s">
        <v>603</v>
      </c>
      <c r="B675" s="6" t="s">
        <v>2038</v>
      </c>
      <c r="C675" s="6" t="s">
        <v>2143</v>
      </c>
      <c r="D675" s="6">
        <v>21.3</v>
      </c>
      <c r="E675" s="6">
        <v>25.2</v>
      </c>
      <c r="F675" s="22">
        <v>19.8</v>
      </c>
      <c r="G675" s="6">
        <v>23.3</v>
      </c>
      <c r="H675" s="6">
        <v>59.9</v>
      </c>
      <c r="I675" s="6" t="s">
        <v>2025</v>
      </c>
    </row>
    <row r="676" spans="1:9" ht="15">
      <c r="A676" s="6" t="s">
        <v>2184</v>
      </c>
      <c r="B676" s="6" t="s">
        <v>338</v>
      </c>
      <c r="C676" s="6" t="s">
        <v>2143</v>
      </c>
      <c r="D676" s="6">
        <v>24.8</v>
      </c>
      <c r="E676" s="6">
        <v>45.2</v>
      </c>
      <c r="F676" s="22">
        <v>23.2</v>
      </c>
      <c r="G676" s="6">
        <v>15.2</v>
      </c>
      <c r="H676" s="6">
        <v>36.9</v>
      </c>
      <c r="I676" s="6" t="s">
        <v>2025</v>
      </c>
    </row>
    <row r="677" spans="1:9" ht="15">
      <c r="A677" s="6" t="s">
        <v>1689</v>
      </c>
      <c r="B677" s="6" t="s">
        <v>466</v>
      </c>
      <c r="C677" s="6" t="s">
        <v>2143</v>
      </c>
      <c r="D677" s="6">
        <v>19.5</v>
      </c>
      <c r="E677" s="6">
        <v>18.899999999999999</v>
      </c>
      <c r="F677" s="22">
        <v>20</v>
      </c>
      <c r="G677" s="6">
        <v>38.4</v>
      </c>
      <c r="H677" s="6">
        <v>89.8</v>
      </c>
      <c r="I677" s="6" t="s">
        <v>2025</v>
      </c>
    </row>
    <row r="678" spans="1:9" ht="15">
      <c r="A678" s="6" t="s">
        <v>793</v>
      </c>
      <c r="B678" s="6" t="s">
        <v>438</v>
      </c>
      <c r="C678" s="6" t="s">
        <v>2143</v>
      </c>
      <c r="D678" s="6">
        <v>22.5</v>
      </c>
      <c r="E678" s="6">
        <v>22.2</v>
      </c>
      <c r="F678" s="22">
        <v>23.6</v>
      </c>
      <c r="G678" s="6">
        <v>11.8</v>
      </c>
      <c r="H678" s="6">
        <v>52.4</v>
      </c>
      <c r="I678" s="6" t="s">
        <v>2025</v>
      </c>
    </row>
    <row r="679" spans="1:9" ht="15">
      <c r="A679" s="6" t="s">
        <v>2185</v>
      </c>
      <c r="B679" s="6" t="s">
        <v>438</v>
      </c>
      <c r="C679" s="6" t="s">
        <v>2143</v>
      </c>
      <c r="D679" s="6">
        <v>17.7</v>
      </c>
      <c r="E679" s="6">
        <v>29.2</v>
      </c>
      <c r="F679" s="22">
        <v>9</v>
      </c>
      <c r="G679" s="6">
        <v>25.2</v>
      </c>
      <c r="H679" s="6">
        <v>42.5</v>
      </c>
      <c r="I679" s="6" t="s">
        <v>2025</v>
      </c>
    </row>
    <row r="680" spans="1:9" ht="15">
      <c r="A680" s="6" t="s">
        <v>2186</v>
      </c>
      <c r="B680" s="6" t="s">
        <v>167</v>
      </c>
      <c r="C680" s="6" t="s">
        <v>2143</v>
      </c>
      <c r="D680" s="6">
        <v>13.7</v>
      </c>
      <c r="E680" s="6">
        <v>25.9</v>
      </c>
      <c r="F680" s="22">
        <v>10.9</v>
      </c>
      <c r="G680" s="6">
        <v>50.1</v>
      </c>
      <c r="H680" s="6">
        <v>34.200000000000003</v>
      </c>
      <c r="I680" s="6" t="s">
        <v>2025</v>
      </c>
    </row>
    <row r="681" spans="1:9" ht="15">
      <c r="A681" s="6" t="s">
        <v>459</v>
      </c>
      <c r="B681" s="6" t="s">
        <v>386</v>
      </c>
      <c r="C681" s="6" t="s">
        <v>2143</v>
      </c>
      <c r="D681" s="6">
        <v>23.8</v>
      </c>
      <c r="E681" s="6">
        <v>34.6</v>
      </c>
      <c r="F681" s="22">
        <v>14.7</v>
      </c>
      <c r="G681" s="6">
        <v>38.1</v>
      </c>
      <c r="H681" s="6">
        <v>33.6</v>
      </c>
      <c r="I681" s="6" t="s">
        <v>2025</v>
      </c>
    </row>
    <row r="682" spans="1:9" ht="15">
      <c r="A682" s="6" t="s">
        <v>2187</v>
      </c>
      <c r="B682" s="6" t="s">
        <v>35</v>
      </c>
      <c r="C682" s="6" t="s">
        <v>2143</v>
      </c>
      <c r="D682" s="6">
        <v>32.4</v>
      </c>
      <c r="E682" s="6">
        <v>13.9</v>
      </c>
      <c r="F682" s="22">
        <v>10.9</v>
      </c>
      <c r="G682" s="6">
        <v>15.2</v>
      </c>
      <c r="H682" s="6">
        <v>35.299999999999997</v>
      </c>
      <c r="I682" s="6" t="s">
        <v>2025</v>
      </c>
    </row>
    <row r="683" spans="1:9" ht="15">
      <c r="A683" s="6" t="s">
        <v>528</v>
      </c>
      <c r="B683" s="6" t="s">
        <v>23</v>
      </c>
      <c r="C683" s="6" t="s">
        <v>2143</v>
      </c>
      <c r="D683" s="6">
        <v>28.1</v>
      </c>
      <c r="E683" s="6">
        <v>25.2</v>
      </c>
      <c r="F683" s="22">
        <v>15.9</v>
      </c>
      <c r="G683" s="6">
        <v>20.5</v>
      </c>
      <c r="H683" s="6">
        <v>42.2</v>
      </c>
      <c r="I683" s="6" t="s">
        <v>2025</v>
      </c>
    </row>
    <row r="684" spans="1:9" ht="15">
      <c r="A684" s="6" t="s">
        <v>680</v>
      </c>
      <c r="B684" s="6" t="s">
        <v>201</v>
      </c>
      <c r="C684" s="6" t="s">
        <v>2143</v>
      </c>
      <c r="D684" s="6">
        <v>16.7</v>
      </c>
      <c r="E684" s="6">
        <v>43.2</v>
      </c>
      <c r="F684" s="22">
        <v>18.399999999999999</v>
      </c>
      <c r="G684" s="6">
        <v>23.5</v>
      </c>
      <c r="H684" s="6">
        <v>37.4</v>
      </c>
      <c r="I684" s="6" t="s">
        <v>2025</v>
      </c>
    </row>
    <row r="685" spans="1:9" ht="15">
      <c r="A685" s="6" t="s">
        <v>2188</v>
      </c>
      <c r="B685" s="6" t="s">
        <v>628</v>
      </c>
      <c r="C685" s="6" t="s">
        <v>2143</v>
      </c>
      <c r="D685" s="6">
        <v>10.4</v>
      </c>
      <c r="E685" s="6">
        <v>62.4</v>
      </c>
      <c r="F685" s="22">
        <v>7.6</v>
      </c>
      <c r="G685" s="6">
        <v>50.2</v>
      </c>
      <c r="H685" s="6">
        <v>33.200000000000003</v>
      </c>
      <c r="I685" s="6" t="s">
        <v>2025</v>
      </c>
    </row>
    <row r="686" spans="1:9" ht="15">
      <c r="A686" s="6" t="s">
        <v>2189</v>
      </c>
      <c r="B686" s="6" t="s">
        <v>35</v>
      </c>
      <c r="C686" s="6" t="s">
        <v>2143</v>
      </c>
      <c r="D686" s="6">
        <v>34.5</v>
      </c>
      <c r="E686" s="6">
        <v>18.3</v>
      </c>
      <c r="F686" s="22">
        <v>11.3</v>
      </c>
      <c r="G686" s="6">
        <v>23.5</v>
      </c>
      <c r="H686" s="6">
        <v>49.1</v>
      </c>
      <c r="I686" s="6" t="s">
        <v>2025</v>
      </c>
    </row>
    <row r="687" spans="1:9" ht="15">
      <c r="A687" s="6" t="s">
        <v>2190</v>
      </c>
      <c r="B687" s="6" t="s">
        <v>466</v>
      </c>
      <c r="C687" s="6" t="s">
        <v>2143</v>
      </c>
      <c r="D687" s="6">
        <v>18.899999999999999</v>
      </c>
      <c r="E687" s="6">
        <v>14.3</v>
      </c>
      <c r="F687" s="22">
        <v>13.2</v>
      </c>
      <c r="G687" s="6">
        <v>28</v>
      </c>
      <c r="H687" s="6">
        <v>43</v>
      </c>
      <c r="I687" s="6" t="s">
        <v>2025</v>
      </c>
    </row>
    <row r="688" spans="1:9" ht="15">
      <c r="A688" s="6" t="s">
        <v>606</v>
      </c>
      <c r="B688" s="6" t="s">
        <v>35</v>
      </c>
      <c r="C688" s="6" t="s">
        <v>2143</v>
      </c>
      <c r="D688" s="6">
        <v>27.5</v>
      </c>
      <c r="E688" s="6">
        <v>20.3</v>
      </c>
      <c r="F688" s="22">
        <v>16</v>
      </c>
      <c r="G688" s="6">
        <v>36.6</v>
      </c>
      <c r="H688" s="6">
        <v>34.200000000000003</v>
      </c>
      <c r="I688" s="6" t="s">
        <v>2025</v>
      </c>
    </row>
    <row r="689" spans="1:9" ht="15">
      <c r="A689" s="6" t="s">
        <v>2191</v>
      </c>
      <c r="B689" s="6" t="s">
        <v>68</v>
      </c>
      <c r="C689" s="6" t="s">
        <v>2143</v>
      </c>
      <c r="D689" s="6">
        <v>20.5</v>
      </c>
      <c r="E689" s="6">
        <v>22.1</v>
      </c>
      <c r="F689" s="22">
        <v>18.5</v>
      </c>
      <c r="G689" s="6">
        <v>25.4</v>
      </c>
      <c r="H689" s="6">
        <v>35.200000000000003</v>
      </c>
      <c r="I689" s="6" t="s">
        <v>2025</v>
      </c>
    </row>
    <row r="690" spans="1:9" ht="15">
      <c r="A690" s="6" t="s">
        <v>225</v>
      </c>
      <c r="B690" s="6" t="s">
        <v>35</v>
      </c>
      <c r="C690" s="6" t="s">
        <v>2143</v>
      </c>
      <c r="D690" s="6">
        <v>30.3</v>
      </c>
      <c r="E690" s="6">
        <v>25.9</v>
      </c>
      <c r="F690" s="22">
        <v>20.7</v>
      </c>
      <c r="G690" s="6">
        <v>30.5</v>
      </c>
      <c r="H690" s="6">
        <v>40.9</v>
      </c>
      <c r="I690" s="6" t="s">
        <v>2025</v>
      </c>
    </row>
    <row r="691" spans="1:9" ht="15">
      <c r="A691" s="6" t="s">
        <v>2192</v>
      </c>
      <c r="B691" s="6" t="s">
        <v>167</v>
      </c>
      <c r="C691" s="6" t="s">
        <v>2143</v>
      </c>
      <c r="D691" s="6">
        <v>14.8</v>
      </c>
      <c r="E691" s="6">
        <v>39.200000000000003</v>
      </c>
      <c r="F691" s="22">
        <v>9.5</v>
      </c>
      <c r="G691" s="6">
        <v>35.299999999999997</v>
      </c>
      <c r="H691" s="6">
        <v>35</v>
      </c>
      <c r="I691" s="6" t="s">
        <v>2025</v>
      </c>
    </row>
    <row r="692" spans="1:9" ht="15">
      <c r="A692" s="6" t="s">
        <v>2193</v>
      </c>
      <c r="B692" s="6" t="s">
        <v>264</v>
      </c>
      <c r="C692" s="6" t="s">
        <v>2143</v>
      </c>
      <c r="D692" s="6">
        <v>16.600000000000001</v>
      </c>
      <c r="E692" s="6">
        <v>28.8</v>
      </c>
      <c r="F692" s="22">
        <v>11.4</v>
      </c>
      <c r="G692" s="6">
        <v>42.1</v>
      </c>
      <c r="H692" s="6">
        <v>80.3</v>
      </c>
      <c r="I692" s="6" t="s">
        <v>2025</v>
      </c>
    </row>
    <row r="693" spans="1:9" ht="15">
      <c r="A693" s="6" t="s">
        <v>2194</v>
      </c>
      <c r="B693" s="6" t="s">
        <v>6</v>
      </c>
      <c r="C693" s="6" t="s">
        <v>2143</v>
      </c>
      <c r="D693" s="6">
        <v>16.600000000000001</v>
      </c>
      <c r="E693" s="6">
        <v>79.7</v>
      </c>
      <c r="F693" s="22">
        <v>14.2</v>
      </c>
      <c r="G693" s="6">
        <v>27.5</v>
      </c>
      <c r="H693" s="6">
        <v>32.700000000000003</v>
      </c>
      <c r="I693" s="6" t="s">
        <v>2025</v>
      </c>
    </row>
    <row r="694" spans="1:9" ht="15">
      <c r="A694" s="6" t="s">
        <v>2195</v>
      </c>
      <c r="B694" s="6" t="s">
        <v>35</v>
      </c>
      <c r="C694" s="6" t="s">
        <v>2143</v>
      </c>
      <c r="D694" s="6">
        <v>18.8</v>
      </c>
      <c r="E694" s="6">
        <v>17.899999999999999</v>
      </c>
      <c r="F694" s="22">
        <v>8.3000000000000007</v>
      </c>
      <c r="G694" s="6">
        <v>33</v>
      </c>
      <c r="H694" s="6">
        <v>35.6</v>
      </c>
      <c r="I694" s="6" t="s">
        <v>2025</v>
      </c>
    </row>
    <row r="695" spans="1:9" ht="15">
      <c r="A695" s="6" t="s">
        <v>389</v>
      </c>
      <c r="B695" s="6" t="s">
        <v>35</v>
      </c>
      <c r="C695" s="6" t="s">
        <v>2143</v>
      </c>
      <c r="D695" s="6">
        <v>29.3</v>
      </c>
      <c r="E695" s="6">
        <v>22.7</v>
      </c>
      <c r="F695" s="22">
        <v>19.2</v>
      </c>
      <c r="G695" s="6">
        <v>25.3</v>
      </c>
      <c r="H695" s="6">
        <v>41.5</v>
      </c>
      <c r="I695" s="6" t="s">
        <v>2025</v>
      </c>
    </row>
    <row r="696" spans="1:9" ht="15">
      <c r="A696" s="6" t="s">
        <v>2196</v>
      </c>
      <c r="B696" s="6" t="s">
        <v>35</v>
      </c>
      <c r="C696" s="6" t="s">
        <v>2143</v>
      </c>
      <c r="D696" s="6">
        <v>20</v>
      </c>
      <c r="E696" s="6">
        <v>25.9</v>
      </c>
      <c r="F696" s="22">
        <v>9.4</v>
      </c>
      <c r="G696" s="6">
        <v>42.7</v>
      </c>
      <c r="H696" s="6">
        <v>39.6</v>
      </c>
      <c r="I696" s="6" t="s">
        <v>2025</v>
      </c>
    </row>
    <row r="697" spans="1:9" ht="15">
      <c r="A697" s="6" t="s">
        <v>802</v>
      </c>
      <c r="B697" s="6" t="s">
        <v>2038</v>
      </c>
      <c r="C697" s="6" t="s">
        <v>2143</v>
      </c>
      <c r="D697" s="6">
        <v>23.8</v>
      </c>
      <c r="E697" s="6">
        <v>24</v>
      </c>
      <c r="F697" s="22">
        <v>24.5</v>
      </c>
      <c r="G697" s="6">
        <v>20.2</v>
      </c>
      <c r="H697" s="6">
        <v>36.700000000000003</v>
      </c>
      <c r="I697" s="6" t="s">
        <v>2025</v>
      </c>
    </row>
    <row r="698" spans="1:9" ht="15">
      <c r="A698" s="6" t="s">
        <v>608</v>
      </c>
      <c r="B698" s="6" t="s">
        <v>35</v>
      </c>
      <c r="C698" s="6" t="s">
        <v>2143</v>
      </c>
      <c r="D698" s="6">
        <v>25.8</v>
      </c>
      <c r="E698" s="6">
        <v>24.3</v>
      </c>
      <c r="F698" s="22">
        <v>12.3</v>
      </c>
      <c r="G698" s="6">
        <v>31.3</v>
      </c>
      <c r="H698" s="6">
        <v>43.4</v>
      </c>
      <c r="I698" s="6" t="s">
        <v>2025</v>
      </c>
    </row>
    <row r="699" spans="1:9" ht="15">
      <c r="A699" s="6" t="s">
        <v>803</v>
      </c>
      <c r="B699" s="6" t="s">
        <v>804</v>
      </c>
      <c r="C699" s="6" t="s">
        <v>2143</v>
      </c>
      <c r="D699" s="6">
        <v>18.100000000000001</v>
      </c>
      <c r="E699" s="6">
        <v>69.400000000000006</v>
      </c>
      <c r="F699" s="22">
        <v>8.9</v>
      </c>
      <c r="G699" s="6">
        <v>28.3</v>
      </c>
      <c r="H699" s="6">
        <v>37.1</v>
      </c>
      <c r="I699" s="6" t="s">
        <v>2025</v>
      </c>
    </row>
    <row r="700" spans="1:9" ht="15">
      <c r="A700" s="6" t="s">
        <v>705</v>
      </c>
      <c r="B700" s="6" t="s">
        <v>2038</v>
      </c>
      <c r="C700" s="6" t="s">
        <v>2143</v>
      </c>
      <c r="D700" s="6">
        <v>19.2</v>
      </c>
      <c r="E700" s="6">
        <v>23.4</v>
      </c>
      <c r="F700" s="22">
        <v>17.899999999999999</v>
      </c>
      <c r="G700" s="6">
        <v>21.4</v>
      </c>
      <c r="H700" s="6">
        <v>39.6</v>
      </c>
      <c r="I700" s="6" t="s">
        <v>2025</v>
      </c>
    </row>
    <row r="701" spans="1:9" ht="15">
      <c r="A701" s="6" t="s">
        <v>2197</v>
      </c>
      <c r="B701" s="6" t="s">
        <v>151</v>
      </c>
      <c r="C701" s="6" t="s">
        <v>2143</v>
      </c>
      <c r="D701" s="6">
        <v>14.3</v>
      </c>
      <c r="E701" s="6">
        <v>40.9</v>
      </c>
      <c r="F701" s="22">
        <v>10.199999999999999</v>
      </c>
      <c r="G701" s="6">
        <v>22.8</v>
      </c>
      <c r="H701" s="6">
        <v>53</v>
      </c>
      <c r="I701" s="6" t="s">
        <v>2025</v>
      </c>
    </row>
    <row r="702" spans="1:9" ht="15">
      <c r="A702" s="6" t="s">
        <v>2198</v>
      </c>
      <c r="B702" s="6" t="s">
        <v>167</v>
      </c>
      <c r="C702" s="6" t="s">
        <v>2143</v>
      </c>
      <c r="D702" s="6">
        <v>16.899999999999999</v>
      </c>
      <c r="E702" s="6">
        <v>47.1</v>
      </c>
      <c r="F702" s="22">
        <v>9.6</v>
      </c>
      <c r="G702" s="6">
        <v>48.5</v>
      </c>
      <c r="H702" s="6">
        <v>32.700000000000003</v>
      </c>
      <c r="I702" s="6" t="s">
        <v>2025</v>
      </c>
    </row>
    <row r="703" spans="1:9" ht="15">
      <c r="A703" s="6" t="s">
        <v>2199</v>
      </c>
      <c r="B703" s="6" t="s">
        <v>6</v>
      </c>
      <c r="C703" s="6" t="s">
        <v>2143</v>
      </c>
      <c r="D703" s="6">
        <v>15.7</v>
      </c>
      <c r="E703" s="6">
        <v>41.5</v>
      </c>
      <c r="F703" s="22">
        <v>10.8</v>
      </c>
      <c r="G703" s="6">
        <v>28.4</v>
      </c>
      <c r="H703" s="6">
        <v>32.6</v>
      </c>
      <c r="I703" s="6" t="s">
        <v>2025</v>
      </c>
    </row>
    <row r="704" spans="1:9" ht="15">
      <c r="A704" s="6" t="s">
        <v>2200</v>
      </c>
      <c r="B704" s="6" t="s">
        <v>6</v>
      </c>
      <c r="C704" s="6" t="s">
        <v>2143</v>
      </c>
      <c r="D704" s="6">
        <v>15.8</v>
      </c>
      <c r="E704" s="6">
        <v>61.2</v>
      </c>
      <c r="F704" s="22">
        <v>12.1</v>
      </c>
      <c r="G704" s="6">
        <v>22.6</v>
      </c>
      <c r="H704" s="6">
        <v>33.299999999999997</v>
      </c>
      <c r="I704" s="6" t="s">
        <v>2025</v>
      </c>
    </row>
    <row r="705" spans="1:9" ht="15">
      <c r="A705" s="6" t="s">
        <v>681</v>
      </c>
      <c r="B705" s="6" t="s">
        <v>682</v>
      </c>
      <c r="C705" s="6" t="s">
        <v>2143</v>
      </c>
      <c r="D705" s="6">
        <v>24</v>
      </c>
      <c r="E705" s="6">
        <v>35.799999999999997</v>
      </c>
      <c r="F705" s="22">
        <v>14.7</v>
      </c>
      <c r="G705" s="6">
        <v>27.3</v>
      </c>
      <c r="H705" s="6">
        <v>35.4</v>
      </c>
      <c r="I705" s="6" t="s">
        <v>2025</v>
      </c>
    </row>
    <row r="706" spans="1:9" ht="15">
      <c r="A706" s="6" t="s">
        <v>707</v>
      </c>
      <c r="B706" s="6" t="s">
        <v>6</v>
      </c>
      <c r="C706" s="6" t="s">
        <v>2143</v>
      </c>
      <c r="D706" s="6">
        <v>16.100000000000001</v>
      </c>
      <c r="E706" s="6">
        <v>82</v>
      </c>
      <c r="F706" s="22">
        <v>11.5</v>
      </c>
      <c r="G706" s="6">
        <v>19.399999999999999</v>
      </c>
      <c r="H706" s="6">
        <v>32.6</v>
      </c>
      <c r="I706" s="6" t="s">
        <v>2025</v>
      </c>
    </row>
    <row r="707" spans="1:9" ht="15">
      <c r="A707" s="6" t="s">
        <v>811</v>
      </c>
      <c r="B707" s="6" t="s">
        <v>6</v>
      </c>
      <c r="C707" s="6" t="s">
        <v>2143</v>
      </c>
      <c r="D707" s="6">
        <v>18.2</v>
      </c>
      <c r="E707" s="6">
        <v>57.2</v>
      </c>
      <c r="F707" s="22">
        <v>11.4</v>
      </c>
      <c r="G707" s="6">
        <v>32.799999999999997</v>
      </c>
      <c r="H707" s="6">
        <v>32.299999999999997</v>
      </c>
      <c r="I707" s="6" t="s">
        <v>2025</v>
      </c>
    </row>
    <row r="708" spans="1:9" ht="15">
      <c r="A708" s="6" t="s">
        <v>659</v>
      </c>
      <c r="B708" s="6" t="s">
        <v>316</v>
      </c>
      <c r="C708" s="6" t="s">
        <v>2143</v>
      </c>
      <c r="D708" s="6">
        <v>20.8</v>
      </c>
      <c r="E708" s="6">
        <v>54.3</v>
      </c>
      <c r="F708" s="22">
        <v>18.100000000000001</v>
      </c>
      <c r="G708" s="6">
        <v>34.299999999999997</v>
      </c>
      <c r="H708" s="6">
        <v>33.5</v>
      </c>
      <c r="I708" s="6" t="s">
        <v>2025</v>
      </c>
    </row>
    <row r="709" spans="1:9" ht="15">
      <c r="A709" s="6" t="s">
        <v>813</v>
      </c>
      <c r="B709" s="6" t="s">
        <v>2</v>
      </c>
      <c r="C709" s="6" t="s">
        <v>2143</v>
      </c>
      <c r="D709" s="6">
        <v>21.3</v>
      </c>
      <c r="E709" s="6">
        <v>28</v>
      </c>
      <c r="F709" s="22">
        <v>18.5</v>
      </c>
      <c r="G709" s="6">
        <v>40.1</v>
      </c>
      <c r="H709" s="6">
        <v>34.200000000000003</v>
      </c>
      <c r="I709" s="6" t="s">
        <v>2025</v>
      </c>
    </row>
    <row r="710" spans="1:9" ht="15">
      <c r="A710" s="6" t="s">
        <v>505</v>
      </c>
      <c r="B710" s="6" t="s">
        <v>438</v>
      </c>
      <c r="C710" s="6" t="s">
        <v>2143</v>
      </c>
      <c r="D710" s="6">
        <v>27.3</v>
      </c>
      <c r="E710" s="6">
        <v>27.8</v>
      </c>
      <c r="F710" s="22">
        <v>19.5</v>
      </c>
      <c r="G710" s="6">
        <v>31.4</v>
      </c>
      <c r="H710" s="6">
        <v>58.8</v>
      </c>
      <c r="I710" s="6" t="s">
        <v>2025</v>
      </c>
    </row>
    <row r="711" spans="1:9" ht="15">
      <c r="A711" s="6" t="s">
        <v>861</v>
      </c>
      <c r="B711" s="6" t="s">
        <v>167</v>
      </c>
      <c r="C711" s="6" t="s">
        <v>2143</v>
      </c>
      <c r="D711" s="6">
        <v>18.399999999999999</v>
      </c>
      <c r="E711" s="6">
        <v>32</v>
      </c>
      <c r="F711" s="22">
        <v>12.7</v>
      </c>
      <c r="G711" s="6">
        <v>31</v>
      </c>
      <c r="H711" s="6">
        <v>33.5</v>
      </c>
      <c r="I711" s="6" t="s">
        <v>2025</v>
      </c>
    </row>
    <row r="712" spans="1:9" ht="15">
      <c r="A712" s="6" t="s">
        <v>559</v>
      </c>
      <c r="B712" s="6" t="s">
        <v>35</v>
      </c>
      <c r="C712" s="6" t="s">
        <v>2143</v>
      </c>
      <c r="D712" s="6">
        <v>25.1</v>
      </c>
      <c r="E712" s="6">
        <v>23.7</v>
      </c>
      <c r="F712" s="22">
        <v>10.8</v>
      </c>
      <c r="G712" s="6">
        <v>17.899999999999999</v>
      </c>
      <c r="H712" s="6">
        <v>35</v>
      </c>
      <c r="I712" s="6" t="s">
        <v>2025</v>
      </c>
    </row>
    <row r="713" spans="1:9" ht="15">
      <c r="A713" s="6" t="s">
        <v>2201</v>
      </c>
      <c r="B713" s="6" t="s">
        <v>35</v>
      </c>
      <c r="C713" s="6" t="s">
        <v>2143</v>
      </c>
      <c r="D713" s="6">
        <v>26.1</v>
      </c>
      <c r="E713" s="6">
        <v>18.399999999999999</v>
      </c>
      <c r="F713" s="22">
        <v>12.2</v>
      </c>
      <c r="G713" s="6">
        <v>31.2</v>
      </c>
      <c r="H713" s="6">
        <v>41.5</v>
      </c>
      <c r="I713" s="6" t="s">
        <v>2025</v>
      </c>
    </row>
    <row r="714" spans="1:9" ht="15">
      <c r="A714" s="6" t="s">
        <v>2202</v>
      </c>
      <c r="B714" s="6" t="s">
        <v>35</v>
      </c>
      <c r="C714" s="6" t="s">
        <v>2143</v>
      </c>
      <c r="D714" s="6">
        <v>19.100000000000001</v>
      </c>
      <c r="E714" s="6">
        <v>19.7</v>
      </c>
      <c r="F714" s="22">
        <v>18.7</v>
      </c>
      <c r="G714" s="6">
        <v>18.5</v>
      </c>
      <c r="H714" s="6">
        <v>48</v>
      </c>
      <c r="I714" s="6" t="s">
        <v>2025</v>
      </c>
    </row>
    <row r="715" spans="1:9" ht="15">
      <c r="A715" s="6" t="s">
        <v>1773</v>
      </c>
      <c r="B715" s="6" t="s">
        <v>23</v>
      </c>
      <c r="C715" s="6" t="s">
        <v>2143</v>
      </c>
      <c r="D715" s="6">
        <v>22.8</v>
      </c>
      <c r="E715" s="6">
        <v>16.399999999999999</v>
      </c>
      <c r="F715" s="22">
        <v>15.2</v>
      </c>
      <c r="G715" s="6">
        <v>38.6</v>
      </c>
      <c r="H715" s="6">
        <v>42.9</v>
      </c>
      <c r="I715" s="6" t="s">
        <v>2025</v>
      </c>
    </row>
    <row r="716" spans="1:9" ht="15">
      <c r="A716" s="6" t="s">
        <v>1912</v>
      </c>
      <c r="B716" s="6" t="s">
        <v>23</v>
      </c>
      <c r="C716" s="6" t="s">
        <v>2143</v>
      </c>
      <c r="D716" s="6">
        <v>27.2</v>
      </c>
      <c r="E716" s="6">
        <v>18.2</v>
      </c>
      <c r="F716" s="22">
        <v>22.9</v>
      </c>
      <c r="G716" s="6">
        <v>33</v>
      </c>
      <c r="H716" s="6">
        <v>33.200000000000003</v>
      </c>
      <c r="I716" s="6" t="s">
        <v>2025</v>
      </c>
    </row>
    <row r="717" spans="1:9" ht="15">
      <c r="A717" s="6" t="s">
        <v>2203</v>
      </c>
      <c r="B717" s="6" t="s">
        <v>23</v>
      </c>
      <c r="C717" s="6" t="s">
        <v>2143</v>
      </c>
      <c r="D717" s="6">
        <v>17.899999999999999</v>
      </c>
      <c r="E717" s="6">
        <v>15.7</v>
      </c>
      <c r="F717" s="22">
        <v>9</v>
      </c>
      <c r="G717" s="6">
        <v>33.799999999999997</v>
      </c>
      <c r="H717" s="6">
        <v>46.9</v>
      </c>
      <c r="I717" s="6" t="s">
        <v>2025</v>
      </c>
    </row>
    <row r="718" spans="1:9" ht="15">
      <c r="A718" s="6" t="s">
        <v>442</v>
      </c>
      <c r="B718" s="6" t="s">
        <v>68</v>
      </c>
      <c r="C718" s="6" t="s">
        <v>2143</v>
      </c>
      <c r="D718" s="6">
        <v>26.6</v>
      </c>
      <c r="E718" s="6">
        <v>28.4</v>
      </c>
      <c r="F718" s="22">
        <v>23.6</v>
      </c>
      <c r="G718" s="6">
        <v>21.3</v>
      </c>
      <c r="H718" s="6">
        <v>65.8</v>
      </c>
      <c r="I718" s="6" t="s">
        <v>2025</v>
      </c>
    </row>
    <row r="719" spans="1:9" ht="15">
      <c r="A719" s="6" t="s">
        <v>2204</v>
      </c>
      <c r="B719" s="6" t="s">
        <v>68</v>
      </c>
      <c r="C719" s="6" t="s">
        <v>2143</v>
      </c>
      <c r="D719" s="6">
        <v>19.600000000000001</v>
      </c>
      <c r="E719" s="6">
        <v>18.5</v>
      </c>
      <c r="F719" s="22">
        <v>21.6</v>
      </c>
      <c r="G719" s="6">
        <v>17.5</v>
      </c>
      <c r="H719" s="6">
        <v>39.700000000000003</v>
      </c>
      <c r="I719" s="6" t="s">
        <v>2025</v>
      </c>
    </row>
    <row r="720" spans="1:9" ht="15">
      <c r="A720" s="6" t="s">
        <v>560</v>
      </c>
      <c r="B720" s="6" t="s">
        <v>68</v>
      </c>
      <c r="C720" s="6" t="s">
        <v>2143</v>
      </c>
      <c r="D720" s="6">
        <v>18.8</v>
      </c>
      <c r="E720" s="6">
        <v>18.5</v>
      </c>
      <c r="F720" s="22">
        <v>15.4</v>
      </c>
      <c r="G720" s="6">
        <v>25.5</v>
      </c>
      <c r="H720" s="6">
        <v>42.1</v>
      </c>
      <c r="I720" s="6" t="s">
        <v>2025</v>
      </c>
    </row>
    <row r="721" spans="1:9" ht="15">
      <c r="A721" s="6" t="s">
        <v>2205</v>
      </c>
      <c r="B721" s="6" t="s">
        <v>159</v>
      </c>
      <c r="C721" s="6" t="s">
        <v>2143</v>
      </c>
      <c r="D721" s="6">
        <v>21.5</v>
      </c>
      <c r="E721" s="6">
        <v>14</v>
      </c>
      <c r="F721" s="22">
        <v>8.6</v>
      </c>
      <c r="G721" s="6">
        <v>31.7</v>
      </c>
      <c r="H721" s="6">
        <v>32.700000000000003</v>
      </c>
      <c r="I721" s="6" t="s">
        <v>2025</v>
      </c>
    </row>
    <row r="722" spans="1:9" ht="15">
      <c r="A722" s="6" t="s">
        <v>2206</v>
      </c>
      <c r="B722" s="6" t="s">
        <v>562</v>
      </c>
      <c r="C722" s="6" t="s">
        <v>2143</v>
      </c>
      <c r="D722" s="6">
        <v>19.899999999999999</v>
      </c>
      <c r="E722" s="6">
        <v>35.200000000000003</v>
      </c>
      <c r="F722" s="22">
        <v>8.1</v>
      </c>
      <c r="G722" s="6">
        <v>36.200000000000003</v>
      </c>
      <c r="H722" s="6">
        <v>32.6</v>
      </c>
      <c r="I722" s="6" t="s">
        <v>2025</v>
      </c>
    </row>
    <row r="723" spans="1:9" ht="15">
      <c r="A723" s="6" t="s">
        <v>2207</v>
      </c>
      <c r="B723" s="6" t="s">
        <v>68</v>
      </c>
      <c r="C723" s="6" t="s">
        <v>2143</v>
      </c>
      <c r="D723" s="6">
        <v>23.8</v>
      </c>
      <c r="E723" s="6">
        <v>26.4</v>
      </c>
      <c r="F723" s="22">
        <v>27.2</v>
      </c>
      <c r="G723" s="6">
        <v>28.9</v>
      </c>
      <c r="H723" s="6">
        <v>44.5</v>
      </c>
      <c r="I723" s="6" t="s">
        <v>2025</v>
      </c>
    </row>
    <row r="724" spans="1:9" ht="15">
      <c r="A724" s="6" t="s">
        <v>2208</v>
      </c>
      <c r="B724" s="6" t="s">
        <v>68</v>
      </c>
      <c r="C724" s="6" t="s">
        <v>2143</v>
      </c>
      <c r="D724" s="6">
        <v>16.3</v>
      </c>
      <c r="E724" s="6">
        <v>21.1</v>
      </c>
      <c r="F724" s="22">
        <v>18.7</v>
      </c>
      <c r="G724" s="6">
        <v>23</v>
      </c>
      <c r="H724" s="6">
        <v>51.3</v>
      </c>
      <c r="I724" s="6" t="s">
        <v>2025</v>
      </c>
    </row>
    <row r="725" spans="1:9" ht="15">
      <c r="A725" s="6" t="s">
        <v>818</v>
      </c>
      <c r="B725" s="6" t="s">
        <v>35</v>
      </c>
      <c r="C725" s="6" t="s">
        <v>2143</v>
      </c>
      <c r="D725" s="6">
        <v>23.7</v>
      </c>
      <c r="E725" s="6">
        <v>22.2</v>
      </c>
      <c r="F725" s="22">
        <v>10.6</v>
      </c>
      <c r="G725" s="6">
        <v>19.100000000000001</v>
      </c>
      <c r="H725" s="6">
        <v>36.1</v>
      </c>
      <c r="I725" s="6" t="s">
        <v>2025</v>
      </c>
    </row>
    <row r="726" spans="1:9" ht="15">
      <c r="A726" s="6" t="s">
        <v>2209</v>
      </c>
      <c r="B726" s="6" t="s">
        <v>2</v>
      </c>
      <c r="C726" s="6" t="s">
        <v>2143</v>
      </c>
      <c r="D726" s="6">
        <v>19.3</v>
      </c>
      <c r="E726" s="6">
        <v>19.399999999999999</v>
      </c>
      <c r="F726" s="22">
        <v>15.5</v>
      </c>
      <c r="G726" s="6">
        <v>41.6</v>
      </c>
      <c r="H726" s="6">
        <v>33.200000000000003</v>
      </c>
      <c r="I726" s="6" t="s">
        <v>2025</v>
      </c>
    </row>
    <row r="727" spans="1:9" ht="15">
      <c r="A727" s="6" t="s">
        <v>2210</v>
      </c>
      <c r="B727" s="6" t="s">
        <v>23</v>
      </c>
      <c r="C727" s="6" t="s">
        <v>2143</v>
      </c>
      <c r="D727" s="6">
        <v>19</v>
      </c>
      <c r="E727" s="6">
        <v>15</v>
      </c>
      <c r="F727" s="22">
        <v>5.0999999999999996</v>
      </c>
      <c r="G727" s="6">
        <v>54.2</v>
      </c>
      <c r="H727" s="6">
        <v>34</v>
      </c>
      <c r="I727" s="6" t="s">
        <v>2025</v>
      </c>
    </row>
    <row r="728" spans="1:9" ht="15">
      <c r="A728" s="6" t="s">
        <v>380</v>
      </c>
      <c r="B728" s="6" t="s">
        <v>23</v>
      </c>
      <c r="C728" s="6" t="s">
        <v>2143</v>
      </c>
      <c r="D728" s="6">
        <v>21</v>
      </c>
      <c r="E728" s="6">
        <v>24.8</v>
      </c>
      <c r="F728" s="22">
        <v>22</v>
      </c>
      <c r="G728" s="6">
        <v>7.8</v>
      </c>
      <c r="H728" s="6">
        <v>98.6</v>
      </c>
      <c r="I728" s="6" t="s">
        <v>2025</v>
      </c>
    </row>
    <row r="729" spans="1:9" ht="15">
      <c r="A729" s="6" t="s">
        <v>2211</v>
      </c>
      <c r="B729" s="6" t="s">
        <v>6</v>
      </c>
      <c r="C729" s="6" t="s">
        <v>2143</v>
      </c>
      <c r="D729" s="6">
        <v>17.600000000000001</v>
      </c>
      <c r="E729" s="6">
        <v>61.2</v>
      </c>
      <c r="F729" s="22">
        <v>13.2</v>
      </c>
      <c r="G729" s="6">
        <v>38.4</v>
      </c>
      <c r="H729" s="6">
        <v>33</v>
      </c>
      <c r="I729" s="6" t="s">
        <v>2025</v>
      </c>
    </row>
    <row r="730" spans="1:9" ht="15">
      <c r="A730" s="6" t="s">
        <v>2212</v>
      </c>
      <c r="B730" s="6" t="s">
        <v>23</v>
      </c>
      <c r="C730" s="6" t="s">
        <v>2143</v>
      </c>
      <c r="D730" s="6">
        <v>26.3</v>
      </c>
      <c r="E730" s="6">
        <v>16.399999999999999</v>
      </c>
      <c r="F730" s="22">
        <v>27.2</v>
      </c>
      <c r="G730" s="6">
        <v>8.4</v>
      </c>
      <c r="H730" s="6">
        <v>78.3</v>
      </c>
      <c r="I730" s="6" t="s">
        <v>2025</v>
      </c>
    </row>
    <row r="731" spans="1:9" ht="15">
      <c r="A731" s="6" t="s">
        <v>821</v>
      </c>
      <c r="B731" s="6" t="s">
        <v>6</v>
      </c>
      <c r="C731" s="6" t="s">
        <v>2143</v>
      </c>
      <c r="D731" s="6">
        <v>16.100000000000001</v>
      </c>
      <c r="E731" s="6">
        <v>55.3</v>
      </c>
      <c r="F731" s="22">
        <v>10.6</v>
      </c>
      <c r="G731" s="6">
        <v>32.200000000000003</v>
      </c>
      <c r="H731" s="6">
        <v>32.299999999999997</v>
      </c>
      <c r="I731" s="6" t="s">
        <v>2025</v>
      </c>
    </row>
    <row r="732" spans="1:9" ht="15">
      <c r="A732" s="6" t="s">
        <v>2213</v>
      </c>
      <c r="B732" s="6" t="s">
        <v>2</v>
      </c>
      <c r="C732" s="6" t="s">
        <v>2143</v>
      </c>
      <c r="D732" s="6">
        <v>17.399999999999999</v>
      </c>
      <c r="E732" s="6">
        <v>24.5</v>
      </c>
      <c r="F732" s="22">
        <v>11.8</v>
      </c>
      <c r="G732" s="6">
        <v>24.5</v>
      </c>
      <c r="H732" s="6">
        <v>33.5</v>
      </c>
      <c r="I732" s="6" t="s">
        <v>2025</v>
      </c>
    </row>
    <row r="733" spans="1:9" ht="15">
      <c r="A733" s="6" t="s">
        <v>824</v>
      </c>
      <c r="B733" s="6" t="s">
        <v>2</v>
      </c>
      <c r="C733" s="6" t="s">
        <v>2143</v>
      </c>
      <c r="D733" s="6">
        <v>24.9</v>
      </c>
      <c r="E733" s="6">
        <v>29.5</v>
      </c>
      <c r="F733" s="22">
        <v>14.2</v>
      </c>
      <c r="G733" s="6">
        <v>28.5</v>
      </c>
      <c r="H733" s="6">
        <v>34.200000000000003</v>
      </c>
      <c r="I733" s="6" t="s">
        <v>2025</v>
      </c>
    </row>
    <row r="734" spans="1:9" ht="15">
      <c r="A734" s="6" t="s">
        <v>563</v>
      </c>
      <c r="B734" s="6" t="s">
        <v>35</v>
      </c>
      <c r="C734" s="6" t="s">
        <v>2143</v>
      </c>
      <c r="D734" s="6">
        <v>26.1</v>
      </c>
      <c r="E734" s="6">
        <v>21.9</v>
      </c>
      <c r="F734" s="22">
        <v>14.6</v>
      </c>
      <c r="G734" s="6">
        <v>26.4</v>
      </c>
      <c r="H734" s="6">
        <v>44</v>
      </c>
      <c r="I734" s="6" t="s">
        <v>2025</v>
      </c>
    </row>
    <row r="735" spans="1:9" ht="15">
      <c r="A735" s="6" t="s">
        <v>712</v>
      </c>
      <c r="B735" s="6" t="s">
        <v>35</v>
      </c>
      <c r="C735" s="6" t="s">
        <v>2143</v>
      </c>
      <c r="D735" s="6">
        <v>28.5</v>
      </c>
      <c r="E735" s="6">
        <v>21.8</v>
      </c>
      <c r="F735" s="22">
        <v>13.4</v>
      </c>
      <c r="G735" s="6">
        <v>33.6</v>
      </c>
      <c r="H735" s="6">
        <v>40.200000000000003</v>
      </c>
      <c r="I735" s="6" t="s">
        <v>2025</v>
      </c>
    </row>
    <row r="736" spans="1:9" ht="15">
      <c r="A736" s="6" t="s">
        <v>1737</v>
      </c>
      <c r="B736" s="6" t="s">
        <v>167</v>
      </c>
      <c r="C736" s="6" t="s">
        <v>2143</v>
      </c>
      <c r="D736" s="6">
        <v>18.3</v>
      </c>
      <c r="E736" s="6">
        <v>30.5</v>
      </c>
      <c r="F736" s="22">
        <v>12.4</v>
      </c>
      <c r="G736" s="6">
        <v>44.2</v>
      </c>
      <c r="H736" s="6">
        <v>33.4</v>
      </c>
      <c r="I736" s="6" t="s">
        <v>2025</v>
      </c>
    </row>
    <row r="737" spans="1:9" ht="15">
      <c r="A737" s="6" t="s">
        <v>714</v>
      </c>
      <c r="B737" s="6" t="s">
        <v>316</v>
      </c>
      <c r="C737" s="6" t="s">
        <v>2143</v>
      </c>
      <c r="D737" s="6">
        <v>19</v>
      </c>
      <c r="E737" s="6">
        <v>52.2</v>
      </c>
      <c r="F737" s="22">
        <v>12.6</v>
      </c>
      <c r="G737" s="6">
        <v>40.799999999999997</v>
      </c>
      <c r="H737" s="6">
        <v>32.9</v>
      </c>
      <c r="I737" s="6" t="s">
        <v>2025</v>
      </c>
    </row>
    <row r="738" spans="1:9" ht="15">
      <c r="A738" s="6" t="s">
        <v>826</v>
      </c>
      <c r="B738" s="6" t="s">
        <v>159</v>
      </c>
      <c r="C738" s="6" t="s">
        <v>2143</v>
      </c>
      <c r="D738" s="6">
        <v>23.8</v>
      </c>
      <c r="E738" s="6">
        <v>15.2</v>
      </c>
      <c r="F738" s="22">
        <v>9.1999999999999993</v>
      </c>
      <c r="G738" s="6">
        <v>46.2</v>
      </c>
      <c r="H738" s="6">
        <v>32.299999999999997</v>
      </c>
      <c r="I738" s="6" t="s">
        <v>2025</v>
      </c>
    </row>
    <row r="739" spans="1:9" ht="15">
      <c r="A739" s="6" t="s">
        <v>739</v>
      </c>
      <c r="B739" s="6" t="s">
        <v>422</v>
      </c>
      <c r="C739" s="6" t="s">
        <v>2143</v>
      </c>
      <c r="D739" s="6">
        <v>15.3</v>
      </c>
      <c r="E739" s="6">
        <v>34.6</v>
      </c>
      <c r="F739" s="22">
        <v>11.4</v>
      </c>
      <c r="G739" s="6">
        <v>35.9</v>
      </c>
      <c r="H739" s="6">
        <v>43.6</v>
      </c>
      <c r="I739" s="6" t="s">
        <v>2025</v>
      </c>
    </row>
    <row r="740" spans="1:9" ht="15">
      <c r="A740" s="6" t="s">
        <v>952</v>
      </c>
      <c r="B740" s="6" t="s">
        <v>584</v>
      </c>
      <c r="C740" s="6" t="s">
        <v>2143</v>
      </c>
      <c r="D740" s="6">
        <v>20</v>
      </c>
      <c r="E740" s="6">
        <v>55.9</v>
      </c>
      <c r="F740" s="22">
        <v>9.1</v>
      </c>
      <c r="G740" s="6">
        <v>33.1</v>
      </c>
      <c r="H740" s="6">
        <v>38.200000000000003</v>
      </c>
      <c r="I740" s="6" t="s">
        <v>2025</v>
      </c>
    </row>
    <row r="741" spans="1:9" ht="15">
      <c r="A741" s="6" t="s">
        <v>2214</v>
      </c>
      <c r="B741" s="6" t="s">
        <v>2033</v>
      </c>
      <c r="C741" s="6" t="s">
        <v>2143</v>
      </c>
      <c r="D741" s="6">
        <v>30.9</v>
      </c>
      <c r="E741" s="6">
        <v>40.1</v>
      </c>
      <c r="F741" s="22">
        <v>15.9</v>
      </c>
      <c r="G741" s="6">
        <v>17.100000000000001</v>
      </c>
      <c r="H741" s="6">
        <v>48.8</v>
      </c>
      <c r="I741" s="6" t="s">
        <v>2025</v>
      </c>
    </row>
    <row r="742" spans="1:9" ht="15">
      <c r="A742" s="6" t="s">
        <v>2215</v>
      </c>
      <c r="B742" s="6" t="s">
        <v>125</v>
      </c>
      <c r="C742" s="6" t="s">
        <v>2143</v>
      </c>
      <c r="D742" s="6">
        <v>27.3</v>
      </c>
      <c r="E742" s="6">
        <v>35.200000000000003</v>
      </c>
      <c r="F742" s="22">
        <v>23.9</v>
      </c>
      <c r="G742" s="6">
        <v>20.6</v>
      </c>
      <c r="H742" s="6">
        <v>100</v>
      </c>
      <c r="I742" s="6" t="s">
        <v>2025</v>
      </c>
    </row>
    <row r="743" spans="1:9" ht="15">
      <c r="A743" s="6" t="s">
        <v>2216</v>
      </c>
      <c r="B743" s="6" t="s">
        <v>125</v>
      </c>
      <c r="C743" s="6" t="s">
        <v>2143</v>
      </c>
      <c r="D743" s="6">
        <v>20.3</v>
      </c>
      <c r="E743" s="6">
        <v>23.1</v>
      </c>
      <c r="F743" s="22">
        <v>11.8</v>
      </c>
      <c r="G743" s="6">
        <v>28.7</v>
      </c>
      <c r="H743" s="6">
        <v>46.2</v>
      </c>
      <c r="I743" s="6" t="s">
        <v>2025</v>
      </c>
    </row>
    <row r="744" spans="1:9" ht="15">
      <c r="A744" s="6" t="s">
        <v>591</v>
      </c>
      <c r="B744" s="6" t="s">
        <v>201</v>
      </c>
      <c r="C744" s="6" t="s">
        <v>2143</v>
      </c>
      <c r="D744" s="6">
        <v>22.7</v>
      </c>
      <c r="E744" s="6">
        <v>47.1</v>
      </c>
      <c r="F744" s="22">
        <v>24.1</v>
      </c>
      <c r="G744" s="6">
        <v>25.6</v>
      </c>
      <c r="H744" s="6">
        <v>63.2</v>
      </c>
      <c r="I744" s="6" t="s">
        <v>2025</v>
      </c>
    </row>
    <row r="745" spans="1:9" ht="15">
      <c r="A745" s="6" t="s">
        <v>2217</v>
      </c>
      <c r="B745" s="6" t="s">
        <v>562</v>
      </c>
      <c r="C745" s="6" t="s">
        <v>2143</v>
      </c>
      <c r="D745" s="6">
        <v>18.2</v>
      </c>
      <c r="E745" s="6">
        <v>39.9</v>
      </c>
      <c r="F745" s="22" t="s">
        <v>2025</v>
      </c>
      <c r="G745" s="6">
        <v>56.9</v>
      </c>
      <c r="H745" s="6">
        <v>32.1</v>
      </c>
      <c r="I745" s="6" t="s">
        <v>2025</v>
      </c>
    </row>
    <row r="746" spans="1:9" ht="15">
      <c r="A746" s="6" t="s">
        <v>2218</v>
      </c>
      <c r="B746" s="6" t="s">
        <v>2</v>
      </c>
      <c r="C746" s="6" t="s">
        <v>2143</v>
      </c>
      <c r="D746" s="6">
        <v>19.8</v>
      </c>
      <c r="E746" s="6">
        <v>33.799999999999997</v>
      </c>
      <c r="F746" s="22">
        <v>16.2</v>
      </c>
      <c r="G746" s="6">
        <v>30.9</v>
      </c>
      <c r="H746" s="6">
        <v>33.700000000000003</v>
      </c>
      <c r="I746" s="6" t="s">
        <v>2025</v>
      </c>
    </row>
    <row r="747" spans="1:9" ht="15">
      <c r="A747" s="6" t="s">
        <v>2219</v>
      </c>
      <c r="B747" s="6" t="s">
        <v>6</v>
      </c>
      <c r="C747" s="6" t="s">
        <v>2143</v>
      </c>
      <c r="D747" s="6">
        <v>16.600000000000001</v>
      </c>
      <c r="E747" s="6">
        <v>66.5</v>
      </c>
      <c r="F747" s="22">
        <v>17.399999999999999</v>
      </c>
      <c r="G747" s="6">
        <v>18.3</v>
      </c>
      <c r="H747" s="6">
        <v>32.200000000000003</v>
      </c>
      <c r="I747" s="6" t="s">
        <v>2025</v>
      </c>
    </row>
    <row r="748" spans="1:9" ht="15">
      <c r="A748" s="6" t="s">
        <v>724</v>
      </c>
      <c r="B748" s="6" t="s">
        <v>167</v>
      </c>
      <c r="C748" s="6" t="s">
        <v>2143</v>
      </c>
      <c r="D748" s="6">
        <v>23.3</v>
      </c>
      <c r="E748" s="6">
        <v>44.5</v>
      </c>
      <c r="F748" s="22">
        <v>14.4</v>
      </c>
      <c r="G748" s="6">
        <v>32.200000000000003</v>
      </c>
      <c r="H748" s="6">
        <v>35.200000000000003</v>
      </c>
      <c r="I748" s="6" t="s">
        <v>2025</v>
      </c>
    </row>
    <row r="749" spans="1:9" ht="15">
      <c r="A749" s="6" t="s">
        <v>954</v>
      </c>
      <c r="B749" s="6" t="s">
        <v>6</v>
      </c>
      <c r="C749" s="6" t="s">
        <v>2143</v>
      </c>
      <c r="D749" s="6">
        <v>19.600000000000001</v>
      </c>
      <c r="E749" s="6">
        <v>64.900000000000006</v>
      </c>
      <c r="F749" s="22">
        <v>14.4</v>
      </c>
      <c r="G749" s="6">
        <v>23.7</v>
      </c>
      <c r="H749" s="6">
        <v>32.700000000000003</v>
      </c>
      <c r="I749" s="6" t="s">
        <v>2025</v>
      </c>
    </row>
    <row r="750" spans="1:9" ht="15">
      <c r="A750" s="6" t="s">
        <v>1494</v>
      </c>
      <c r="B750" s="6" t="s">
        <v>167</v>
      </c>
      <c r="C750" s="6" t="s">
        <v>2143</v>
      </c>
      <c r="D750" s="6">
        <v>19.8</v>
      </c>
      <c r="E750" s="6">
        <v>42.4</v>
      </c>
      <c r="F750" s="22">
        <v>14.9</v>
      </c>
      <c r="G750" s="6">
        <v>40.9</v>
      </c>
      <c r="H750" s="6">
        <v>35.700000000000003</v>
      </c>
      <c r="I750" s="6" t="s">
        <v>2025</v>
      </c>
    </row>
    <row r="751" spans="1:9" ht="15">
      <c r="A751" s="6" t="s">
        <v>2220</v>
      </c>
      <c r="B751" s="6" t="s">
        <v>125</v>
      </c>
      <c r="C751" s="6" t="s">
        <v>2143</v>
      </c>
      <c r="D751" s="6">
        <v>29.5</v>
      </c>
      <c r="E751" s="6">
        <v>18.8</v>
      </c>
      <c r="F751" s="22">
        <v>18.8</v>
      </c>
      <c r="G751" s="6">
        <v>9.1999999999999993</v>
      </c>
      <c r="H751" s="6">
        <v>34.5</v>
      </c>
      <c r="I751" s="6" t="s">
        <v>2025</v>
      </c>
    </row>
    <row r="752" spans="1:9" ht="15">
      <c r="A752" s="6" t="s">
        <v>2221</v>
      </c>
      <c r="B752" s="6" t="s">
        <v>159</v>
      </c>
      <c r="C752" s="6" t="s">
        <v>2143</v>
      </c>
      <c r="D752" s="6">
        <v>38.700000000000003</v>
      </c>
      <c r="E752" s="6">
        <v>18.600000000000001</v>
      </c>
      <c r="F752" s="22">
        <v>11.4</v>
      </c>
      <c r="G752" s="6">
        <v>14.8</v>
      </c>
      <c r="H752" s="6">
        <v>33</v>
      </c>
      <c r="I752" s="6" t="s">
        <v>2025</v>
      </c>
    </row>
    <row r="753" spans="1:9" ht="15">
      <c r="A753" s="6" t="s">
        <v>632</v>
      </c>
      <c r="B753" s="6" t="s">
        <v>23</v>
      </c>
      <c r="C753" s="6" t="s">
        <v>2143</v>
      </c>
      <c r="D753" s="6">
        <v>26.8</v>
      </c>
      <c r="E753" s="6">
        <v>16.3</v>
      </c>
      <c r="F753" s="22">
        <v>22.4</v>
      </c>
      <c r="G753" s="6">
        <v>10.8</v>
      </c>
      <c r="H753" s="6">
        <v>63.3</v>
      </c>
      <c r="I753" s="6" t="s">
        <v>2025</v>
      </c>
    </row>
    <row r="754" spans="1:9" ht="15">
      <c r="A754" s="6" t="s">
        <v>2222</v>
      </c>
      <c r="B754" s="6" t="s">
        <v>167</v>
      </c>
      <c r="C754" s="6" t="s">
        <v>2143</v>
      </c>
      <c r="D754" s="6">
        <v>19.5</v>
      </c>
      <c r="E754" s="6">
        <v>34.4</v>
      </c>
      <c r="F754" s="22">
        <v>13.9</v>
      </c>
      <c r="G754" s="6">
        <v>33.1</v>
      </c>
      <c r="H754" s="6">
        <v>37.9</v>
      </c>
      <c r="I754" s="6" t="s">
        <v>2025</v>
      </c>
    </row>
    <row r="755" spans="1:9" ht="15">
      <c r="A755" s="6" t="s">
        <v>2223</v>
      </c>
      <c r="B755" s="6" t="s">
        <v>23</v>
      </c>
      <c r="C755" s="6" t="s">
        <v>2143</v>
      </c>
      <c r="D755" s="6">
        <v>17.5</v>
      </c>
      <c r="E755" s="6">
        <v>32.4</v>
      </c>
      <c r="F755" s="22">
        <v>10.199999999999999</v>
      </c>
      <c r="G755" s="6">
        <v>33.299999999999997</v>
      </c>
      <c r="H755" s="6">
        <v>35.1</v>
      </c>
      <c r="I755" s="6" t="s">
        <v>2025</v>
      </c>
    </row>
    <row r="756" spans="1:9" ht="15">
      <c r="A756" s="6" t="s">
        <v>842</v>
      </c>
      <c r="B756" s="6" t="s">
        <v>35</v>
      </c>
      <c r="C756" s="6" t="s">
        <v>2143</v>
      </c>
      <c r="D756" s="6">
        <v>22.3</v>
      </c>
      <c r="E756" s="6">
        <v>21.1</v>
      </c>
      <c r="F756" s="22">
        <v>11.4</v>
      </c>
      <c r="G756" s="6">
        <v>26.2</v>
      </c>
      <c r="H756" s="6">
        <v>37.299999999999997</v>
      </c>
      <c r="I756" s="6" t="s">
        <v>2025</v>
      </c>
    </row>
    <row r="757" spans="1:9" ht="15">
      <c r="A757" s="6" t="s">
        <v>2224</v>
      </c>
      <c r="B757" s="6" t="s">
        <v>466</v>
      </c>
      <c r="C757" s="6" t="s">
        <v>2143</v>
      </c>
      <c r="D757" s="6">
        <v>19.100000000000001</v>
      </c>
      <c r="E757" s="6">
        <v>15.2</v>
      </c>
      <c r="F757" s="22">
        <v>19.399999999999999</v>
      </c>
      <c r="G757" s="6">
        <v>17.7</v>
      </c>
      <c r="H757" s="6">
        <v>54.7</v>
      </c>
      <c r="I757" s="6" t="s">
        <v>2025</v>
      </c>
    </row>
    <row r="758" spans="1:9" ht="15">
      <c r="A758" s="6" t="s">
        <v>616</v>
      </c>
      <c r="B758" s="6" t="s">
        <v>23</v>
      </c>
      <c r="C758" s="6" t="s">
        <v>2143</v>
      </c>
      <c r="D758" s="6">
        <v>26.1</v>
      </c>
      <c r="E758" s="6">
        <v>18.3</v>
      </c>
      <c r="F758" s="22">
        <v>21.2</v>
      </c>
      <c r="G758" s="6">
        <v>20.100000000000001</v>
      </c>
      <c r="H758" s="6">
        <v>76.3</v>
      </c>
      <c r="I758" s="6" t="s">
        <v>2025</v>
      </c>
    </row>
    <row r="759" spans="1:9" ht="15">
      <c r="A759" s="6" t="s">
        <v>2225</v>
      </c>
      <c r="B759" s="6" t="s">
        <v>384</v>
      </c>
      <c r="C759" s="6" t="s">
        <v>2143</v>
      </c>
      <c r="D759" s="6">
        <v>21.6</v>
      </c>
      <c r="E759" s="6">
        <v>43.4</v>
      </c>
      <c r="F759" s="22">
        <v>1.8</v>
      </c>
      <c r="G759" s="6">
        <v>30.9</v>
      </c>
      <c r="H759" s="6">
        <v>32.1</v>
      </c>
      <c r="I759" s="6" t="s">
        <v>2025</v>
      </c>
    </row>
    <row r="760" spans="1:9" ht="15">
      <c r="A760" s="6" t="s">
        <v>617</v>
      </c>
      <c r="B760" s="6" t="s">
        <v>23</v>
      </c>
      <c r="C760" s="6" t="s">
        <v>2143</v>
      </c>
      <c r="D760" s="6">
        <v>20.3</v>
      </c>
      <c r="E760" s="6">
        <v>18.600000000000001</v>
      </c>
      <c r="F760" s="22">
        <v>19.399999999999999</v>
      </c>
      <c r="G760" s="6">
        <v>39.5</v>
      </c>
      <c r="H760" s="6">
        <v>67.900000000000006</v>
      </c>
      <c r="I760" s="6" t="s">
        <v>2025</v>
      </c>
    </row>
    <row r="761" spans="1:9" ht="15">
      <c r="A761" s="6" t="s">
        <v>958</v>
      </c>
      <c r="B761" s="6" t="s">
        <v>20</v>
      </c>
      <c r="C761" s="6" t="s">
        <v>2143</v>
      </c>
      <c r="D761" s="6">
        <v>21.8</v>
      </c>
      <c r="E761" s="6">
        <v>67.7</v>
      </c>
      <c r="F761" s="22">
        <v>14.6</v>
      </c>
      <c r="G761" s="6">
        <v>20.7</v>
      </c>
      <c r="H761" s="6">
        <v>32.700000000000003</v>
      </c>
      <c r="I761" s="6" t="s">
        <v>2025</v>
      </c>
    </row>
    <row r="762" spans="1:9" ht="15">
      <c r="A762" s="6" t="s">
        <v>2226</v>
      </c>
      <c r="B762" s="6" t="s">
        <v>159</v>
      </c>
      <c r="C762" s="6" t="s">
        <v>2143</v>
      </c>
      <c r="D762" s="6">
        <v>34.299999999999997</v>
      </c>
      <c r="E762" s="6">
        <v>15.5</v>
      </c>
      <c r="F762" s="22">
        <v>11.5</v>
      </c>
      <c r="G762" s="6">
        <v>11.2</v>
      </c>
      <c r="H762" s="6">
        <v>32.799999999999997</v>
      </c>
      <c r="I762" s="6" t="s">
        <v>2025</v>
      </c>
    </row>
    <row r="763" spans="1:9" ht="15">
      <c r="A763" s="6" t="s">
        <v>2227</v>
      </c>
      <c r="B763" s="6" t="s">
        <v>384</v>
      </c>
      <c r="C763" s="6" t="s">
        <v>2143</v>
      </c>
      <c r="D763" s="6">
        <v>16.600000000000001</v>
      </c>
      <c r="E763" s="6">
        <v>44.9</v>
      </c>
      <c r="F763" s="22">
        <v>22.5</v>
      </c>
      <c r="G763" s="6">
        <v>18.7</v>
      </c>
      <c r="H763" s="6">
        <v>32.1</v>
      </c>
      <c r="I763" s="6" t="s">
        <v>2025</v>
      </c>
    </row>
    <row r="764" spans="1:9" ht="15">
      <c r="A764" s="6" t="s">
        <v>489</v>
      </c>
      <c r="B764" s="6" t="s">
        <v>490</v>
      </c>
      <c r="C764" s="6" t="s">
        <v>2143</v>
      </c>
      <c r="D764" s="6">
        <v>23.2</v>
      </c>
      <c r="E764" s="6">
        <v>70.3</v>
      </c>
      <c r="F764" s="22">
        <v>9.6</v>
      </c>
      <c r="G764" s="6">
        <v>17</v>
      </c>
      <c r="H764" s="6">
        <v>40.9</v>
      </c>
      <c r="I764" s="6" t="s">
        <v>2025</v>
      </c>
    </row>
    <row r="765" spans="1:9" ht="15">
      <c r="A765" s="6" t="s">
        <v>2228</v>
      </c>
      <c r="B765" s="6" t="s">
        <v>264</v>
      </c>
      <c r="C765" s="6" t="s">
        <v>2143</v>
      </c>
      <c r="D765" s="6">
        <v>20.6</v>
      </c>
      <c r="E765" s="6">
        <v>31.5</v>
      </c>
      <c r="F765" s="22">
        <v>10.9</v>
      </c>
      <c r="G765" s="6">
        <v>22.4</v>
      </c>
      <c r="H765" s="6">
        <v>33.6</v>
      </c>
      <c r="I765" s="6" t="s">
        <v>2025</v>
      </c>
    </row>
    <row r="766" spans="1:9" ht="15">
      <c r="A766" s="6" t="s">
        <v>583</v>
      </c>
      <c r="B766" s="6" t="s">
        <v>584</v>
      </c>
      <c r="C766" s="6" t="s">
        <v>2143</v>
      </c>
      <c r="D766" s="6">
        <v>20.6</v>
      </c>
      <c r="E766" s="6">
        <v>50.8</v>
      </c>
      <c r="F766" s="22">
        <v>11</v>
      </c>
      <c r="G766" s="6">
        <v>30</v>
      </c>
      <c r="H766" s="6">
        <v>36.1</v>
      </c>
      <c r="I766" s="6" t="s">
        <v>2025</v>
      </c>
    </row>
    <row r="767" spans="1:9" ht="15">
      <c r="A767" s="6" t="s">
        <v>433</v>
      </c>
      <c r="B767" s="6" t="s">
        <v>68</v>
      </c>
      <c r="C767" s="6" t="s">
        <v>2143</v>
      </c>
      <c r="D767" s="6">
        <v>26.4</v>
      </c>
      <c r="E767" s="6">
        <v>28.4</v>
      </c>
      <c r="F767" s="22">
        <v>21.1</v>
      </c>
      <c r="G767" s="6">
        <v>27.3</v>
      </c>
      <c r="H767" s="6">
        <v>97.9</v>
      </c>
      <c r="I767" s="6" t="s">
        <v>2025</v>
      </c>
    </row>
    <row r="768" spans="1:9" ht="15">
      <c r="A768" s="6" t="s">
        <v>664</v>
      </c>
      <c r="B768" s="6" t="s">
        <v>365</v>
      </c>
      <c r="C768" s="6" t="s">
        <v>2143</v>
      </c>
      <c r="D768" s="6">
        <v>14.7</v>
      </c>
      <c r="E768" s="6">
        <v>42.5</v>
      </c>
      <c r="F768" s="22">
        <v>11.4</v>
      </c>
      <c r="G768" s="6">
        <v>44.7</v>
      </c>
      <c r="H768" s="6">
        <v>44.7</v>
      </c>
      <c r="I768" s="6" t="s">
        <v>2025</v>
      </c>
    </row>
    <row r="769" spans="1:9" ht="15">
      <c r="A769" s="6" t="s">
        <v>2229</v>
      </c>
      <c r="B769" s="6" t="s">
        <v>159</v>
      </c>
      <c r="C769" s="6" t="s">
        <v>2143</v>
      </c>
      <c r="D769" s="6">
        <v>24.4</v>
      </c>
      <c r="E769" s="6">
        <v>37.200000000000003</v>
      </c>
      <c r="F769" s="22">
        <v>10</v>
      </c>
      <c r="G769" s="6">
        <v>45.1</v>
      </c>
      <c r="H769" s="6">
        <v>32.1</v>
      </c>
      <c r="I769" s="6" t="s">
        <v>2025</v>
      </c>
    </row>
    <row r="770" spans="1:9" ht="15">
      <c r="A770" s="6" t="s">
        <v>2230</v>
      </c>
      <c r="B770" s="6" t="s">
        <v>167</v>
      </c>
      <c r="C770" s="6" t="s">
        <v>2143</v>
      </c>
      <c r="D770" s="6">
        <v>21.9</v>
      </c>
      <c r="E770" s="6">
        <v>41.9</v>
      </c>
      <c r="F770" s="22">
        <v>13.7</v>
      </c>
      <c r="G770" s="6">
        <v>30.8</v>
      </c>
      <c r="H770" s="6">
        <v>39.1</v>
      </c>
      <c r="I770" s="6" t="s">
        <v>2025</v>
      </c>
    </row>
    <row r="771" spans="1:9" ht="15">
      <c r="A771" s="6" t="s">
        <v>2231</v>
      </c>
      <c r="B771" s="6" t="s">
        <v>6</v>
      </c>
      <c r="C771" s="6" t="s">
        <v>2143</v>
      </c>
      <c r="D771" s="6">
        <v>15.8</v>
      </c>
      <c r="E771" s="6">
        <v>44.4</v>
      </c>
      <c r="F771" s="22">
        <v>8.8000000000000007</v>
      </c>
      <c r="G771" s="6">
        <v>34.4</v>
      </c>
      <c r="H771" s="6">
        <v>32.4</v>
      </c>
      <c r="I771" s="6" t="s">
        <v>2025</v>
      </c>
    </row>
    <row r="772" spans="1:9" ht="15">
      <c r="A772" s="6" t="s">
        <v>634</v>
      </c>
      <c r="B772" s="6" t="s">
        <v>466</v>
      </c>
      <c r="C772" s="6" t="s">
        <v>2143</v>
      </c>
      <c r="D772" s="6">
        <v>27.8</v>
      </c>
      <c r="E772" s="6">
        <v>19.100000000000001</v>
      </c>
      <c r="F772" s="22">
        <v>12.6</v>
      </c>
      <c r="G772" s="6">
        <v>22.1</v>
      </c>
      <c r="H772" s="6">
        <v>32.1</v>
      </c>
      <c r="I772" s="6" t="s">
        <v>2025</v>
      </c>
    </row>
    <row r="773" spans="1:9" ht="15">
      <c r="A773" s="6" t="s">
        <v>1769</v>
      </c>
      <c r="B773" s="6" t="s">
        <v>466</v>
      </c>
      <c r="C773" s="6" t="s">
        <v>2143</v>
      </c>
      <c r="D773" s="6">
        <v>50.2</v>
      </c>
      <c r="E773" s="6">
        <v>15.5</v>
      </c>
      <c r="F773" s="22">
        <v>14.2</v>
      </c>
      <c r="G773" s="6">
        <v>14.1</v>
      </c>
      <c r="H773" s="6">
        <v>33.6</v>
      </c>
      <c r="I773" s="6" t="s">
        <v>2025</v>
      </c>
    </row>
    <row r="774" spans="1:9" ht="15">
      <c r="A774" s="6" t="s">
        <v>2232</v>
      </c>
      <c r="B774" s="6" t="s">
        <v>2</v>
      </c>
      <c r="C774" s="6" t="s">
        <v>2143</v>
      </c>
      <c r="D774" s="6">
        <v>20.7</v>
      </c>
      <c r="E774" s="6">
        <v>33</v>
      </c>
      <c r="F774" s="22">
        <v>20.9</v>
      </c>
      <c r="G774" s="6">
        <v>20.9</v>
      </c>
      <c r="H774" s="6">
        <v>32.1</v>
      </c>
      <c r="I774" s="6" t="s">
        <v>2025</v>
      </c>
    </row>
    <row r="775" spans="1:9" ht="15">
      <c r="A775" s="6" t="s">
        <v>1550</v>
      </c>
      <c r="B775" s="6" t="s">
        <v>2</v>
      </c>
      <c r="C775" s="6" t="s">
        <v>2143</v>
      </c>
      <c r="D775" s="6">
        <v>27.7</v>
      </c>
      <c r="E775" s="6">
        <v>41.1</v>
      </c>
      <c r="F775" s="22">
        <v>16.600000000000001</v>
      </c>
      <c r="G775" s="6">
        <v>25.4</v>
      </c>
      <c r="H775" s="6">
        <v>33.6</v>
      </c>
      <c r="I775" s="6" t="s">
        <v>2025</v>
      </c>
    </row>
    <row r="776" spans="1:9" ht="15">
      <c r="A776" s="6" t="s">
        <v>2233</v>
      </c>
      <c r="B776" s="6" t="s">
        <v>159</v>
      </c>
      <c r="C776" s="6" t="s">
        <v>2143</v>
      </c>
      <c r="D776" s="6">
        <v>22.4</v>
      </c>
      <c r="E776" s="6">
        <v>12.3</v>
      </c>
      <c r="F776" s="22">
        <v>14.2</v>
      </c>
      <c r="G776" s="6">
        <v>39.799999999999997</v>
      </c>
      <c r="H776" s="6">
        <v>32.200000000000003</v>
      </c>
      <c r="I776" s="6" t="s">
        <v>2025</v>
      </c>
    </row>
    <row r="777" spans="1:9" ht="15">
      <c r="A777" s="6" t="s">
        <v>2234</v>
      </c>
      <c r="B777" s="6" t="s">
        <v>6</v>
      </c>
      <c r="C777" s="6" t="s">
        <v>2143</v>
      </c>
      <c r="D777" s="6">
        <v>15.6</v>
      </c>
      <c r="E777" s="6">
        <v>53.3</v>
      </c>
      <c r="F777" s="22">
        <v>13.4</v>
      </c>
      <c r="G777" s="6">
        <v>38.299999999999997</v>
      </c>
      <c r="H777" s="6">
        <v>32.9</v>
      </c>
      <c r="I777" s="6" t="s">
        <v>2025</v>
      </c>
    </row>
    <row r="778" spans="1:9" ht="15">
      <c r="A778" s="6" t="s">
        <v>2235</v>
      </c>
      <c r="B778" s="6" t="s">
        <v>6</v>
      </c>
      <c r="C778" s="6" t="s">
        <v>2143</v>
      </c>
      <c r="D778" s="6">
        <v>14</v>
      </c>
      <c r="E778" s="6">
        <v>56.7</v>
      </c>
      <c r="F778" s="22">
        <v>10.3</v>
      </c>
      <c r="G778" s="6">
        <v>40</v>
      </c>
      <c r="H778" s="6">
        <v>32.299999999999997</v>
      </c>
      <c r="I778" s="6" t="s">
        <v>2025</v>
      </c>
    </row>
    <row r="779" spans="1:9" ht="15">
      <c r="A779" s="6" t="s">
        <v>960</v>
      </c>
      <c r="B779" s="6" t="s">
        <v>201</v>
      </c>
      <c r="C779" s="6" t="s">
        <v>2143</v>
      </c>
      <c r="D779" s="6">
        <v>17.899999999999999</v>
      </c>
      <c r="E779" s="6">
        <v>58.4</v>
      </c>
      <c r="F779" s="22">
        <v>14.3</v>
      </c>
      <c r="G779" s="6">
        <v>40.1</v>
      </c>
      <c r="H779" s="6">
        <v>32.700000000000003</v>
      </c>
      <c r="I779" s="6" t="s">
        <v>2025</v>
      </c>
    </row>
    <row r="780" spans="1:9" ht="15">
      <c r="A780" s="6" t="s">
        <v>2236</v>
      </c>
      <c r="B780" s="6" t="s">
        <v>438</v>
      </c>
      <c r="C780" s="6" t="s">
        <v>2143</v>
      </c>
      <c r="D780" s="6">
        <v>13.6</v>
      </c>
      <c r="E780" s="6">
        <v>30.1</v>
      </c>
      <c r="F780" s="22">
        <v>10.6</v>
      </c>
      <c r="G780" s="6">
        <v>28.3</v>
      </c>
      <c r="H780" s="6">
        <v>32.4</v>
      </c>
      <c r="I780" s="6" t="s">
        <v>2025</v>
      </c>
    </row>
    <row r="781" spans="1:9" ht="15">
      <c r="A781" s="6" t="s">
        <v>2237</v>
      </c>
      <c r="B781" s="6" t="s">
        <v>35</v>
      </c>
      <c r="C781" s="6" t="s">
        <v>2143</v>
      </c>
      <c r="D781" s="6">
        <v>27.4</v>
      </c>
      <c r="E781" s="6">
        <v>18.5</v>
      </c>
      <c r="F781" s="22">
        <v>17.899999999999999</v>
      </c>
      <c r="G781" s="6">
        <v>14.2</v>
      </c>
      <c r="H781" s="6">
        <v>54.3</v>
      </c>
      <c r="I781" s="6" t="s">
        <v>2025</v>
      </c>
    </row>
    <row r="782" spans="1:9" ht="15">
      <c r="A782" s="6" t="s">
        <v>621</v>
      </c>
      <c r="B782" s="6" t="s">
        <v>35</v>
      </c>
      <c r="C782" s="6" t="s">
        <v>2143</v>
      </c>
      <c r="D782" s="6">
        <v>26.4</v>
      </c>
      <c r="E782" s="6">
        <v>20.9</v>
      </c>
      <c r="F782" s="22">
        <v>22.9</v>
      </c>
      <c r="G782" s="6">
        <v>20.8</v>
      </c>
      <c r="H782" s="6">
        <v>44.6</v>
      </c>
      <c r="I782" s="6" t="s">
        <v>2025</v>
      </c>
    </row>
    <row r="783" spans="1:9" ht="15">
      <c r="A783" s="6" t="s">
        <v>848</v>
      </c>
      <c r="B783" s="6" t="s">
        <v>35</v>
      </c>
      <c r="C783" s="6" t="s">
        <v>2143</v>
      </c>
      <c r="D783" s="6">
        <v>21.1</v>
      </c>
      <c r="E783" s="6">
        <v>16.8</v>
      </c>
      <c r="F783" s="22">
        <v>23.7</v>
      </c>
      <c r="G783" s="6">
        <v>22.5</v>
      </c>
      <c r="H783" s="6">
        <v>37.799999999999997</v>
      </c>
      <c r="I783" s="6" t="s">
        <v>2025</v>
      </c>
    </row>
    <row r="784" spans="1:9" ht="15">
      <c r="A784" s="6" t="s">
        <v>2238</v>
      </c>
      <c r="B784" s="6" t="s">
        <v>35</v>
      </c>
      <c r="C784" s="6" t="s">
        <v>2143</v>
      </c>
      <c r="D784" s="6">
        <v>22.3</v>
      </c>
      <c r="E784" s="6">
        <v>24.7</v>
      </c>
      <c r="F784" s="22">
        <v>17.2</v>
      </c>
      <c r="G784" s="6">
        <v>16.8</v>
      </c>
      <c r="H784" s="6">
        <v>47.7</v>
      </c>
      <c r="I784" s="6" t="s">
        <v>2025</v>
      </c>
    </row>
    <row r="785" spans="1:9" ht="15">
      <c r="A785" s="6" t="s">
        <v>1938</v>
      </c>
      <c r="B785" s="6" t="s">
        <v>138</v>
      </c>
      <c r="C785" s="6" t="s">
        <v>2143</v>
      </c>
      <c r="D785" s="6">
        <v>30.6</v>
      </c>
      <c r="E785" s="6">
        <v>33.799999999999997</v>
      </c>
      <c r="F785" s="22">
        <v>18.600000000000001</v>
      </c>
      <c r="G785" s="6">
        <v>11.1</v>
      </c>
      <c r="H785" s="6">
        <v>34</v>
      </c>
      <c r="I785" s="6" t="s">
        <v>2025</v>
      </c>
    </row>
    <row r="786" spans="1:9" ht="15">
      <c r="A786" s="6" t="s">
        <v>1802</v>
      </c>
      <c r="B786" s="6" t="s">
        <v>138</v>
      </c>
      <c r="C786" s="6" t="s">
        <v>2143</v>
      </c>
      <c r="D786" s="6">
        <v>26.9</v>
      </c>
      <c r="E786" s="6">
        <v>59.6</v>
      </c>
      <c r="F786" s="22">
        <v>24.3</v>
      </c>
      <c r="G786" s="6">
        <v>14.4</v>
      </c>
      <c r="H786" s="6">
        <v>36.299999999999997</v>
      </c>
      <c r="I786" s="6" t="s">
        <v>2025</v>
      </c>
    </row>
    <row r="787" spans="1:9" ht="15">
      <c r="A787" s="6" t="s">
        <v>1704</v>
      </c>
      <c r="B787" s="6" t="s">
        <v>138</v>
      </c>
      <c r="C787" s="6" t="s">
        <v>2143</v>
      </c>
      <c r="D787" s="6">
        <v>33.1</v>
      </c>
      <c r="E787" s="6">
        <v>44.2</v>
      </c>
      <c r="F787" s="22">
        <v>16</v>
      </c>
      <c r="G787" s="6">
        <v>13.1</v>
      </c>
      <c r="H787" s="6">
        <v>37.9</v>
      </c>
      <c r="I787" s="6" t="s">
        <v>2025</v>
      </c>
    </row>
    <row r="788" spans="1:9" ht="15">
      <c r="A788" s="6" t="s">
        <v>302</v>
      </c>
      <c r="B788" s="6" t="s">
        <v>138</v>
      </c>
      <c r="C788" s="6" t="s">
        <v>2143</v>
      </c>
      <c r="D788" s="6">
        <v>26.8</v>
      </c>
      <c r="E788" s="6">
        <v>54.8</v>
      </c>
      <c r="F788" s="22">
        <v>15.7</v>
      </c>
      <c r="G788" s="6">
        <v>27.1</v>
      </c>
      <c r="H788" s="6">
        <v>33.1</v>
      </c>
      <c r="I788" s="6" t="s">
        <v>2025</v>
      </c>
    </row>
    <row r="789" spans="1:9" ht="15">
      <c r="A789" s="6" t="s">
        <v>2239</v>
      </c>
      <c r="B789" s="6" t="s">
        <v>138</v>
      </c>
      <c r="C789" s="6" t="s">
        <v>2143</v>
      </c>
      <c r="D789" s="6">
        <v>25.1</v>
      </c>
      <c r="E789" s="6">
        <v>64.400000000000006</v>
      </c>
      <c r="F789" s="22">
        <v>17</v>
      </c>
      <c r="G789" s="6">
        <v>10.3</v>
      </c>
      <c r="H789" s="6">
        <v>65.5</v>
      </c>
      <c r="I789" s="6" t="s">
        <v>2025</v>
      </c>
    </row>
    <row r="790" spans="1:9" ht="15">
      <c r="A790" s="6" t="s">
        <v>1808</v>
      </c>
      <c r="B790" s="6" t="s">
        <v>167</v>
      </c>
      <c r="C790" s="6" t="s">
        <v>2143</v>
      </c>
      <c r="D790" s="6">
        <v>15.5</v>
      </c>
      <c r="E790" s="6">
        <v>36.5</v>
      </c>
      <c r="F790" s="22">
        <v>11.7</v>
      </c>
      <c r="G790" s="6">
        <v>33.200000000000003</v>
      </c>
      <c r="H790" s="6">
        <v>37</v>
      </c>
      <c r="I790" s="6" t="s">
        <v>2025</v>
      </c>
    </row>
    <row r="791" spans="1:9" ht="15">
      <c r="A791" s="6" t="s">
        <v>522</v>
      </c>
      <c r="B791" s="6" t="s">
        <v>523</v>
      </c>
      <c r="C791" s="6" t="s">
        <v>2143</v>
      </c>
      <c r="D791" s="6">
        <v>19.2</v>
      </c>
      <c r="E791" s="6">
        <v>40.4</v>
      </c>
      <c r="F791" s="22">
        <v>12.7</v>
      </c>
      <c r="G791" s="6">
        <v>35</v>
      </c>
      <c r="H791" s="6">
        <v>40.200000000000003</v>
      </c>
      <c r="I791" s="6" t="s">
        <v>2025</v>
      </c>
    </row>
    <row r="792" spans="1:9" ht="15">
      <c r="A792" s="6" t="s">
        <v>210</v>
      </c>
      <c r="B792" s="6" t="s">
        <v>35</v>
      </c>
      <c r="C792" s="6" t="s">
        <v>2143</v>
      </c>
      <c r="D792" s="6">
        <v>25.9</v>
      </c>
      <c r="E792" s="6">
        <v>32.4</v>
      </c>
      <c r="F792" s="22">
        <v>20</v>
      </c>
      <c r="G792" s="6">
        <v>30.1</v>
      </c>
      <c r="H792" s="6">
        <v>35.6</v>
      </c>
      <c r="I792" s="6" t="s">
        <v>2025</v>
      </c>
    </row>
    <row r="793" spans="1:9" ht="15">
      <c r="A793" s="6" t="s">
        <v>2240</v>
      </c>
      <c r="B793" s="6" t="s">
        <v>756</v>
      </c>
      <c r="C793" s="6" t="s">
        <v>2143</v>
      </c>
      <c r="D793" s="6">
        <v>18.100000000000001</v>
      </c>
      <c r="E793" s="6">
        <v>29.8</v>
      </c>
      <c r="F793" s="22">
        <v>7.9</v>
      </c>
      <c r="G793" s="6">
        <v>29.2</v>
      </c>
      <c r="H793" s="6">
        <v>32.1</v>
      </c>
      <c r="I793" s="6" t="s">
        <v>2025</v>
      </c>
    </row>
    <row r="794" spans="1:9" ht="15">
      <c r="A794" s="6" t="s">
        <v>2241</v>
      </c>
      <c r="B794" s="6" t="s">
        <v>6</v>
      </c>
      <c r="C794" s="6" t="s">
        <v>2143</v>
      </c>
      <c r="D794" s="6">
        <v>15.6</v>
      </c>
      <c r="E794" s="6">
        <v>81</v>
      </c>
      <c r="F794" s="22">
        <v>14</v>
      </c>
      <c r="G794" s="6">
        <v>22.2</v>
      </c>
      <c r="H794" s="6">
        <v>32.4</v>
      </c>
      <c r="I794" s="6" t="s">
        <v>2025</v>
      </c>
    </row>
    <row r="795" spans="1:9" ht="15">
      <c r="A795" s="6" t="s">
        <v>742</v>
      </c>
      <c r="B795" s="6" t="s">
        <v>30</v>
      </c>
      <c r="C795" s="6" t="s">
        <v>2143</v>
      </c>
      <c r="D795" s="6">
        <v>18</v>
      </c>
      <c r="E795" s="6">
        <v>48.3</v>
      </c>
      <c r="F795" s="22">
        <v>13.7</v>
      </c>
      <c r="G795" s="6">
        <v>24.7</v>
      </c>
      <c r="H795" s="6">
        <v>35.299999999999997</v>
      </c>
      <c r="I795" s="6" t="s">
        <v>2025</v>
      </c>
    </row>
    <row r="796" spans="1:9" ht="15">
      <c r="A796" s="6" t="s">
        <v>2242</v>
      </c>
      <c r="B796" s="6" t="s">
        <v>35</v>
      </c>
      <c r="C796" s="6" t="s">
        <v>2143</v>
      </c>
      <c r="D796" s="6">
        <v>22.3</v>
      </c>
      <c r="E796" s="6">
        <v>19.399999999999999</v>
      </c>
      <c r="F796" s="22">
        <v>10</v>
      </c>
      <c r="G796" s="6">
        <v>22.8</v>
      </c>
      <c r="H796" s="6">
        <v>50.4</v>
      </c>
      <c r="I796" s="6" t="s">
        <v>2025</v>
      </c>
    </row>
    <row r="797" spans="1:9" ht="15">
      <c r="A797" s="6" t="s">
        <v>2243</v>
      </c>
      <c r="B797" s="6" t="s">
        <v>35</v>
      </c>
      <c r="C797" s="6" t="s">
        <v>2143</v>
      </c>
      <c r="D797" s="6">
        <v>25.3</v>
      </c>
      <c r="E797" s="6">
        <v>19.8</v>
      </c>
      <c r="F797" s="22">
        <v>10.199999999999999</v>
      </c>
      <c r="G797" s="6">
        <v>19.5</v>
      </c>
      <c r="H797" s="6">
        <v>35.9</v>
      </c>
      <c r="I797" s="6" t="s">
        <v>2025</v>
      </c>
    </row>
    <row r="798" spans="1:9" ht="15">
      <c r="A798" s="6" t="s">
        <v>747</v>
      </c>
      <c r="B798" s="6" t="s">
        <v>2038</v>
      </c>
      <c r="C798" s="6" t="s">
        <v>2143</v>
      </c>
      <c r="D798" s="6">
        <v>33.1</v>
      </c>
      <c r="E798" s="6">
        <v>28</v>
      </c>
      <c r="F798" s="22">
        <v>11.4</v>
      </c>
      <c r="G798" s="6">
        <v>35</v>
      </c>
      <c r="H798" s="6">
        <v>38.9</v>
      </c>
      <c r="I798" s="6" t="s">
        <v>2025</v>
      </c>
    </row>
    <row r="799" spans="1:9" ht="15">
      <c r="A799" s="6" t="s">
        <v>533</v>
      </c>
      <c r="B799" s="6" t="s">
        <v>35</v>
      </c>
      <c r="C799" s="6" t="s">
        <v>2143</v>
      </c>
      <c r="D799" s="6">
        <v>23.8</v>
      </c>
      <c r="E799" s="6">
        <v>16.899999999999999</v>
      </c>
      <c r="F799" s="22">
        <v>6.4</v>
      </c>
      <c r="G799" s="6">
        <v>38</v>
      </c>
      <c r="H799" s="6">
        <v>39.4</v>
      </c>
      <c r="I799" s="6" t="s">
        <v>2025</v>
      </c>
    </row>
    <row r="800" spans="1:9" ht="15">
      <c r="A800" s="6" t="s">
        <v>2244</v>
      </c>
      <c r="B800" s="6" t="s">
        <v>68</v>
      </c>
      <c r="C800" s="6" t="s">
        <v>2143</v>
      </c>
      <c r="D800" s="6">
        <v>17.100000000000001</v>
      </c>
      <c r="E800" s="6">
        <v>20.9</v>
      </c>
      <c r="F800" s="22">
        <v>14.1</v>
      </c>
      <c r="G800" s="6">
        <v>25.3</v>
      </c>
      <c r="H800" s="6">
        <v>45.7</v>
      </c>
      <c r="I800" s="6" t="s">
        <v>2025</v>
      </c>
    </row>
    <row r="801" spans="1:9" ht="15">
      <c r="A801" s="6" t="s">
        <v>2246</v>
      </c>
      <c r="B801" s="6" t="s">
        <v>159</v>
      </c>
      <c r="C801" s="6" t="s">
        <v>2245</v>
      </c>
      <c r="D801" s="6">
        <v>36.200000000000003</v>
      </c>
      <c r="E801" s="6">
        <v>17.100000000000001</v>
      </c>
      <c r="F801" s="22">
        <v>7.8</v>
      </c>
      <c r="G801" s="6">
        <v>1.7</v>
      </c>
      <c r="H801" s="6">
        <v>39.9</v>
      </c>
      <c r="I801" s="6" t="s">
        <v>2025</v>
      </c>
    </row>
    <row r="802" spans="1:9" ht="15">
      <c r="A802" s="6" t="s">
        <v>2247</v>
      </c>
      <c r="B802" s="6" t="s">
        <v>386</v>
      </c>
      <c r="C802" s="6" t="s">
        <v>2245</v>
      </c>
      <c r="D802" s="6">
        <v>17.600000000000001</v>
      </c>
      <c r="E802" s="6">
        <v>28.1</v>
      </c>
      <c r="F802" s="22">
        <v>10.4</v>
      </c>
      <c r="G802" s="6">
        <v>20.399999999999999</v>
      </c>
      <c r="H802" s="6">
        <v>32.700000000000003</v>
      </c>
      <c r="I802" s="6" t="s">
        <v>2025</v>
      </c>
    </row>
    <row r="803" spans="1:9" ht="15">
      <c r="A803" s="6" t="s">
        <v>2248</v>
      </c>
      <c r="B803" s="6" t="s">
        <v>562</v>
      </c>
      <c r="C803" s="6" t="s">
        <v>2245</v>
      </c>
      <c r="D803" s="6">
        <v>14.8</v>
      </c>
      <c r="E803" s="6">
        <v>26.2</v>
      </c>
      <c r="F803" s="22">
        <v>12.2</v>
      </c>
      <c r="G803" s="6">
        <v>20.6</v>
      </c>
      <c r="H803" s="6">
        <v>32.200000000000003</v>
      </c>
      <c r="I803" s="6" t="s">
        <v>2025</v>
      </c>
    </row>
    <row r="804" spans="1:9" ht="15">
      <c r="A804" s="6" t="s">
        <v>751</v>
      </c>
      <c r="B804" s="6" t="s">
        <v>384</v>
      </c>
      <c r="C804" s="6" t="s">
        <v>2245</v>
      </c>
      <c r="D804" s="6">
        <v>19.2</v>
      </c>
      <c r="E804" s="6">
        <v>31.2</v>
      </c>
      <c r="F804" s="22">
        <v>7.9</v>
      </c>
      <c r="G804" s="6">
        <v>9.6</v>
      </c>
      <c r="H804" s="6">
        <v>33.299999999999997</v>
      </c>
      <c r="I804" s="6" t="s">
        <v>2025</v>
      </c>
    </row>
    <row r="805" spans="1:9" ht="15">
      <c r="A805" s="6" t="s">
        <v>754</v>
      </c>
      <c r="B805" s="6" t="s">
        <v>384</v>
      </c>
      <c r="C805" s="6" t="s">
        <v>2245</v>
      </c>
      <c r="D805" s="6">
        <v>16.2</v>
      </c>
      <c r="E805" s="6">
        <v>42.2</v>
      </c>
      <c r="F805" s="22">
        <v>8.6999999999999993</v>
      </c>
      <c r="G805" s="6">
        <v>20.6</v>
      </c>
      <c r="H805" s="6">
        <v>34.799999999999997</v>
      </c>
      <c r="I805" s="6" t="s">
        <v>2025</v>
      </c>
    </row>
    <row r="806" spans="1:9" ht="15">
      <c r="A806" s="6" t="s">
        <v>755</v>
      </c>
      <c r="B806" s="6" t="s">
        <v>756</v>
      </c>
      <c r="C806" s="6" t="s">
        <v>2245</v>
      </c>
      <c r="D806" s="6">
        <v>20.100000000000001</v>
      </c>
      <c r="E806" s="6">
        <v>48.7</v>
      </c>
      <c r="F806" s="22">
        <v>11.7</v>
      </c>
      <c r="G806" s="6">
        <v>11.2</v>
      </c>
      <c r="H806" s="6">
        <v>32.200000000000003</v>
      </c>
      <c r="I806" s="6" t="s">
        <v>2025</v>
      </c>
    </row>
    <row r="807" spans="1:9" ht="15">
      <c r="A807" s="6" t="s">
        <v>2249</v>
      </c>
      <c r="B807" s="6" t="s">
        <v>159</v>
      </c>
      <c r="C807" s="6" t="s">
        <v>2245</v>
      </c>
      <c r="D807" s="6">
        <v>15</v>
      </c>
      <c r="E807" s="6">
        <v>16.600000000000001</v>
      </c>
      <c r="F807" s="22">
        <v>7.5</v>
      </c>
      <c r="G807" s="6">
        <v>10</v>
      </c>
      <c r="H807" s="6">
        <v>32.9</v>
      </c>
      <c r="I807" s="6" t="s">
        <v>2025</v>
      </c>
    </row>
    <row r="808" spans="1:9" ht="15">
      <c r="A808" s="6" t="s">
        <v>2250</v>
      </c>
      <c r="B808" s="6" t="s">
        <v>159</v>
      </c>
      <c r="C808" s="6" t="s">
        <v>2245</v>
      </c>
      <c r="D808" s="6">
        <v>18.7</v>
      </c>
      <c r="E808" s="6">
        <v>37.1</v>
      </c>
      <c r="F808" s="22">
        <v>6</v>
      </c>
      <c r="G808" s="6">
        <v>10.8</v>
      </c>
      <c r="H808" s="6">
        <v>44.4</v>
      </c>
      <c r="I808" s="6" t="s">
        <v>2025</v>
      </c>
    </row>
    <row r="809" spans="1:9" ht="15">
      <c r="A809" s="6" t="s">
        <v>2251</v>
      </c>
      <c r="B809" s="6" t="s">
        <v>438</v>
      </c>
      <c r="C809" s="6" t="s">
        <v>2245</v>
      </c>
      <c r="D809" s="6">
        <v>10.9</v>
      </c>
      <c r="E809" s="6">
        <v>15.1</v>
      </c>
      <c r="F809" s="22">
        <v>8.9</v>
      </c>
      <c r="G809" s="6">
        <v>15.3</v>
      </c>
      <c r="H809" s="6">
        <v>39.299999999999997</v>
      </c>
      <c r="I809" s="6" t="s">
        <v>2025</v>
      </c>
    </row>
    <row r="810" spans="1:9" ht="15">
      <c r="A810" s="6" t="s">
        <v>2252</v>
      </c>
      <c r="B810" s="6" t="s">
        <v>159</v>
      </c>
      <c r="C810" s="6" t="s">
        <v>2245</v>
      </c>
      <c r="D810" s="6">
        <v>33</v>
      </c>
      <c r="E810" s="6">
        <v>15</v>
      </c>
      <c r="F810" s="22">
        <v>8.1</v>
      </c>
      <c r="G810" s="6">
        <v>1.6</v>
      </c>
      <c r="H810" s="6">
        <v>35.5</v>
      </c>
      <c r="I810" s="6" t="s">
        <v>2025</v>
      </c>
    </row>
    <row r="811" spans="1:9" ht="15">
      <c r="A811" s="6" t="s">
        <v>1710</v>
      </c>
      <c r="B811" s="6" t="s">
        <v>438</v>
      </c>
      <c r="C811" s="6" t="s">
        <v>2245</v>
      </c>
      <c r="D811" s="6">
        <v>18</v>
      </c>
      <c r="E811" s="6">
        <v>18.8</v>
      </c>
      <c r="F811" s="22">
        <v>5.3</v>
      </c>
      <c r="G811" s="6">
        <v>10.4</v>
      </c>
      <c r="H811" s="6">
        <v>32.6</v>
      </c>
      <c r="I811" s="6" t="s">
        <v>2025</v>
      </c>
    </row>
    <row r="812" spans="1:9" ht="15">
      <c r="A812" s="6" t="s">
        <v>2253</v>
      </c>
      <c r="B812" s="6" t="s">
        <v>133</v>
      </c>
      <c r="C812" s="6" t="s">
        <v>2245</v>
      </c>
      <c r="D812" s="6">
        <v>11.6</v>
      </c>
      <c r="E812" s="6">
        <v>28.2</v>
      </c>
      <c r="F812" s="22">
        <v>6.7</v>
      </c>
      <c r="G812" s="6">
        <v>8.1</v>
      </c>
      <c r="H812" s="6">
        <v>32.1</v>
      </c>
      <c r="I812" s="6" t="s">
        <v>2025</v>
      </c>
    </row>
    <row r="813" spans="1:9" ht="15">
      <c r="A813" s="6" t="s">
        <v>2254</v>
      </c>
      <c r="B813" s="6" t="s">
        <v>133</v>
      </c>
      <c r="C813" s="6" t="s">
        <v>2245</v>
      </c>
      <c r="D813" s="6">
        <v>14.6</v>
      </c>
      <c r="E813" s="6">
        <v>22.2</v>
      </c>
      <c r="F813" s="22">
        <v>8.1999999999999993</v>
      </c>
      <c r="G813" s="6">
        <v>9.6999999999999993</v>
      </c>
      <c r="H813" s="6">
        <v>32.1</v>
      </c>
      <c r="I813" s="6" t="s">
        <v>2025</v>
      </c>
    </row>
    <row r="814" spans="1:9" ht="15">
      <c r="A814" s="6" t="s">
        <v>2255</v>
      </c>
      <c r="B814" s="6" t="s">
        <v>133</v>
      </c>
      <c r="C814" s="6" t="s">
        <v>2245</v>
      </c>
      <c r="D814" s="6">
        <v>15.6</v>
      </c>
      <c r="E814" s="6">
        <v>23.1</v>
      </c>
      <c r="F814" s="22">
        <v>8.6</v>
      </c>
      <c r="G814" s="6">
        <v>5.4</v>
      </c>
      <c r="H814" s="6">
        <v>32.4</v>
      </c>
      <c r="I814" s="6" t="s">
        <v>2025</v>
      </c>
    </row>
    <row r="815" spans="1:9" ht="15">
      <c r="A815" s="6" t="s">
        <v>2256</v>
      </c>
      <c r="B815" s="6" t="s">
        <v>133</v>
      </c>
      <c r="C815" s="6" t="s">
        <v>2245</v>
      </c>
      <c r="D815" s="6">
        <v>19</v>
      </c>
      <c r="E815" s="6">
        <v>27.5</v>
      </c>
      <c r="F815" s="22">
        <v>6.9</v>
      </c>
      <c r="G815" s="6">
        <v>12</v>
      </c>
      <c r="H815" s="6">
        <v>32.9</v>
      </c>
      <c r="I815" s="6" t="s">
        <v>2025</v>
      </c>
    </row>
    <row r="816" spans="1:9" ht="15">
      <c r="A816" s="6" t="s">
        <v>2257</v>
      </c>
      <c r="B816" s="6" t="s">
        <v>562</v>
      </c>
      <c r="C816" s="6" t="s">
        <v>2245</v>
      </c>
      <c r="D816" s="6">
        <v>13.2</v>
      </c>
      <c r="E816" s="6">
        <v>25.8</v>
      </c>
      <c r="F816" s="22">
        <v>10.1</v>
      </c>
      <c r="G816" s="6">
        <v>24</v>
      </c>
      <c r="H816" s="6" t="s">
        <v>2025</v>
      </c>
      <c r="I816" s="6" t="s">
        <v>2025</v>
      </c>
    </row>
    <row r="817" spans="1:9" ht="15">
      <c r="A817" s="6" t="s">
        <v>426</v>
      </c>
      <c r="B817" s="6" t="s">
        <v>341</v>
      </c>
      <c r="C817" s="6" t="s">
        <v>2245</v>
      </c>
      <c r="D817" s="6">
        <v>19</v>
      </c>
      <c r="E817" s="6">
        <v>28</v>
      </c>
      <c r="F817" s="22">
        <v>11.1</v>
      </c>
      <c r="G817" s="6">
        <v>1.9</v>
      </c>
      <c r="H817" s="6">
        <v>84.4</v>
      </c>
      <c r="I817" s="6" t="s">
        <v>2025</v>
      </c>
    </row>
    <row r="818" spans="1:9" ht="15">
      <c r="A818" s="6" t="s">
        <v>2258</v>
      </c>
      <c r="B818" s="6" t="s">
        <v>372</v>
      </c>
      <c r="C818" s="6" t="s">
        <v>2245</v>
      </c>
      <c r="D818" s="6">
        <v>20.100000000000001</v>
      </c>
      <c r="E818" s="6">
        <v>52.3</v>
      </c>
      <c r="F818" s="22">
        <v>9</v>
      </c>
      <c r="G818" s="6">
        <v>11</v>
      </c>
      <c r="H818" s="6">
        <v>32.1</v>
      </c>
      <c r="I818" s="6" t="s">
        <v>2025</v>
      </c>
    </row>
    <row r="819" spans="1:9" ht="15">
      <c r="A819" s="6" t="s">
        <v>925</v>
      </c>
      <c r="B819" s="6" t="s">
        <v>926</v>
      </c>
      <c r="C819" s="6" t="s">
        <v>2245</v>
      </c>
      <c r="D819" s="6">
        <v>17.399999999999999</v>
      </c>
      <c r="E819" s="6">
        <v>32.200000000000003</v>
      </c>
      <c r="F819" s="22">
        <v>12.5</v>
      </c>
      <c r="G819" s="6">
        <v>20.7</v>
      </c>
      <c r="H819" s="6">
        <v>36.700000000000003</v>
      </c>
      <c r="I819" s="6" t="s">
        <v>2025</v>
      </c>
    </row>
    <row r="820" spans="1:9" ht="15">
      <c r="A820" s="6" t="s">
        <v>929</v>
      </c>
      <c r="B820" s="6" t="s">
        <v>756</v>
      </c>
      <c r="C820" s="6" t="s">
        <v>2245</v>
      </c>
      <c r="D820" s="6">
        <v>22.3</v>
      </c>
      <c r="E820" s="6">
        <v>25.5</v>
      </c>
      <c r="F820" s="22">
        <v>7.4</v>
      </c>
      <c r="G820" s="6">
        <v>9.4</v>
      </c>
      <c r="H820" s="6">
        <v>32.200000000000003</v>
      </c>
      <c r="I820" s="6" t="s">
        <v>2025</v>
      </c>
    </row>
    <row r="821" spans="1:9" ht="15">
      <c r="A821" s="6" t="s">
        <v>589</v>
      </c>
      <c r="B821" s="6" t="s">
        <v>384</v>
      </c>
      <c r="C821" s="6" t="s">
        <v>2245</v>
      </c>
      <c r="D821" s="6">
        <v>18.2</v>
      </c>
      <c r="E821" s="6">
        <v>30.6</v>
      </c>
      <c r="F821" s="22">
        <v>11.8</v>
      </c>
      <c r="G821" s="6">
        <v>15.8</v>
      </c>
      <c r="H821" s="6">
        <v>33.4</v>
      </c>
      <c r="I821" s="6" t="s">
        <v>2025</v>
      </c>
    </row>
    <row r="822" spans="1:9" ht="15">
      <c r="A822" s="6" t="s">
        <v>1544</v>
      </c>
      <c r="B822" s="6" t="s">
        <v>23</v>
      </c>
      <c r="C822" s="6" t="s">
        <v>2245</v>
      </c>
      <c r="D822" s="6">
        <v>23.7</v>
      </c>
      <c r="E822" s="6">
        <v>14.6</v>
      </c>
      <c r="F822" s="22">
        <v>11.3</v>
      </c>
      <c r="G822" s="6">
        <v>18.5</v>
      </c>
      <c r="H822" s="6">
        <v>48.7</v>
      </c>
      <c r="I822" s="6" t="s">
        <v>2025</v>
      </c>
    </row>
    <row r="823" spans="1:9" ht="15">
      <c r="A823" s="6" t="s">
        <v>2259</v>
      </c>
      <c r="B823" s="6" t="s">
        <v>33</v>
      </c>
      <c r="C823" s="6" t="s">
        <v>2245</v>
      </c>
      <c r="D823" s="6">
        <v>18.899999999999999</v>
      </c>
      <c r="E823" s="6">
        <v>55.8</v>
      </c>
      <c r="F823" s="22">
        <v>7.5</v>
      </c>
      <c r="G823" s="6">
        <v>16.8</v>
      </c>
      <c r="H823" s="6">
        <v>34.799999999999997</v>
      </c>
      <c r="I823" s="6" t="s">
        <v>2025</v>
      </c>
    </row>
    <row r="824" spans="1:9" ht="15">
      <c r="A824" s="6" t="s">
        <v>2260</v>
      </c>
      <c r="B824" s="6" t="s">
        <v>35</v>
      </c>
      <c r="C824" s="6" t="s">
        <v>2245</v>
      </c>
      <c r="D824" s="6">
        <v>13.5</v>
      </c>
      <c r="E824" s="6">
        <v>15</v>
      </c>
      <c r="F824" s="22">
        <v>9.6</v>
      </c>
      <c r="G824" s="6">
        <v>8.9</v>
      </c>
      <c r="H824" s="6">
        <v>34.5</v>
      </c>
      <c r="I824" s="6" t="s">
        <v>2025</v>
      </c>
    </row>
    <row r="825" spans="1:9" ht="15">
      <c r="A825" s="6" t="s">
        <v>2261</v>
      </c>
      <c r="B825" s="6" t="s">
        <v>23</v>
      </c>
      <c r="C825" s="6" t="s">
        <v>2245</v>
      </c>
      <c r="D825" s="6">
        <v>19.2</v>
      </c>
      <c r="E825" s="6">
        <v>13.4</v>
      </c>
      <c r="F825" s="22">
        <v>14.4</v>
      </c>
      <c r="G825" s="6">
        <v>11.3</v>
      </c>
      <c r="H825" s="6">
        <v>65.400000000000006</v>
      </c>
      <c r="I825" s="6" t="s">
        <v>2025</v>
      </c>
    </row>
    <row r="826" spans="1:9" ht="15">
      <c r="A826" s="6" t="s">
        <v>1815</v>
      </c>
      <c r="B826" s="6" t="s">
        <v>23</v>
      </c>
      <c r="C826" s="6" t="s">
        <v>2245</v>
      </c>
      <c r="D826" s="6">
        <v>18</v>
      </c>
      <c r="E826" s="6">
        <v>18.399999999999999</v>
      </c>
      <c r="F826" s="22">
        <v>17.5</v>
      </c>
      <c r="G826" s="6">
        <v>14.4</v>
      </c>
      <c r="H826" s="6">
        <v>65.400000000000006</v>
      </c>
      <c r="I826" s="6" t="s">
        <v>2025</v>
      </c>
    </row>
    <row r="827" spans="1:9" ht="15">
      <c r="A827" s="6" t="s">
        <v>775</v>
      </c>
      <c r="B827" s="6" t="s">
        <v>2038</v>
      </c>
      <c r="C827" s="6" t="s">
        <v>2245</v>
      </c>
      <c r="D827" s="6">
        <v>23.6</v>
      </c>
      <c r="E827" s="6">
        <v>20.5</v>
      </c>
      <c r="F827" s="22">
        <v>9.1999999999999993</v>
      </c>
      <c r="G827" s="6">
        <v>13</v>
      </c>
      <c r="H827" s="6">
        <v>48.5</v>
      </c>
      <c r="I827" s="6" t="s">
        <v>2025</v>
      </c>
    </row>
    <row r="828" spans="1:9" ht="15">
      <c r="A828" s="6" t="s">
        <v>2262</v>
      </c>
      <c r="B828" s="6" t="s">
        <v>35</v>
      </c>
      <c r="C828" s="6" t="s">
        <v>2245</v>
      </c>
      <c r="D828" s="6">
        <v>23.3</v>
      </c>
      <c r="E828" s="6">
        <v>20</v>
      </c>
      <c r="F828" s="22">
        <v>8.5</v>
      </c>
      <c r="G828" s="6">
        <v>18.600000000000001</v>
      </c>
      <c r="H828" s="6">
        <v>34.4</v>
      </c>
      <c r="I828" s="6" t="s">
        <v>2025</v>
      </c>
    </row>
    <row r="829" spans="1:9" ht="15">
      <c r="A829" s="6" t="s">
        <v>2263</v>
      </c>
      <c r="B829" s="6" t="s">
        <v>159</v>
      </c>
      <c r="C829" s="6" t="s">
        <v>2245</v>
      </c>
      <c r="D829" s="6">
        <v>25.9</v>
      </c>
      <c r="E829" s="6">
        <v>14.8</v>
      </c>
      <c r="F829" s="22">
        <v>12.8</v>
      </c>
      <c r="G829" s="6">
        <v>4.4000000000000004</v>
      </c>
      <c r="H829" s="6">
        <v>32.1</v>
      </c>
      <c r="I829" s="6" t="s">
        <v>2025</v>
      </c>
    </row>
    <row r="830" spans="1:9" ht="15">
      <c r="A830" s="6" t="s">
        <v>932</v>
      </c>
      <c r="B830" s="6" t="s">
        <v>933</v>
      </c>
      <c r="C830" s="6" t="s">
        <v>2245</v>
      </c>
      <c r="D830" s="6">
        <v>12.2</v>
      </c>
      <c r="E830" s="6">
        <v>37</v>
      </c>
      <c r="F830" s="22">
        <v>6.8</v>
      </c>
      <c r="G830" s="6">
        <v>11</v>
      </c>
      <c r="H830" s="6">
        <v>32.1</v>
      </c>
      <c r="I830" s="6" t="s">
        <v>2025</v>
      </c>
    </row>
    <row r="831" spans="1:9" ht="15">
      <c r="A831" s="6" t="s">
        <v>2264</v>
      </c>
      <c r="B831" s="6" t="s">
        <v>504</v>
      </c>
      <c r="C831" s="6" t="s">
        <v>2245</v>
      </c>
      <c r="D831" s="6">
        <v>19.3</v>
      </c>
      <c r="E831" s="6">
        <v>42.4</v>
      </c>
      <c r="F831" s="22">
        <v>7.7</v>
      </c>
      <c r="G831" s="6">
        <v>16.600000000000001</v>
      </c>
      <c r="H831" s="6" t="s">
        <v>2025</v>
      </c>
      <c r="I831" s="6" t="s">
        <v>2025</v>
      </c>
    </row>
    <row r="832" spans="1:9" ht="15">
      <c r="A832" s="6" t="s">
        <v>2265</v>
      </c>
      <c r="B832" s="6" t="s">
        <v>316</v>
      </c>
      <c r="C832" s="6" t="s">
        <v>2245</v>
      </c>
      <c r="D832" s="6">
        <v>15.8</v>
      </c>
      <c r="E832" s="6">
        <v>65.7</v>
      </c>
      <c r="F832" s="22">
        <v>11.4</v>
      </c>
      <c r="G832" s="6">
        <v>9.1</v>
      </c>
      <c r="H832" s="6">
        <v>48.5</v>
      </c>
      <c r="I832" s="6" t="s">
        <v>2025</v>
      </c>
    </row>
    <row r="833" spans="1:9" ht="15">
      <c r="A833" s="6" t="s">
        <v>732</v>
      </c>
      <c r="B833" s="6" t="s">
        <v>584</v>
      </c>
      <c r="C833" s="6" t="s">
        <v>2245</v>
      </c>
      <c r="D833" s="6">
        <v>17.5</v>
      </c>
      <c r="E833" s="6">
        <v>48.7</v>
      </c>
      <c r="F833" s="22">
        <v>4.3</v>
      </c>
      <c r="G833" s="6">
        <v>23.4</v>
      </c>
      <c r="H833" s="6">
        <v>37.1</v>
      </c>
      <c r="I833" s="6" t="s">
        <v>2025</v>
      </c>
    </row>
    <row r="834" spans="1:9" ht="15">
      <c r="A834" s="6" t="s">
        <v>783</v>
      </c>
      <c r="B834" s="6" t="s">
        <v>35</v>
      </c>
      <c r="C834" s="6" t="s">
        <v>2245</v>
      </c>
      <c r="D834" s="6">
        <v>14.7</v>
      </c>
      <c r="E834" s="6">
        <v>22.1</v>
      </c>
      <c r="F834" s="22">
        <v>6.2</v>
      </c>
      <c r="G834" s="6">
        <v>7.2</v>
      </c>
      <c r="H834" s="6">
        <v>33.5</v>
      </c>
      <c r="I834" s="6" t="s">
        <v>2025</v>
      </c>
    </row>
    <row r="835" spans="1:9" ht="15">
      <c r="A835" s="6" t="s">
        <v>1722</v>
      </c>
      <c r="B835" s="6" t="s">
        <v>23</v>
      </c>
      <c r="C835" s="6" t="s">
        <v>2245</v>
      </c>
      <c r="D835" s="6">
        <v>16</v>
      </c>
      <c r="E835" s="6">
        <v>17.2</v>
      </c>
      <c r="F835" s="22">
        <v>6.6</v>
      </c>
      <c r="G835" s="6">
        <v>15</v>
      </c>
      <c r="H835" s="6">
        <v>32.1</v>
      </c>
      <c r="I835" s="6" t="s">
        <v>2025</v>
      </c>
    </row>
    <row r="836" spans="1:9" ht="15">
      <c r="A836" s="6" t="s">
        <v>2266</v>
      </c>
      <c r="B836" s="6" t="s">
        <v>2</v>
      </c>
      <c r="C836" s="6" t="s">
        <v>2245</v>
      </c>
      <c r="D836" s="6">
        <v>18</v>
      </c>
      <c r="E836" s="6">
        <v>25.6</v>
      </c>
      <c r="F836" s="22">
        <v>6.6</v>
      </c>
      <c r="G836" s="6">
        <v>12.2</v>
      </c>
      <c r="H836" s="6">
        <v>33.200000000000003</v>
      </c>
      <c r="I836" s="6" t="s">
        <v>2025</v>
      </c>
    </row>
    <row r="837" spans="1:9" ht="15">
      <c r="A837" s="6" t="s">
        <v>2267</v>
      </c>
      <c r="B837" s="6" t="s">
        <v>438</v>
      </c>
      <c r="C837" s="6" t="s">
        <v>2245</v>
      </c>
      <c r="D837" s="6">
        <v>15.4</v>
      </c>
      <c r="E837" s="6">
        <v>19.8</v>
      </c>
      <c r="F837" s="22">
        <v>10.1</v>
      </c>
      <c r="G837" s="6">
        <v>26.6</v>
      </c>
      <c r="H837" s="6">
        <v>37.1</v>
      </c>
      <c r="I837" s="6" t="s">
        <v>2025</v>
      </c>
    </row>
    <row r="838" spans="1:9" ht="15">
      <c r="A838" s="6" t="s">
        <v>2268</v>
      </c>
      <c r="B838" s="6" t="s">
        <v>125</v>
      </c>
      <c r="C838" s="6" t="s">
        <v>2245</v>
      </c>
      <c r="D838" s="6">
        <v>18.5</v>
      </c>
      <c r="E838" s="6">
        <v>22.2</v>
      </c>
      <c r="F838" s="22">
        <v>5.2</v>
      </c>
      <c r="G838" s="6">
        <v>14.4</v>
      </c>
      <c r="H838" s="6" t="s">
        <v>2025</v>
      </c>
      <c r="I838" s="6" t="s">
        <v>2025</v>
      </c>
    </row>
    <row r="839" spans="1:9" ht="15">
      <c r="A839" s="6" t="s">
        <v>2269</v>
      </c>
      <c r="B839" s="6" t="s">
        <v>125</v>
      </c>
      <c r="C839" s="6" t="s">
        <v>2245</v>
      </c>
      <c r="D839" s="6">
        <v>22.9</v>
      </c>
      <c r="E839" s="6">
        <v>19.8</v>
      </c>
      <c r="F839" s="22">
        <v>4.7</v>
      </c>
      <c r="G839" s="6">
        <v>16.600000000000001</v>
      </c>
      <c r="H839" s="6" t="s">
        <v>2025</v>
      </c>
      <c r="I839" s="6" t="s">
        <v>2025</v>
      </c>
    </row>
    <row r="840" spans="1:9" ht="15">
      <c r="A840" s="6" t="s">
        <v>2270</v>
      </c>
      <c r="B840" s="6" t="s">
        <v>125</v>
      </c>
      <c r="C840" s="6" t="s">
        <v>2245</v>
      </c>
      <c r="D840" s="6">
        <v>17.399999999999999</v>
      </c>
      <c r="E840" s="6">
        <v>18.899999999999999</v>
      </c>
      <c r="F840" s="22">
        <v>7.1</v>
      </c>
      <c r="G840" s="6">
        <v>14</v>
      </c>
      <c r="H840" s="6">
        <v>32.1</v>
      </c>
      <c r="I840" s="6" t="s">
        <v>2025</v>
      </c>
    </row>
    <row r="841" spans="1:9" ht="15">
      <c r="A841" s="6" t="s">
        <v>2271</v>
      </c>
      <c r="B841" s="6" t="s">
        <v>125</v>
      </c>
      <c r="C841" s="6" t="s">
        <v>2245</v>
      </c>
      <c r="D841" s="6">
        <v>14.5</v>
      </c>
      <c r="E841" s="6">
        <v>17.2</v>
      </c>
      <c r="F841" s="22">
        <v>4.5999999999999996</v>
      </c>
      <c r="G841" s="6">
        <v>13.2</v>
      </c>
      <c r="H841" s="6">
        <v>33.9</v>
      </c>
      <c r="I841" s="6" t="s">
        <v>2025</v>
      </c>
    </row>
    <row r="842" spans="1:9" ht="15">
      <c r="A842" s="6" t="s">
        <v>2272</v>
      </c>
      <c r="B842" s="6" t="s">
        <v>125</v>
      </c>
      <c r="C842" s="6" t="s">
        <v>2245</v>
      </c>
      <c r="D842" s="6">
        <v>23.5</v>
      </c>
      <c r="E842" s="6">
        <v>18.5</v>
      </c>
      <c r="F842" s="22">
        <v>5</v>
      </c>
      <c r="G842" s="6">
        <v>11.5</v>
      </c>
      <c r="H842" s="6">
        <v>32.1</v>
      </c>
      <c r="I842" s="6" t="s">
        <v>2025</v>
      </c>
    </row>
    <row r="843" spans="1:9" ht="15">
      <c r="A843" s="6" t="s">
        <v>2273</v>
      </c>
      <c r="B843" s="6" t="s">
        <v>125</v>
      </c>
      <c r="C843" s="6" t="s">
        <v>2245</v>
      </c>
      <c r="D843" s="6">
        <v>20.9</v>
      </c>
      <c r="E843" s="6">
        <v>18.5</v>
      </c>
      <c r="F843" s="22">
        <v>8.1999999999999993</v>
      </c>
      <c r="G843" s="6">
        <v>10.6</v>
      </c>
      <c r="H843" s="6">
        <v>44</v>
      </c>
      <c r="I843" s="6" t="s">
        <v>2025</v>
      </c>
    </row>
    <row r="844" spans="1:9" ht="15">
      <c r="A844" s="6" t="s">
        <v>2274</v>
      </c>
      <c r="B844" s="6" t="s">
        <v>125</v>
      </c>
      <c r="C844" s="6" t="s">
        <v>2245</v>
      </c>
      <c r="D844" s="6">
        <v>20.3</v>
      </c>
      <c r="E844" s="6">
        <v>14.5</v>
      </c>
      <c r="F844" s="22">
        <v>5</v>
      </c>
      <c r="G844" s="6">
        <v>7.2</v>
      </c>
      <c r="H844" s="6">
        <v>32.799999999999997</v>
      </c>
      <c r="I844" s="6" t="s">
        <v>2025</v>
      </c>
    </row>
    <row r="845" spans="1:9" ht="15">
      <c r="A845" s="6" t="s">
        <v>2275</v>
      </c>
      <c r="B845" s="6" t="s">
        <v>125</v>
      </c>
      <c r="C845" s="6" t="s">
        <v>2245</v>
      </c>
      <c r="D845" s="6">
        <v>23</v>
      </c>
      <c r="E845" s="6">
        <v>21.4</v>
      </c>
      <c r="F845" s="22">
        <v>6.8</v>
      </c>
      <c r="G845" s="6">
        <v>12.9</v>
      </c>
      <c r="H845" s="6">
        <v>32.1</v>
      </c>
      <c r="I845" s="6" t="s">
        <v>2025</v>
      </c>
    </row>
    <row r="846" spans="1:9" ht="15">
      <c r="A846" s="6" t="s">
        <v>2276</v>
      </c>
      <c r="B846" s="6" t="s">
        <v>125</v>
      </c>
      <c r="C846" s="6" t="s">
        <v>2245</v>
      </c>
      <c r="D846" s="6">
        <v>31.9</v>
      </c>
      <c r="E846" s="6">
        <v>14.9</v>
      </c>
      <c r="F846" s="22">
        <v>14.2</v>
      </c>
      <c r="G846" s="6">
        <v>5.0999999999999996</v>
      </c>
      <c r="H846" s="6">
        <v>43.7</v>
      </c>
      <c r="I846" s="6" t="s">
        <v>2025</v>
      </c>
    </row>
    <row r="847" spans="1:9" ht="15">
      <c r="A847" s="6" t="s">
        <v>2277</v>
      </c>
      <c r="B847" s="6" t="s">
        <v>125</v>
      </c>
      <c r="C847" s="6" t="s">
        <v>2245</v>
      </c>
      <c r="D847" s="6">
        <v>21.8</v>
      </c>
      <c r="E847" s="6">
        <v>16.2</v>
      </c>
      <c r="F847" s="22">
        <v>8.8000000000000007</v>
      </c>
      <c r="G847" s="6">
        <v>6.4</v>
      </c>
      <c r="H847" s="6">
        <v>53.1</v>
      </c>
      <c r="I847" s="6" t="s">
        <v>2025</v>
      </c>
    </row>
    <row r="848" spans="1:9" ht="15">
      <c r="A848" s="6" t="s">
        <v>2278</v>
      </c>
      <c r="B848" s="6" t="s">
        <v>466</v>
      </c>
      <c r="C848" s="6" t="s">
        <v>2245</v>
      </c>
      <c r="D848" s="6">
        <v>21.6</v>
      </c>
      <c r="E848" s="6">
        <v>19.3</v>
      </c>
      <c r="F848" s="22">
        <v>8.6</v>
      </c>
      <c r="G848" s="6">
        <v>16.100000000000001</v>
      </c>
      <c r="H848" s="6" t="s">
        <v>2025</v>
      </c>
      <c r="I848" s="6" t="s">
        <v>2025</v>
      </c>
    </row>
    <row r="849" spans="1:9" ht="15">
      <c r="A849" s="6" t="s">
        <v>2279</v>
      </c>
      <c r="B849" s="6" t="s">
        <v>125</v>
      </c>
      <c r="C849" s="6" t="s">
        <v>2245</v>
      </c>
      <c r="D849" s="6">
        <v>18.399999999999999</v>
      </c>
      <c r="E849" s="6">
        <v>22.7</v>
      </c>
      <c r="F849" s="22">
        <v>7.9</v>
      </c>
      <c r="G849" s="6">
        <v>8.5</v>
      </c>
      <c r="H849" s="6">
        <v>32.299999999999997</v>
      </c>
      <c r="I849" s="6" t="s">
        <v>2025</v>
      </c>
    </row>
    <row r="850" spans="1:9" ht="15">
      <c r="A850" s="6" t="s">
        <v>787</v>
      </c>
      <c r="B850" s="6" t="s">
        <v>68</v>
      </c>
      <c r="C850" s="6" t="s">
        <v>2245</v>
      </c>
      <c r="D850" s="6">
        <v>13.8</v>
      </c>
      <c r="E850" s="6">
        <v>20.9</v>
      </c>
      <c r="F850" s="22">
        <v>9.9</v>
      </c>
      <c r="G850" s="6">
        <v>19.3</v>
      </c>
      <c r="H850" s="6">
        <v>45.9</v>
      </c>
      <c r="I850" s="6" t="s">
        <v>2025</v>
      </c>
    </row>
    <row r="851" spans="1:9" ht="15">
      <c r="A851" s="6" t="s">
        <v>1897</v>
      </c>
      <c r="B851" s="6" t="s">
        <v>438</v>
      </c>
      <c r="C851" s="6" t="s">
        <v>2245</v>
      </c>
      <c r="D851" s="6">
        <v>17.5</v>
      </c>
      <c r="E851" s="6">
        <v>14.5</v>
      </c>
      <c r="F851" s="22">
        <v>9.1</v>
      </c>
      <c r="G851" s="6">
        <v>9.6</v>
      </c>
      <c r="H851" s="6">
        <v>36.799999999999997</v>
      </c>
      <c r="I851" s="6" t="s">
        <v>2025</v>
      </c>
    </row>
    <row r="852" spans="1:9" ht="15">
      <c r="A852" s="6" t="s">
        <v>2280</v>
      </c>
      <c r="B852" s="6" t="s">
        <v>386</v>
      </c>
      <c r="C852" s="6" t="s">
        <v>2245</v>
      </c>
      <c r="D852" s="6">
        <v>14.8</v>
      </c>
      <c r="E852" s="6">
        <v>17.600000000000001</v>
      </c>
      <c r="F852" s="22">
        <v>9.1999999999999993</v>
      </c>
      <c r="G852" s="6">
        <v>28.3</v>
      </c>
      <c r="H852" s="6">
        <v>37.6</v>
      </c>
      <c r="I852" s="6" t="s">
        <v>2025</v>
      </c>
    </row>
    <row r="853" spans="1:9" ht="15">
      <c r="A853" s="6" t="s">
        <v>700</v>
      </c>
      <c r="B853" s="6" t="s">
        <v>35</v>
      </c>
      <c r="C853" s="6" t="s">
        <v>2245</v>
      </c>
      <c r="D853" s="6">
        <v>21.8</v>
      </c>
      <c r="E853" s="6">
        <v>19.7</v>
      </c>
      <c r="F853" s="22">
        <v>12</v>
      </c>
      <c r="G853" s="6">
        <v>16.2</v>
      </c>
      <c r="H853" s="6">
        <v>36</v>
      </c>
      <c r="I853" s="6" t="s">
        <v>2025</v>
      </c>
    </row>
    <row r="854" spans="1:9" ht="15">
      <c r="A854" s="6" t="s">
        <v>2281</v>
      </c>
      <c r="B854" s="6" t="s">
        <v>133</v>
      </c>
      <c r="C854" s="6" t="s">
        <v>2245</v>
      </c>
      <c r="D854" s="6">
        <v>14.9</v>
      </c>
      <c r="E854" s="6">
        <v>27.7</v>
      </c>
      <c r="F854" s="22">
        <v>3.1</v>
      </c>
      <c r="G854" s="6">
        <v>6.1</v>
      </c>
      <c r="H854" s="6">
        <v>32.1</v>
      </c>
      <c r="I854" s="6" t="s">
        <v>2025</v>
      </c>
    </row>
    <row r="855" spans="1:9" ht="15">
      <c r="A855" s="6" t="s">
        <v>790</v>
      </c>
      <c r="B855" s="6" t="s">
        <v>35</v>
      </c>
      <c r="C855" s="6" t="s">
        <v>2245</v>
      </c>
      <c r="D855" s="6">
        <v>22.3</v>
      </c>
      <c r="E855" s="6">
        <v>17.100000000000001</v>
      </c>
      <c r="F855" s="22">
        <v>11.5</v>
      </c>
      <c r="G855" s="6">
        <v>13.1</v>
      </c>
      <c r="H855" s="6">
        <v>44.1</v>
      </c>
      <c r="I855" s="6" t="s">
        <v>2025</v>
      </c>
    </row>
    <row r="856" spans="1:9" ht="15">
      <c r="A856" s="6" t="s">
        <v>654</v>
      </c>
      <c r="B856" s="6" t="s">
        <v>2038</v>
      </c>
      <c r="C856" s="6" t="s">
        <v>2245</v>
      </c>
      <c r="D856" s="6">
        <v>18.600000000000001</v>
      </c>
      <c r="E856" s="6">
        <v>17.7</v>
      </c>
      <c r="F856" s="22">
        <v>7.2</v>
      </c>
      <c r="G856" s="6">
        <v>11.3</v>
      </c>
      <c r="H856" s="6">
        <v>33.299999999999997</v>
      </c>
      <c r="I856" s="6" t="s">
        <v>2025</v>
      </c>
    </row>
    <row r="857" spans="1:9" ht="15">
      <c r="A857" s="6" t="s">
        <v>2282</v>
      </c>
      <c r="B857" s="6" t="s">
        <v>628</v>
      </c>
      <c r="C857" s="6" t="s">
        <v>2245</v>
      </c>
      <c r="D857" s="6">
        <v>8.1999999999999993</v>
      </c>
      <c r="E857" s="6">
        <v>40.799999999999997</v>
      </c>
      <c r="F857" s="22">
        <v>7.6</v>
      </c>
      <c r="G857" s="6">
        <v>20.3</v>
      </c>
      <c r="H857" s="6">
        <v>32.1</v>
      </c>
      <c r="I857" s="6" t="s">
        <v>2025</v>
      </c>
    </row>
    <row r="858" spans="1:9" ht="15">
      <c r="A858" s="6" t="s">
        <v>2283</v>
      </c>
      <c r="B858" s="6" t="s">
        <v>35</v>
      </c>
      <c r="C858" s="6" t="s">
        <v>2245</v>
      </c>
      <c r="D858" s="6">
        <v>14.1</v>
      </c>
      <c r="E858" s="6">
        <v>20.8</v>
      </c>
      <c r="F858" s="22">
        <v>4.9000000000000004</v>
      </c>
      <c r="G858" s="6">
        <v>14</v>
      </c>
      <c r="H858" s="6">
        <v>33.1</v>
      </c>
      <c r="I858" s="6" t="s">
        <v>2025</v>
      </c>
    </row>
    <row r="859" spans="1:9" ht="15">
      <c r="A859" s="6" t="s">
        <v>2284</v>
      </c>
      <c r="B859" s="6" t="s">
        <v>2285</v>
      </c>
      <c r="C859" s="6" t="s">
        <v>2245</v>
      </c>
      <c r="D859" s="6">
        <v>27.5</v>
      </c>
      <c r="E859" s="6">
        <v>28.8</v>
      </c>
      <c r="F859" s="22">
        <v>11.3</v>
      </c>
      <c r="G859" s="6">
        <v>5.7</v>
      </c>
      <c r="H859" s="6">
        <v>40.4</v>
      </c>
      <c r="I859" s="6" t="s">
        <v>2025</v>
      </c>
    </row>
    <row r="860" spans="1:9" ht="15">
      <c r="A860" s="6" t="s">
        <v>2286</v>
      </c>
      <c r="B860" s="6" t="s">
        <v>341</v>
      </c>
      <c r="C860" s="6" t="s">
        <v>2245</v>
      </c>
      <c r="D860" s="6">
        <v>17.5</v>
      </c>
      <c r="E860" s="6">
        <v>33</v>
      </c>
      <c r="F860" s="22">
        <v>9.6999999999999993</v>
      </c>
      <c r="G860" s="6">
        <v>12.6</v>
      </c>
      <c r="H860" s="6">
        <v>44</v>
      </c>
      <c r="I860" s="6" t="s">
        <v>2025</v>
      </c>
    </row>
    <row r="861" spans="1:9" ht="15">
      <c r="A861" s="6" t="s">
        <v>2287</v>
      </c>
      <c r="B861" s="6" t="s">
        <v>68</v>
      </c>
      <c r="C861" s="6" t="s">
        <v>2245</v>
      </c>
      <c r="D861" s="6">
        <v>12.7</v>
      </c>
      <c r="E861" s="6">
        <v>27</v>
      </c>
      <c r="F861" s="22">
        <v>14.8</v>
      </c>
      <c r="G861" s="6">
        <v>15.7</v>
      </c>
      <c r="H861" s="6">
        <v>47.9</v>
      </c>
      <c r="I861" s="6" t="s">
        <v>2025</v>
      </c>
    </row>
    <row r="862" spans="1:9" ht="15">
      <c r="A862" s="6" t="s">
        <v>1944</v>
      </c>
      <c r="B862" s="6" t="s">
        <v>466</v>
      </c>
      <c r="C862" s="6" t="s">
        <v>2245</v>
      </c>
      <c r="D862" s="6">
        <v>14</v>
      </c>
      <c r="E862" s="6">
        <v>15.8</v>
      </c>
      <c r="F862" s="22">
        <v>7.8</v>
      </c>
      <c r="G862" s="6">
        <v>15.2</v>
      </c>
      <c r="H862" s="6">
        <v>32.1</v>
      </c>
      <c r="I862" s="6" t="s">
        <v>2025</v>
      </c>
    </row>
    <row r="863" spans="1:9" ht="15">
      <c r="A863" s="6" t="s">
        <v>2288</v>
      </c>
      <c r="B863" s="6" t="s">
        <v>2289</v>
      </c>
      <c r="C863" s="6" t="s">
        <v>2245</v>
      </c>
      <c r="D863" s="6">
        <v>12.1</v>
      </c>
      <c r="E863" s="6">
        <v>37.799999999999997</v>
      </c>
      <c r="F863" s="22">
        <v>9</v>
      </c>
      <c r="G863" s="6">
        <v>2.1</v>
      </c>
      <c r="H863" s="6">
        <v>32.9</v>
      </c>
      <c r="I863" s="6" t="s">
        <v>2025</v>
      </c>
    </row>
    <row r="864" spans="1:9" ht="15">
      <c r="A864" s="6" t="s">
        <v>2290</v>
      </c>
      <c r="B864" s="6" t="s">
        <v>35</v>
      </c>
      <c r="C864" s="6" t="s">
        <v>2245</v>
      </c>
      <c r="D864" s="6">
        <v>19.8</v>
      </c>
      <c r="E864" s="6">
        <v>20.2</v>
      </c>
      <c r="F864" s="22">
        <v>6.6</v>
      </c>
      <c r="G864" s="6">
        <v>12.8</v>
      </c>
      <c r="H864" s="6">
        <v>42</v>
      </c>
      <c r="I864" s="6" t="s">
        <v>2025</v>
      </c>
    </row>
    <row r="865" spans="1:9" ht="15">
      <c r="A865" s="6" t="s">
        <v>2291</v>
      </c>
      <c r="B865" s="6" t="s">
        <v>23</v>
      </c>
      <c r="C865" s="6" t="s">
        <v>2245</v>
      </c>
      <c r="D865" s="6">
        <v>20.5</v>
      </c>
      <c r="E865" s="6">
        <v>25.2</v>
      </c>
      <c r="F865" s="22">
        <v>8.5</v>
      </c>
      <c r="G865" s="6">
        <v>11.6</v>
      </c>
      <c r="H865" s="6">
        <v>52.8</v>
      </c>
      <c r="I865" s="6" t="s">
        <v>2025</v>
      </c>
    </row>
    <row r="866" spans="1:9" ht="15">
      <c r="A866" s="6" t="s">
        <v>2292</v>
      </c>
      <c r="B866" s="6" t="s">
        <v>23</v>
      </c>
      <c r="C866" s="6" t="s">
        <v>2245</v>
      </c>
      <c r="D866" s="6">
        <v>19.100000000000001</v>
      </c>
      <c r="E866" s="6">
        <v>41.9</v>
      </c>
      <c r="F866" s="22">
        <v>13.2</v>
      </c>
      <c r="G866" s="6">
        <v>14.8</v>
      </c>
      <c r="H866" s="6">
        <v>36.700000000000003</v>
      </c>
      <c r="I866" s="6" t="s">
        <v>2025</v>
      </c>
    </row>
    <row r="867" spans="1:9" ht="15">
      <c r="A867" s="6" t="s">
        <v>627</v>
      </c>
      <c r="B867" s="6" t="s">
        <v>628</v>
      </c>
      <c r="C867" s="6" t="s">
        <v>2245</v>
      </c>
      <c r="D867" s="6">
        <v>19.2</v>
      </c>
      <c r="E867" s="6">
        <v>66.400000000000006</v>
      </c>
      <c r="F867" s="22">
        <v>6</v>
      </c>
      <c r="G867" s="6">
        <v>9.6</v>
      </c>
      <c r="H867" s="6">
        <v>33.799999999999997</v>
      </c>
      <c r="I867" s="6" t="s">
        <v>2025</v>
      </c>
    </row>
    <row r="868" spans="1:9" ht="15">
      <c r="A868" s="6" t="s">
        <v>2293</v>
      </c>
      <c r="B868" s="6" t="s">
        <v>35</v>
      </c>
      <c r="C868" s="6" t="s">
        <v>2245</v>
      </c>
      <c r="D868" s="6">
        <v>24.3</v>
      </c>
      <c r="E868" s="6">
        <v>21.4</v>
      </c>
      <c r="F868" s="22">
        <v>6.7</v>
      </c>
      <c r="G868" s="6">
        <v>9.9</v>
      </c>
      <c r="H868" s="6">
        <v>32.700000000000003</v>
      </c>
      <c r="I868" s="6" t="s">
        <v>2025</v>
      </c>
    </row>
    <row r="869" spans="1:9" ht="15">
      <c r="A869" s="6" t="s">
        <v>943</v>
      </c>
      <c r="B869" s="6" t="s">
        <v>562</v>
      </c>
      <c r="C869" s="6" t="s">
        <v>2245</v>
      </c>
      <c r="D869" s="6">
        <v>17.100000000000001</v>
      </c>
      <c r="E869" s="6">
        <v>29.4</v>
      </c>
      <c r="F869" s="22">
        <v>8.3000000000000007</v>
      </c>
      <c r="G869" s="6">
        <v>4.3</v>
      </c>
      <c r="H869" s="6">
        <v>32.1</v>
      </c>
      <c r="I869" s="6" t="s">
        <v>2025</v>
      </c>
    </row>
    <row r="870" spans="1:9" ht="15">
      <c r="A870" s="6" t="s">
        <v>748</v>
      </c>
      <c r="B870" s="6" t="s">
        <v>264</v>
      </c>
      <c r="C870" s="6" t="s">
        <v>2245</v>
      </c>
      <c r="D870" s="6">
        <v>14.5</v>
      </c>
      <c r="E870" s="6">
        <v>34.700000000000003</v>
      </c>
      <c r="F870" s="22">
        <v>9.6999999999999993</v>
      </c>
      <c r="G870" s="6">
        <v>8.6999999999999993</v>
      </c>
      <c r="H870" s="6">
        <v>40.200000000000003</v>
      </c>
      <c r="I870" s="6" t="s">
        <v>2025</v>
      </c>
    </row>
    <row r="871" spans="1:9" ht="15">
      <c r="A871" s="6" t="s">
        <v>795</v>
      </c>
      <c r="B871" s="6" t="s">
        <v>523</v>
      </c>
      <c r="C871" s="6" t="s">
        <v>2245</v>
      </c>
      <c r="D871" s="6">
        <v>17.5</v>
      </c>
      <c r="E871" s="6">
        <v>21.5</v>
      </c>
      <c r="F871" s="22">
        <v>10.9</v>
      </c>
      <c r="G871" s="6">
        <v>4.2</v>
      </c>
      <c r="H871" s="6">
        <v>36.1</v>
      </c>
      <c r="I871" s="6" t="s">
        <v>2025</v>
      </c>
    </row>
    <row r="872" spans="1:9" ht="15">
      <c r="A872" s="6" t="s">
        <v>799</v>
      </c>
      <c r="B872" s="6" t="s">
        <v>264</v>
      </c>
      <c r="C872" s="6" t="s">
        <v>2245</v>
      </c>
      <c r="D872" s="6">
        <v>18.5</v>
      </c>
      <c r="E872" s="6">
        <v>29.9</v>
      </c>
      <c r="F872" s="22">
        <v>8.5</v>
      </c>
      <c r="G872" s="6">
        <v>21.3</v>
      </c>
      <c r="H872" s="6">
        <v>45.6</v>
      </c>
      <c r="I872" s="6" t="s">
        <v>2025</v>
      </c>
    </row>
    <row r="873" spans="1:9" ht="15">
      <c r="A873" s="6" t="s">
        <v>2294</v>
      </c>
      <c r="B873" s="6" t="s">
        <v>264</v>
      </c>
      <c r="C873" s="6" t="s">
        <v>2245</v>
      </c>
      <c r="D873" s="6">
        <v>14</v>
      </c>
      <c r="E873" s="6">
        <v>17.899999999999999</v>
      </c>
      <c r="F873" s="22">
        <v>21.8</v>
      </c>
      <c r="G873" s="6">
        <v>11.3</v>
      </c>
      <c r="H873" s="6">
        <v>83.1</v>
      </c>
      <c r="I873" s="6" t="s">
        <v>2025</v>
      </c>
    </row>
    <row r="874" spans="1:9" ht="15">
      <c r="A874" s="6" t="s">
        <v>2295</v>
      </c>
      <c r="B874" s="6" t="s">
        <v>35</v>
      </c>
      <c r="C874" s="6" t="s">
        <v>2245</v>
      </c>
      <c r="D874" s="6">
        <v>15.1</v>
      </c>
      <c r="E874" s="6">
        <v>25.6</v>
      </c>
      <c r="F874" s="22">
        <v>7.1</v>
      </c>
      <c r="G874" s="6">
        <v>5.7</v>
      </c>
      <c r="H874" s="6">
        <v>32.799999999999997</v>
      </c>
      <c r="I874" s="6" t="s">
        <v>2025</v>
      </c>
    </row>
    <row r="875" spans="1:9" ht="15">
      <c r="A875" s="6" t="s">
        <v>2296</v>
      </c>
      <c r="B875" s="6" t="s">
        <v>35</v>
      </c>
      <c r="C875" s="6" t="s">
        <v>2245</v>
      </c>
      <c r="D875" s="6">
        <v>18</v>
      </c>
      <c r="E875" s="6">
        <v>22.6</v>
      </c>
      <c r="F875" s="22">
        <v>10.5</v>
      </c>
      <c r="G875" s="6">
        <v>14.3</v>
      </c>
      <c r="H875" s="6">
        <v>50.5</v>
      </c>
      <c r="I875" s="6" t="s">
        <v>2025</v>
      </c>
    </row>
    <row r="876" spans="1:9" ht="15">
      <c r="A876" s="6" t="s">
        <v>2297</v>
      </c>
      <c r="B876" s="6" t="s">
        <v>562</v>
      </c>
      <c r="C876" s="6" t="s">
        <v>2245</v>
      </c>
      <c r="D876" s="6">
        <v>12.2</v>
      </c>
      <c r="E876" s="6">
        <v>32.1</v>
      </c>
      <c r="F876" s="22">
        <v>7.5</v>
      </c>
      <c r="G876" s="6">
        <v>10.9</v>
      </c>
      <c r="H876" s="6">
        <v>32.1</v>
      </c>
      <c r="I876" s="6" t="s">
        <v>2025</v>
      </c>
    </row>
    <row r="877" spans="1:9" ht="15">
      <c r="A877" s="6" t="s">
        <v>736</v>
      </c>
      <c r="B877" s="6" t="s">
        <v>737</v>
      </c>
      <c r="C877" s="6" t="s">
        <v>2245</v>
      </c>
      <c r="D877" s="6">
        <v>21.7</v>
      </c>
      <c r="E877" s="6">
        <v>31.8</v>
      </c>
      <c r="F877" s="22">
        <v>12</v>
      </c>
      <c r="G877" s="6">
        <v>14.9</v>
      </c>
      <c r="H877" s="6">
        <v>32.9</v>
      </c>
      <c r="I877" s="6" t="s">
        <v>2025</v>
      </c>
    </row>
    <row r="878" spans="1:9" ht="15">
      <c r="A878" s="6" t="s">
        <v>2298</v>
      </c>
      <c r="B878" s="6" t="s">
        <v>2033</v>
      </c>
      <c r="C878" s="6" t="s">
        <v>2245</v>
      </c>
      <c r="D878" s="6">
        <v>25.8</v>
      </c>
      <c r="E878" s="6">
        <v>23.8</v>
      </c>
      <c r="F878" s="22">
        <v>10.9</v>
      </c>
      <c r="G878" s="6">
        <v>7.3</v>
      </c>
      <c r="H878" s="6">
        <v>41.2</v>
      </c>
      <c r="I878" s="6" t="s">
        <v>2025</v>
      </c>
    </row>
    <row r="879" spans="1:9" ht="15">
      <c r="A879" s="6" t="s">
        <v>2299</v>
      </c>
      <c r="B879" s="6" t="s">
        <v>386</v>
      </c>
      <c r="C879" s="6" t="s">
        <v>2245</v>
      </c>
      <c r="D879" s="6">
        <v>15.9</v>
      </c>
      <c r="E879" s="6">
        <v>21.5</v>
      </c>
      <c r="F879" s="22">
        <v>8.3000000000000007</v>
      </c>
      <c r="G879" s="6">
        <v>14.1</v>
      </c>
      <c r="H879" s="6">
        <v>32.299999999999997</v>
      </c>
      <c r="I879" s="6" t="s">
        <v>2025</v>
      </c>
    </row>
    <row r="880" spans="1:9" ht="15">
      <c r="A880" s="6" t="s">
        <v>2300</v>
      </c>
      <c r="B880" s="6" t="s">
        <v>6</v>
      </c>
      <c r="C880" s="6" t="s">
        <v>2245</v>
      </c>
      <c r="D880" s="6">
        <v>14.4</v>
      </c>
      <c r="E880" s="6">
        <v>68.5</v>
      </c>
      <c r="F880" s="22">
        <v>8.3000000000000007</v>
      </c>
      <c r="G880" s="6">
        <v>15.2</v>
      </c>
      <c r="H880" s="6">
        <v>32.5</v>
      </c>
      <c r="I880" s="6" t="s">
        <v>2025</v>
      </c>
    </row>
    <row r="881" spans="1:9" ht="15">
      <c r="A881" s="6" t="s">
        <v>2301</v>
      </c>
      <c r="B881" s="6" t="s">
        <v>125</v>
      </c>
      <c r="C881" s="6" t="s">
        <v>2245</v>
      </c>
      <c r="D881" s="6">
        <v>19.899999999999999</v>
      </c>
      <c r="E881" s="6">
        <v>15.5</v>
      </c>
      <c r="F881" s="22">
        <v>6.7</v>
      </c>
      <c r="G881" s="6">
        <v>7.9</v>
      </c>
      <c r="H881" s="6">
        <v>32.1</v>
      </c>
      <c r="I881" s="6" t="s">
        <v>2025</v>
      </c>
    </row>
    <row r="882" spans="1:9" ht="15">
      <c r="A882" s="6" t="s">
        <v>2302</v>
      </c>
      <c r="B882" s="6" t="s">
        <v>405</v>
      </c>
      <c r="C882" s="6" t="s">
        <v>2245</v>
      </c>
      <c r="D882" s="6">
        <v>16.600000000000001</v>
      </c>
      <c r="E882" s="6">
        <v>25</v>
      </c>
      <c r="F882" s="22">
        <v>7.6</v>
      </c>
      <c r="G882" s="6">
        <v>1</v>
      </c>
      <c r="H882" s="6">
        <v>32.4</v>
      </c>
      <c r="I882" s="6" t="s">
        <v>2025</v>
      </c>
    </row>
    <row r="883" spans="1:9" ht="15">
      <c r="A883" s="6" t="s">
        <v>2303</v>
      </c>
      <c r="B883" s="6" t="s">
        <v>159</v>
      </c>
      <c r="C883" s="6" t="s">
        <v>2245</v>
      </c>
      <c r="D883" s="6">
        <v>15.9</v>
      </c>
      <c r="E883" s="6">
        <v>12.3</v>
      </c>
      <c r="F883" s="22">
        <v>8.5</v>
      </c>
      <c r="G883" s="6">
        <v>16.399999999999999</v>
      </c>
      <c r="H883" s="6">
        <v>32.299999999999997</v>
      </c>
      <c r="I883" s="6" t="s">
        <v>2025</v>
      </c>
    </row>
    <row r="884" spans="1:9" ht="15">
      <c r="A884" s="6" t="s">
        <v>2304</v>
      </c>
      <c r="B884" s="6" t="s">
        <v>159</v>
      </c>
      <c r="C884" s="6" t="s">
        <v>2245</v>
      </c>
      <c r="D884" s="6">
        <v>20.7</v>
      </c>
      <c r="E884" s="6">
        <v>25</v>
      </c>
      <c r="F884" s="22">
        <v>9.1999999999999993</v>
      </c>
      <c r="G884" s="6">
        <v>2.2999999999999998</v>
      </c>
      <c r="H884" s="6">
        <v>32.200000000000003</v>
      </c>
      <c r="I884" s="6" t="s">
        <v>2025</v>
      </c>
    </row>
    <row r="885" spans="1:9" ht="15">
      <c r="A885" s="6" t="s">
        <v>2305</v>
      </c>
      <c r="B885" s="6" t="s">
        <v>384</v>
      </c>
      <c r="C885" s="6" t="s">
        <v>2245</v>
      </c>
      <c r="D885" s="6">
        <v>15.7</v>
      </c>
      <c r="E885" s="6">
        <v>37.1</v>
      </c>
      <c r="F885" s="22">
        <v>2.6</v>
      </c>
      <c r="G885" s="6">
        <v>19</v>
      </c>
      <c r="H885" s="6">
        <v>32.1</v>
      </c>
      <c r="I885" s="6" t="s">
        <v>2025</v>
      </c>
    </row>
    <row r="886" spans="1:9" ht="15">
      <c r="A886" s="6" t="s">
        <v>2306</v>
      </c>
      <c r="B886" s="6" t="s">
        <v>438</v>
      </c>
      <c r="C886" s="6" t="s">
        <v>2245</v>
      </c>
      <c r="D886" s="6">
        <v>14.8</v>
      </c>
      <c r="E886" s="6">
        <v>19.8</v>
      </c>
      <c r="F886" s="22">
        <v>3.2</v>
      </c>
      <c r="G886" s="6">
        <v>10.4</v>
      </c>
      <c r="H886" s="6">
        <v>32.1</v>
      </c>
      <c r="I886" s="6" t="s">
        <v>2025</v>
      </c>
    </row>
    <row r="887" spans="1:9" ht="15">
      <c r="A887" s="6" t="s">
        <v>2307</v>
      </c>
      <c r="B887" s="6" t="s">
        <v>2308</v>
      </c>
      <c r="C887" s="6" t="s">
        <v>2245</v>
      </c>
      <c r="D887" s="6">
        <v>14.1</v>
      </c>
      <c r="E887" s="6">
        <v>41.9</v>
      </c>
      <c r="F887" s="22">
        <v>6.8</v>
      </c>
      <c r="G887" s="6">
        <v>23.4</v>
      </c>
      <c r="H887" s="6">
        <v>34.200000000000003</v>
      </c>
      <c r="I887" s="6" t="s">
        <v>2025</v>
      </c>
    </row>
    <row r="888" spans="1:9" ht="15">
      <c r="A888" s="6" t="s">
        <v>2309</v>
      </c>
      <c r="B888" s="6" t="s">
        <v>35</v>
      </c>
      <c r="C888" s="6" t="s">
        <v>2245</v>
      </c>
      <c r="D888" s="6">
        <v>14.7</v>
      </c>
      <c r="E888" s="6">
        <v>20.9</v>
      </c>
      <c r="F888" s="22">
        <v>10.5</v>
      </c>
      <c r="G888" s="6">
        <v>16.899999999999999</v>
      </c>
      <c r="H888" s="6">
        <v>43.2</v>
      </c>
      <c r="I888" s="6" t="s">
        <v>2025</v>
      </c>
    </row>
    <row r="889" spans="1:9" ht="15">
      <c r="A889" s="6" t="s">
        <v>2310</v>
      </c>
      <c r="B889" s="6" t="s">
        <v>68</v>
      </c>
      <c r="C889" s="6" t="s">
        <v>2245</v>
      </c>
      <c r="D889" s="6">
        <v>12.2</v>
      </c>
      <c r="E889" s="6">
        <v>24.8</v>
      </c>
      <c r="F889" s="22">
        <v>8</v>
      </c>
      <c r="G889" s="6">
        <v>8.8000000000000007</v>
      </c>
      <c r="H889" s="6">
        <v>32.5</v>
      </c>
      <c r="I889" s="6" t="s">
        <v>2025</v>
      </c>
    </row>
    <row r="890" spans="1:9" ht="15">
      <c r="A890" s="6" t="s">
        <v>2311</v>
      </c>
      <c r="B890" s="6" t="s">
        <v>2308</v>
      </c>
      <c r="C890" s="6" t="s">
        <v>2245</v>
      </c>
      <c r="D890" s="6">
        <v>21.8</v>
      </c>
      <c r="E890" s="6">
        <v>31.3</v>
      </c>
      <c r="F890" s="22">
        <v>7.7</v>
      </c>
      <c r="G890" s="6">
        <v>9.8000000000000007</v>
      </c>
      <c r="H890" s="6">
        <v>37.6</v>
      </c>
      <c r="I890" s="6" t="s">
        <v>2025</v>
      </c>
    </row>
    <row r="891" spans="1:9" ht="15">
      <c r="A891" s="6" t="s">
        <v>2312</v>
      </c>
      <c r="B891" s="6" t="s">
        <v>2313</v>
      </c>
      <c r="C891" s="6" t="s">
        <v>2245</v>
      </c>
      <c r="D891" s="6">
        <v>15.9</v>
      </c>
      <c r="E891" s="6">
        <v>39.4</v>
      </c>
      <c r="F891" s="22">
        <v>7</v>
      </c>
      <c r="G891" s="6">
        <v>9.6</v>
      </c>
      <c r="H891" s="6">
        <v>32.1</v>
      </c>
      <c r="I891" s="6" t="s">
        <v>2025</v>
      </c>
    </row>
    <row r="892" spans="1:9" ht="15">
      <c r="A892" s="6" t="s">
        <v>2314</v>
      </c>
      <c r="B892" s="6" t="s">
        <v>35</v>
      </c>
      <c r="C892" s="6" t="s">
        <v>2245</v>
      </c>
      <c r="D892" s="6">
        <v>24.2</v>
      </c>
      <c r="E892" s="6">
        <v>31.4</v>
      </c>
      <c r="F892" s="22">
        <v>12.4</v>
      </c>
      <c r="G892" s="6">
        <v>14</v>
      </c>
      <c r="H892" s="6">
        <v>38.9</v>
      </c>
      <c r="I892" s="6" t="s">
        <v>2025</v>
      </c>
    </row>
    <row r="893" spans="1:9" ht="15">
      <c r="A893" s="6" t="s">
        <v>949</v>
      </c>
      <c r="B893" s="6" t="s">
        <v>950</v>
      </c>
      <c r="C893" s="6" t="s">
        <v>2245</v>
      </c>
      <c r="D893" s="6">
        <v>13.6</v>
      </c>
      <c r="E893" s="6">
        <v>46.3</v>
      </c>
      <c r="F893" s="22">
        <v>10</v>
      </c>
      <c r="G893" s="6">
        <v>20.2</v>
      </c>
      <c r="H893" s="6">
        <v>32.9</v>
      </c>
      <c r="I893" s="6" t="s">
        <v>2025</v>
      </c>
    </row>
    <row r="894" spans="1:9" ht="15">
      <c r="A894" s="6" t="s">
        <v>2315</v>
      </c>
      <c r="B894" s="6" t="s">
        <v>23</v>
      </c>
      <c r="C894" s="6" t="s">
        <v>2245</v>
      </c>
      <c r="D894" s="6">
        <v>15.4</v>
      </c>
      <c r="E894" s="6">
        <v>15.7</v>
      </c>
      <c r="F894" s="22">
        <v>11.5</v>
      </c>
      <c r="G894" s="6">
        <v>16.100000000000001</v>
      </c>
      <c r="H894" s="6">
        <v>67.7</v>
      </c>
      <c r="I894" s="6" t="s">
        <v>2025</v>
      </c>
    </row>
    <row r="895" spans="1:9" ht="15">
      <c r="A895" s="6" t="s">
        <v>814</v>
      </c>
      <c r="B895" s="6" t="s">
        <v>68</v>
      </c>
      <c r="C895" s="6" t="s">
        <v>2245</v>
      </c>
      <c r="D895" s="6">
        <v>18.899999999999999</v>
      </c>
      <c r="E895" s="6">
        <v>41.4</v>
      </c>
      <c r="F895" s="22">
        <v>13.7</v>
      </c>
      <c r="G895" s="6">
        <v>10.9</v>
      </c>
      <c r="H895" s="6">
        <v>34.6</v>
      </c>
      <c r="I895" s="6" t="s">
        <v>2025</v>
      </c>
    </row>
    <row r="896" spans="1:9" ht="15">
      <c r="A896" s="6" t="s">
        <v>2316</v>
      </c>
      <c r="B896" s="6" t="s">
        <v>2033</v>
      </c>
      <c r="C896" s="6" t="s">
        <v>2245</v>
      </c>
      <c r="D896" s="6">
        <v>18.8</v>
      </c>
      <c r="E896" s="6">
        <v>28.3</v>
      </c>
      <c r="F896" s="22">
        <v>11.1</v>
      </c>
      <c r="G896" s="6">
        <v>11.9</v>
      </c>
      <c r="H896" s="6">
        <v>33.799999999999997</v>
      </c>
      <c r="I896" s="6" t="s">
        <v>2025</v>
      </c>
    </row>
    <row r="897" spans="1:9" ht="15">
      <c r="A897" s="6" t="s">
        <v>610</v>
      </c>
      <c r="B897" s="6" t="s">
        <v>2033</v>
      </c>
      <c r="C897" s="6" t="s">
        <v>2245</v>
      </c>
      <c r="D897" s="6">
        <v>19.399999999999999</v>
      </c>
      <c r="E897" s="6">
        <v>31.4</v>
      </c>
      <c r="F897" s="22">
        <v>12.3</v>
      </c>
      <c r="G897" s="6">
        <v>18.7</v>
      </c>
      <c r="H897" s="6">
        <v>36</v>
      </c>
      <c r="I897" s="6" t="s">
        <v>2025</v>
      </c>
    </row>
    <row r="898" spans="1:9" ht="15">
      <c r="A898" s="6" t="s">
        <v>2317</v>
      </c>
      <c r="B898" s="6" t="s">
        <v>2033</v>
      </c>
      <c r="C898" s="6" t="s">
        <v>2245</v>
      </c>
      <c r="D898" s="6">
        <v>23.5</v>
      </c>
      <c r="E898" s="6">
        <v>40.9</v>
      </c>
      <c r="F898" s="22">
        <v>13.9</v>
      </c>
      <c r="G898" s="6">
        <v>8.6999999999999993</v>
      </c>
      <c r="H898" s="6">
        <v>50.2</v>
      </c>
      <c r="I898" s="6" t="s">
        <v>2025</v>
      </c>
    </row>
    <row r="899" spans="1:9" ht="15">
      <c r="A899" s="6" t="s">
        <v>611</v>
      </c>
      <c r="B899" s="6" t="s">
        <v>68</v>
      </c>
      <c r="C899" s="6" t="s">
        <v>2245</v>
      </c>
      <c r="D899" s="6">
        <v>15.8</v>
      </c>
      <c r="E899" s="6">
        <v>19.100000000000001</v>
      </c>
      <c r="F899" s="22">
        <v>13.7</v>
      </c>
      <c r="G899" s="6">
        <v>17.899999999999999</v>
      </c>
      <c r="H899" s="6">
        <v>74</v>
      </c>
      <c r="I899" s="6" t="s">
        <v>2025</v>
      </c>
    </row>
    <row r="900" spans="1:9" ht="15">
      <c r="A900" s="6" t="s">
        <v>2318</v>
      </c>
      <c r="B900" s="6" t="s">
        <v>405</v>
      </c>
      <c r="C900" s="6" t="s">
        <v>2245</v>
      </c>
      <c r="D900" s="6">
        <v>21.8</v>
      </c>
      <c r="E900" s="6">
        <v>17.8</v>
      </c>
      <c r="F900" s="22">
        <v>9.5</v>
      </c>
      <c r="G900" s="6">
        <v>1.5</v>
      </c>
      <c r="H900" s="6">
        <v>33.299999999999997</v>
      </c>
      <c r="I900" s="6" t="s">
        <v>2025</v>
      </c>
    </row>
    <row r="901" spans="1:9" ht="15">
      <c r="A901" s="6" t="s">
        <v>2319</v>
      </c>
      <c r="B901" s="6" t="s">
        <v>87</v>
      </c>
      <c r="C901" s="6" t="s">
        <v>2245</v>
      </c>
      <c r="D901" s="6">
        <v>21.3</v>
      </c>
      <c r="E901" s="6">
        <v>17.5</v>
      </c>
      <c r="F901" s="22">
        <v>6.9</v>
      </c>
      <c r="G901" s="6">
        <v>8.8000000000000007</v>
      </c>
      <c r="H901" s="6" t="s">
        <v>2025</v>
      </c>
      <c r="I901" s="6" t="s">
        <v>2025</v>
      </c>
    </row>
    <row r="902" spans="1:9" ht="15">
      <c r="A902" s="6" t="s">
        <v>2320</v>
      </c>
      <c r="B902" s="6" t="s">
        <v>386</v>
      </c>
      <c r="C902" s="6" t="s">
        <v>2245</v>
      </c>
      <c r="D902" s="6">
        <v>18.600000000000001</v>
      </c>
      <c r="E902" s="6">
        <v>22.6</v>
      </c>
      <c r="F902" s="22">
        <v>8</v>
      </c>
      <c r="G902" s="6">
        <v>16.3</v>
      </c>
      <c r="H902" s="6">
        <v>33.700000000000003</v>
      </c>
      <c r="I902" s="6" t="s">
        <v>2025</v>
      </c>
    </row>
    <row r="903" spans="1:9" ht="15">
      <c r="A903" s="6" t="s">
        <v>822</v>
      </c>
      <c r="B903" s="6" t="s">
        <v>2033</v>
      </c>
      <c r="C903" s="6" t="s">
        <v>2245</v>
      </c>
      <c r="D903" s="6">
        <v>20.3</v>
      </c>
      <c r="E903" s="6">
        <v>31.3</v>
      </c>
      <c r="F903" s="22">
        <v>10.4</v>
      </c>
      <c r="G903" s="6">
        <v>3.2</v>
      </c>
      <c r="H903" s="6">
        <v>37.200000000000003</v>
      </c>
      <c r="I903" s="6" t="s">
        <v>2025</v>
      </c>
    </row>
    <row r="904" spans="1:9" ht="15">
      <c r="A904" s="6" t="s">
        <v>1855</v>
      </c>
      <c r="B904" s="6" t="s">
        <v>23</v>
      </c>
      <c r="C904" s="6" t="s">
        <v>2245</v>
      </c>
      <c r="D904" s="6">
        <v>18.899999999999999</v>
      </c>
      <c r="E904" s="6">
        <v>17.2</v>
      </c>
      <c r="F904" s="22">
        <v>11.4</v>
      </c>
      <c r="G904" s="6">
        <v>21</v>
      </c>
      <c r="H904" s="6">
        <v>46.6</v>
      </c>
      <c r="I904" s="6" t="s">
        <v>2025</v>
      </c>
    </row>
    <row r="905" spans="1:9" ht="15">
      <c r="A905" s="6" t="s">
        <v>2321</v>
      </c>
      <c r="B905" s="6" t="s">
        <v>35</v>
      </c>
      <c r="C905" s="6" t="s">
        <v>2245</v>
      </c>
      <c r="D905" s="6">
        <v>22.7</v>
      </c>
      <c r="E905" s="6">
        <v>16.399999999999999</v>
      </c>
      <c r="F905" s="22">
        <v>7.3</v>
      </c>
      <c r="G905" s="6">
        <v>10.3</v>
      </c>
      <c r="H905" s="6">
        <v>33.299999999999997</v>
      </c>
      <c r="I905" s="6" t="s">
        <v>2025</v>
      </c>
    </row>
    <row r="906" spans="1:9" ht="15">
      <c r="A906" s="6" t="s">
        <v>713</v>
      </c>
      <c r="B906" s="6" t="s">
        <v>35</v>
      </c>
      <c r="C906" s="6" t="s">
        <v>2245</v>
      </c>
      <c r="D906" s="6">
        <v>23.2</v>
      </c>
      <c r="E906" s="6">
        <v>19.100000000000001</v>
      </c>
      <c r="F906" s="22">
        <v>11.5</v>
      </c>
      <c r="G906" s="6">
        <v>16.899999999999999</v>
      </c>
      <c r="H906" s="6">
        <v>39.799999999999997</v>
      </c>
      <c r="I906" s="6" t="s">
        <v>2025</v>
      </c>
    </row>
    <row r="907" spans="1:9" ht="15">
      <c r="A907" s="6" t="s">
        <v>2322</v>
      </c>
      <c r="B907" s="6" t="s">
        <v>159</v>
      </c>
      <c r="C907" s="6" t="s">
        <v>2245</v>
      </c>
      <c r="D907" s="6">
        <v>29.6</v>
      </c>
      <c r="E907" s="6">
        <v>9.1</v>
      </c>
      <c r="F907" s="22">
        <v>12.2</v>
      </c>
      <c r="G907" s="6">
        <v>7.3</v>
      </c>
      <c r="H907" s="6">
        <v>32.4</v>
      </c>
      <c r="I907" s="6" t="s">
        <v>2025</v>
      </c>
    </row>
    <row r="908" spans="1:9" ht="15">
      <c r="A908" s="6" t="s">
        <v>2323</v>
      </c>
      <c r="B908" s="6" t="s">
        <v>316</v>
      </c>
      <c r="C908" s="6" t="s">
        <v>2245</v>
      </c>
      <c r="D908" s="6">
        <v>15.6</v>
      </c>
      <c r="E908" s="6">
        <v>23.5</v>
      </c>
      <c r="F908" s="22">
        <v>12.1</v>
      </c>
      <c r="G908" s="6">
        <v>16.5</v>
      </c>
      <c r="H908" s="6">
        <v>32.799999999999997</v>
      </c>
      <c r="I908" s="6" t="s">
        <v>2025</v>
      </c>
    </row>
    <row r="909" spans="1:9" ht="15">
      <c r="A909" s="6" t="s">
        <v>2324</v>
      </c>
      <c r="B909" s="6" t="s">
        <v>2033</v>
      </c>
      <c r="C909" s="6" t="s">
        <v>2245</v>
      </c>
      <c r="D909" s="6">
        <v>23.3</v>
      </c>
      <c r="E909" s="6">
        <v>44.6</v>
      </c>
      <c r="F909" s="22">
        <v>9.8000000000000007</v>
      </c>
      <c r="G909" s="6">
        <v>2.6</v>
      </c>
      <c r="H909" s="6">
        <v>35.1</v>
      </c>
      <c r="I909" s="6" t="s">
        <v>2025</v>
      </c>
    </row>
    <row r="910" spans="1:9" ht="15">
      <c r="A910" s="6" t="s">
        <v>2325</v>
      </c>
      <c r="B910" s="6" t="s">
        <v>125</v>
      </c>
      <c r="C910" s="6" t="s">
        <v>2245</v>
      </c>
      <c r="D910" s="6">
        <v>14.4</v>
      </c>
      <c r="E910" s="6">
        <v>19.3</v>
      </c>
      <c r="F910" s="22">
        <v>8</v>
      </c>
      <c r="G910" s="6">
        <v>24.6</v>
      </c>
      <c r="H910" s="6">
        <v>33.9</v>
      </c>
      <c r="I910" s="6" t="s">
        <v>2025</v>
      </c>
    </row>
    <row r="911" spans="1:9" ht="15">
      <c r="A911" s="6" t="s">
        <v>2326</v>
      </c>
      <c r="B911" s="6" t="s">
        <v>151</v>
      </c>
      <c r="C911" s="6" t="s">
        <v>2245</v>
      </c>
      <c r="D911" s="6">
        <v>14</v>
      </c>
      <c r="E911" s="6">
        <v>45.2</v>
      </c>
      <c r="F911" s="22">
        <v>10.7</v>
      </c>
      <c r="G911" s="6">
        <v>13.5</v>
      </c>
      <c r="H911" s="6">
        <v>51.7</v>
      </c>
      <c r="I911" s="6" t="s">
        <v>2025</v>
      </c>
    </row>
    <row r="912" spans="1:9" ht="15">
      <c r="A912" s="6" t="s">
        <v>832</v>
      </c>
      <c r="B912" s="6" t="s">
        <v>264</v>
      </c>
      <c r="C912" s="6" t="s">
        <v>2245</v>
      </c>
      <c r="D912" s="6">
        <v>14.6</v>
      </c>
      <c r="E912" s="6">
        <v>31.2</v>
      </c>
      <c r="F912" s="22">
        <v>7.6</v>
      </c>
      <c r="G912" s="6">
        <v>25.7</v>
      </c>
      <c r="H912" s="6">
        <v>33.200000000000003</v>
      </c>
      <c r="I912" s="6" t="s">
        <v>2025</v>
      </c>
    </row>
    <row r="913" spans="1:9" ht="15">
      <c r="A913" s="6" t="s">
        <v>2327</v>
      </c>
      <c r="B913" s="6" t="s">
        <v>737</v>
      </c>
      <c r="C913" s="6" t="s">
        <v>2245</v>
      </c>
      <c r="D913" s="6">
        <v>15.8</v>
      </c>
      <c r="E913" s="6">
        <v>24.5</v>
      </c>
      <c r="F913" s="22">
        <v>10.3</v>
      </c>
      <c r="G913" s="6">
        <v>16.2</v>
      </c>
      <c r="H913" s="6">
        <v>38.9</v>
      </c>
      <c r="I913" s="6" t="s">
        <v>2025</v>
      </c>
    </row>
    <row r="914" spans="1:9" ht="15">
      <c r="A914" s="6" t="s">
        <v>2328</v>
      </c>
      <c r="B914" s="6" t="s">
        <v>125</v>
      </c>
      <c r="C914" s="6" t="s">
        <v>2245</v>
      </c>
      <c r="D914" s="6">
        <v>20.9</v>
      </c>
      <c r="E914" s="6">
        <v>17.8</v>
      </c>
      <c r="F914" s="22">
        <v>10.8</v>
      </c>
      <c r="G914" s="6">
        <v>17.8</v>
      </c>
      <c r="H914" s="6">
        <v>49.2</v>
      </c>
      <c r="I914" s="6" t="s">
        <v>2025</v>
      </c>
    </row>
    <row r="915" spans="1:9" ht="15">
      <c r="A915" s="6" t="s">
        <v>835</v>
      </c>
      <c r="B915" s="6" t="s">
        <v>35</v>
      </c>
      <c r="C915" s="6" t="s">
        <v>2245</v>
      </c>
      <c r="D915" s="6">
        <v>15.6</v>
      </c>
      <c r="E915" s="6">
        <v>24.3</v>
      </c>
      <c r="F915" s="22">
        <v>8.5</v>
      </c>
      <c r="G915" s="6">
        <v>12.8</v>
      </c>
      <c r="H915" s="6">
        <v>33.5</v>
      </c>
      <c r="I915" s="6" t="s">
        <v>2025</v>
      </c>
    </row>
    <row r="916" spans="1:9" ht="15">
      <c r="A916" s="6" t="s">
        <v>846</v>
      </c>
      <c r="B916" s="6" t="s">
        <v>6</v>
      </c>
      <c r="C916" s="6" t="s">
        <v>2245</v>
      </c>
      <c r="D916" s="6">
        <v>15</v>
      </c>
      <c r="E916" s="6">
        <v>63.4</v>
      </c>
      <c r="F916" s="22">
        <v>9.6</v>
      </c>
      <c r="G916" s="6">
        <v>15.1</v>
      </c>
      <c r="H916" s="6">
        <v>33</v>
      </c>
      <c r="I916" s="6" t="s">
        <v>2025</v>
      </c>
    </row>
    <row r="917" spans="1:9" ht="15">
      <c r="A917" s="6" t="s">
        <v>2329</v>
      </c>
      <c r="B917" s="6" t="s">
        <v>35</v>
      </c>
      <c r="C917" s="6" t="s">
        <v>2245</v>
      </c>
      <c r="D917" s="6">
        <v>22.8</v>
      </c>
      <c r="E917" s="6">
        <v>13.5</v>
      </c>
      <c r="F917" s="22">
        <v>7.3</v>
      </c>
      <c r="G917" s="6">
        <v>21.3</v>
      </c>
      <c r="H917" s="6">
        <v>37.200000000000003</v>
      </c>
      <c r="I917" s="6" t="s">
        <v>2025</v>
      </c>
    </row>
    <row r="918" spans="1:9" ht="15">
      <c r="A918" s="6" t="s">
        <v>837</v>
      </c>
      <c r="B918" s="6" t="s">
        <v>35</v>
      </c>
      <c r="C918" s="6" t="s">
        <v>2245</v>
      </c>
      <c r="D918" s="6">
        <v>19.100000000000001</v>
      </c>
      <c r="E918" s="6">
        <v>22.6</v>
      </c>
      <c r="F918" s="22">
        <v>11</v>
      </c>
      <c r="G918" s="6">
        <v>22.8</v>
      </c>
      <c r="H918" s="6">
        <v>33.299999999999997</v>
      </c>
      <c r="I918" s="6" t="s">
        <v>2025</v>
      </c>
    </row>
    <row r="919" spans="1:9" ht="15">
      <c r="A919" s="6" t="s">
        <v>2330</v>
      </c>
      <c r="B919" s="6" t="s">
        <v>2033</v>
      </c>
      <c r="C919" s="6" t="s">
        <v>2245</v>
      </c>
      <c r="D919" s="6">
        <v>18.3</v>
      </c>
      <c r="E919" s="6">
        <v>15.4</v>
      </c>
      <c r="F919" s="22">
        <v>7.4</v>
      </c>
      <c r="G919" s="6">
        <v>16</v>
      </c>
      <c r="H919" s="6">
        <v>46.5</v>
      </c>
      <c r="I919" s="6" t="s">
        <v>2025</v>
      </c>
    </row>
    <row r="920" spans="1:9" ht="15">
      <c r="A920" s="6" t="s">
        <v>2331</v>
      </c>
      <c r="B920" s="6" t="s">
        <v>151</v>
      </c>
      <c r="C920" s="6" t="s">
        <v>2245</v>
      </c>
      <c r="D920" s="6">
        <v>15.9</v>
      </c>
      <c r="E920" s="6">
        <v>40.4</v>
      </c>
      <c r="F920" s="22">
        <v>10.8</v>
      </c>
      <c r="G920" s="6">
        <v>9.6</v>
      </c>
      <c r="H920" s="6">
        <v>32.299999999999997</v>
      </c>
      <c r="I920" s="6" t="s">
        <v>2025</v>
      </c>
    </row>
    <row r="921" spans="1:9" ht="15">
      <c r="A921" s="6" t="s">
        <v>2332</v>
      </c>
      <c r="B921" s="6" t="s">
        <v>159</v>
      </c>
      <c r="C921" s="6" t="s">
        <v>2245</v>
      </c>
      <c r="D921" s="6">
        <v>12.9</v>
      </c>
      <c r="E921" s="6">
        <v>11.6</v>
      </c>
      <c r="F921" s="22">
        <v>7.4</v>
      </c>
      <c r="G921" s="6">
        <v>14.7</v>
      </c>
      <c r="H921" s="6">
        <v>32.299999999999997</v>
      </c>
      <c r="I921" s="6" t="s">
        <v>2025</v>
      </c>
    </row>
    <row r="922" spans="1:9" ht="15">
      <c r="A922" s="6" t="s">
        <v>2333</v>
      </c>
      <c r="B922" s="6" t="s">
        <v>159</v>
      </c>
      <c r="C922" s="6" t="s">
        <v>2245</v>
      </c>
      <c r="D922" s="6">
        <v>14.8</v>
      </c>
      <c r="E922" s="6">
        <v>12.4</v>
      </c>
      <c r="F922" s="22">
        <v>7.9</v>
      </c>
      <c r="G922" s="6">
        <v>3.7</v>
      </c>
      <c r="H922" s="6">
        <v>32.4</v>
      </c>
      <c r="I922" s="6" t="s">
        <v>2025</v>
      </c>
    </row>
    <row r="923" spans="1:9" ht="15">
      <c r="A923" s="6" t="s">
        <v>2334</v>
      </c>
      <c r="B923" s="6" t="s">
        <v>2033</v>
      </c>
      <c r="C923" s="6" t="s">
        <v>2245</v>
      </c>
      <c r="D923" s="6">
        <v>25.4</v>
      </c>
      <c r="E923" s="6">
        <v>23.8</v>
      </c>
      <c r="F923" s="22">
        <v>9.1</v>
      </c>
      <c r="G923" s="6" t="s">
        <v>2025</v>
      </c>
      <c r="H923" s="6">
        <v>33.4</v>
      </c>
      <c r="I923" s="6" t="s">
        <v>2025</v>
      </c>
    </row>
    <row r="924" spans="1:9" ht="15">
      <c r="A924" s="6" t="s">
        <v>686</v>
      </c>
      <c r="B924" s="6" t="s">
        <v>2038</v>
      </c>
      <c r="C924" s="6" t="s">
        <v>2245</v>
      </c>
      <c r="D924" s="6">
        <v>22</v>
      </c>
      <c r="E924" s="6">
        <v>21.2</v>
      </c>
      <c r="F924" s="22">
        <v>8.6999999999999993</v>
      </c>
      <c r="G924" s="6">
        <v>20.100000000000001</v>
      </c>
      <c r="H924" s="6">
        <v>33</v>
      </c>
      <c r="I924" s="6" t="s">
        <v>2025</v>
      </c>
    </row>
    <row r="925" spans="1:9" ht="15">
      <c r="A925" s="6" t="s">
        <v>2335</v>
      </c>
      <c r="B925" s="6" t="s">
        <v>23</v>
      </c>
      <c r="C925" s="6" t="s">
        <v>2245</v>
      </c>
      <c r="D925" s="6">
        <v>16.399999999999999</v>
      </c>
      <c r="E925" s="6">
        <v>14.5</v>
      </c>
      <c r="F925" s="22">
        <v>9</v>
      </c>
      <c r="G925" s="6">
        <v>21.7</v>
      </c>
      <c r="H925" s="6">
        <v>32.1</v>
      </c>
      <c r="I925" s="6" t="s">
        <v>2025</v>
      </c>
    </row>
    <row r="926" spans="1:9" ht="15">
      <c r="A926" s="6" t="s">
        <v>2336</v>
      </c>
      <c r="B926" s="6" t="s">
        <v>466</v>
      </c>
      <c r="C926" s="6" t="s">
        <v>2245</v>
      </c>
      <c r="D926" s="6">
        <v>18.899999999999999</v>
      </c>
      <c r="E926" s="6">
        <v>15.1</v>
      </c>
      <c r="F926" s="22">
        <v>14.8</v>
      </c>
      <c r="G926" s="6">
        <v>14.8</v>
      </c>
      <c r="H926" s="6">
        <v>53.8</v>
      </c>
      <c r="I926" s="6" t="s">
        <v>2025</v>
      </c>
    </row>
    <row r="927" spans="1:9" ht="15">
      <c r="A927" s="6" t="s">
        <v>482</v>
      </c>
      <c r="B927" s="6" t="s">
        <v>23</v>
      </c>
      <c r="C927" s="6" t="s">
        <v>2245</v>
      </c>
      <c r="D927" s="6">
        <v>18.100000000000001</v>
      </c>
      <c r="E927" s="6">
        <v>16</v>
      </c>
      <c r="F927" s="22">
        <v>14.7</v>
      </c>
      <c r="G927" s="6">
        <v>19.8</v>
      </c>
      <c r="H927" s="6">
        <v>44.5</v>
      </c>
      <c r="I927" s="6" t="s">
        <v>2025</v>
      </c>
    </row>
    <row r="928" spans="1:9" ht="15">
      <c r="A928" s="6" t="s">
        <v>2337</v>
      </c>
      <c r="B928" s="6" t="s">
        <v>6</v>
      </c>
      <c r="C928" s="6" t="s">
        <v>2245</v>
      </c>
      <c r="D928" s="6">
        <v>16.600000000000001</v>
      </c>
      <c r="E928" s="6">
        <v>48.6</v>
      </c>
      <c r="F928" s="22">
        <v>10.3</v>
      </c>
      <c r="G928" s="6">
        <v>19.7</v>
      </c>
      <c r="H928" s="6">
        <v>32.5</v>
      </c>
      <c r="I928" s="6" t="s">
        <v>2025</v>
      </c>
    </row>
    <row r="929" spans="1:9" ht="15">
      <c r="A929" s="6" t="s">
        <v>2338</v>
      </c>
      <c r="B929" s="6" t="s">
        <v>35</v>
      </c>
      <c r="C929" s="6" t="s">
        <v>2245</v>
      </c>
      <c r="D929" s="6">
        <v>15.8</v>
      </c>
      <c r="E929" s="6">
        <v>17.100000000000001</v>
      </c>
      <c r="F929" s="22">
        <v>8.4</v>
      </c>
      <c r="G929" s="6">
        <v>6.9</v>
      </c>
      <c r="H929" s="6">
        <v>34.6</v>
      </c>
      <c r="I929" s="6" t="s">
        <v>2025</v>
      </c>
    </row>
    <row r="930" spans="1:9" ht="15">
      <c r="A930" s="6" t="s">
        <v>2339</v>
      </c>
      <c r="B930" s="6" t="s">
        <v>35</v>
      </c>
      <c r="C930" s="6" t="s">
        <v>2245</v>
      </c>
      <c r="D930" s="6">
        <v>22.5</v>
      </c>
      <c r="E930" s="6">
        <v>17.3</v>
      </c>
      <c r="F930" s="22">
        <v>9.1</v>
      </c>
      <c r="G930" s="6">
        <v>10.1</v>
      </c>
      <c r="H930" s="6">
        <v>35.4</v>
      </c>
      <c r="I930" s="6" t="s">
        <v>2025</v>
      </c>
    </row>
    <row r="931" spans="1:9" ht="15">
      <c r="A931" s="6" t="s">
        <v>2340</v>
      </c>
      <c r="B931" s="6" t="s">
        <v>35</v>
      </c>
      <c r="C931" s="6" t="s">
        <v>2245</v>
      </c>
      <c r="D931" s="6">
        <v>17.399999999999999</v>
      </c>
      <c r="E931" s="6">
        <v>22.7</v>
      </c>
      <c r="F931" s="22">
        <v>12.2</v>
      </c>
      <c r="G931" s="6">
        <v>15</v>
      </c>
      <c r="H931" s="6">
        <v>36.200000000000003</v>
      </c>
      <c r="I931" s="6" t="s">
        <v>2025</v>
      </c>
    </row>
    <row r="932" spans="1:9" ht="15">
      <c r="A932" s="6" t="s">
        <v>2341</v>
      </c>
      <c r="B932" s="6" t="s">
        <v>35</v>
      </c>
      <c r="C932" s="6" t="s">
        <v>2245</v>
      </c>
      <c r="D932" s="6">
        <v>28.2</v>
      </c>
      <c r="E932" s="6">
        <v>14.4</v>
      </c>
      <c r="F932" s="22">
        <v>8.3000000000000007</v>
      </c>
      <c r="G932" s="6">
        <v>10.5</v>
      </c>
      <c r="H932" s="6">
        <v>35.799999999999997</v>
      </c>
      <c r="I932" s="6" t="s">
        <v>2025</v>
      </c>
    </row>
    <row r="933" spans="1:9" ht="15">
      <c r="A933" s="6" t="s">
        <v>2342</v>
      </c>
      <c r="B933" s="6" t="s">
        <v>2033</v>
      </c>
      <c r="C933" s="6" t="s">
        <v>2245</v>
      </c>
      <c r="D933" s="6">
        <v>20.3</v>
      </c>
      <c r="E933" s="6">
        <v>15.4</v>
      </c>
      <c r="F933" s="22">
        <v>8.9</v>
      </c>
      <c r="G933" s="6">
        <v>3.1</v>
      </c>
      <c r="H933" s="6">
        <v>36.299999999999997</v>
      </c>
      <c r="I933" s="6" t="s">
        <v>2025</v>
      </c>
    </row>
    <row r="934" spans="1:9" ht="15">
      <c r="A934" s="6" t="s">
        <v>2343</v>
      </c>
      <c r="B934" s="6" t="s">
        <v>2308</v>
      </c>
      <c r="C934" s="6" t="s">
        <v>2245</v>
      </c>
      <c r="D934" s="6">
        <v>21.9</v>
      </c>
      <c r="E934" s="6">
        <v>21.1</v>
      </c>
      <c r="F934" s="22">
        <v>6.2</v>
      </c>
      <c r="G934" s="6">
        <v>2.4</v>
      </c>
      <c r="H934" s="6">
        <v>32.1</v>
      </c>
      <c r="I934" s="6" t="s">
        <v>2025</v>
      </c>
    </row>
    <row r="935" spans="1:9" ht="15">
      <c r="A935" s="6" t="s">
        <v>2344</v>
      </c>
      <c r="B935" s="6" t="s">
        <v>386</v>
      </c>
      <c r="C935" s="6" t="s">
        <v>2245</v>
      </c>
      <c r="D935" s="6">
        <v>17.100000000000001</v>
      </c>
      <c r="E935" s="6">
        <v>21.8</v>
      </c>
      <c r="F935" s="22">
        <v>7.7</v>
      </c>
      <c r="G935" s="6">
        <v>22.7</v>
      </c>
      <c r="H935" s="6">
        <v>32.1</v>
      </c>
      <c r="I935" s="6" t="s">
        <v>2025</v>
      </c>
    </row>
    <row r="936" spans="1:9" ht="15">
      <c r="A936" s="6" t="s">
        <v>2345</v>
      </c>
      <c r="B936" s="6" t="s">
        <v>2346</v>
      </c>
      <c r="C936" s="6" t="s">
        <v>2245</v>
      </c>
      <c r="D936" s="6">
        <v>15.8</v>
      </c>
      <c r="E936" s="6">
        <v>39.200000000000003</v>
      </c>
      <c r="F936" s="22">
        <v>11.3</v>
      </c>
      <c r="G936" s="6">
        <v>16.8</v>
      </c>
      <c r="H936" s="6" t="s">
        <v>2025</v>
      </c>
      <c r="I936" s="6" t="s">
        <v>2025</v>
      </c>
    </row>
    <row r="937" spans="1:9" ht="15">
      <c r="A937" s="6" t="s">
        <v>2347</v>
      </c>
      <c r="B937" s="6" t="s">
        <v>696</v>
      </c>
      <c r="C937" s="6" t="s">
        <v>2245</v>
      </c>
      <c r="D937" s="6">
        <v>20.3</v>
      </c>
      <c r="E937" s="6">
        <v>27.9</v>
      </c>
      <c r="F937" s="22">
        <v>9.5</v>
      </c>
      <c r="G937" s="6">
        <v>13.8</v>
      </c>
      <c r="H937" s="6">
        <v>34.9</v>
      </c>
      <c r="I937" s="6" t="s">
        <v>2025</v>
      </c>
    </row>
    <row r="938" spans="1:9" ht="15">
      <c r="A938" s="6" t="s">
        <v>2348</v>
      </c>
      <c r="B938" s="6" t="s">
        <v>717</v>
      </c>
      <c r="C938" s="6" t="s">
        <v>2245</v>
      </c>
      <c r="D938" s="6">
        <v>18.8</v>
      </c>
      <c r="E938" s="6">
        <v>38</v>
      </c>
      <c r="F938" s="22">
        <v>10.8</v>
      </c>
      <c r="G938" s="6">
        <v>9.5</v>
      </c>
      <c r="H938" s="6">
        <v>33.700000000000003</v>
      </c>
      <c r="I938" s="6" t="s">
        <v>2025</v>
      </c>
    </row>
    <row r="939" spans="1:9" ht="15">
      <c r="A939" s="6" t="s">
        <v>2349</v>
      </c>
      <c r="B939" s="6" t="s">
        <v>35</v>
      </c>
      <c r="C939" s="6" t="s">
        <v>2245</v>
      </c>
      <c r="D939" s="6">
        <v>19.899999999999999</v>
      </c>
      <c r="E939" s="6">
        <v>36.9</v>
      </c>
      <c r="F939" s="22">
        <v>10.4</v>
      </c>
      <c r="G939" s="6">
        <v>7.7</v>
      </c>
      <c r="H939" s="6">
        <v>33.4</v>
      </c>
      <c r="I939" s="6" t="s">
        <v>2025</v>
      </c>
    </row>
    <row r="940" spans="1:9" ht="15">
      <c r="A940" s="6" t="s">
        <v>2350</v>
      </c>
      <c r="B940" s="6" t="s">
        <v>201</v>
      </c>
      <c r="C940" s="6" t="s">
        <v>2245</v>
      </c>
      <c r="D940" s="6">
        <v>16.899999999999999</v>
      </c>
      <c r="E940" s="6">
        <v>34.299999999999997</v>
      </c>
      <c r="F940" s="22">
        <v>9.9</v>
      </c>
      <c r="G940" s="6">
        <v>12.6</v>
      </c>
      <c r="H940" s="6">
        <v>32.4</v>
      </c>
      <c r="I940" s="6" t="s">
        <v>2025</v>
      </c>
    </row>
    <row r="941" spans="1:9" ht="15">
      <c r="A941" s="6" t="s">
        <v>2351</v>
      </c>
      <c r="B941" s="6" t="s">
        <v>384</v>
      </c>
      <c r="C941" s="6" t="s">
        <v>2245</v>
      </c>
      <c r="D941" s="6">
        <v>12.5</v>
      </c>
      <c r="E941" s="6">
        <v>43.5</v>
      </c>
      <c r="F941" s="22">
        <v>4.4000000000000004</v>
      </c>
      <c r="G941" s="6">
        <v>22.2</v>
      </c>
      <c r="H941" s="6">
        <v>32.1</v>
      </c>
      <c r="I941" s="6" t="s">
        <v>2025</v>
      </c>
    </row>
    <row r="942" spans="1:9" ht="15">
      <c r="A942" s="6" t="s">
        <v>618</v>
      </c>
      <c r="B942" s="6" t="s">
        <v>2033</v>
      </c>
      <c r="C942" s="6" t="s">
        <v>2245</v>
      </c>
      <c r="D942" s="6">
        <v>22.1</v>
      </c>
      <c r="E942" s="6">
        <v>21.7</v>
      </c>
      <c r="F942" s="22">
        <v>8</v>
      </c>
      <c r="G942" s="6">
        <v>10.7</v>
      </c>
      <c r="H942" s="6">
        <v>40</v>
      </c>
      <c r="I942" s="6" t="s">
        <v>2025</v>
      </c>
    </row>
    <row r="943" spans="1:9" ht="15">
      <c r="A943" s="6" t="s">
        <v>2352</v>
      </c>
      <c r="B943" s="6" t="s">
        <v>2</v>
      </c>
      <c r="C943" s="6" t="s">
        <v>2245</v>
      </c>
      <c r="D943" s="6">
        <v>20.100000000000001</v>
      </c>
      <c r="E943" s="6">
        <v>22.6</v>
      </c>
      <c r="F943" s="22">
        <v>8.5</v>
      </c>
      <c r="G943" s="6">
        <v>23</v>
      </c>
      <c r="H943" s="6">
        <v>38.299999999999997</v>
      </c>
      <c r="I943" s="6" t="s">
        <v>2025</v>
      </c>
    </row>
    <row r="944" spans="1:9" ht="15">
      <c r="A944" s="6" t="s">
        <v>2353</v>
      </c>
      <c r="B944" s="6" t="s">
        <v>23</v>
      </c>
      <c r="C944" s="6" t="s">
        <v>2245</v>
      </c>
      <c r="D944" s="6">
        <v>18.100000000000001</v>
      </c>
      <c r="E944" s="6">
        <v>18.5</v>
      </c>
      <c r="F944" s="22">
        <v>12.1</v>
      </c>
      <c r="G944" s="6">
        <v>5.8</v>
      </c>
      <c r="H944" s="6">
        <v>76.5</v>
      </c>
      <c r="I944" s="6" t="s">
        <v>2025</v>
      </c>
    </row>
    <row r="945" spans="1:9" ht="15">
      <c r="A945" s="6" t="s">
        <v>2354</v>
      </c>
      <c r="B945" s="6" t="s">
        <v>159</v>
      </c>
      <c r="C945" s="6" t="s">
        <v>2245</v>
      </c>
      <c r="D945" s="6">
        <v>14.9</v>
      </c>
      <c r="E945" s="6">
        <v>14.8</v>
      </c>
      <c r="F945" s="22">
        <v>7.2</v>
      </c>
      <c r="G945" s="6">
        <v>7.1</v>
      </c>
      <c r="H945" s="6">
        <v>32.6</v>
      </c>
      <c r="I945" s="6" t="s">
        <v>2025</v>
      </c>
    </row>
    <row r="946" spans="1:9" ht="15">
      <c r="A946" s="6" t="s">
        <v>2355</v>
      </c>
      <c r="B946" s="6" t="s">
        <v>125</v>
      </c>
      <c r="C946" s="6" t="s">
        <v>2245</v>
      </c>
      <c r="D946" s="6">
        <v>16.899999999999999</v>
      </c>
      <c r="E946" s="6">
        <v>13.8</v>
      </c>
      <c r="F946" s="22">
        <v>9.9</v>
      </c>
      <c r="G946" s="6">
        <v>5.0999999999999996</v>
      </c>
      <c r="H946" s="6">
        <v>32.5</v>
      </c>
      <c r="I946" s="6" t="s">
        <v>2025</v>
      </c>
    </row>
    <row r="947" spans="1:9" ht="15">
      <c r="A947" s="6" t="s">
        <v>2356</v>
      </c>
      <c r="B947" s="6" t="s">
        <v>151</v>
      </c>
      <c r="C947" s="6" t="s">
        <v>2245</v>
      </c>
      <c r="D947" s="6">
        <v>14.1</v>
      </c>
      <c r="E947" s="6">
        <v>46.2</v>
      </c>
      <c r="F947" s="22">
        <v>11.2</v>
      </c>
      <c r="G947" s="6">
        <v>12.3</v>
      </c>
      <c r="H947" s="6">
        <v>32.1</v>
      </c>
      <c r="I947" s="6" t="s">
        <v>2025</v>
      </c>
    </row>
    <row r="948" spans="1:9" ht="15">
      <c r="A948" s="6" t="s">
        <v>2357</v>
      </c>
      <c r="B948" s="6" t="s">
        <v>68</v>
      </c>
      <c r="C948" s="6" t="s">
        <v>2245</v>
      </c>
      <c r="D948" s="6">
        <v>13.4</v>
      </c>
      <c r="E948" s="6">
        <v>23</v>
      </c>
      <c r="F948" s="22">
        <v>11.2</v>
      </c>
      <c r="G948" s="6">
        <v>12.2</v>
      </c>
      <c r="H948" s="6">
        <v>34.6</v>
      </c>
      <c r="I948" s="6" t="s">
        <v>2025</v>
      </c>
    </row>
    <row r="949" spans="1:9" ht="15">
      <c r="A949" s="6" t="s">
        <v>461</v>
      </c>
      <c r="B949" s="6" t="s">
        <v>405</v>
      </c>
      <c r="C949" s="6" t="s">
        <v>2245</v>
      </c>
      <c r="D949" s="6">
        <v>29.5</v>
      </c>
      <c r="E949" s="6">
        <v>30.5</v>
      </c>
      <c r="F949" s="22">
        <v>10.7</v>
      </c>
      <c r="G949" s="6">
        <v>5.7</v>
      </c>
      <c r="H949" s="6">
        <v>32.799999999999997</v>
      </c>
      <c r="I949" s="6" t="s">
        <v>2025</v>
      </c>
    </row>
    <row r="950" spans="1:9" ht="15">
      <c r="A950" s="6" t="s">
        <v>2358</v>
      </c>
      <c r="B950" s="6" t="s">
        <v>316</v>
      </c>
      <c r="C950" s="6" t="s">
        <v>2245</v>
      </c>
      <c r="D950" s="6">
        <v>17.8</v>
      </c>
      <c r="E950" s="6">
        <v>28.8</v>
      </c>
      <c r="F950" s="22">
        <v>9.6</v>
      </c>
      <c r="G950" s="6">
        <v>3.7</v>
      </c>
      <c r="H950" s="6">
        <v>35.700000000000003</v>
      </c>
      <c r="I950" s="6" t="s">
        <v>2025</v>
      </c>
    </row>
    <row r="951" spans="1:9" ht="15">
      <c r="A951" s="6" t="s">
        <v>2359</v>
      </c>
      <c r="B951" s="6" t="s">
        <v>138</v>
      </c>
      <c r="C951" s="6" t="s">
        <v>2245</v>
      </c>
      <c r="D951" s="6">
        <v>14.8</v>
      </c>
      <c r="E951" s="6">
        <v>15.9</v>
      </c>
      <c r="F951" s="22">
        <v>8.6</v>
      </c>
      <c r="G951" s="6">
        <v>11.5</v>
      </c>
      <c r="H951" s="6">
        <v>32.4</v>
      </c>
      <c r="I951" s="6" t="s">
        <v>2025</v>
      </c>
    </row>
    <row r="952" spans="1:9" ht="15">
      <c r="A952" s="6" t="s">
        <v>2360</v>
      </c>
      <c r="B952" s="6" t="s">
        <v>2346</v>
      </c>
      <c r="C952" s="6" t="s">
        <v>2245</v>
      </c>
      <c r="D952" s="6">
        <v>13.1</v>
      </c>
      <c r="E952" s="6">
        <v>41.5</v>
      </c>
      <c r="F952" s="22">
        <v>6.9</v>
      </c>
      <c r="G952" s="6">
        <v>13.2</v>
      </c>
      <c r="H952" s="6">
        <v>32.1</v>
      </c>
      <c r="I952" s="6" t="s">
        <v>2025</v>
      </c>
    </row>
    <row r="953" spans="1:9" ht="15">
      <c r="A953" s="6" t="s">
        <v>394</v>
      </c>
      <c r="B953" s="6" t="s">
        <v>395</v>
      </c>
      <c r="C953" s="6" t="s">
        <v>2245</v>
      </c>
      <c r="D953" s="6">
        <v>20.100000000000001</v>
      </c>
      <c r="E953" s="6">
        <v>42.1</v>
      </c>
      <c r="F953" s="22">
        <v>9.3000000000000007</v>
      </c>
      <c r="G953" s="6">
        <v>13.5</v>
      </c>
      <c r="H953" s="6">
        <v>40.799999999999997</v>
      </c>
      <c r="I953" s="6" t="s">
        <v>2025</v>
      </c>
    </row>
    <row r="954" spans="1:9" ht="15">
      <c r="A954" s="6" t="s">
        <v>2361</v>
      </c>
      <c r="B954" s="6" t="s">
        <v>2362</v>
      </c>
      <c r="C954" s="6" t="s">
        <v>2245</v>
      </c>
      <c r="D954" s="6">
        <v>21.7</v>
      </c>
      <c r="E954" s="6">
        <v>39.1</v>
      </c>
      <c r="F954" s="22">
        <v>10.1</v>
      </c>
      <c r="G954" s="6">
        <v>4.5</v>
      </c>
      <c r="H954" s="6">
        <v>32.1</v>
      </c>
      <c r="I954" s="6" t="s">
        <v>2025</v>
      </c>
    </row>
    <row r="955" spans="1:9" ht="15">
      <c r="A955" s="6" t="s">
        <v>847</v>
      </c>
      <c r="B955" s="6" t="s">
        <v>35</v>
      </c>
      <c r="C955" s="6" t="s">
        <v>2245</v>
      </c>
      <c r="D955" s="6">
        <v>19.5</v>
      </c>
      <c r="E955" s="6">
        <v>20.2</v>
      </c>
      <c r="F955" s="22">
        <v>8.6</v>
      </c>
      <c r="G955" s="6">
        <v>20.7</v>
      </c>
      <c r="H955" s="6">
        <v>36.4</v>
      </c>
      <c r="I955" s="6" t="s">
        <v>2025</v>
      </c>
    </row>
    <row r="956" spans="1:9" ht="15">
      <c r="A956" s="6" t="s">
        <v>2363</v>
      </c>
      <c r="B956" s="6" t="s">
        <v>35</v>
      </c>
      <c r="C956" s="6" t="s">
        <v>2245</v>
      </c>
      <c r="D956" s="6">
        <v>16.399999999999999</v>
      </c>
      <c r="E956" s="6">
        <v>17.399999999999999</v>
      </c>
      <c r="F956" s="22">
        <v>8.8000000000000007</v>
      </c>
      <c r="G956" s="6">
        <v>10.1</v>
      </c>
      <c r="H956" s="6">
        <v>36.9</v>
      </c>
      <c r="I956" s="6" t="s">
        <v>2025</v>
      </c>
    </row>
    <row r="957" spans="1:9" ht="15">
      <c r="A957" s="6" t="s">
        <v>2364</v>
      </c>
      <c r="B957" s="6" t="s">
        <v>35</v>
      </c>
      <c r="C957" s="6" t="s">
        <v>2245</v>
      </c>
      <c r="D957" s="6">
        <v>13.4</v>
      </c>
      <c r="E957" s="6">
        <v>15.9</v>
      </c>
      <c r="F957" s="22">
        <v>7.7</v>
      </c>
      <c r="G957" s="6">
        <v>2.2999999999999998</v>
      </c>
      <c r="H957" s="6" t="s">
        <v>2025</v>
      </c>
      <c r="I957" s="6" t="s">
        <v>2025</v>
      </c>
    </row>
    <row r="958" spans="1:9" ht="15">
      <c r="A958" s="6" t="s">
        <v>2365</v>
      </c>
      <c r="B958" s="6" t="s">
        <v>35</v>
      </c>
      <c r="C958" s="6" t="s">
        <v>2245</v>
      </c>
      <c r="D958" s="6">
        <v>22.2</v>
      </c>
      <c r="E958" s="6">
        <v>26.4</v>
      </c>
      <c r="F958" s="22">
        <v>12.7</v>
      </c>
      <c r="G958" s="6">
        <v>11</v>
      </c>
      <c r="H958" s="6">
        <v>53</v>
      </c>
      <c r="I958" s="6" t="s">
        <v>2025</v>
      </c>
    </row>
    <row r="959" spans="1:9" ht="15">
      <c r="A959" s="6" t="s">
        <v>2366</v>
      </c>
      <c r="B959" s="6" t="s">
        <v>316</v>
      </c>
      <c r="C959" s="6" t="s">
        <v>2245</v>
      </c>
      <c r="D959" s="6">
        <v>15.9</v>
      </c>
      <c r="E959" s="6">
        <v>46</v>
      </c>
      <c r="F959" s="22">
        <v>13.7</v>
      </c>
      <c r="G959" s="6">
        <v>12.6</v>
      </c>
      <c r="H959" s="6">
        <v>34.5</v>
      </c>
      <c r="I959" s="6" t="s">
        <v>2025</v>
      </c>
    </row>
    <row r="960" spans="1:9" ht="15">
      <c r="A960" s="6" t="s">
        <v>2367</v>
      </c>
      <c r="B960" s="6" t="s">
        <v>35</v>
      </c>
      <c r="C960" s="6" t="s">
        <v>2245</v>
      </c>
      <c r="D960" s="6">
        <v>25</v>
      </c>
      <c r="E960" s="6">
        <v>17.899999999999999</v>
      </c>
      <c r="F960" s="22">
        <v>8.4</v>
      </c>
      <c r="G960" s="6">
        <v>11.4</v>
      </c>
      <c r="H960" s="6">
        <v>36.700000000000003</v>
      </c>
      <c r="I960" s="6" t="s">
        <v>2025</v>
      </c>
    </row>
    <row r="961" spans="1:9" ht="15">
      <c r="A961" s="6" t="s">
        <v>2368</v>
      </c>
      <c r="B961" s="6" t="s">
        <v>35</v>
      </c>
      <c r="C961" s="6" t="s">
        <v>2245</v>
      </c>
      <c r="D961" s="6">
        <v>21.4</v>
      </c>
      <c r="E961" s="6">
        <v>24.5</v>
      </c>
      <c r="F961" s="22">
        <v>12</v>
      </c>
      <c r="G961" s="6">
        <v>17.7</v>
      </c>
      <c r="H961" s="6">
        <v>41.9</v>
      </c>
      <c r="I961" s="6" t="s">
        <v>2025</v>
      </c>
    </row>
    <row r="962" spans="1:9" ht="15">
      <c r="A962" s="6" t="s">
        <v>2369</v>
      </c>
      <c r="B962" s="6" t="s">
        <v>2313</v>
      </c>
      <c r="C962" s="6" t="s">
        <v>2245</v>
      </c>
      <c r="D962" s="6">
        <v>17.899999999999999</v>
      </c>
      <c r="E962" s="6">
        <v>39.6</v>
      </c>
      <c r="F962" s="22">
        <v>7.4</v>
      </c>
      <c r="G962" s="6">
        <v>7.3</v>
      </c>
      <c r="H962" s="6">
        <v>32.5</v>
      </c>
      <c r="I962" s="6" t="s">
        <v>2025</v>
      </c>
    </row>
    <row r="963" spans="1:9" ht="15">
      <c r="A963" s="6" t="s">
        <v>2370</v>
      </c>
      <c r="B963" s="6" t="s">
        <v>138</v>
      </c>
      <c r="C963" s="6" t="s">
        <v>2245</v>
      </c>
      <c r="D963" s="6">
        <v>20.5</v>
      </c>
      <c r="E963" s="6">
        <v>45.1</v>
      </c>
      <c r="F963" s="22">
        <v>11</v>
      </c>
      <c r="G963" s="6">
        <v>2.2000000000000002</v>
      </c>
      <c r="H963" s="6">
        <v>35.4</v>
      </c>
      <c r="I963" s="6" t="s">
        <v>2025</v>
      </c>
    </row>
    <row r="964" spans="1:9" ht="15">
      <c r="A964" s="6" t="s">
        <v>688</v>
      </c>
      <c r="B964" s="6" t="s">
        <v>2033</v>
      </c>
      <c r="C964" s="6" t="s">
        <v>2245</v>
      </c>
      <c r="D964" s="6">
        <v>22.2</v>
      </c>
      <c r="E964" s="6">
        <v>20</v>
      </c>
      <c r="F964" s="22">
        <v>11.2</v>
      </c>
      <c r="G964" s="6">
        <v>8.6</v>
      </c>
      <c r="H964" s="6">
        <v>38.1</v>
      </c>
      <c r="I964" s="6" t="s">
        <v>2025</v>
      </c>
    </row>
    <row r="965" spans="1:9" ht="15">
      <c r="A965" s="6" t="s">
        <v>2371</v>
      </c>
      <c r="B965" s="6" t="s">
        <v>35</v>
      </c>
      <c r="C965" s="6" t="s">
        <v>2245</v>
      </c>
      <c r="D965" s="6">
        <v>16.2</v>
      </c>
      <c r="E965" s="6">
        <v>23.1</v>
      </c>
      <c r="F965" s="22">
        <v>8.3000000000000007</v>
      </c>
      <c r="G965" s="6">
        <v>8.1999999999999993</v>
      </c>
      <c r="H965" s="6">
        <v>34</v>
      </c>
      <c r="I965" s="6" t="s">
        <v>2025</v>
      </c>
    </row>
    <row r="966" spans="1:9" ht="15">
      <c r="A966" s="6" t="s">
        <v>2372</v>
      </c>
      <c r="B966" s="6" t="s">
        <v>405</v>
      </c>
      <c r="C966" s="6" t="s">
        <v>2245</v>
      </c>
      <c r="D966" s="6">
        <v>21.2</v>
      </c>
      <c r="E966" s="6">
        <v>50.8</v>
      </c>
      <c r="F966" s="22">
        <v>8.3000000000000007</v>
      </c>
      <c r="G966" s="6">
        <v>2.4</v>
      </c>
      <c r="H966" s="6">
        <v>32.4</v>
      </c>
      <c r="I966" s="6" t="s">
        <v>2025</v>
      </c>
    </row>
    <row r="967" spans="1:9" ht="15">
      <c r="A967" s="6" t="s">
        <v>2373</v>
      </c>
      <c r="B967" s="6" t="s">
        <v>159</v>
      </c>
      <c r="C967" s="6" t="s">
        <v>2245</v>
      </c>
      <c r="D967" s="6">
        <v>15</v>
      </c>
      <c r="E967" s="6">
        <v>20.3</v>
      </c>
      <c r="F967" s="22">
        <v>7.7</v>
      </c>
      <c r="G967" s="6">
        <v>7.3</v>
      </c>
      <c r="H967" s="6">
        <v>33.4</v>
      </c>
      <c r="I967" s="6" t="s">
        <v>2025</v>
      </c>
    </row>
    <row r="968" spans="1:9" ht="15">
      <c r="A968" s="6" t="s">
        <v>968</v>
      </c>
      <c r="B968" s="6" t="s">
        <v>2033</v>
      </c>
      <c r="C968" s="6" t="s">
        <v>2245</v>
      </c>
      <c r="D968" s="6">
        <v>19.2</v>
      </c>
      <c r="E968" s="6">
        <v>23.2</v>
      </c>
      <c r="F968" s="22">
        <v>7</v>
      </c>
      <c r="G968" s="6">
        <v>1.3</v>
      </c>
      <c r="H968" s="6">
        <v>34.1</v>
      </c>
      <c r="I968" s="6" t="s">
        <v>2025</v>
      </c>
    </row>
    <row r="969" spans="1:9" ht="15">
      <c r="A969" s="6" t="s">
        <v>2374</v>
      </c>
      <c r="B969" s="6" t="s">
        <v>316</v>
      </c>
      <c r="C969" s="6" t="s">
        <v>2245</v>
      </c>
      <c r="D969" s="6">
        <v>15.6</v>
      </c>
      <c r="E969" s="6">
        <v>27.1</v>
      </c>
      <c r="F969" s="22">
        <v>11.7</v>
      </c>
      <c r="G969" s="6">
        <v>20.8</v>
      </c>
      <c r="H969" s="6">
        <v>37.9</v>
      </c>
      <c r="I969" s="6" t="s">
        <v>2025</v>
      </c>
    </row>
    <row r="970" spans="1:9" ht="15">
      <c r="A970" s="6" t="s">
        <v>2375</v>
      </c>
      <c r="B970" s="6" t="s">
        <v>316</v>
      </c>
      <c r="C970" s="6" t="s">
        <v>2245</v>
      </c>
      <c r="D970" s="6">
        <v>15.8</v>
      </c>
      <c r="E970" s="6">
        <v>24.5</v>
      </c>
      <c r="F970" s="22">
        <v>11.1</v>
      </c>
      <c r="G970" s="6">
        <v>19.8</v>
      </c>
      <c r="H970" s="6">
        <v>35.9</v>
      </c>
      <c r="I970" s="6" t="s">
        <v>2025</v>
      </c>
    </row>
    <row r="971" spans="1:9" ht="15">
      <c r="A971" s="6" t="s">
        <v>1801</v>
      </c>
      <c r="B971" s="6" t="s">
        <v>23</v>
      </c>
      <c r="C971" s="6" t="s">
        <v>2245</v>
      </c>
      <c r="D971" s="6">
        <v>18.3</v>
      </c>
      <c r="E971" s="6">
        <v>16.5</v>
      </c>
      <c r="F971" s="22">
        <v>11.1</v>
      </c>
      <c r="G971" s="6">
        <v>15.8</v>
      </c>
      <c r="H971" s="6">
        <v>59.2</v>
      </c>
      <c r="I971" s="6" t="s">
        <v>2025</v>
      </c>
    </row>
    <row r="972" spans="1:9" ht="15">
      <c r="A972" s="6" t="s">
        <v>2376</v>
      </c>
      <c r="B972" s="6" t="s">
        <v>23</v>
      </c>
      <c r="C972" s="6" t="s">
        <v>2245</v>
      </c>
      <c r="D972" s="6">
        <v>13.3</v>
      </c>
      <c r="E972" s="6">
        <v>14.6</v>
      </c>
      <c r="F972" s="22">
        <v>8.9</v>
      </c>
      <c r="G972" s="6">
        <v>31.5</v>
      </c>
      <c r="H972" s="6">
        <v>36.4</v>
      </c>
      <c r="I972" s="6" t="s">
        <v>2025</v>
      </c>
    </row>
    <row r="973" spans="1:9" ht="15">
      <c r="A973" s="6" t="s">
        <v>2377</v>
      </c>
      <c r="B973" s="6" t="s">
        <v>23</v>
      </c>
      <c r="C973" s="6" t="s">
        <v>2245</v>
      </c>
      <c r="D973" s="6">
        <v>17.5</v>
      </c>
      <c r="E973" s="6">
        <v>14.5</v>
      </c>
      <c r="F973" s="22">
        <v>13.4</v>
      </c>
      <c r="G973" s="6">
        <v>12.4</v>
      </c>
      <c r="H973" s="6">
        <v>78.2</v>
      </c>
      <c r="I973" s="6" t="s">
        <v>2025</v>
      </c>
    </row>
    <row r="974" spans="1:9" ht="15">
      <c r="A974" s="6" t="s">
        <v>971</v>
      </c>
      <c r="B974" s="6" t="s">
        <v>35</v>
      </c>
      <c r="C974" s="6" t="s">
        <v>2245</v>
      </c>
      <c r="D974" s="6">
        <v>21.5</v>
      </c>
      <c r="E974" s="6">
        <v>20.3</v>
      </c>
      <c r="F974" s="22">
        <v>11.5</v>
      </c>
      <c r="G974" s="6">
        <v>11.9</v>
      </c>
      <c r="H974" s="6">
        <v>41</v>
      </c>
      <c r="I974" s="6" t="s">
        <v>2025</v>
      </c>
    </row>
    <row r="975" spans="1:9" ht="15">
      <c r="A975" s="6" t="s">
        <v>2378</v>
      </c>
      <c r="B975" s="6" t="s">
        <v>466</v>
      </c>
      <c r="C975" s="6" t="s">
        <v>2245</v>
      </c>
      <c r="D975" s="6">
        <v>28</v>
      </c>
      <c r="E975" s="6">
        <v>15.5</v>
      </c>
      <c r="F975" s="22">
        <v>10.8</v>
      </c>
      <c r="G975" s="6">
        <v>14.4</v>
      </c>
      <c r="H975" s="6">
        <v>34.200000000000003</v>
      </c>
      <c r="I975" s="6" t="s">
        <v>2025</v>
      </c>
    </row>
    <row r="976" spans="1:9" ht="15">
      <c r="A976" s="6" t="s">
        <v>2379</v>
      </c>
      <c r="B976" s="6" t="s">
        <v>438</v>
      </c>
      <c r="C976" s="6" t="s">
        <v>2245</v>
      </c>
      <c r="D976" s="6">
        <v>13.6</v>
      </c>
      <c r="E976" s="6">
        <v>18.5</v>
      </c>
      <c r="F976" s="22">
        <v>8.1</v>
      </c>
      <c r="G976" s="6">
        <v>22.5</v>
      </c>
      <c r="H976" s="6">
        <v>44.7</v>
      </c>
      <c r="I976" s="6" t="s">
        <v>2025</v>
      </c>
    </row>
    <row r="977" spans="1:9" ht="15">
      <c r="A977" s="6" t="s">
        <v>972</v>
      </c>
      <c r="B977" s="6" t="s">
        <v>35</v>
      </c>
      <c r="C977" s="6" t="s">
        <v>2245</v>
      </c>
      <c r="D977" s="6">
        <v>20.9</v>
      </c>
      <c r="E977" s="6">
        <v>23.1</v>
      </c>
      <c r="F977" s="22">
        <v>17.2</v>
      </c>
      <c r="G977" s="6">
        <v>11.9</v>
      </c>
      <c r="H977" s="6">
        <v>45.4</v>
      </c>
      <c r="I977" s="6" t="s">
        <v>2025</v>
      </c>
    </row>
    <row r="978" spans="1:9" ht="15">
      <c r="A978" s="6" t="s">
        <v>743</v>
      </c>
      <c r="B978" s="6" t="s">
        <v>744</v>
      </c>
      <c r="C978" s="6" t="s">
        <v>2245</v>
      </c>
      <c r="D978" s="6">
        <v>20.399999999999999</v>
      </c>
      <c r="E978" s="6">
        <v>25.4</v>
      </c>
      <c r="F978" s="22">
        <v>11.6</v>
      </c>
      <c r="G978" s="6">
        <v>17.100000000000001</v>
      </c>
      <c r="H978" s="6">
        <v>44.6</v>
      </c>
      <c r="I978" s="6" t="s">
        <v>2025</v>
      </c>
    </row>
    <row r="979" spans="1:9" ht="15">
      <c r="A979" s="6" t="s">
        <v>2380</v>
      </c>
      <c r="B979" s="6" t="s">
        <v>466</v>
      </c>
      <c r="C979" s="6" t="s">
        <v>2245</v>
      </c>
      <c r="D979" s="6">
        <v>12.5</v>
      </c>
      <c r="E979" s="6">
        <v>15.3</v>
      </c>
      <c r="F979" s="22">
        <v>8.5</v>
      </c>
      <c r="G979" s="6">
        <v>7.7</v>
      </c>
      <c r="H979" s="6">
        <v>34.299999999999997</v>
      </c>
      <c r="I979" s="6" t="s">
        <v>2025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E2" sqref="E2"/>
    </sheetView>
  </sheetViews>
  <sheetFormatPr defaultRowHeight="14.25"/>
  <cols>
    <col min="1" max="1" width="26.5" customWidth="1"/>
    <col min="2" max="2" width="36.875" customWidth="1"/>
  </cols>
  <sheetData>
    <row r="1" spans="1:11" ht="15">
      <c r="A1" s="7" t="s">
        <v>2382</v>
      </c>
      <c r="B1" s="7" t="s">
        <v>2383</v>
      </c>
      <c r="C1" s="7" t="s">
        <v>2381</v>
      </c>
      <c r="D1" s="7" t="s">
        <v>2384</v>
      </c>
      <c r="E1" s="7" t="s">
        <v>2385</v>
      </c>
      <c r="F1" s="7" t="s">
        <v>2386</v>
      </c>
      <c r="G1" s="7" t="s">
        <v>2387</v>
      </c>
      <c r="H1" s="7" t="s">
        <v>2388</v>
      </c>
      <c r="I1" s="7" t="s">
        <v>2389</v>
      </c>
      <c r="J1" s="7" t="s">
        <v>2390</v>
      </c>
      <c r="K1" s="7" t="s">
        <v>2391</v>
      </c>
    </row>
    <row r="2" spans="1:11" ht="15">
      <c r="A2" s="7" t="s">
        <v>2392</v>
      </c>
      <c r="B2" s="7" t="s">
        <v>4</v>
      </c>
      <c r="C2" s="7">
        <v>1</v>
      </c>
      <c r="D2" s="7">
        <v>1</v>
      </c>
      <c r="E2" s="7">
        <v>100</v>
      </c>
      <c r="F2" s="7">
        <v>100</v>
      </c>
      <c r="G2" s="7">
        <v>100</v>
      </c>
      <c r="H2" s="7">
        <v>100</v>
      </c>
      <c r="I2" s="7">
        <v>100</v>
      </c>
      <c r="J2" s="7">
        <v>100</v>
      </c>
      <c r="K2" s="7">
        <v>79.2</v>
      </c>
    </row>
    <row r="3" spans="1:11" ht="15">
      <c r="A3" s="7" t="s">
        <v>2393</v>
      </c>
      <c r="B3" s="7" t="s">
        <v>3</v>
      </c>
      <c r="C3" s="7">
        <v>2</v>
      </c>
      <c r="D3" s="7">
        <v>2</v>
      </c>
      <c r="E3" s="7">
        <v>74.7</v>
      </c>
      <c r="F3" s="7">
        <v>42.9</v>
      </c>
      <c r="G3" s="7">
        <v>89.6</v>
      </c>
      <c r="H3" s="7">
        <v>80.099999999999994</v>
      </c>
      <c r="I3" s="7">
        <v>73.599999999999994</v>
      </c>
      <c r="J3" s="7">
        <v>73.099999999999994</v>
      </c>
      <c r="K3" s="7">
        <v>55.8</v>
      </c>
    </row>
    <row r="4" spans="1:11" ht="15">
      <c r="A4" s="7" t="s">
        <v>2394</v>
      </c>
      <c r="B4" s="7" t="s">
        <v>3075</v>
      </c>
      <c r="C4" s="7">
        <v>3</v>
      </c>
      <c r="D4" s="7">
        <v>3</v>
      </c>
      <c r="E4" s="7">
        <v>70.099999999999994</v>
      </c>
      <c r="F4" s="7">
        <v>65.099999999999994</v>
      </c>
      <c r="G4" s="7">
        <v>79.400000000000006</v>
      </c>
      <c r="H4" s="7">
        <v>64.900000000000006</v>
      </c>
      <c r="I4" s="7">
        <v>68.7</v>
      </c>
      <c r="J4" s="7">
        <v>68.400000000000006</v>
      </c>
      <c r="K4" s="7">
        <v>59</v>
      </c>
    </row>
    <row r="5" spans="1:11" ht="15">
      <c r="A5" s="7" t="s">
        <v>2395</v>
      </c>
      <c r="B5" s="7" t="s">
        <v>5</v>
      </c>
      <c r="C5" s="7">
        <v>4</v>
      </c>
      <c r="D5" s="7">
        <v>1</v>
      </c>
      <c r="E5" s="7">
        <v>69.599999999999994</v>
      </c>
      <c r="F5" s="7">
        <v>78.3</v>
      </c>
      <c r="G5" s="7">
        <v>96.6</v>
      </c>
      <c r="H5" s="7">
        <v>51.3</v>
      </c>
      <c r="I5" s="7">
        <v>56.7</v>
      </c>
      <c r="J5" s="7">
        <v>67.8</v>
      </c>
      <c r="K5" s="7">
        <v>58.5</v>
      </c>
    </row>
    <row r="6" spans="1:11" ht="15">
      <c r="A6" s="7" t="s">
        <v>2396</v>
      </c>
      <c r="B6" s="7" t="s">
        <v>999</v>
      </c>
      <c r="C6" s="7">
        <v>5</v>
      </c>
      <c r="D6" s="7">
        <v>4</v>
      </c>
      <c r="E6" s="7">
        <v>69.2</v>
      </c>
      <c r="F6" s="7">
        <v>69.400000000000006</v>
      </c>
      <c r="G6" s="7">
        <v>80.7</v>
      </c>
      <c r="H6" s="7">
        <v>55.3</v>
      </c>
      <c r="I6" s="7">
        <v>71.7</v>
      </c>
      <c r="J6" s="7">
        <v>61.7</v>
      </c>
      <c r="K6" s="7">
        <v>69.7</v>
      </c>
    </row>
    <row r="7" spans="1:11" ht="15">
      <c r="A7" s="7" t="s">
        <v>2397</v>
      </c>
      <c r="B7" s="7" t="s">
        <v>11</v>
      </c>
      <c r="C7" s="7">
        <v>6</v>
      </c>
      <c r="D7" s="7">
        <v>5</v>
      </c>
      <c r="E7" s="7">
        <v>62</v>
      </c>
      <c r="F7" s="7">
        <v>53.3</v>
      </c>
      <c r="G7" s="7">
        <v>98</v>
      </c>
      <c r="H7" s="7">
        <v>51.3</v>
      </c>
      <c r="I7" s="7">
        <v>47.2</v>
      </c>
      <c r="J7" s="7">
        <v>42.9</v>
      </c>
      <c r="K7" s="7">
        <v>74.400000000000006</v>
      </c>
    </row>
    <row r="8" spans="1:11" ht="15">
      <c r="A8" s="7" t="s">
        <v>2398</v>
      </c>
      <c r="B8" s="7" t="s">
        <v>7</v>
      </c>
      <c r="C8" s="7">
        <v>7</v>
      </c>
      <c r="D8" s="7">
        <v>2</v>
      </c>
      <c r="E8" s="7">
        <v>58.9</v>
      </c>
      <c r="F8" s="7">
        <v>49.7</v>
      </c>
      <c r="G8" s="7">
        <v>54.9</v>
      </c>
      <c r="H8" s="7">
        <v>56.2</v>
      </c>
      <c r="I8" s="7">
        <v>55</v>
      </c>
      <c r="J8" s="7">
        <v>74.5</v>
      </c>
      <c r="K8" s="7">
        <v>46.1</v>
      </c>
    </row>
    <row r="9" spans="1:11" ht="15">
      <c r="A9" s="7" t="s">
        <v>2399</v>
      </c>
      <c r="B9" s="7" t="s">
        <v>1004</v>
      </c>
      <c r="C9" s="7">
        <v>8</v>
      </c>
      <c r="D9" s="7">
        <v>6</v>
      </c>
      <c r="E9" s="7">
        <v>57.8</v>
      </c>
      <c r="F9" s="7">
        <v>51</v>
      </c>
      <c r="G9" s="7">
        <v>66.7</v>
      </c>
      <c r="H9" s="7">
        <v>39.700000000000003</v>
      </c>
      <c r="I9" s="7">
        <v>57.3</v>
      </c>
      <c r="J9" s="7">
        <v>43.6</v>
      </c>
      <c r="K9" s="7">
        <v>100</v>
      </c>
    </row>
    <row r="10" spans="1:11" ht="15">
      <c r="A10" s="7" t="s">
        <v>2400</v>
      </c>
      <c r="B10" s="7" t="s">
        <v>17</v>
      </c>
      <c r="C10" s="7">
        <v>9</v>
      </c>
      <c r="D10" s="7">
        <v>7</v>
      </c>
      <c r="E10" s="7">
        <v>56.7</v>
      </c>
      <c r="F10" s="7">
        <v>63.5</v>
      </c>
      <c r="G10" s="7">
        <v>65.900000000000006</v>
      </c>
      <c r="H10" s="7">
        <v>41</v>
      </c>
      <c r="I10" s="7">
        <v>53.3</v>
      </c>
      <c r="J10" s="7">
        <v>68.900000000000006</v>
      </c>
      <c r="K10" s="7">
        <v>33.299999999999997</v>
      </c>
    </row>
    <row r="11" spans="1:11" ht="15">
      <c r="A11" s="7" t="s">
        <v>2401</v>
      </c>
      <c r="B11" s="7" t="s">
        <v>10</v>
      </c>
      <c r="C11" s="7">
        <v>10</v>
      </c>
      <c r="D11" s="7">
        <v>8</v>
      </c>
      <c r="E11" s="7">
        <v>54.2</v>
      </c>
      <c r="F11" s="7">
        <v>59.8</v>
      </c>
      <c r="G11" s="7">
        <v>86.3</v>
      </c>
      <c r="H11" s="7">
        <v>34</v>
      </c>
      <c r="I11" s="7">
        <v>42.7</v>
      </c>
      <c r="J11" s="7">
        <v>50.2</v>
      </c>
      <c r="K11" s="7">
        <v>44.5</v>
      </c>
    </row>
    <row r="12" spans="1:11" ht="15">
      <c r="A12" s="7" t="s">
        <v>2402</v>
      </c>
      <c r="B12" s="7" t="s">
        <v>13</v>
      </c>
      <c r="C12" s="7">
        <v>11</v>
      </c>
      <c r="D12" s="7">
        <v>9</v>
      </c>
      <c r="E12" s="7">
        <v>52.8</v>
      </c>
      <c r="F12" s="7">
        <v>47.6</v>
      </c>
      <c r="G12" s="7">
        <v>50.4</v>
      </c>
      <c r="H12" s="7">
        <v>44.7</v>
      </c>
      <c r="I12" s="7">
        <v>58.4</v>
      </c>
      <c r="J12" s="7">
        <v>62.6</v>
      </c>
      <c r="K12" s="7">
        <v>37.1</v>
      </c>
    </row>
    <row r="13" spans="1:11" ht="15">
      <c r="A13" s="7" t="s">
        <v>2403</v>
      </c>
      <c r="B13" s="7" t="s">
        <v>2010</v>
      </c>
      <c r="C13" s="7">
        <v>12</v>
      </c>
      <c r="D13" s="7">
        <v>10</v>
      </c>
      <c r="E13" s="7">
        <v>51.5</v>
      </c>
      <c r="F13" s="7">
        <v>29.5</v>
      </c>
      <c r="G13" s="7">
        <v>47.1</v>
      </c>
      <c r="H13" s="7">
        <v>58</v>
      </c>
      <c r="I13" s="7">
        <v>44.5</v>
      </c>
      <c r="J13" s="7">
        <v>71.400000000000006</v>
      </c>
      <c r="K13" s="7">
        <v>33.4</v>
      </c>
    </row>
    <row r="14" spans="1:11" ht="15">
      <c r="A14" s="7" t="s">
        <v>2404</v>
      </c>
      <c r="B14" s="7" t="s">
        <v>14</v>
      </c>
      <c r="C14" s="7">
        <v>13</v>
      </c>
      <c r="D14" s="7">
        <v>11</v>
      </c>
      <c r="E14" s="7">
        <v>49</v>
      </c>
      <c r="F14" s="7">
        <v>42</v>
      </c>
      <c r="G14" s="7">
        <v>49.8</v>
      </c>
      <c r="H14" s="7">
        <v>41</v>
      </c>
      <c r="I14" s="7">
        <v>47</v>
      </c>
      <c r="J14" s="7">
        <v>60.5</v>
      </c>
      <c r="K14" s="7">
        <v>40.9</v>
      </c>
    </row>
    <row r="15" spans="1:11" ht="15">
      <c r="A15" s="7" t="s">
        <v>2405</v>
      </c>
      <c r="B15" s="7" t="s">
        <v>2011</v>
      </c>
      <c r="C15" s="7">
        <v>14</v>
      </c>
      <c r="D15" s="7">
        <v>12</v>
      </c>
      <c r="E15" s="7">
        <v>47.8</v>
      </c>
      <c r="F15" s="7">
        <v>19.2</v>
      </c>
      <c r="G15" s="7">
        <v>35.5</v>
      </c>
      <c r="H15" s="7">
        <v>49.2</v>
      </c>
      <c r="I15" s="7">
        <v>57.8</v>
      </c>
      <c r="J15" s="7">
        <v>63.5</v>
      </c>
      <c r="K15" s="7">
        <v>37</v>
      </c>
    </row>
    <row r="16" spans="1:11" ht="15">
      <c r="A16" s="7" t="s">
        <v>2406</v>
      </c>
      <c r="B16" s="7" t="s">
        <v>3084</v>
      </c>
      <c r="C16" s="7">
        <v>15</v>
      </c>
      <c r="D16" s="7">
        <v>13</v>
      </c>
      <c r="E16" s="7">
        <v>47.3</v>
      </c>
      <c r="F16" s="7">
        <v>21.2</v>
      </c>
      <c r="G16" s="7">
        <v>31.6</v>
      </c>
      <c r="H16" s="7">
        <v>49.2</v>
      </c>
      <c r="I16" s="7">
        <v>52.1</v>
      </c>
      <c r="J16" s="7">
        <v>72.599999999999994</v>
      </c>
      <c r="K16" s="7">
        <v>31</v>
      </c>
    </row>
    <row r="17" spans="1:11" ht="15">
      <c r="A17" s="7" t="s">
        <v>2407</v>
      </c>
      <c r="B17" s="7" t="s">
        <v>15</v>
      </c>
      <c r="C17" s="7">
        <v>16</v>
      </c>
      <c r="D17" s="7">
        <v>14</v>
      </c>
      <c r="E17" s="7">
        <v>46</v>
      </c>
      <c r="F17" s="7">
        <v>37.700000000000003</v>
      </c>
      <c r="G17" s="7">
        <v>33.6</v>
      </c>
      <c r="H17" s="7">
        <v>38.4</v>
      </c>
      <c r="I17" s="7">
        <v>47</v>
      </c>
      <c r="J17" s="7">
        <v>71.900000000000006</v>
      </c>
      <c r="K17" s="7">
        <v>31.1</v>
      </c>
    </row>
    <row r="18" spans="1:11" ht="15">
      <c r="A18" s="7" t="s">
        <v>2408</v>
      </c>
      <c r="B18" s="7" t="s">
        <v>1021</v>
      </c>
      <c r="C18" s="7">
        <v>17</v>
      </c>
      <c r="D18" s="7">
        <v>3</v>
      </c>
      <c r="E18" s="7">
        <v>45.3</v>
      </c>
      <c r="F18" s="7">
        <v>28.1</v>
      </c>
      <c r="G18" s="7">
        <v>36.200000000000003</v>
      </c>
      <c r="H18" s="7">
        <v>39.700000000000003</v>
      </c>
      <c r="I18" s="7">
        <v>41.6</v>
      </c>
      <c r="J18" s="7">
        <v>73.900000000000006</v>
      </c>
      <c r="K18" s="7">
        <v>32.200000000000003</v>
      </c>
    </row>
    <row r="19" spans="1:11" ht="15">
      <c r="A19" s="7" t="s">
        <v>2409</v>
      </c>
      <c r="B19" s="7" t="s">
        <v>16</v>
      </c>
      <c r="C19" s="7">
        <v>18</v>
      </c>
      <c r="D19" s="7">
        <v>15</v>
      </c>
      <c r="E19" s="7">
        <v>44.5</v>
      </c>
      <c r="F19" s="7">
        <v>31.6</v>
      </c>
      <c r="G19" s="7">
        <v>33.799999999999997</v>
      </c>
      <c r="H19" s="7">
        <v>42.3</v>
      </c>
      <c r="I19" s="7">
        <v>39.4</v>
      </c>
      <c r="J19" s="7">
        <v>67.7</v>
      </c>
      <c r="K19" s="7">
        <v>37.799999999999997</v>
      </c>
    </row>
    <row r="20" spans="1:11" ht="15">
      <c r="A20" s="7" t="s">
        <v>2410</v>
      </c>
      <c r="B20" s="7" t="s">
        <v>1972</v>
      </c>
      <c r="C20" s="7">
        <v>19</v>
      </c>
      <c r="D20" s="7">
        <v>1</v>
      </c>
      <c r="E20" s="7">
        <v>43.8</v>
      </c>
      <c r="F20" s="7">
        <v>29.5</v>
      </c>
      <c r="G20" s="7">
        <v>35.5</v>
      </c>
      <c r="H20" s="7">
        <v>35.5</v>
      </c>
      <c r="I20" s="7">
        <v>50.2</v>
      </c>
      <c r="J20" s="7">
        <v>55.6</v>
      </c>
      <c r="K20" s="7">
        <v>46.1</v>
      </c>
    </row>
    <row r="21" spans="1:11" ht="15">
      <c r="A21" s="7" t="s">
        <v>2411</v>
      </c>
      <c r="B21" s="7" t="s">
        <v>1032</v>
      </c>
      <c r="C21" s="7">
        <v>20</v>
      </c>
      <c r="D21" s="7">
        <v>1</v>
      </c>
      <c r="E21" s="7">
        <v>42.2</v>
      </c>
      <c r="F21" s="7">
        <v>36.299999999999997</v>
      </c>
      <c r="G21" s="7">
        <v>25.3</v>
      </c>
      <c r="H21" s="7">
        <v>30.8</v>
      </c>
      <c r="I21" s="7">
        <v>47.5</v>
      </c>
      <c r="J21" s="7">
        <v>70</v>
      </c>
      <c r="K21" s="7">
        <v>29.7</v>
      </c>
    </row>
    <row r="22" spans="1:11" ht="15">
      <c r="A22" s="7" t="s">
        <v>2412</v>
      </c>
      <c r="B22" s="7" t="s">
        <v>2413</v>
      </c>
      <c r="C22" s="7">
        <v>21</v>
      </c>
      <c r="D22" s="7">
        <v>16</v>
      </c>
      <c r="E22" s="7">
        <v>41.9</v>
      </c>
      <c r="F22" s="7">
        <v>0</v>
      </c>
      <c r="G22" s="7">
        <v>39.9</v>
      </c>
      <c r="H22" s="7">
        <v>37</v>
      </c>
      <c r="I22" s="7">
        <v>52.1</v>
      </c>
      <c r="J22" s="7">
        <v>59.3</v>
      </c>
      <c r="K22" s="7">
        <v>33.5</v>
      </c>
    </row>
    <row r="23" spans="1:11" ht="15">
      <c r="A23" s="7" t="s">
        <v>2414</v>
      </c>
      <c r="B23" s="7" t="s">
        <v>9</v>
      </c>
      <c r="C23" s="7">
        <v>22</v>
      </c>
      <c r="D23" s="7">
        <v>4</v>
      </c>
      <c r="E23" s="7">
        <v>41.6</v>
      </c>
      <c r="F23" s="7">
        <v>14.5</v>
      </c>
      <c r="G23" s="7">
        <v>35.799999999999997</v>
      </c>
      <c r="H23" s="7">
        <v>43.5</v>
      </c>
      <c r="I23" s="7">
        <v>32.9</v>
      </c>
      <c r="J23" s="7">
        <v>64</v>
      </c>
      <c r="K23" s="7">
        <v>39.9</v>
      </c>
    </row>
    <row r="24" spans="1:11" ht="15">
      <c r="A24" s="7" t="s">
        <v>2415</v>
      </c>
      <c r="B24" s="7" t="s">
        <v>3085</v>
      </c>
      <c r="C24" s="7">
        <v>23</v>
      </c>
      <c r="D24" s="7">
        <v>17</v>
      </c>
      <c r="E24" s="7">
        <v>40.799999999999997</v>
      </c>
      <c r="F24" s="7">
        <v>34.4</v>
      </c>
      <c r="G24" s="7">
        <v>0</v>
      </c>
      <c r="H24" s="7">
        <v>51.3</v>
      </c>
      <c r="I24" s="7">
        <v>41.6</v>
      </c>
      <c r="J24" s="7">
        <v>76.599999999999994</v>
      </c>
      <c r="K24" s="7">
        <v>25.8</v>
      </c>
    </row>
    <row r="25" spans="1:11" ht="15">
      <c r="A25" s="7" t="s">
        <v>2416</v>
      </c>
      <c r="B25" s="7" t="s">
        <v>3084</v>
      </c>
      <c r="C25" s="7">
        <v>23</v>
      </c>
      <c r="D25" s="7">
        <v>17</v>
      </c>
      <c r="E25" s="7">
        <v>40.799999999999997</v>
      </c>
      <c r="F25" s="7">
        <v>22.9</v>
      </c>
      <c r="G25" s="7">
        <v>24.9</v>
      </c>
      <c r="H25" s="7">
        <v>51.3</v>
      </c>
      <c r="I25" s="7">
        <v>42</v>
      </c>
      <c r="J25" s="7">
        <v>51.7</v>
      </c>
      <c r="K25" s="7">
        <v>37.200000000000003</v>
      </c>
    </row>
    <row r="26" spans="1:11" ht="15">
      <c r="A26" s="7" t="s">
        <v>2417</v>
      </c>
      <c r="B26" s="7" t="s">
        <v>24</v>
      </c>
      <c r="C26" s="7">
        <v>25</v>
      </c>
      <c r="D26" s="7">
        <v>19</v>
      </c>
      <c r="E26" s="7">
        <v>40.4</v>
      </c>
      <c r="F26" s="7">
        <v>15.4</v>
      </c>
      <c r="G26" s="7">
        <v>19.2</v>
      </c>
      <c r="H26" s="7">
        <v>57.1</v>
      </c>
      <c r="I26" s="7">
        <v>38.9</v>
      </c>
      <c r="J26" s="7">
        <v>62.1</v>
      </c>
      <c r="K26" s="7">
        <v>25.9</v>
      </c>
    </row>
    <row r="27" spans="1:11" ht="15">
      <c r="A27" s="7" t="s">
        <v>2418</v>
      </c>
      <c r="B27" s="7" t="s">
        <v>3086</v>
      </c>
      <c r="C27" s="7">
        <v>26</v>
      </c>
      <c r="D27" s="7">
        <v>20</v>
      </c>
      <c r="E27" s="7">
        <v>40</v>
      </c>
      <c r="F27" s="7">
        <v>15.4</v>
      </c>
      <c r="G27" s="7">
        <v>22.1</v>
      </c>
      <c r="H27" s="7">
        <v>54.3</v>
      </c>
      <c r="I27" s="7">
        <v>35.6</v>
      </c>
      <c r="J27" s="7">
        <v>59.6</v>
      </c>
      <c r="K27" s="7">
        <v>32.799999999999997</v>
      </c>
    </row>
    <row r="28" spans="1:11" ht="15">
      <c r="A28" s="7" t="s">
        <v>2419</v>
      </c>
      <c r="B28" s="7" t="s">
        <v>31</v>
      </c>
      <c r="C28" s="7">
        <v>27</v>
      </c>
      <c r="D28" s="7">
        <v>1</v>
      </c>
      <c r="E28" s="7">
        <v>39.4</v>
      </c>
      <c r="F28" s="7">
        <v>19.899999999999999</v>
      </c>
      <c r="G28" s="7">
        <v>17.2</v>
      </c>
      <c r="H28" s="7">
        <v>32.4</v>
      </c>
      <c r="I28" s="7">
        <v>38.200000000000003</v>
      </c>
      <c r="J28" s="7">
        <v>80.099999999999994</v>
      </c>
      <c r="K28" s="7">
        <v>30.3</v>
      </c>
    </row>
    <row r="29" spans="1:11" ht="15">
      <c r="A29" s="7" t="s">
        <v>2420</v>
      </c>
      <c r="B29" s="7" t="s">
        <v>50</v>
      </c>
      <c r="C29" s="7">
        <v>28</v>
      </c>
      <c r="D29" s="7">
        <v>21</v>
      </c>
      <c r="E29" s="7">
        <v>39.200000000000003</v>
      </c>
      <c r="F29" s="7">
        <v>32.799999999999997</v>
      </c>
      <c r="G29" s="7">
        <v>34.799999999999997</v>
      </c>
      <c r="H29" s="7">
        <v>30.8</v>
      </c>
      <c r="I29" s="7">
        <v>35</v>
      </c>
      <c r="J29" s="7">
        <v>62.7</v>
      </c>
      <c r="K29" s="7">
        <v>24.3</v>
      </c>
    </row>
    <row r="30" spans="1:11" ht="15">
      <c r="A30" s="7" t="s">
        <v>2421</v>
      </c>
      <c r="B30" s="7" t="s">
        <v>1036</v>
      </c>
      <c r="C30" s="7">
        <v>29</v>
      </c>
      <c r="D30" s="7">
        <v>22</v>
      </c>
      <c r="E30" s="7">
        <v>38</v>
      </c>
      <c r="F30" s="7">
        <v>28.1</v>
      </c>
      <c r="G30" s="7">
        <v>31.9</v>
      </c>
      <c r="H30" s="7">
        <v>32.4</v>
      </c>
      <c r="I30" s="7">
        <v>39.5</v>
      </c>
      <c r="J30" s="7">
        <v>57.3</v>
      </c>
      <c r="K30" s="7">
        <v>22</v>
      </c>
    </row>
    <row r="31" spans="1:11" ht="15">
      <c r="A31" s="7" t="s">
        <v>2422</v>
      </c>
      <c r="B31" s="7" t="s">
        <v>69</v>
      </c>
      <c r="C31" s="7">
        <v>30</v>
      </c>
      <c r="D31" s="7">
        <v>1</v>
      </c>
      <c r="E31" s="7">
        <v>37.700000000000003</v>
      </c>
      <c r="F31" s="7">
        <v>21.8</v>
      </c>
      <c r="G31" s="7">
        <v>18.8</v>
      </c>
      <c r="H31" s="7">
        <v>32.4</v>
      </c>
      <c r="I31" s="7">
        <v>36.200000000000003</v>
      </c>
      <c r="J31" s="7">
        <v>65.2</v>
      </c>
      <c r="K31" s="7">
        <v>41.9</v>
      </c>
    </row>
    <row r="32" spans="1:11" ht="15">
      <c r="A32" s="7" t="s">
        <v>2423</v>
      </c>
      <c r="B32" s="7" t="s">
        <v>65</v>
      </c>
      <c r="C32" s="7">
        <v>30</v>
      </c>
      <c r="D32" s="7">
        <v>23</v>
      </c>
      <c r="E32" s="7">
        <v>37.700000000000003</v>
      </c>
      <c r="F32" s="7">
        <v>29.9</v>
      </c>
      <c r="G32" s="7">
        <v>36.200000000000003</v>
      </c>
      <c r="H32" s="7">
        <v>30.8</v>
      </c>
      <c r="I32" s="7">
        <v>33.1</v>
      </c>
      <c r="J32" s="7">
        <v>55.1</v>
      </c>
      <c r="K32" s="7">
        <v>29.1</v>
      </c>
    </row>
    <row r="33" spans="1:11" ht="15">
      <c r="A33" s="7" t="s">
        <v>2424</v>
      </c>
      <c r="B33" s="7" t="s">
        <v>39</v>
      </c>
      <c r="C33" s="7">
        <v>32</v>
      </c>
      <c r="D33" s="7">
        <v>2</v>
      </c>
      <c r="E33" s="7">
        <v>37.200000000000003</v>
      </c>
      <c r="F33" s="7">
        <v>31.6</v>
      </c>
      <c r="G33" s="7">
        <v>37.200000000000003</v>
      </c>
      <c r="H33" s="7">
        <v>27.1</v>
      </c>
      <c r="I33" s="7">
        <v>31.5</v>
      </c>
      <c r="J33" s="7">
        <v>58.4</v>
      </c>
      <c r="K33" s="7">
        <v>23.8</v>
      </c>
    </row>
    <row r="34" spans="1:11" ht="15">
      <c r="A34" s="7" t="s">
        <v>2425</v>
      </c>
      <c r="B34" s="7" t="s">
        <v>3087</v>
      </c>
      <c r="C34" s="7">
        <v>33</v>
      </c>
      <c r="D34" s="7">
        <v>24</v>
      </c>
      <c r="E34" s="7">
        <v>36.799999999999997</v>
      </c>
      <c r="F34" s="7">
        <v>29.5</v>
      </c>
      <c r="G34" s="7">
        <v>16.3</v>
      </c>
      <c r="H34" s="7">
        <v>39.700000000000003</v>
      </c>
      <c r="I34" s="7">
        <v>32.5</v>
      </c>
      <c r="J34" s="7">
        <v>64.8</v>
      </c>
      <c r="K34" s="7">
        <v>24.1</v>
      </c>
    </row>
    <row r="35" spans="1:11" ht="15">
      <c r="A35" s="7" t="s">
        <v>2426</v>
      </c>
      <c r="B35" s="7" t="s">
        <v>44</v>
      </c>
      <c r="C35" s="7">
        <v>34</v>
      </c>
      <c r="D35" s="7">
        <v>2</v>
      </c>
      <c r="E35" s="7">
        <v>36.700000000000003</v>
      </c>
      <c r="F35" s="7">
        <v>15.4</v>
      </c>
      <c r="G35" s="7">
        <v>18.8</v>
      </c>
      <c r="H35" s="7">
        <v>42.3</v>
      </c>
      <c r="I35" s="7">
        <v>32.700000000000003</v>
      </c>
      <c r="J35" s="7">
        <v>64.5</v>
      </c>
      <c r="K35" s="7">
        <v>27.2</v>
      </c>
    </row>
    <row r="36" spans="1:11" ht="15">
      <c r="A36" s="7" t="s">
        <v>2427</v>
      </c>
      <c r="B36" s="7" t="s">
        <v>1065</v>
      </c>
      <c r="C36" s="7">
        <v>35</v>
      </c>
      <c r="D36" s="7">
        <v>5</v>
      </c>
      <c r="E36" s="7">
        <v>36.4</v>
      </c>
      <c r="F36" s="7">
        <v>18.5</v>
      </c>
      <c r="G36" s="7">
        <v>32.6</v>
      </c>
      <c r="H36" s="7">
        <v>37</v>
      </c>
      <c r="I36" s="7">
        <v>26.4</v>
      </c>
      <c r="J36" s="7">
        <v>58.4</v>
      </c>
      <c r="K36" s="7">
        <v>29</v>
      </c>
    </row>
    <row r="37" spans="1:11" ht="15">
      <c r="A37" s="7" t="s">
        <v>2428</v>
      </c>
      <c r="B37" s="7" t="s">
        <v>3088</v>
      </c>
      <c r="C37" s="7">
        <v>35</v>
      </c>
      <c r="D37" s="7">
        <v>25</v>
      </c>
      <c r="E37" s="7">
        <v>36.4</v>
      </c>
      <c r="F37" s="7">
        <v>8.9</v>
      </c>
      <c r="G37" s="7">
        <v>23.7</v>
      </c>
      <c r="H37" s="7">
        <v>39.700000000000003</v>
      </c>
      <c r="I37" s="7">
        <v>32.6</v>
      </c>
      <c r="J37" s="7">
        <v>60.8</v>
      </c>
      <c r="K37" s="7">
        <v>33.799999999999997</v>
      </c>
    </row>
    <row r="38" spans="1:11" ht="15">
      <c r="A38" s="7" t="s">
        <v>2429</v>
      </c>
      <c r="B38" s="7" t="s">
        <v>1098</v>
      </c>
      <c r="C38" s="7">
        <v>37</v>
      </c>
      <c r="D38" s="7">
        <v>26</v>
      </c>
      <c r="E38" s="7">
        <v>36.1</v>
      </c>
      <c r="F38" s="7">
        <v>17</v>
      </c>
      <c r="G38" s="7">
        <v>59.8</v>
      </c>
      <c r="H38" s="7">
        <v>27.1</v>
      </c>
      <c r="I38" s="7">
        <v>41.8</v>
      </c>
      <c r="J38" s="7">
        <v>19.3</v>
      </c>
      <c r="K38" s="7">
        <v>40</v>
      </c>
    </row>
    <row r="39" spans="1:11" ht="15">
      <c r="A39" s="7" t="s">
        <v>2430</v>
      </c>
      <c r="B39" s="7" t="s">
        <v>3089</v>
      </c>
      <c r="C39" s="7">
        <v>38</v>
      </c>
      <c r="D39" s="7">
        <v>27</v>
      </c>
      <c r="E39" s="7">
        <v>35.1</v>
      </c>
      <c r="F39" s="7">
        <v>12.6</v>
      </c>
      <c r="G39" s="7">
        <v>34.1</v>
      </c>
      <c r="H39" s="7">
        <v>30.8</v>
      </c>
      <c r="I39" s="7">
        <v>36.799999999999997</v>
      </c>
      <c r="J39" s="7">
        <v>46.2</v>
      </c>
      <c r="K39" s="7">
        <v>35.1</v>
      </c>
    </row>
    <row r="40" spans="1:11" ht="15">
      <c r="A40" s="7" t="s">
        <v>2431</v>
      </c>
      <c r="B40" s="7" t="s">
        <v>2432</v>
      </c>
      <c r="C40" s="7">
        <v>39</v>
      </c>
      <c r="D40" s="7">
        <v>1</v>
      </c>
      <c r="E40" s="7">
        <v>34.5</v>
      </c>
      <c r="F40" s="7">
        <v>33.6</v>
      </c>
      <c r="G40" s="7">
        <v>27.4</v>
      </c>
      <c r="H40" s="7">
        <v>20.5</v>
      </c>
      <c r="I40" s="7">
        <v>29.7</v>
      </c>
      <c r="J40" s="7">
        <v>61.9</v>
      </c>
      <c r="K40" s="7">
        <v>25.3</v>
      </c>
    </row>
    <row r="41" spans="1:11" ht="15">
      <c r="A41" s="7" t="s">
        <v>2433</v>
      </c>
      <c r="B41" s="7" t="s">
        <v>1044</v>
      </c>
      <c r="C41" s="7">
        <v>40</v>
      </c>
      <c r="D41" s="7">
        <v>1</v>
      </c>
      <c r="E41" s="7">
        <v>33.9</v>
      </c>
      <c r="F41" s="7">
        <v>17</v>
      </c>
      <c r="G41" s="7">
        <v>13.3</v>
      </c>
      <c r="H41" s="7">
        <v>35.5</v>
      </c>
      <c r="I41" s="7">
        <v>24.8</v>
      </c>
      <c r="J41" s="7">
        <v>67.900000000000006</v>
      </c>
      <c r="K41" s="7">
        <v>32.200000000000003</v>
      </c>
    </row>
    <row r="42" spans="1:11" ht="15">
      <c r="A42" s="7" t="s">
        <v>2434</v>
      </c>
      <c r="B42" s="7" t="s">
        <v>1041</v>
      </c>
      <c r="C42" s="7">
        <v>41</v>
      </c>
      <c r="D42" s="7">
        <v>6</v>
      </c>
      <c r="E42" s="7">
        <v>33.6</v>
      </c>
      <c r="F42" s="7">
        <v>20.5</v>
      </c>
      <c r="G42" s="7">
        <v>24.9</v>
      </c>
      <c r="H42" s="7">
        <v>32.4</v>
      </c>
      <c r="I42" s="7">
        <v>31.3</v>
      </c>
      <c r="J42" s="7">
        <v>52.1</v>
      </c>
      <c r="K42" s="7">
        <v>26.8</v>
      </c>
    </row>
    <row r="43" spans="1:11" ht="15">
      <c r="A43" s="7" t="s">
        <v>2435</v>
      </c>
      <c r="B43" s="7" t="s">
        <v>3083</v>
      </c>
      <c r="C43" s="7">
        <v>42</v>
      </c>
      <c r="D43" s="7">
        <v>28</v>
      </c>
      <c r="E43" s="7">
        <v>33.299999999999997</v>
      </c>
      <c r="F43" s="7">
        <v>14.5</v>
      </c>
      <c r="G43" s="7">
        <v>39.1</v>
      </c>
      <c r="H43" s="7">
        <v>32.4</v>
      </c>
      <c r="I43" s="7">
        <v>27.3</v>
      </c>
      <c r="J43" s="7">
        <v>37.700000000000003</v>
      </c>
      <c r="K43" s="7">
        <v>38.200000000000003</v>
      </c>
    </row>
    <row r="44" spans="1:11" ht="15">
      <c r="A44" s="7" t="s">
        <v>2436</v>
      </c>
      <c r="B44" s="7" t="s">
        <v>2437</v>
      </c>
      <c r="C44" s="7">
        <v>43</v>
      </c>
      <c r="D44" s="7">
        <v>29</v>
      </c>
      <c r="E44" s="7">
        <v>32.9</v>
      </c>
      <c r="F44" s="7">
        <v>18.5</v>
      </c>
      <c r="G44" s="7">
        <v>34.5</v>
      </c>
      <c r="H44" s="7">
        <v>30.8</v>
      </c>
      <c r="I44" s="7">
        <v>37.6</v>
      </c>
      <c r="J44" s="7">
        <v>34.9</v>
      </c>
      <c r="K44" s="7">
        <v>27.7</v>
      </c>
    </row>
    <row r="45" spans="1:11" ht="15">
      <c r="A45" s="7" t="s">
        <v>2438</v>
      </c>
      <c r="B45" s="7" t="s">
        <v>1081</v>
      </c>
      <c r="C45" s="7">
        <v>44</v>
      </c>
      <c r="D45" s="7">
        <v>1</v>
      </c>
      <c r="E45" s="7">
        <v>32.700000000000003</v>
      </c>
      <c r="F45" s="7">
        <v>25.6</v>
      </c>
      <c r="G45" s="7">
        <v>26.6</v>
      </c>
      <c r="H45" s="7">
        <v>22.9</v>
      </c>
      <c r="I45" s="7">
        <v>25.1</v>
      </c>
      <c r="J45" s="7">
        <v>52.6</v>
      </c>
      <c r="K45" s="7">
        <v>40.200000000000003</v>
      </c>
    </row>
    <row r="46" spans="1:11" ht="15">
      <c r="A46" s="7" t="s">
        <v>2439</v>
      </c>
      <c r="B46" s="7" t="s">
        <v>66</v>
      </c>
      <c r="C46" s="7">
        <v>44</v>
      </c>
      <c r="D46" s="7">
        <v>30</v>
      </c>
      <c r="E46" s="7">
        <v>32.700000000000003</v>
      </c>
      <c r="F46" s="7">
        <v>16.2</v>
      </c>
      <c r="G46" s="7">
        <v>16.3</v>
      </c>
      <c r="H46" s="7">
        <v>29</v>
      </c>
      <c r="I46" s="7">
        <v>37</v>
      </c>
      <c r="J46" s="7">
        <v>56.3</v>
      </c>
      <c r="K46" s="7">
        <v>26.6</v>
      </c>
    </row>
    <row r="47" spans="1:11" ht="15">
      <c r="A47" s="7" t="s">
        <v>2440</v>
      </c>
      <c r="B47" s="7" t="s">
        <v>2441</v>
      </c>
      <c r="C47" s="7">
        <v>46</v>
      </c>
      <c r="D47" s="7">
        <v>2</v>
      </c>
      <c r="E47" s="7">
        <v>32.5</v>
      </c>
      <c r="F47" s="7">
        <v>30.3</v>
      </c>
      <c r="G47" s="7">
        <v>54.3</v>
      </c>
      <c r="H47" s="7">
        <v>10.3</v>
      </c>
      <c r="I47" s="7">
        <v>17.600000000000001</v>
      </c>
      <c r="J47" s="7">
        <v>47.9</v>
      </c>
      <c r="K47" s="7">
        <v>27.7</v>
      </c>
    </row>
    <row r="48" spans="1:11" ht="15">
      <c r="A48" s="7" t="s">
        <v>2442</v>
      </c>
      <c r="B48" s="7" t="s">
        <v>2443</v>
      </c>
      <c r="C48" s="7">
        <v>47</v>
      </c>
      <c r="D48" s="7">
        <v>1</v>
      </c>
      <c r="E48" s="7">
        <v>32.299999999999997</v>
      </c>
      <c r="F48" s="7">
        <v>19.899999999999999</v>
      </c>
      <c r="G48" s="7">
        <v>25.3</v>
      </c>
      <c r="H48" s="7">
        <v>22.9</v>
      </c>
      <c r="I48" s="7">
        <v>30.6</v>
      </c>
      <c r="J48" s="7">
        <v>51.8</v>
      </c>
      <c r="K48" s="7">
        <v>34.9</v>
      </c>
    </row>
    <row r="49" spans="1:11" ht="15">
      <c r="A49" s="7" t="s">
        <v>2444</v>
      </c>
      <c r="B49" s="7" t="s">
        <v>58</v>
      </c>
      <c r="C49" s="7">
        <v>47</v>
      </c>
      <c r="D49" s="7">
        <v>1</v>
      </c>
      <c r="E49" s="7">
        <v>32.299999999999997</v>
      </c>
      <c r="F49" s="7">
        <v>34.799999999999997</v>
      </c>
      <c r="G49" s="7">
        <v>21.6</v>
      </c>
      <c r="H49" s="7">
        <v>29</v>
      </c>
      <c r="I49" s="7">
        <v>23.3</v>
      </c>
      <c r="J49" s="7">
        <v>49.7</v>
      </c>
      <c r="K49" s="7">
        <v>34.6</v>
      </c>
    </row>
    <row r="50" spans="1:11" ht="15">
      <c r="A50" s="7" t="s">
        <v>2445</v>
      </c>
      <c r="B50" s="7" t="s">
        <v>141</v>
      </c>
      <c r="C50" s="7">
        <v>49</v>
      </c>
      <c r="D50" s="7">
        <v>31</v>
      </c>
      <c r="E50" s="7">
        <v>32.200000000000003</v>
      </c>
      <c r="F50" s="7">
        <v>0</v>
      </c>
      <c r="G50" s="7">
        <v>31.7</v>
      </c>
      <c r="H50" s="7">
        <v>35.5</v>
      </c>
      <c r="I50" s="7">
        <v>23.4</v>
      </c>
      <c r="J50" s="7">
        <v>53.9</v>
      </c>
      <c r="K50" s="7">
        <v>26.2</v>
      </c>
    </row>
    <row r="51" spans="1:11" ht="15">
      <c r="A51" s="7" t="s">
        <v>2446</v>
      </c>
      <c r="B51" s="7" t="s">
        <v>18</v>
      </c>
      <c r="C51" s="7">
        <v>50</v>
      </c>
      <c r="D51" s="7">
        <v>7</v>
      </c>
      <c r="E51" s="7">
        <v>31.6</v>
      </c>
      <c r="F51" s="7">
        <v>21.2</v>
      </c>
      <c r="G51" s="7">
        <v>21</v>
      </c>
      <c r="H51" s="7">
        <v>34</v>
      </c>
      <c r="I51" s="7">
        <v>19.600000000000001</v>
      </c>
      <c r="J51" s="7">
        <v>55.3</v>
      </c>
      <c r="K51" s="7">
        <v>27.9</v>
      </c>
    </row>
    <row r="52" spans="1:11" ht="15">
      <c r="A52" s="7" t="s">
        <v>2447</v>
      </c>
      <c r="B52" s="7" t="s">
        <v>1063</v>
      </c>
      <c r="C52" s="7">
        <v>51</v>
      </c>
      <c r="D52" s="7">
        <v>3</v>
      </c>
      <c r="E52" s="7">
        <v>31.4</v>
      </c>
      <c r="F52" s="7">
        <v>25.6</v>
      </c>
      <c r="G52" s="7">
        <v>19.100000000000001</v>
      </c>
      <c r="H52" s="7">
        <v>25.1</v>
      </c>
      <c r="I52" s="7">
        <v>29.4</v>
      </c>
      <c r="J52" s="7">
        <v>50.3</v>
      </c>
      <c r="K52" s="7">
        <v>33.9</v>
      </c>
    </row>
    <row r="53" spans="1:11" ht="15">
      <c r="A53" s="7" t="s">
        <v>2448</v>
      </c>
      <c r="B53" s="7" t="s">
        <v>3090</v>
      </c>
      <c r="C53" s="7">
        <v>52</v>
      </c>
      <c r="D53" s="7">
        <v>32</v>
      </c>
      <c r="E53" s="7">
        <v>31</v>
      </c>
      <c r="F53" s="7">
        <v>19.2</v>
      </c>
      <c r="G53" s="7">
        <v>20</v>
      </c>
      <c r="H53" s="7">
        <v>22.9</v>
      </c>
      <c r="I53" s="7">
        <v>32.799999999999997</v>
      </c>
      <c r="J53" s="7">
        <v>52.7</v>
      </c>
      <c r="K53" s="7">
        <v>27.6</v>
      </c>
    </row>
    <row r="54" spans="1:11" ht="15">
      <c r="A54" s="7" t="s">
        <v>2449</v>
      </c>
      <c r="B54" s="7" t="s">
        <v>99</v>
      </c>
      <c r="C54" s="7">
        <v>53</v>
      </c>
      <c r="D54" s="7">
        <v>2</v>
      </c>
      <c r="E54" s="7">
        <v>30.7</v>
      </c>
      <c r="F54" s="7">
        <v>27.1</v>
      </c>
      <c r="G54" s="7">
        <v>28.2</v>
      </c>
      <c r="H54" s="7">
        <v>25.1</v>
      </c>
      <c r="I54" s="7">
        <v>28.6</v>
      </c>
      <c r="J54" s="7">
        <v>38.200000000000003</v>
      </c>
      <c r="K54" s="7">
        <v>32.799999999999997</v>
      </c>
    </row>
    <row r="55" spans="1:11" ht="15">
      <c r="A55" s="7" t="s">
        <v>2450</v>
      </c>
      <c r="B55" s="7" t="s">
        <v>82</v>
      </c>
      <c r="C55" s="7">
        <v>54</v>
      </c>
      <c r="D55" s="7">
        <v>3</v>
      </c>
      <c r="E55" s="7">
        <v>30.5</v>
      </c>
      <c r="F55" s="7">
        <v>5.0999999999999996</v>
      </c>
      <c r="G55" s="7">
        <v>24</v>
      </c>
      <c r="H55" s="7">
        <v>25.1</v>
      </c>
      <c r="I55" s="7">
        <v>28.7</v>
      </c>
      <c r="J55" s="7">
        <v>53.1</v>
      </c>
      <c r="K55" s="7">
        <v>31.7</v>
      </c>
    </row>
    <row r="56" spans="1:11" ht="15">
      <c r="A56" s="7" t="s">
        <v>2451</v>
      </c>
      <c r="B56" s="7" t="s">
        <v>2016</v>
      </c>
      <c r="C56" s="7">
        <v>55</v>
      </c>
      <c r="D56" s="7">
        <v>2</v>
      </c>
      <c r="E56" s="7">
        <v>30.2</v>
      </c>
      <c r="F56" s="7">
        <v>12.6</v>
      </c>
      <c r="G56" s="7">
        <v>0</v>
      </c>
      <c r="H56" s="7">
        <v>34</v>
      </c>
      <c r="I56" s="7">
        <v>26</v>
      </c>
      <c r="J56" s="7">
        <v>64.599999999999994</v>
      </c>
      <c r="K56" s="7">
        <v>33.6</v>
      </c>
    </row>
    <row r="57" spans="1:11" ht="15">
      <c r="A57" s="7" t="s">
        <v>2452</v>
      </c>
      <c r="B57" s="7" t="s">
        <v>93</v>
      </c>
      <c r="C57" s="7">
        <v>56</v>
      </c>
      <c r="D57" s="7">
        <v>1</v>
      </c>
      <c r="E57" s="7">
        <v>29.9</v>
      </c>
      <c r="F57" s="7">
        <v>12.6</v>
      </c>
      <c r="G57" s="7">
        <v>16.3</v>
      </c>
      <c r="H57" s="7">
        <v>32.4</v>
      </c>
      <c r="I57" s="7">
        <v>22.8</v>
      </c>
      <c r="J57" s="7">
        <v>51.9</v>
      </c>
      <c r="K57" s="7">
        <v>33.5</v>
      </c>
    </row>
    <row r="58" spans="1:11" ht="15">
      <c r="A58" s="7" t="s">
        <v>2453</v>
      </c>
      <c r="B58" s="7" t="s">
        <v>41</v>
      </c>
      <c r="C58" s="7">
        <v>57</v>
      </c>
      <c r="D58" s="7">
        <v>8</v>
      </c>
      <c r="E58" s="7">
        <v>29.7</v>
      </c>
      <c r="F58" s="7">
        <v>7.3</v>
      </c>
      <c r="G58" s="7">
        <v>16.3</v>
      </c>
      <c r="H58" s="7">
        <v>29</v>
      </c>
      <c r="I58" s="7">
        <v>34.200000000000003</v>
      </c>
      <c r="J58" s="7">
        <v>46.7</v>
      </c>
      <c r="K58" s="7">
        <v>31.5</v>
      </c>
    </row>
    <row r="59" spans="1:11" ht="15">
      <c r="A59" s="7" t="s">
        <v>2454</v>
      </c>
      <c r="B59" s="7" t="s">
        <v>22</v>
      </c>
      <c r="C59" s="7">
        <v>58</v>
      </c>
      <c r="D59" s="7">
        <v>1</v>
      </c>
      <c r="E59" s="7">
        <v>29.6</v>
      </c>
      <c r="F59" s="7">
        <v>10.3</v>
      </c>
      <c r="G59" s="7">
        <v>0</v>
      </c>
      <c r="H59" s="7">
        <v>27.1</v>
      </c>
      <c r="I59" s="7">
        <v>32.5</v>
      </c>
      <c r="J59" s="7">
        <v>68.3</v>
      </c>
      <c r="K59" s="7">
        <v>23.2</v>
      </c>
    </row>
    <row r="60" spans="1:11" ht="15">
      <c r="A60" s="7" t="s">
        <v>2455</v>
      </c>
      <c r="B60" s="7" t="s">
        <v>3083</v>
      </c>
      <c r="C60" s="7">
        <v>58</v>
      </c>
      <c r="D60" s="7">
        <v>33</v>
      </c>
      <c r="E60" s="7">
        <v>29.6</v>
      </c>
      <c r="F60" s="7">
        <v>0</v>
      </c>
      <c r="G60" s="7">
        <v>29.3</v>
      </c>
      <c r="H60" s="7">
        <v>29</v>
      </c>
      <c r="I60" s="7">
        <v>28.1</v>
      </c>
      <c r="J60" s="7">
        <v>45</v>
      </c>
      <c r="K60" s="7">
        <v>26.8</v>
      </c>
    </row>
    <row r="61" spans="1:11" ht="15">
      <c r="A61" s="7" t="s">
        <v>2456</v>
      </c>
      <c r="B61" s="7" t="s">
        <v>101</v>
      </c>
      <c r="C61" s="7">
        <v>60</v>
      </c>
      <c r="D61" s="7">
        <v>2</v>
      </c>
      <c r="E61" s="7">
        <v>29.3</v>
      </c>
      <c r="F61" s="7">
        <v>17.8</v>
      </c>
      <c r="G61" s="7">
        <v>27.4</v>
      </c>
      <c r="H61" s="7">
        <v>17.8</v>
      </c>
      <c r="I61" s="7">
        <v>24.8</v>
      </c>
      <c r="J61" s="7">
        <v>50.2</v>
      </c>
      <c r="K61" s="7">
        <v>28.5</v>
      </c>
    </row>
    <row r="62" spans="1:11" ht="15">
      <c r="A62" s="7" t="s">
        <v>2457</v>
      </c>
      <c r="B62" s="7" t="s">
        <v>2458</v>
      </c>
      <c r="C62" s="7">
        <v>60</v>
      </c>
      <c r="D62" s="7">
        <v>34</v>
      </c>
      <c r="E62" s="7">
        <v>29.3</v>
      </c>
      <c r="F62" s="7">
        <v>15.4</v>
      </c>
      <c r="G62" s="7">
        <v>29</v>
      </c>
      <c r="H62" s="7">
        <v>25.1</v>
      </c>
      <c r="I62" s="7">
        <v>20.399999999999999</v>
      </c>
      <c r="J62" s="7">
        <v>51</v>
      </c>
      <c r="K62" s="7">
        <v>19.899999999999999</v>
      </c>
    </row>
    <row r="63" spans="1:11" ht="15">
      <c r="A63" s="7" t="s">
        <v>2459</v>
      </c>
      <c r="B63" s="7" t="s">
        <v>2460</v>
      </c>
      <c r="C63" s="7">
        <v>62</v>
      </c>
      <c r="D63" s="7">
        <v>1</v>
      </c>
      <c r="E63" s="7">
        <v>29.1</v>
      </c>
      <c r="F63" s="7">
        <v>5.0999999999999996</v>
      </c>
      <c r="G63" s="7">
        <v>13.3</v>
      </c>
      <c r="H63" s="7">
        <v>32.4</v>
      </c>
      <c r="I63" s="7">
        <v>18.600000000000001</v>
      </c>
      <c r="J63" s="7">
        <v>57.9</v>
      </c>
      <c r="K63" s="7">
        <v>35.700000000000003</v>
      </c>
    </row>
    <row r="64" spans="1:11" ht="15">
      <c r="A64" s="7" t="s">
        <v>2461</v>
      </c>
      <c r="B64" s="7" t="s">
        <v>29</v>
      </c>
      <c r="C64" s="7">
        <v>63</v>
      </c>
      <c r="D64" s="7">
        <v>3</v>
      </c>
      <c r="E64" s="7">
        <v>28.9</v>
      </c>
      <c r="F64" s="7">
        <v>32.799999999999997</v>
      </c>
      <c r="G64" s="7">
        <v>0</v>
      </c>
      <c r="H64" s="7">
        <v>22.9</v>
      </c>
      <c r="I64" s="7">
        <v>27.5</v>
      </c>
      <c r="J64" s="7">
        <v>60.3</v>
      </c>
      <c r="K64" s="7">
        <v>28.3</v>
      </c>
    </row>
    <row r="65" spans="1:11" ht="15">
      <c r="A65" s="7" t="s">
        <v>2462</v>
      </c>
      <c r="B65" s="7" t="s">
        <v>3091</v>
      </c>
      <c r="C65" s="7">
        <v>63</v>
      </c>
      <c r="D65" s="7">
        <v>35</v>
      </c>
      <c r="E65" s="7">
        <v>28.9</v>
      </c>
      <c r="F65" s="7">
        <v>13.6</v>
      </c>
      <c r="G65" s="7">
        <v>23.1</v>
      </c>
      <c r="H65" s="7">
        <v>25.1</v>
      </c>
      <c r="I65" s="7">
        <v>24.4</v>
      </c>
      <c r="J65" s="7">
        <v>50.1</v>
      </c>
      <c r="K65" s="7">
        <v>24.2</v>
      </c>
    </row>
    <row r="66" spans="1:11" ht="15">
      <c r="A66" s="7" t="s">
        <v>2463</v>
      </c>
      <c r="B66" s="7" t="s">
        <v>2464</v>
      </c>
      <c r="C66" s="7">
        <v>65</v>
      </c>
      <c r="D66" s="7">
        <v>2</v>
      </c>
      <c r="E66" s="7">
        <v>28.7</v>
      </c>
      <c r="F66" s="7">
        <v>11.5</v>
      </c>
      <c r="G66" s="7">
        <v>22.1</v>
      </c>
      <c r="H66" s="7">
        <v>17.8</v>
      </c>
      <c r="I66" s="7">
        <v>25.6</v>
      </c>
      <c r="J66" s="7">
        <v>52.9</v>
      </c>
      <c r="K66" s="7">
        <v>32.5</v>
      </c>
    </row>
    <row r="67" spans="1:11" ht="15">
      <c r="A67" s="7" t="s">
        <v>2465</v>
      </c>
      <c r="B67" s="7" t="s">
        <v>2466</v>
      </c>
      <c r="C67" s="7">
        <v>65</v>
      </c>
      <c r="D67" s="7">
        <v>1</v>
      </c>
      <c r="E67" s="7">
        <v>28.7</v>
      </c>
      <c r="F67" s="7">
        <v>22.9</v>
      </c>
      <c r="G67" s="7">
        <v>20</v>
      </c>
      <c r="H67" s="7">
        <v>22.9</v>
      </c>
      <c r="I67" s="7">
        <v>25.9</v>
      </c>
      <c r="J67" s="7">
        <v>46.3</v>
      </c>
      <c r="K67" s="7">
        <v>27.6</v>
      </c>
    </row>
    <row r="68" spans="1:11" ht="15">
      <c r="A68" s="7" t="s">
        <v>2467</v>
      </c>
      <c r="B68" s="7" t="s">
        <v>117</v>
      </c>
      <c r="C68" s="7">
        <v>67</v>
      </c>
      <c r="D68" s="7">
        <v>1</v>
      </c>
      <c r="E68" s="7">
        <v>28.6</v>
      </c>
      <c r="F68" s="7">
        <v>28.1</v>
      </c>
      <c r="G68" s="7">
        <v>32.6</v>
      </c>
      <c r="H68" s="7">
        <v>10.3</v>
      </c>
      <c r="I68" s="7">
        <v>18.399999999999999</v>
      </c>
      <c r="J68" s="7">
        <v>50.6</v>
      </c>
      <c r="K68" s="7">
        <v>28.1</v>
      </c>
    </row>
    <row r="69" spans="1:11" ht="15">
      <c r="A69" s="7" t="s">
        <v>2468</v>
      </c>
      <c r="B69" s="7" t="s">
        <v>56</v>
      </c>
      <c r="C69" s="7">
        <v>68</v>
      </c>
      <c r="D69" s="7">
        <v>36</v>
      </c>
      <c r="E69" s="7">
        <v>28.1</v>
      </c>
      <c r="F69" s="7">
        <v>31.6</v>
      </c>
      <c r="G69" s="7">
        <v>31.6</v>
      </c>
      <c r="H69" s="7">
        <v>25.1</v>
      </c>
      <c r="I69" s="7">
        <v>13.7</v>
      </c>
      <c r="J69" s="7">
        <v>33.9</v>
      </c>
      <c r="K69" s="7">
        <v>34.700000000000003</v>
      </c>
    </row>
    <row r="70" spans="1:11" ht="15">
      <c r="A70" s="7" t="s">
        <v>2469</v>
      </c>
      <c r="B70" s="7" t="s">
        <v>2470</v>
      </c>
      <c r="C70" s="7">
        <v>69</v>
      </c>
      <c r="D70" s="7">
        <v>1</v>
      </c>
      <c r="E70" s="7">
        <v>28</v>
      </c>
      <c r="F70" s="7">
        <v>23.5</v>
      </c>
      <c r="G70" s="7">
        <v>37.6</v>
      </c>
      <c r="H70" s="7">
        <v>17.8</v>
      </c>
      <c r="I70" s="7">
        <v>20.2</v>
      </c>
      <c r="J70" s="7">
        <v>34.9</v>
      </c>
      <c r="K70" s="7">
        <v>29.8</v>
      </c>
    </row>
    <row r="71" spans="1:11" ht="15">
      <c r="A71" s="7" t="s">
        <v>2471</v>
      </c>
      <c r="B71" s="7" t="s">
        <v>149</v>
      </c>
      <c r="C71" s="7">
        <v>70</v>
      </c>
      <c r="D71" s="7">
        <v>37</v>
      </c>
      <c r="E71" s="7">
        <v>27.8</v>
      </c>
      <c r="F71" s="7">
        <v>18.5</v>
      </c>
      <c r="G71" s="7">
        <v>0</v>
      </c>
      <c r="H71" s="7">
        <v>38.4</v>
      </c>
      <c r="I71" s="7">
        <v>19.399999999999999</v>
      </c>
      <c r="J71" s="7">
        <v>59.7</v>
      </c>
      <c r="K71" s="7">
        <v>19</v>
      </c>
    </row>
    <row r="72" spans="1:11" ht="15">
      <c r="A72" s="7" t="s">
        <v>2472</v>
      </c>
      <c r="B72" s="7" t="s">
        <v>40</v>
      </c>
      <c r="C72" s="7">
        <v>71</v>
      </c>
      <c r="D72" s="7">
        <v>2</v>
      </c>
      <c r="E72" s="7">
        <v>27.7</v>
      </c>
      <c r="F72" s="7">
        <v>11.5</v>
      </c>
      <c r="G72" s="7">
        <v>0</v>
      </c>
      <c r="H72" s="7">
        <v>27.1</v>
      </c>
      <c r="I72" s="7">
        <v>24.5</v>
      </c>
      <c r="J72" s="7">
        <v>66.7</v>
      </c>
      <c r="K72" s="7">
        <v>22.7</v>
      </c>
    </row>
    <row r="73" spans="1:11" ht="15">
      <c r="A73" s="7" t="s">
        <v>2473</v>
      </c>
      <c r="B73" s="7" t="s">
        <v>121</v>
      </c>
      <c r="C73" s="7">
        <v>72</v>
      </c>
      <c r="D73" s="7">
        <v>3</v>
      </c>
      <c r="E73" s="7">
        <v>27.5</v>
      </c>
      <c r="F73" s="7">
        <v>29</v>
      </c>
      <c r="G73" s="7">
        <v>25.3</v>
      </c>
      <c r="H73" s="7">
        <v>20.5</v>
      </c>
      <c r="I73" s="7">
        <v>17.899999999999999</v>
      </c>
      <c r="J73" s="7">
        <v>44.2</v>
      </c>
      <c r="K73" s="7">
        <v>24.8</v>
      </c>
    </row>
    <row r="74" spans="1:11" ht="15">
      <c r="A74" s="7" t="s">
        <v>2474</v>
      </c>
      <c r="B74" s="7" t="s">
        <v>92</v>
      </c>
      <c r="C74" s="7">
        <v>72</v>
      </c>
      <c r="D74" s="7">
        <v>38</v>
      </c>
      <c r="E74" s="7">
        <v>27.5</v>
      </c>
      <c r="F74" s="7">
        <v>16.2</v>
      </c>
      <c r="G74" s="7">
        <v>21.7</v>
      </c>
      <c r="H74" s="7">
        <v>35.5</v>
      </c>
      <c r="I74" s="7">
        <v>20.8</v>
      </c>
      <c r="J74" s="7">
        <v>29.4</v>
      </c>
      <c r="K74" s="7">
        <v>37.799999999999997</v>
      </c>
    </row>
    <row r="75" spans="1:11" ht="15">
      <c r="A75" s="7" t="s">
        <v>2475</v>
      </c>
      <c r="B75" s="7" t="s">
        <v>119</v>
      </c>
      <c r="C75" s="7">
        <v>72</v>
      </c>
      <c r="D75" s="7">
        <v>2</v>
      </c>
      <c r="E75" s="7">
        <v>27.5</v>
      </c>
      <c r="F75" s="7">
        <v>0</v>
      </c>
      <c r="G75" s="7">
        <v>18.8</v>
      </c>
      <c r="H75" s="7">
        <v>25.1</v>
      </c>
      <c r="I75" s="7">
        <v>20.6</v>
      </c>
      <c r="J75" s="7">
        <v>53.2</v>
      </c>
      <c r="K75" s="7">
        <v>33.700000000000003</v>
      </c>
    </row>
    <row r="76" spans="1:11" ht="15">
      <c r="A76" s="7" t="s">
        <v>2476</v>
      </c>
      <c r="B76" s="7" t="s">
        <v>91</v>
      </c>
      <c r="C76" s="7">
        <v>75</v>
      </c>
      <c r="D76" s="7">
        <v>39</v>
      </c>
      <c r="E76" s="7">
        <v>27.2</v>
      </c>
      <c r="F76" s="7">
        <v>11.5</v>
      </c>
      <c r="G76" s="7">
        <v>11.5</v>
      </c>
      <c r="H76" s="7">
        <v>27.1</v>
      </c>
      <c r="I76" s="7">
        <v>26.9</v>
      </c>
      <c r="J76" s="7">
        <v>50.1</v>
      </c>
      <c r="K76" s="7">
        <v>23.2</v>
      </c>
    </row>
    <row r="77" spans="1:11" ht="15">
      <c r="A77" s="7" t="s">
        <v>2477</v>
      </c>
      <c r="B77" s="7" t="s">
        <v>88</v>
      </c>
      <c r="C77" s="7">
        <v>75</v>
      </c>
      <c r="D77" s="7">
        <v>39</v>
      </c>
      <c r="E77" s="7">
        <v>27.2</v>
      </c>
      <c r="F77" s="7">
        <v>0</v>
      </c>
      <c r="G77" s="7">
        <v>0</v>
      </c>
      <c r="H77" s="7">
        <v>30.8</v>
      </c>
      <c r="I77" s="7">
        <v>32</v>
      </c>
      <c r="J77" s="7">
        <v>58.1</v>
      </c>
      <c r="K77" s="7">
        <v>24.9</v>
      </c>
    </row>
    <row r="78" spans="1:11" ht="15">
      <c r="A78" s="7" t="s">
        <v>2478</v>
      </c>
      <c r="B78" s="7" t="s">
        <v>3092</v>
      </c>
      <c r="C78" s="7">
        <v>77</v>
      </c>
      <c r="D78" s="7">
        <v>41</v>
      </c>
      <c r="E78" s="7">
        <v>26.9</v>
      </c>
      <c r="F78" s="7">
        <v>10.3</v>
      </c>
      <c r="G78" s="7">
        <v>0</v>
      </c>
      <c r="H78" s="7">
        <v>30.8</v>
      </c>
      <c r="I78" s="7">
        <v>30.5</v>
      </c>
      <c r="J78" s="7">
        <v>53.4</v>
      </c>
      <c r="K78" s="7">
        <v>24</v>
      </c>
    </row>
    <row r="79" spans="1:11" ht="15">
      <c r="A79" s="7" t="s">
        <v>2479</v>
      </c>
      <c r="B79" s="7" t="s">
        <v>1090</v>
      </c>
      <c r="C79" s="7">
        <v>77</v>
      </c>
      <c r="D79" s="7">
        <v>3</v>
      </c>
      <c r="E79" s="7">
        <v>26.9</v>
      </c>
      <c r="F79" s="7">
        <v>13.6</v>
      </c>
      <c r="G79" s="7">
        <v>19.2</v>
      </c>
      <c r="H79" s="7">
        <v>20.5</v>
      </c>
      <c r="I79" s="7">
        <v>23</v>
      </c>
      <c r="J79" s="7">
        <v>46.4</v>
      </c>
      <c r="K79" s="7">
        <v>30.9</v>
      </c>
    </row>
    <row r="80" spans="1:11" ht="15">
      <c r="A80" s="7" t="s">
        <v>2480</v>
      </c>
      <c r="B80" s="7" t="s">
        <v>64</v>
      </c>
      <c r="C80" s="7">
        <v>79</v>
      </c>
      <c r="D80" s="7">
        <v>4</v>
      </c>
      <c r="E80" s="7">
        <v>26.8</v>
      </c>
      <c r="F80" s="7">
        <v>0</v>
      </c>
      <c r="G80" s="7">
        <v>0</v>
      </c>
      <c r="H80" s="7">
        <v>34</v>
      </c>
      <c r="I80" s="7">
        <v>22.3</v>
      </c>
      <c r="J80" s="7">
        <v>59.7</v>
      </c>
      <c r="K80" s="7">
        <v>30.5</v>
      </c>
    </row>
    <row r="81" spans="1:11" ht="15">
      <c r="A81" s="7" t="s">
        <v>2481</v>
      </c>
      <c r="B81" s="7" t="s">
        <v>1037</v>
      </c>
      <c r="C81" s="7">
        <v>79</v>
      </c>
      <c r="D81" s="7">
        <v>42</v>
      </c>
      <c r="E81" s="7">
        <v>26.8</v>
      </c>
      <c r="F81" s="7">
        <v>12.6</v>
      </c>
      <c r="G81" s="7">
        <v>0</v>
      </c>
      <c r="H81" s="7">
        <v>32.4</v>
      </c>
      <c r="I81" s="7">
        <v>20.8</v>
      </c>
      <c r="J81" s="7">
        <v>62.3</v>
      </c>
      <c r="K81" s="7">
        <v>18.8</v>
      </c>
    </row>
    <row r="82" spans="1:11" ht="15">
      <c r="A82" s="7" t="s">
        <v>2482</v>
      </c>
      <c r="B82" s="7" t="s">
        <v>2483</v>
      </c>
      <c r="C82" s="7">
        <v>81</v>
      </c>
      <c r="D82" s="7">
        <v>3</v>
      </c>
      <c r="E82" s="7">
        <v>26.7</v>
      </c>
      <c r="F82" s="7">
        <v>24.1</v>
      </c>
      <c r="G82" s="7">
        <v>27.4</v>
      </c>
      <c r="H82" s="7">
        <v>14.5</v>
      </c>
      <c r="I82" s="7">
        <v>21.2</v>
      </c>
      <c r="J82" s="7">
        <v>41.9</v>
      </c>
      <c r="K82" s="7">
        <v>27.3</v>
      </c>
    </row>
    <row r="83" spans="1:11" ht="15">
      <c r="A83" s="7" t="s">
        <v>2484</v>
      </c>
      <c r="B83" s="7" t="s">
        <v>1058</v>
      </c>
      <c r="C83" s="7">
        <v>82</v>
      </c>
      <c r="D83" s="7">
        <v>5</v>
      </c>
      <c r="E83" s="7">
        <v>26.6</v>
      </c>
      <c r="F83" s="7">
        <v>14.5</v>
      </c>
      <c r="G83" s="7">
        <v>0</v>
      </c>
      <c r="H83" s="7">
        <v>25.1</v>
      </c>
      <c r="I83" s="7">
        <v>17.8</v>
      </c>
      <c r="J83" s="7">
        <v>65.7</v>
      </c>
      <c r="K83" s="7">
        <v>28.6</v>
      </c>
    </row>
    <row r="84" spans="1:11" ht="15">
      <c r="A84" s="7" t="s">
        <v>2485</v>
      </c>
      <c r="B84" s="7" t="s">
        <v>154</v>
      </c>
      <c r="C84" s="7">
        <v>83</v>
      </c>
      <c r="D84" s="7">
        <v>4</v>
      </c>
      <c r="E84" s="7">
        <v>26.5</v>
      </c>
      <c r="F84" s="7">
        <v>12.6</v>
      </c>
      <c r="G84" s="7">
        <v>18.8</v>
      </c>
      <c r="H84" s="7">
        <v>32.4</v>
      </c>
      <c r="I84" s="7">
        <v>13.6</v>
      </c>
      <c r="J84" s="7">
        <v>45.5</v>
      </c>
      <c r="K84" s="7">
        <v>25.7</v>
      </c>
    </row>
    <row r="85" spans="1:11" ht="15">
      <c r="A85" s="7" t="s">
        <v>2486</v>
      </c>
      <c r="B85" s="7" t="s">
        <v>3074</v>
      </c>
      <c r="C85" s="7">
        <v>83</v>
      </c>
      <c r="D85" s="7">
        <v>1</v>
      </c>
      <c r="E85" s="7">
        <v>26.5</v>
      </c>
      <c r="F85" s="7">
        <v>0</v>
      </c>
      <c r="G85" s="7">
        <v>0</v>
      </c>
      <c r="H85" s="7">
        <v>32.4</v>
      </c>
      <c r="I85" s="7">
        <v>19.399999999999999</v>
      </c>
      <c r="J85" s="7">
        <v>60.4</v>
      </c>
      <c r="K85" s="7">
        <v>35.200000000000003</v>
      </c>
    </row>
    <row r="86" spans="1:11" ht="15">
      <c r="A86" s="7" t="s">
        <v>2487</v>
      </c>
      <c r="B86" s="7" t="s">
        <v>3083</v>
      </c>
      <c r="C86" s="7">
        <v>83</v>
      </c>
      <c r="D86" s="7">
        <v>43</v>
      </c>
      <c r="E86" s="7">
        <v>26.5</v>
      </c>
      <c r="F86" s="7">
        <v>0</v>
      </c>
      <c r="G86" s="7">
        <v>0</v>
      </c>
      <c r="H86" s="7">
        <v>47</v>
      </c>
      <c r="I86" s="7">
        <v>32.4</v>
      </c>
      <c r="J86" s="7">
        <v>28.8</v>
      </c>
      <c r="K86" s="7">
        <v>42.9</v>
      </c>
    </row>
    <row r="87" spans="1:11" ht="15">
      <c r="A87" s="7" t="s">
        <v>2488</v>
      </c>
      <c r="B87" s="7" t="s">
        <v>2489</v>
      </c>
      <c r="C87" s="7">
        <v>86</v>
      </c>
      <c r="D87" s="7">
        <v>44</v>
      </c>
      <c r="E87" s="7">
        <v>26.3</v>
      </c>
      <c r="F87" s="7">
        <v>0</v>
      </c>
      <c r="G87" s="7">
        <v>0</v>
      </c>
      <c r="H87" s="7">
        <v>48.1</v>
      </c>
      <c r="I87" s="7">
        <v>14.7</v>
      </c>
      <c r="J87" s="7">
        <v>48.7</v>
      </c>
      <c r="K87" s="7">
        <v>34.6</v>
      </c>
    </row>
    <row r="88" spans="1:11" ht="15">
      <c r="A88" s="7" t="s">
        <v>2490</v>
      </c>
      <c r="B88" s="7" t="s">
        <v>1263</v>
      </c>
      <c r="C88" s="7">
        <v>87</v>
      </c>
      <c r="D88" s="7">
        <v>3</v>
      </c>
      <c r="E88" s="7">
        <v>26.2</v>
      </c>
      <c r="F88" s="7">
        <v>48.9</v>
      </c>
      <c r="G88" s="7">
        <v>28</v>
      </c>
      <c r="H88" s="7">
        <v>0</v>
      </c>
      <c r="I88" s="7">
        <v>18.3</v>
      </c>
      <c r="J88" s="7">
        <v>26.2</v>
      </c>
      <c r="K88" s="7">
        <v>62.4</v>
      </c>
    </row>
    <row r="89" spans="1:11" ht="15">
      <c r="A89" s="7" t="s">
        <v>2491</v>
      </c>
      <c r="B89" s="7" t="s">
        <v>2492</v>
      </c>
      <c r="C89" s="7">
        <v>87</v>
      </c>
      <c r="D89" s="7">
        <v>1</v>
      </c>
      <c r="E89" s="7">
        <v>26.2</v>
      </c>
      <c r="F89" s="7">
        <v>41.4</v>
      </c>
      <c r="G89" s="7">
        <v>33</v>
      </c>
      <c r="H89" s="7">
        <v>0</v>
      </c>
      <c r="I89" s="7">
        <v>8.3000000000000007</v>
      </c>
      <c r="J89" s="7">
        <v>49.7</v>
      </c>
      <c r="K89" s="7">
        <v>33.1</v>
      </c>
    </row>
    <row r="90" spans="1:11" ht="15">
      <c r="A90" s="7" t="s">
        <v>2493</v>
      </c>
      <c r="B90" s="7" t="s">
        <v>152</v>
      </c>
      <c r="C90" s="7">
        <v>87</v>
      </c>
      <c r="D90" s="7">
        <v>2</v>
      </c>
      <c r="E90" s="7">
        <v>26.2</v>
      </c>
      <c r="F90" s="7">
        <v>32</v>
      </c>
      <c r="G90" s="7">
        <v>28.2</v>
      </c>
      <c r="H90" s="7">
        <v>10.3</v>
      </c>
      <c r="I90" s="7">
        <v>21</v>
      </c>
      <c r="J90" s="7">
        <v>38.299999999999997</v>
      </c>
      <c r="K90" s="7">
        <v>28.5</v>
      </c>
    </row>
    <row r="91" spans="1:11" ht="15">
      <c r="A91" s="7" t="s">
        <v>2494</v>
      </c>
      <c r="B91" s="7" t="s">
        <v>47</v>
      </c>
      <c r="C91" s="7">
        <v>90</v>
      </c>
      <c r="D91" s="7">
        <v>45</v>
      </c>
      <c r="E91" s="7">
        <v>26</v>
      </c>
      <c r="F91" s="7">
        <v>14.5</v>
      </c>
      <c r="G91" s="7">
        <v>13.3</v>
      </c>
      <c r="H91" s="7">
        <v>22.9</v>
      </c>
      <c r="I91" s="7">
        <v>22.6</v>
      </c>
      <c r="J91" s="7">
        <v>43.9</v>
      </c>
      <c r="K91" s="7">
        <v>34.1</v>
      </c>
    </row>
    <row r="92" spans="1:11" ht="15">
      <c r="A92" s="7" t="s">
        <v>2495</v>
      </c>
      <c r="B92" s="7" t="s">
        <v>192</v>
      </c>
      <c r="C92" s="7">
        <v>90</v>
      </c>
      <c r="D92" s="7">
        <v>45</v>
      </c>
      <c r="E92" s="7">
        <v>26</v>
      </c>
      <c r="F92" s="7">
        <v>17</v>
      </c>
      <c r="G92" s="7">
        <v>0</v>
      </c>
      <c r="H92" s="7">
        <v>27.1</v>
      </c>
      <c r="I92" s="7">
        <v>20.2</v>
      </c>
      <c r="J92" s="7">
        <v>59.6</v>
      </c>
      <c r="K92" s="7">
        <v>23.4</v>
      </c>
    </row>
    <row r="93" spans="1:11" ht="15">
      <c r="A93" s="7" t="s">
        <v>2496</v>
      </c>
      <c r="B93" s="7" t="s">
        <v>1068</v>
      </c>
      <c r="C93" s="7">
        <v>92</v>
      </c>
      <c r="D93" s="7">
        <v>4</v>
      </c>
      <c r="E93" s="7">
        <v>25.7</v>
      </c>
      <c r="F93" s="7">
        <v>0</v>
      </c>
      <c r="G93" s="7">
        <v>0</v>
      </c>
      <c r="H93" s="7">
        <v>32.4</v>
      </c>
      <c r="I93" s="7">
        <v>30.3</v>
      </c>
      <c r="J93" s="7">
        <v>42.3</v>
      </c>
      <c r="K93" s="7">
        <v>42</v>
      </c>
    </row>
    <row r="94" spans="1:11" ht="15">
      <c r="A94" s="7" t="s">
        <v>2497</v>
      </c>
      <c r="B94" s="7" t="s">
        <v>71</v>
      </c>
      <c r="C94" s="7">
        <v>93</v>
      </c>
      <c r="D94" s="7">
        <v>47</v>
      </c>
      <c r="E94" s="7">
        <v>25.6</v>
      </c>
      <c r="F94" s="7">
        <v>12.6</v>
      </c>
      <c r="G94" s="7">
        <v>0</v>
      </c>
      <c r="H94" s="7">
        <v>37</v>
      </c>
      <c r="I94" s="7">
        <v>22.1</v>
      </c>
      <c r="J94" s="7">
        <v>44.1</v>
      </c>
      <c r="K94" s="7">
        <v>31.3</v>
      </c>
    </row>
    <row r="95" spans="1:11" ht="15">
      <c r="A95" s="7" t="s">
        <v>2498</v>
      </c>
      <c r="B95" s="7" t="s">
        <v>80</v>
      </c>
      <c r="C95" s="7">
        <v>93</v>
      </c>
      <c r="D95" s="7">
        <v>2</v>
      </c>
      <c r="E95" s="7">
        <v>25.6</v>
      </c>
      <c r="F95" s="7">
        <v>0</v>
      </c>
      <c r="G95" s="7">
        <v>0</v>
      </c>
      <c r="H95" s="7">
        <v>29</v>
      </c>
      <c r="I95" s="7">
        <v>21.2</v>
      </c>
      <c r="J95" s="7">
        <v>59.2</v>
      </c>
      <c r="K95" s="7">
        <v>31.7</v>
      </c>
    </row>
    <row r="96" spans="1:11" ht="15">
      <c r="A96" s="7" t="s">
        <v>2499</v>
      </c>
      <c r="B96" s="7" t="s">
        <v>106</v>
      </c>
      <c r="C96" s="7">
        <v>93</v>
      </c>
      <c r="D96" s="7">
        <v>3</v>
      </c>
      <c r="E96" s="7">
        <v>25.6</v>
      </c>
      <c r="F96" s="7">
        <v>17.8</v>
      </c>
      <c r="G96" s="7">
        <v>9.4</v>
      </c>
      <c r="H96" s="7">
        <v>20.5</v>
      </c>
      <c r="I96" s="7">
        <v>21</v>
      </c>
      <c r="J96" s="7">
        <v>49.3</v>
      </c>
      <c r="K96" s="7">
        <v>32.200000000000003</v>
      </c>
    </row>
    <row r="97" spans="1:11" ht="15">
      <c r="A97" s="7" t="s">
        <v>2500</v>
      </c>
      <c r="B97" s="7" t="s">
        <v>62</v>
      </c>
      <c r="C97" s="7">
        <v>96</v>
      </c>
      <c r="D97" s="7">
        <v>4</v>
      </c>
      <c r="E97" s="7">
        <v>25.5</v>
      </c>
      <c r="F97" s="7">
        <v>8.9</v>
      </c>
      <c r="G97" s="7">
        <v>0</v>
      </c>
      <c r="H97" s="7">
        <v>30.8</v>
      </c>
      <c r="I97" s="7">
        <v>26</v>
      </c>
      <c r="J97" s="7">
        <v>52.2</v>
      </c>
      <c r="K97" s="7">
        <v>22.7</v>
      </c>
    </row>
    <row r="98" spans="1:11" ht="15">
      <c r="A98" s="7" t="s">
        <v>2501</v>
      </c>
      <c r="B98" s="7" t="s">
        <v>2502</v>
      </c>
      <c r="C98" s="7">
        <v>96</v>
      </c>
      <c r="D98" s="7">
        <v>48</v>
      </c>
      <c r="E98" s="7">
        <v>25.5</v>
      </c>
      <c r="F98" s="7">
        <v>10.3</v>
      </c>
      <c r="G98" s="7">
        <v>18.8</v>
      </c>
      <c r="H98" s="7">
        <v>22.9</v>
      </c>
      <c r="I98" s="7">
        <v>25.4</v>
      </c>
      <c r="J98" s="7">
        <v>43.9</v>
      </c>
      <c r="K98" s="7">
        <v>17.3</v>
      </c>
    </row>
    <row r="99" spans="1:11" ht="15">
      <c r="A99" s="7" t="s">
        <v>2503</v>
      </c>
      <c r="B99" s="7" t="s">
        <v>2504</v>
      </c>
      <c r="C99" s="7">
        <v>96</v>
      </c>
      <c r="D99" s="7">
        <v>48</v>
      </c>
      <c r="E99" s="7">
        <v>25.5</v>
      </c>
      <c r="F99" s="7">
        <v>0</v>
      </c>
      <c r="G99" s="7">
        <v>0</v>
      </c>
      <c r="H99" s="7">
        <v>35.5</v>
      </c>
      <c r="I99" s="7">
        <v>22.3</v>
      </c>
      <c r="J99" s="7">
        <v>41.8</v>
      </c>
      <c r="K99" s="7">
        <v>50.4</v>
      </c>
    </row>
    <row r="100" spans="1:11" ht="15">
      <c r="A100" s="7" t="s">
        <v>2505</v>
      </c>
      <c r="B100" s="7" t="s">
        <v>1155</v>
      </c>
      <c r="C100" s="7">
        <v>96</v>
      </c>
      <c r="D100" s="7">
        <v>6</v>
      </c>
      <c r="E100" s="7">
        <v>25.5</v>
      </c>
      <c r="F100" s="7">
        <v>13.6</v>
      </c>
      <c r="G100" s="7">
        <v>14.1</v>
      </c>
      <c r="H100" s="7">
        <v>25.1</v>
      </c>
      <c r="I100" s="7">
        <v>14.6</v>
      </c>
      <c r="J100" s="7">
        <v>48.8</v>
      </c>
      <c r="K100" s="7">
        <v>31.1</v>
      </c>
    </row>
    <row r="101" spans="1:11" ht="15">
      <c r="A101" s="7" t="s">
        <v>2506</v>
      </c>
      <c r="B101" s="7" t="s">
        <v>449</v>
      </c>
      <c r="C101" s="7">
        <v>100</v>
      </c>
      <c r="D101" s="7">
        <v>50</v>
      </c>
      <c r="E101" s="7">
        <v>25.4</v>
      </c>
      <c r="F101" s="7">
        <v>0</v>
      </c>
      <c r="G101" s="7">
        <v>11.5</v>
      </c>
      <c r="H101" s="7">
        <v>25.1</v>
      </c>
      <c r="I101" s="7">
        <v>26.6</v>
      </c>
      <c r="J101" s="7">
        <v>48.3</v>
      </c>
      <c r="K101" s="7">
        <v>26</v>
      </c>
    </row>
    <row r="102" spans="1:11" ht="15">
      <c r="A102" s="7" t="s">
        <v>2508</v>
      </c>
      <c r="B102" s="7" t="s">
        <v>436</v>
      </c>
      <c r="C102" s="7" t="s">
        <v>2507</v>
      </c>
      <c r="D102" s="8">
        <v>42466</v>
      </c>
      <c r="E102" s="7"/>
      <c r="F102" s="7">
        <v>13.6</v>
      </c>
      <c r="G102" s="7">
        <v>0</v>
      </c>
      <c r="H102" s="7">
        <v>20.5</v>
      </c>
      <c r="I102" s="7">
        <v>24</v>
      </c>
      <c r="J102" s="7">
        <v>51.2</v>
      </c>
      <c r="K102" s="7">
        <v>30.1</v>
      </c>
    </row>
    <row r="103" spans="1:11" ht="15">
      <c r="A103" s="7" t="s">
        <v>2509</v>
      </c>
      <c r="B103" s="7" t="s">
        <v>231</v>
      </c>
      <c r="C103" s="7" t="s">
        <v>2507</v>
      </c>
      <c r="D103" s="7" t="s">
        <v>2510</v>
      </c>
      <c r="E103" s="7"/>
      <c r="F103" s="7">
        <v>0</v>
      </c>
      <c r="G103" s="7">
        <v>20</v>
      </c>
      <c r="H103" s="7">
        <v>14.5</v>
      </c>
      <c r="I103" s="7">
        <v>22.8</v>
      </c>
      <c r="J103" s="7">
        <v>44.6</v>
      </c>
      <c r="K103" s="7">
        <v>22.4</v>
      </c>
    </row>
    <row r="104" spans="1:11" ht="15">
      <c r="A104" s="7" t="s">
        <v>2511</v>
      </c>
      <c r="B104" s="7" t="s">
        <v>979</v>
      </c>
      <c r="C104" s="7" t="s">
        <v>2507</v>
      </c>
      <c r="D104" s="7" t="s">
        <v>2510</v>
      </c>
      <c r="E104" s="7"/>
      <c r="F104" s="7">
        <v>0</v>
      </c>
      <c r="G104" s="7">
        <v>0</v>
      </c>
      <c r="H104" s="7">
        <v>27.1</v>
      </c>
      <c r="I104" s="7">
        <v>31.3</v>
      </c>
      <c r="J104" s="7">
        <v>41.6</v>
      </c>
      <c r="K104" s="7">
        <v>20.399999999999999</v>
      </c>
    </row>
    <row r="105" spans="1:11" ht="15">
      <c r="A105" s="7" t="s">
        <v>2512</v>
      </c>
      <c r="B105" s="7" t="s">
        <v>145</v>
      </c>
      <c r="C105" s="7" t="s">
        <v>2507</v>
      </c>
      <c r="D105" s="8">
        <v>42628</v>
      </c>
      <c r="E105" s="7"/>
      <c r="F105" s="7">
        <v>0</v>
      </c>
      <c r="G105" s="7">
        <v>16.3</v>
      </c>
      <c r="H105" s="7">
        <v>30.8</v>
      </c>
      <c r="I105" s="7">
        <v>18</v>
      </c>
      <c r="J105" s="7">
        <v>39.4</v>
      </c>
      <c r="K105" s="7">
        <v>26.1</v>
      </c>
    </row>
    <row r="106" spans="1:11" ht="15">
      <c r="A106" s="7" t="s">
        <v>2513</v>
      </c>
      <c r="B106" s="7" t="s">
        <v>211</v>
      </c>
      <c r="C106" s="7" t="s">
        <v>2507</v>
      </c>
      <c r="D106" s="7" t="s">
        <v>2510</v>
      </c>
      <c r="E106" s="7"/>
      <c r="F106" s="7">
        <v>30.3</v>
      </c>
      <c r="G106" s="7">
        <v>10.9</v>
      </c>
      <c r="H106" s="7">
        <v>20.5</v>
      </c>
      <c r="I106" s="7">
        <v>19.600000000000001</v>
      </c>
      <c r="J106" s="7">
        <v>39.6</v>
      </c>
      <c r="K106" s="7">
        <v>24.8</v>
      </c>
    </row>
    <row r="107" spans="1:11" ht="15">
      <c r="A107" s="7" t="s">
        <v>2514</v>
      </c>
      <c r="B107" s="7" t="s">
        <v>155</v>
      </c>
      <c r="C107" s="7" t="s">
        <v>2507</v>
      </c>
      <c r="D107" s="7" t="s">
        <v>2510</v>
      </c>
      <c r="E107" s="7"/>
      <c r="F107" s="7">
        <v>0</v>
      </c>
      <c r="G107" s="7">
        <v>0</v>
      </c>
      <c r="H107" s="7">
        <v>25.1</v>
      </c>
      <c r="I107" s="7">
        <v>21.8</v>
      </c>
      <c r="J107" s="7">
        <v>51</v>
      </c>
      <c r="K107" s="7">
        <v>22.1</v>
      </c>
    </row>
    <row r="108" spans="1:11" ht="15">
      <c r="A108" s="7" t="s">
        <v>2515</v>
      </c>
      <c r="B108" s="7" t="s">
        <v>2516</v>
      </c>
      <c r="C108" s="7" t="s">
        <v>2507</v>
      </c>
      <c r="D108" s="8">
        <v>42468</v>
      </c>
      <c r="E108" s="7"/>
      <c r="F108" s="7">
        <v>0</v>
      </c>
      <c r="G108" s="7">
        <v>14.9</v>
      </c>
      <c r="H108" s="7">
        <v>27.1</v>
      </c>
      <c r="I108" s="7">
        <v>10.1</v>
      </c>
      <c r="J108" s="7">
        <v>35.1</v>
      </c>
      <c r="K108" s="7">
        <v>30.2</v>
      </c>
    </row>
    <row r="109" spans="1:11" ht="15">
      <c r="A109" s="7" t="s">
        <v>2517</v>
      </c>
      <c r="B109" s="7" t="s">
        <v>43</v>
      </c>
      <c r="C109" s="7" t="s">
        <v>2507</v>
      </c>
      <c r="D109" s="8">
        <v>42435</v>
      </c>
      <c r="E109" s="7"/>
      <c r="F109" s="7">
        <v>0</v>
      </c>
      <c r="G109" s="7">
        <v>0</v>
      </c>
      <c r="H109" s="7">
        <v>22.9</v>
      </c>
      <c r="I109" s="7">
        <v>13.8</v>
      </c>
      <c r="J109" s="7">
        <v>59.7</v>
      </c>
      <c r="K109" s="7">
        <v>23</v>
      </c>
    </row>
    <row r="110" spans="1:11" ht="15">
      <c r="A110" s="7" t="s">
        <v>2518</v>
      </c>
      <c r="B110" s="7" t="s">
        <v>2519</v>
      </c>
      <c r="C110" s="7" t="s">
        <v>2507</v>
      </c>
      <c r="D110" s="7" t="s">
        <v>2510</v>
      </c>
      <c r="E110" s="7"/>
      <c r="F110" s="7">
        <v>0</v>
      </c>
      <c r="G110" s="7">
        <v>0</v>
      </c>
      <c r="H110" s="7">
        <v>38.4</v>
      </c>
      <c r="I110" s="7">
        <v>22.9</v>
      </c>
      <c r="J110" s="7">
        <v>37.200000000000003</v>
      </c>
      <c r="K110" s="7">
        <v>20.7</v>
      </c>
    </row>
    <row r="111" spans="1:11" ht="15">
      <c r="A111" s="7" t="s">
        <v>2520</v>
      </c>
      <c r="B111" s="7" t="s">
        <v>3094</v>
      </c>
      <c r="C111" s="7" t="s">
        <v>2507</v>
      </c>
      <c r="D111" s="7" t="s">
        <v>2510</v>
      </c>
      <c r="E111" s="7"/>
      <c r="F111" s="7">
        <v>10.3</v>
      </c>
      <c r="G111" s="7">
        <v>21.6</v>
      </c>
      <c r="H111" s="7">
        <v>22.9</v>
      </c>
      <c r="I111" s="7">
        <v>20.100000000000001</v>
      </c>
      <c r="J111" s="7">
        <v>40.1</v>
      </c>
      <c r="K111" s="7">
        <v>21.1</v>
      </c>
    </row>
    <row r="112" spans="1:11" ht="15">
      <c r="A112" s="7" t="s">
        <v>2521</v>
      </c>
      <c r="B112" s="7" t="s">
        <v>2522</v>
      </c>
      <c r="C112" s="7" t="s">
        <v>2507</v>
      </c>
      <c r="D112" s="8">
        <v>42371</v>
      </c>
      <c r="E112" s="7"/>
      <c r="F112" s="7">
        <v>0</v>
      </c>
      <c r="G112" s="7">
        <v>0</v>
      </c>
      <c r="H112" s="7">
        <v>52.3</v>
      </c>
      <c r="I112" s="7">
        <v>9.1</v>
      </c>
      <c r="J112" s="7">
        <v>47.8</v>
      </c>
      <c r="K112" s="7">
        <v>18.100000000000001</v>
      </c>
    </row>
    <row r="113" spans="1:11" ht="15">
      <c r="A113" s="7" t="s">
        <v>2523</v>
      </c>
      <c r="B113" s="7" t="s">
        <v>2524</v>
      </c>
      <c r="C113" s="7" t="s">
        <v>2507</v>
      </c>
      <c r="D113" s="8">
        <v>42371</v>
      </c>
      <c r="E113" s="7"/>
      <c r="F113" s="7">
        <v>0</v>
      </c>
      <c r="G113" s="7">
        <v>0</v>
      </c>
      <c r="H113" s="7">
        <v>42.3</v>
      </c>
      <c r="I113" s="7">
        <v>6.2</v>
      </c>
      <c r="J113" s="7">
        <v>46.1</v>
      </c>
      <c r="K113" s="7">
        <v>17.399999999999999</v>
      </c>
    </row>
    <row r="114" spans="1:11" ht="15">
      <c r="A114" s="7" t="s">
        <v>2525</v>
      </c>
      <c r="B114" s="7" t="s">
        <v>73</v>
      </c>
      <c r="C114" s="7" t="s">
        <v>2507</v>
      </c>
      <c r="D114" s="7">
        <v>4</v>
      </c>
      <c r="E114" s="7"/>
      <c r="F114" s="7">
        <v>21.2</v>
      </c>
      <c r="G114" s="7">
        <v>0</v>
      </c>
      <c r="H114" s="7">
        <v>17.8</v>
      </c>
      <c r="I114" s="7">
        <v>17.399999999999999</v>
      </c>
      <c r="J114" s="7">
        <v>50.7</v>
      </c>
      <c r="K114" s="7">
        <v>22.1</v>
      </c>
    </row>
    <row r="115" spans="1:11" ht="15">
      <c r="A115" s="7" t="s">
        <v>2526</v>
      </c>
      <c r="B115" s="7" t="s">
        <v>169</v>
      </c>
      <c r="C115" s="7" t="s">
        <v>2507</v>
      </c>
      <c r="D115" s="7" t="s">
        <v>2510</v>
      </c>
      <c r="E115" s="7"/>
      <c r="F115" s="7">
        <v>8.9</v>
      </c>
      <c r="G115" s="7">
        <v>0</v>
      </c>
      <c r="H115" s="7">
        <v>22.9</v>
      </c>
      <c r="I115" s="7">
        <v>24.2</v>
      </c>
      <c r="J115" s="7">
        <v>51.1</v>
      </c>
      <c r="K115" s="7">
        <v>18.899999999999999</v>
      </c>
    </row>
    <row r="116" spans="1:11" ht="15">
      <c r="A116" s="7" t="s">
        <v>2527</v>
      </c>
      <c r="B116" s="7" t="s">
        <v>1084</v>
      </c>
      <c r="C116" s="7" t="s">
        <v>2507</v>
      </c>
      <c r="D116" s="7">
        <v>2</v>
      </c>
      <c r="E116" s="7"/>
      <c r="F116" s="7">
        <v>0</v>
      </c>
      <c r="G116" s="7">
        <v>0</v>
      </c>
      <c r="H116" s="7">
        <v>34</v>
      </c>
      <c r="I116" s="7">
        <v>11.4</v>
      </c>
      <c r="J116" s="7">
        <v>52.3</v>
      </c>
      <c r="K116" s="7">
        <v>31.3</v>
      </c>
    </row>
    <row r="117" spans="1:11" ht="15">
      <c r="A117" s="7" t="s">
        <v>2528</v>
      </c>
      <c r="B117" s="7" t="s">
        <v>1388</v>
      </c>
      <c r="C117" s="7" t="s">
        <v>2507</v>
      </c>
      <c r="D117" s="7">
        <v>2</v>
      </c>
      <c r="E117" s="7"/>
      <c r="F117" s="7">
        <v>13.6</v>
      </c>
      <c r="G117" s="7">
        <v>21</v>
      </c>
      <c r="H117" s="7">
        <v>14.5</v>
      </c>
      <c r="I117" s="7">
        <v>14.7</v>
      </c>
      <c r="J117" s="7">
        <v>37.700000000000003</v>
      </c>
      <c r="K117" s="7">
        <v>22</v>
      </c>
    </row>
    <row r="118" spans="1:11" ht="15">
      <c r="A118" s="7" t="s">
        <v>2529</v>
      </c>
      <c r="B118" s="7" t="s">
        <v>2530</v>
      </c>
      <c r="C118" s="7" t="s">
        <v>2507</v>
      </c>
      <c r="D118" s="8">
        <v>42468</v>
      </c>
      <c r="E118" s="7"/>
      <c r="F118" s="7">
        <v>16.2</v>
      </c>
      <c r="G118" s="7">
        <v>0</v>
      </c>
      <c r="H118" s="7">
        <v>17.8</v>
      </c>
      <c r="I118" s="7">
        <v>21</v>
      </c>
      <c r="J118" s="7">
        <v>50.8</v>
      </c>
      <c r="K118" s="7">
        <v>35.1</v>
      </c>
    </row>
    <row r="119" spans="1:11" ht="15">
      <c r="A119" s="7" t="s">
        <v>2531</v>
      </c>
      <c r="B119" t="s">
        <v>36</v>
      </c>
      <c r="C119" s="7" t="s">
        <v>2507</v>
      </c>
      <c r="D119" s="7">
        <v>1</v>
      </c>
      <c r="E119" s="7"/>
      <c r="F119" s="7">
        <v>0</v>
      </c>
      <c r="G119" s="7">
        <v>0</v>
      </c>
      <c r="H119" s="7">
        <v>17.8</v>
      </c>
      <c r="I119" s="7">
        <v>16.899999999999999</v>
      </c>
      <c r="J119" s="7">
        <v>68.099999999999994</v>
      </c>
      <c r="K119" s="7">
        <v>25.3</v>
      </c>
    </row>
    <row r="120" spans="1:11" ht="15">
      <c r="A120" s="7" t="s">
        <v>2532</v>
      </c>
      <c r="B120" s="7" t="s">
        <v>60</v>
      </c>
      <c r="C120" s="7" t="s">
        <v>2507</v>
      </c>
      <c r="D120" s="8">
        <v>42435</v>
      </c>
      <c r="E120" s="7"/>
      <c r="F120" s="7">
        <v>0</v>
      </c>
      <c r="G120" s="7">
        <v>0</v>
      </c>
      <c r="H120" s="7">
        <v>14.5</v>
      </c>
      <c r="I120" s="7">
        <v>10.9</v>
      </c>
      <c r="J120" s="7">
        <v>72.3</v>
      </c>
      <c r="K120" s="7">
        <v>25.5</v>
      </c>
    </row>
    <row r="121" spans="1:11" ht="15">
      <c r="A121" s="7" t="s">
        <v>2533</v>
      </c>
      <c r="B121" s="7" t="s">
        <v>2534</v>
      </c>
      <c r="C121" s="7" t="s">
        <v>2507</v>
      </c>
      <c r="D121" s="7" t="s">
        <v>2510</v>
      </c>
      <c r="E121" s="7"/>
      <c r="F121" s="7">
        <v>0</v>
      </c>
      <c r="G121" s="7">
        <v>0</v>
      </c>
      <c r="H121" s="7">
        <v>22.9</v>
      </c>
      <c r="I121" s="7">
        <v>21.9</v>
      </c>
      <c r="J121" s="7">
        <v>50.1</v>
      </c>
      <c r="K121" s="7">
        <v>18.399999999999999</v>
      </c>
    </row>
    <row r="122" spans="1:11" ht="15">
      <c r="A122" s="7" t="s">
        <v>2535</v>
      </c>
      <c r="B122" s="7" t="s">
        <v>1230</v>
      </c>
      <c r="C122" s="7" t="s">
        <v>2507</v>
      </c>
      <c r="D122" s="8">
        <v>42559</v>
      </c>
      <c r="E122" s="7"/>
      <c r="F122" s="7">
        <v>14.5</v>
      </c>
      <c r="G122" s="7">
        <v>0</v>
      </c>
      <c r="H122" s="7">
        <v>25.1</v>
      </c>
      <c r="I122" s="7">
        <v>14.2</v>
      </c>
      <c r="J122" s="7">
        <v>44.6</v>
      </c>
      <c r="K122" s="7">
        <v>29.9</v>
      </c>
    </row>
    <row r="123" spans="1:11" ht="15">
      <c r="A123" s="7" t="s">
        <v>2536</v>
      </c>
      <c r="B123" s="7" t="s">
        <v>1075</v>
      </c>
      <c r="C123" s="7" t="s">
        <v>2507</v>
      </c>
      <c r="D123" s="7">
        <v>1</v>
      </c>
      <c r="E123" s="7"/>
      <c r="F123" s="7">
        <v>0</v>
      </c>
      <c r="G123" s="7">
        <v>0</v>
      </c>
      <c r="H123" s="7">
        <v>32.4</v>
      </c>
      <c r="I123" s="7">
        <v>15.1</v>
      </c>
      <c r="J123" s="7">
        <v>44.8</v>
      </c>
      <c r="K123" s="7">
        <v>27.2</v>
      </c>
    </row>
    <row r="124" spans="1:11" ht="15">
      <c r="A124" s="7" t="s">
        <v>2537</v>
      </c>
      <c r="B124" s="7" t="s">
        <v>1105</v>
      </c>
      <c r="C124" s="7" t="s">
        <v>2507</v>
      </c>
      <c r="D124" s="8">
        <v>42559</v>
      </c>
      <c r="E124" s="7"/>
      <c r="F124" s="7">
        <v>0</v>
      </c>
      <c r="G124" s="7">
        <v>0</v>
      </c>
      <c r="H124" s="7">
        <v>17.8</v>
      </c>
      <c r="I124" s="7">
        <v>17.399999999999999</v>
      </c>
      <c r="J124" s="7">
        <v>60.5</v>
      </c>
      <c r="K124" s="7">
        <v>25</v>
      </c>
    </row>
    <row r="125" spans="1:11" ht="15">
      <c r="A125" s="7" t="s">
        <v>2538</v>
      </c>
      <c r="B125" s="7" t="s">
        <v>1184</v>
      </c>
      <c r="C125" s="7" t="s">
        <v>2507</v>
      </c>
      <c r="D125" s="8">
        <v>42628</v>
      </c>
      <c r="E125" s="7"/>
      <c r="F125" s="7">
        <v>17.8</v>
      </c>
      <c r="G125" s="7">
        <v>13.3</v>
      </c>
      <c r="H125" s="7">
        <v>17.8</v>
      </c>
      <c r="I125" s="7">
        <v>17.3</v>
      </c>
      <c r="J125" s="7">
        <v>44.3</v>
      </c>
      <c r="K125" s="7">
        <v>23</v>
      </c>
    </row>
    <row r="126" spans="1:11" ht="15">
      <c r="A126" s="7" t="s">
        <v>2539</v>
      </c>
      <c r="B126" s="7" t="s">
        <v>76</v>
      </c>
      <c r="C126" s="7" t="s">
        <v>2507</v>
      </c>
      <c r="D126" s="7">
        <v>5</v>
      </c>
      <c r="E126" s="7"/>
      <c r="F126" s="7">
        <v>14.5</v>
      </c>
      <c r="G126" s="7">
        <v>0</v>
      </c>
      <c r="H126" s="7">
        <v>14.5</v>
      </c>
      <c r="I126" s="7">
        <v>20.6</v>
      </c>
      <c r="J126" s="7">
        <v>50.2</v>
      </c>
      <c r="K126" s="7">
        <v>21</v>
      </c>
    </row>
    <row r="127" spans="1:11" ht="15">
      <c r="A127" s="7" t="s">
        <v>2540</v>
      </c>
      <c r="B127" s="7" t="s">
        <v>249</v>
      </c>
      <c r="C127" s="7" t="s">
        <v>2507</v>
      </c>
      <c r="D127" s="7" t="s">
        <v>2510</v>
      </c>
      <c r="E127" s="7"/>
      <c r="F127" s="7">
        <v>18.5</v>
      </c>
      <c r="G127" s="7">
        <v>16.3</v>
      </c>
      <c r="H127" s="7">
        <v>20.5</v>
      </c>
      <c r="I127" s="7">
        <v>13.7</v>
      </c>
      <c r="J127" s="7">
        <v>34.799999999999997</v>
      </c>
      <c r="K127" s="7">
        <v>26.8</v>
      </c>
    </row>
    <row r="128" spans="1:11" ht="15">
      <c r="A128" s="7" t="s">
        <v>2541</v>
      </c>
      <c r="B128" s="7" t="s">
        <v>97</v>
      </c>
      <c r="C128" s="7" t="s">
        <v>2507</v>
      </c>
      <c r="D128" s="7">
        <v>5</v>
      </c>
      <c r="E128" s="7"/>
      <c r="F128" s="7">
        <v>11.5</v>
      </c>
      <c r="G128" s="7">
        <v>0</v>
      </c>
      <c r="H128" s="7">
        <v>25.1</v>
      </c>
      <c r="I128" s="7">
        <v>20.399999999999999</v>
      </c>
      <c r="J128" s="7">
        <v>55.4</v>
      </c>
      <c r="K128" s="7">
        <v>24.4</v>
      </c>
    </row>
    <row r="129" spans="1:11" ht="15">
      <c r="A129" s="7" t="s">
        <v>2542</v>
      </c>
      <c r="B129" s="7" t="s">
        <v>54</v>
      </c>
      <c r="C129" s="7" t="s">
        <v>2507</v>
      </c>
      <c r="D129" s="8">
        <v>42468</v>
      </c>
      <c r="E129" s="7"/>
      <c r="F129" s="7">
        <v>5.0999999999999996</v>
      </c>
      <c r="G129" s="7">
        <v>0</v>
      </c>
      <c r="H129" s="7">
        <v>22.9</v>
      </c>
      <c r="I129" s="7">
        <v>18.5</v>
      </c>
      <c r="J129" s="7">
        <v>55.1</v>
      </c>
      <c r="K129" s="7">
        <v>29.7</v>
      </c>
    </row>
    <row r="130" spans="1:11" ht="15">
      <c r="A130" s="7" t="s">
        <v>2543</v>
      </c>
      <c r="B130" s="7" t="s">
        <v>1077</v>
      </c>
      <c r="C130" s="7" t="s">
        <v>2507</v>
      </c>
      <c r="D130" s="7" t="s">
        <v>2510</v>
      </c>
      <c r="E130" s="7"/>
      <c r="F130" s="7">
        <v>14.5</v>
      </c>
      <c r="G130" s="7">
        <v>0</v>
      </c>
      <c r="H130" s="7">
        <v>27.1</v>
      </c>
      <c r="I130" s="7">
        <v>27.3</v>
      </c>
      <c r="J130" s="7">
        <v>49.1</v>
      </c>
      <c r="K130" s="7">
        <v>23.9</v>
      </c>
    </row>
    <row r="131" spans="1:11" ht="15">
      <c r="A131" s="7" t="s">
        <v>2544</v>
      </c>
      <c r="B131" s="7" t="s">
        <v>146</v>
      </c>
      <c r="C131" s="7" t="s">
        <v>2507</v>
      </c>
      <c r="D131" s="8">
        <v>42496</v>
      </c>
      <c r="E131" s="7"/>
      <c r="F131" s="7">
        <v>19.2</v>
      </c>
      <c r="G131" s="7">
        <v>16.3</v>
      </c>
      <c r="H131" s="7">
        <v>14.5</v>
      </c>
      <c r="I131" s="7">
        <v>23.7</v>
      </c>
      <c r="J131" s="7">
        <v>39.5</v>
      </c>
      <c r="K131" s="7">
        <v>36</v>
      </c>
    </row>
    <row r="132" spans="1:11" ht="15">
      <c r="A132" s="7" t="s">
        <v>2545</v>
      </c>
      <c r="B132" s="7" t="s">
        <v>187</v>
      </c>
      <c r="C132" s="7" t="s">
        <v>2507</v>
      </c>
      <c r="D132" s="8">
        <v>42496</v>
      </c>
      <c r="E132" s="7"/>
      <c r="F132" s="7">
        <v>12.6</v>
      </c>
      <c r="G132" s="7">
        <v>0</v>
      </c>
      <c r="H132" s="7">
        <v>30.8</v>
      </c>
      <c r="I132" s="7">
        <v>23</v>
      </c>
      <c r="J132" s="7">
        <v>42.1</v>
      </c>
      <c r="K132" s="7">
        <v>33.4</v>
      </c>
    </row>
    <row r="133" spans="1:11" ht="15">
      <c r="A133" s="7" t="s">
        <v>2546</v>
      </c>
      <c r="B133" s="7" t="s">
        <v>85</v>
      </c>
      <c r="C133" s="7" t="s">
        <v>2507</v>
      </c>
      <c r="D133" s="8">
        <v>42628</v>
      </c>
      <c r="E133" s="7"/>
      <c r="F133" s="7">
        <v>18.5</v>
      </c>
      <c r="G133" s="7">
        <v>9.4</v>
      </c>
      <c r="H133" s="7">
        <v>22.9</v>
      </c>
      <c r="I133" s="7">
        <v>12.4</v>
      </c>
      <c r="J133" s="7">
        <v>45.4</v>
      </c>
      <c r="K133" s="7">
        <v>23.7</v>
      </c>
    </row>
    <row r="134" spans="1:11" ht="15">
      <c r="A134" s="7" t="s">
        <v>2547</v>
      </c>
      <c r="B134" s="7" t="s">
        <v>1165</v>
      </c>
      <c r="C134" s="7" t="s">
        <v>2507</v>
      </c>
      <c r="D134" s="8">
        <v>42468</v>
      </c>
      <c r="E134" s="7"/>
      <c r="F134" s="7">
        <v>15.4</v>
      </c>
      <c r="G134" s="7">
        <v>19.8</v>
      </c>
      <c r="H134" s="7">
        <v>20.5</v>
      </c>
      <c r="I134" s="7">
        <v>21.5</v>
      </c>
      <c r="J134" s="7">
        <v>40.299999999999997</v>
      </c>
      <c r="K134" s="7">
        <v>27.1</v>
      </c>
    </row>
    <row r="135" spans="1:11" ht="15">
      <c r="A135" s="7" t="s">
        <v>2548</v>
      </c>
      <c r="B135" s="7" t="s">
        <v>2549</v>
      </c>
      <c r="C135" s="7" t="s">
        <v>2507</v>
      </c>
      <c r="D135" s="8">
        <v>42468</v>
      </c>
      <c r="E135" s="7"/>
      <c r="F135" s="7">
        <v>30.3</v>
      </c>
      <c r="G135" s="7">
        <v>0</v>
      </c>
      <c r="H135" s="7">
        <v>14.5</v>
      </c>
      <c r="I135" s="7">
        <v>21.9</v>
      </c>
      <c r="J135" s="7">
        <v>36.9</v>
      </c>
      <c r="K135" s="7">
        <v>24.8</v>
      </c>
    </row>
    <row r="136" spans="1:11" ht="15">
      <c r="A136" s="7" t="s">
        <v>2550</v>
      </c>
      <c r="B136" s="7" t="s">
        <v>1115</v>
      </c>
      <c r="C136" s="7" t="s">
        <v>2507</v>
      </c>
      <c r="D136" s="8">
        <v>42468</v>
      </c>
      <c r="E136" s="7"/>
      <c r="F136" s="7">
        <v>18.5</v>
      </c>
      <c r="G136" s="7">
        <v>18.8</v>
      </c>
      <c r="H136" s="7">
        <v>10.3</v>
      </c>
      <c r="I136" s="7">
        <v>21.6</v>
      </c>
      <c r="J136" s="7">
        <v>37.1</v>
      </c>
      <c r="K136" s="7">
        <v>24.6</v>
      </c>
    </row>
    <row r="137" spans="1:11" ht="15">
      <c r="A137" s="7" t="s">
        <v>2551</v>
      </c>
      <c r="B137" s="7" t="s">
        <v>2552</v>
      </c>
      <c r="C137" s="7" t="s">
        <v>2507</v>
      </c>
      <c r="D137" s="8">
        <v>42468</v>
      </c>
      <c r="E137" s="7"/>
      <c r="F137" s="7">
        <v>30.8</v>
      </c>
      <c r="G137" s="7">
        <v>14.9</v>
      </c>
      <c r="H137" s="7">
        <v>20.5</v>
      </c>
      <c r="I137" s="7">
        <v>20.6</v>
      </c>
      <c r="J137" s="7">
        <v>38.4</v>
      </c>
      <c r="K137" s="7">
        <v>27.1</v>
      </c>
    </row>
    <row r="138" spans="1:11" ht="15">
      <c r="A138" s="7" t="s">
        <v>2553</v>
      </c>
      <c r="B138" s="7" t="s">
        <v>96</v>
      </c>
      <c r="C138" s="7" t="s">
        <v>2507</v>
      </c>
      <c r="D138" s="8">
        <v>42628</v>
      </c>
      <c r="E138" s="7"/>
      <c r="F138" s="7">
        <v>17</v>
      </c>
      <c r="G138" s="7">
        <v>0</v>
      </c>
      <c r="H138" s="7">
        <v>29</v>
      </c>
      <c r="I138" s="7">
        <v>21</v>
      </c>
      <c r="J138" s="7">
        <v>43.7</v>
      </c>
      <c r="K138" s="7">
        <v>23.3</v>
      </c>
    </row>
    <row r="139" spans="1:11" ht="15">
      <c r="A139" s="7" t="s">
        <v>2554</v>
      </c>
      <c r="B139" s="7" t="s">
        <v>163</v>
      </c>
      <c r="C139" s="7" t="s">
        <v>2507</v>
      </c>
      <c r="D139" s="8">
        <v>42628</v>
      </c>
      <c r="E139" s="7"/>
      <c r="F139" s="7">
        <v>17</v>
      </c>
      <c r="G139" s="7">
        <v>13.3</v>
      </c>
      <c r="H139" s="7">
        <v>17.8</v>
      </c>
      <c r="I139" s="7">
        <v>19.2</v>
      </c>
      <c r="J139" s="7">
        <v>43</v>
      </c>
      <c r="K139" s="7">
        <v>24.9</v>
      </c>
    </row>
    <row r="140" spans="1:11" ht="15">
      <c r="A140" s="7" t="s">
        <v>2555</v>
      </c>
      <c r="B140" s="7" t="s">
        <v>1167</v>
      </c>
      <c r="C140" s="7" t="s">
        <v>2507</v>
      </c>
      <c r="D140" s="8">
        <v>42468</v>
      </c>
      <c r="E140" s="7"/>
      <c r="F140" s="7">
        <v>19.2</v>
      </c>
      <c r="G140" s="7">
        <v>13.3</v>
      </c>
      <c r="H140" s="7">
        <v>17.8</v>
      </c>
      <c r="I140" s="7">
        <v>16.5</v>
      </c>
      <c r="J140" s="7">
        <v>35.700000000000003</v>
      </c>
      <c r="K140" s="7">
        <v>23.3</v>
      </c>
    </row>
    <row r="141" spans="1:11" ht="15">
      <c r="A141" s="7" t="s">
        <v>2556</v>
      </c>
      <c r="B141" s="7" t="s">
        <v>3115</v>
      </c>
      <c r="C141" s="7" t="s">
        <v>2507</v>
      </c>
      <c r="D141" s="8">
        <v>42628</v>
      </c>
      <c r="E141" s="7"/>
      <c r="F141" s="7">
        <v>11.5</v>
      </c>
      <c r="G141" s="7">
        <v>20</v>
      </c>
      <c r="H141" s="7">
        <v>20.5</v>
      </c>
      <c r="I141" s="7">
        <v>15.3</v>
      </c>
      <c r="J141" s="7">
        <v>44.9</v>
      </c>
      <c r="K141" s="7">
        <v>20.9</v>
      </c>
    </row>
    <row r="142" spans="1:11" ht="15">
      <c r="A142" s="7" t="s">
        <v>2557</v>
      </c>
      <c r="B142" s="7" t="s">
        <v>203</v>
      </c>
      <c r="C142" s="7" t="s">
        <v>2507</v>
      </c>
      <c r="D142" s="7" t="s">
        <v>2510</v>
      </c>
      <c r="E142" s="7"/>
      <c r="F142" s="7">
        <v>24.6</v>
      </c>
      <c r="G142" s="7">
        <v>7.7</v>
      </c>
      <c r="H142" s="7">
        <v>17.8</v>
      </c>
      <c r="I142" s="7">
        <v>20.7</v>
      </c>
      <c r="J142" s="7">
        <v>38.9</v>
      </c>
      <c r="K142" s="7">
        <v>20.3</v>
      </c>
    </row>
    <row r="143" spans="1:11" ht="15">
      <c r="A143" s="7" t="s">
        <v>2558</v>
      </c>
      <c r="B143" s="7" t="s">
        <v>2559</v>
      </c>
      <c r="C143" s="7" t="s">
        <v>2507</v>
      </c>
      <c r="D143" s="7">
        <v>1</v>
      </c>
      <c r="E143" s="7"/>
      <c r="F143" s="7">
        <v>0</v>
      </c>
      <c r="G143" s="7">
        <v>0</v>
      </c>
      <c r="H143" s="7">
        <v>10.3</v>
      </c>
      <c r="I143" s="7">
        <v>12.6</v>
      </c>
      <c r="J143" s="7">
        <v>73.3</v>
      </c>
      <c r="K143" s="7">
        <v>16.5</v>
      </c>
    </row>
    <row r="144" spans="1:11" ht="15">
      <c r="A144" s="7" t="s">
        <v>2560</v>
      </c>
      <c r="B144" s="7" t="s">
        <v>109</v>
      </c>
      <c r="C144" s="7" t="s">
        <v>2507</v>
      </c>
      <c r="D144" s="8">
        <v>42435</v>
      </c>
      <c r="E144" s="7"/>
      <c r="F144" s="7">
        <v>0</v>
      </c>
      <c r="G144" s="7">
        <v>0</v>
      </c>
      <c r="H144" s="7">
        <v>20.5</v>
      </c>
      <c r="I144" s="7">
        <v>15.4</v>
      </c>
      <c r="J144" s="7">
        <v>52.6</v>
      </c>
      <c r="K144" s="7">
        <v>26.2</v>
      </c>
    </row>
    <row r="145" spans="1:11" ht="15">
      <c r="A145" s="7" t="s">
        <v>2561</v>
      </c>
      <c r="B145" s="7" t="s">
        <v>89</v>
      </c>
      <c r="C145" s="7" t="s">
        <v>2507</v>
      </c>
      <c r="D145" s="8">
        <v>42628</v>
      </c>
      <c r="E145" s="7"/>
      <c r="F145" s="7">
        <v>0</v>
      </c>
      <c r="G145" s="7">
        <v>0</v>
      </c>
      <c r="H145" s="7">
        <v>29</v>
      </c>
      <c r="I145" s="7">
        <v>20.6</v>
      </c>
      <c r="J145" s="7">
        <v>47.8</v>
      </c>
      <c r="K145" s="7">
        <v>26.2</v>
      </c>
    </row>
    <row r="146" spans="1:11" ht="15">
      <c r="A146" s="7" t="s">
        <v>2562</v>
      </c>
      <c r="B146" s="7" t="s">
        <v>2068</v>
      </c>
      <c r="C146" s="7" t="s">
        <v>2507</v>
      </c>
      <c r="D146" s="8">
        <v>42466</v>
      </c>
      <c r="E146" s="7"/>
      <c r="F146" s="7">
        <v>25.1</v>
      </c>
      <c r="G146" s="7">
        <v>28.8</v>
      </c>
      <c r="H146" s="7">
        <v>10.3</v>
      </c>
      <c r="I146" s="7">
        <v>17.600000000000001</v>
      </c>
      <c r="J146" s="7">
        <v>35.200000000000003</v>
      </c>
      <c r="K146" s="7">
        <v>22.2</v>
      </c>
    </row>
    <row r="147" spans="1:11" ht="15">
      <c r="A147" s="7" t="s">
        <v>2563</v>
      </c>
      <c r="B147" s="7" t="s">
        <v>123</v>
      </c>
      <c r="C147" s="7" t="s">
        <v>2507</v>
      </c>
      <c r="D147" s="8">
        <v>42468</v>
      </c>
      <c r="E147" s="7"/>
      <c r="F147" s="7">
        <v>0</v>
      </c>
      <c r="G147" s="7">
        <v>0</v>
      </c>
      <c r="H147" s="7">
        <v>25.1</v>
      </c>
      <c r="I147" s="7">
        <v>19.2</v>
      </c>
      <c r="J147" s="7">
        <v>41.9</v>
      </c>
      <c r="K147" s="7">
        <v>34.5</v>
      </c>
    </row>
    <row r="148" spans="1:11" ht="15">
      <c r="A148" s="7" t="s">
        <v>2564</v>
      </c>
      <c r="B148" s="7" t="s">
        <v>2565</v>
      </c>
      <c r="C148" s="7" t="s">
        <v>2507</v>
      </c>
      <c r="D148" s="8">
        <v>42466</v>
      </c>
      <c r="E148" s="7"/>
      <c r="F148" s="7">
        <v>11.5</v>
      </c>
      <c r="G148" s="7">
        <v>9.4</v>
      </c>
      <c r="H148" s="7">
        <v>17.8</v>
      </c>
      <c r="I148" s="7">
        <v>31.7</v>
      </c>
      <c r="J148" s="7">
        <v>46.3</v>
      </c>
      <c r="K148" s="7">
        <v>21.4</v>
      </c>
    </row>
    <row r="149" spans="1:11" ht="15">
      <c r="A149" s="7" t="s">
        <v>2566</v>
      </c>
      <c r="B149" s="7" t="s">
        <v>2567</v>
      </c>
      <c r="C149" s="7" t="s">
        <v>2507</v>
      </c>
      <c r="D149" s="8">
        <v>42468</v>
      </c>
      <c r="E149" s="7"/>
      <c r="F149" s="7">
        <v>0</v>
      </c>
      <c r="G149" s="7">
        <v>0</v>
      </c>
      <c r="H149" s="7">
        <v>32.4</v>
      </c>
      <c r="I149" s="7">
        <v>16.8</v>
      </c>
      <c r="J149" s="7">
        <v>54.9</v>
      </c>
      <c r="K149" s="7">
        <v>35</v>
      </c>
    </row>
    <row r="150" spans="1:11" ht="15">
      <c r="A150" s="7" t="s">
        <v>2568</v>
      </c>
      <c r="B150" s="7" t="s">
        <v>2569</v>
      </c>
      <c r="C150" s="7" t="s">
        <v>2507</v>
      </c>
      <c r="D150" s="7">
        <v>3</v>
      </c>
      <c r="E150" s="7"/>
      <c r="F150" s="7">
        <v>17.8</v>
      </c>
      <c r="G150" s="7">
        <v>16.3</v>
      </c>
      <c r="H150" s="7">
        <v>14.5</v>
      </c>
      <c r="I150" s="7">
        <v>35.5</v>
      </c>
      <c r="J150" s="7">
        <v>27.5</v>
      </c>
      <c r="K150" s="7">
        <v>25.4</v>
      </c>
    </row>
    <row r="151" spans="1:11" ht="15">
      <c r="A151" s="7" t="s">
        <v>2570</v>
      </c>
      <c r="B151" s="7" t="s">
        <v>114</v>
      </c>
      <c r="C151" s="7" t="s">
        <v>2507</v>
      </c>
      <c r="D151" s="8">
        <v>42435</v>
      </c>
      <c r="E151" s="7"/>
      <c r="F151" s="7">
        <v>0</v>
      </c>
      <c r="G151" s="7">
        <v>0</v>
      </c>
      <c r="H151" s="7">
        <v>20.5</v>
      </c>
      <c r="I151" s="7">
        <v>15</v>
      </c>
      <c r="J151" s="7">
        <v>69.099999999999994</v>
      </c>
      <c r="K151" s="7">
        <v>21.2</v>
      </c>
    </row>
    <row r="152" spans="1:11" ht="15">
      <c r="A152" s="7" t="s">
        <v>2572</v>
      </c>
      <c r="B152" s="7" t="s">
        <v>3093</v>
      </c>
      <c r="C152" s="7" t="s">
        <v>2571</v>
      </c>
      <c r="D152" s="8">
        <v>42433</v>
      </c>
      <c r="E152" s="7"/>
      <c r="F152" s="7">
        <v>10.3</v>
      </c>
      <c r="G152" s="7">
        <v>13.3</v>
      </c>
      <c r="H152" s="7">
        <v>14.5</v>
      </c>
      <c r="I152" s="7">
        <v>10.1</v>
      </c>
      <c r="J152" s="7">
        <v>35</v>
      </c>
      <c r="K152" s="7">
        <v>25.6</v>
      </c>
    </row>
    <row r="153" spans="1:11" ht="15">
      <c r="A153" s="7" t="s">
        <v>2573</v>
      </c>
      <c r="B153" s="7" t="s">
        <v>3095</v>
      </c>
      <c r="C153" s="7" t="s">
        <v>2571</v>
      </c>
      <c r="D153" s="8">
        <v>42371</v>
      </c>
      <c r="E153" s="7"/>
      <c r="F153" s="7">
        <v>0</v>
      </c>
      <c r="G153" s="7">
        <v>0</v>
      </c>
      <c r="H153" s="7">
        <v>35.5</v>
      </c>
      <c r="I153" s="7">
        <v>2.1</v>
      </c>
      <c r="J153" s="7">
        <v>31.6</v>
      </c>
      <c r="K153" s="7">
        <v>33.4</v>
      </c>
    </row>
    <row r="154" spans="1:11" ht="15">
      <c r="A154" s="7" t="s">
        <v>2574</v>
      </c>
      <c r="B154" s="7" t="s">
        <v>61</v>
      </c>
      <c r="C154" s="7" t="s">
        <v>2571</v>
      </c>
      <c r="D154" s="7">
        <v>9</v>
      </c>
      <c r="E154" s="7"/>
      <c r="F154" s="7">
        <v>11.5</v>
      </c>
      <c r="G154" s="7">
        <v>0</v>
      </c>
      <c r="H154" s="7">
        <v>14.5</v>
      </c>
      <c r="I154" s="7">
        <v>18.3</v>
      </c>
      <c r="J154" s="7">
        <v>40</v>
      </c>
      <c r="K154" s="7">
        <v>23.9</v>
      </c>
    </row>
    <row r="155" spans="1:11" ht="15">
      <c r="A155" s="7" t="s">
        <v>2575</v>
      </c>
      <c r="B155" s="7" t="s">
        <v>291</v>
      </c>
      <c r="C155" s="7" t="s">
        <v>2571</v>
      </c>
      <c r="D155" s="8">
        <v>42560</v>
      </c>
      <c r="E155" s="7"/>
      <c r="F155" s="7">
        <v>0</v>
      </c>
      <c r="G155" s="7">
        <v>0</v>
      </c>
      <c r="H155" s="7">
        <v>20.5</v>
      </c>
      <c r="I155" s="7">
        <v>6</v>
      </c>
      <c r="J155" s="7">
        <v>52.2</v>
      </c>
      <c r="K155" s="7">
        <v>17</v>
      </c>
    </row>
    <row r="156" spans="1:11" ht="15">
      <c r="A156" s="7" t="s">
        <v>2576</v>
      </c>
      <c r="B156" s="7" t="s">
        <v>135</v>
      </c>
      <c r="C156" s="7" t="s">
        <v>2571</v>
      </c>
      <c r="D156" s="7">
        <v>6</v>
      </c>
      <c r="E156" s="7"/>
      <c r="F156" s="7">
        <v>11.5</v>
      </c>
      <c r="G156" s="7">
        <v>16.3</v>
      </c>
      <c r="H156" s="7">
        <v>0</v>
      </c>
      <c r="I156" s="7">
        <v>14.1</v>
      </c>
      <c r="J156" s="7">
        <v>42.5</v>
      </c>
      <c r="K156" s="7">
        <v>19.100000000000001</v>
      </c>
    </row>
    <row r="157" spans="1:11" ht="15">
      <c r="A157" s="7" t="s">
        <v>2577</v>
      </c>
      <c r="B157" s="7" t="s">
        <v>2578</v>
      </c>
      <c r="C157" s="7" t="s">
        <v>2571</v>
      </c>
      <c r="D157" s="8">
        <v>42560</v>
      </c>
      <c r="E157" s="7"/>
      <c r="F157" s="7">
        <v>0</v>
      </c>
      <c r="G157" s="7">
        <v>14.9</v>
      </c>
      <c r="H157" s="7">
        <v>20.5</v>
      </c>
      <c r="I157" s="7">
        <v>19.5</v>
      </c>
      <c r="J157" s="7">
        <v>23.7</v>
      </c>
      <c r="K157" s="7">
        <v>16.7</v>
      </c>
    </row>
    <row r="158" spans="1:11" ht="15">
      <c r="A158" s="7" t="s">
        <v>2579</v>
      </c>
      <c r="B158" s="7" t="s">
        <v>102</v>
      </c>
      <c r="C158" s="7" t="s">
        <v>2571</v>
      </c>
      <c r="D158" s="8">
        <v>42403</v>
      </c>
      <c r="E158" s="7"/>
      <c r="F158" s="7">
        <v>0</v>
      </c>
      <c r="G158" s="7">
        <v>0</v>
      </c>
      <c r="H158" s="7">
        <v>14.5</v>
      </c>
      <c r="I158" s="7">
        <v>8.8000000000000007</v>
      </c>
      <c r="J158" s="7">
        <v>52.2</v>
      </c>
      <c r="K158" s="7">
        <v>24.1</v>
      </c>
    </row>
    <row r="159" spans="1:11" ht="15">
      <c r="A159" s="7" t="s">
        <v>2580</v>
      </c>
      <c r="B159" s="7" t="s">
        <v>1403</v>
      </c>
      <c r="C159" s="7" t="s">
        <v>2571</v>
      </c>
      <c r="D159" s="7" t="s">
        <v>2581</v>
      </c>
      <c r="E159" s="7"/>
      <c r="F159" s="7">
        <v>19.899999999999999</v>
      </c>
      <c r="G159" s="7">
        <v>16.3</v>
      </c>
      <c r="H159" s="7">
        <v>10.3</v>
      </c>
      <c r="I159" s="7">
        <v>0</v>
      </c>
      <c r="J159" s="7">
        <v>29.9</v>
      </c>
      <c r="K159" s="7">
        <v>27.2</v>
      </c>
    </row>
    <row r="160" spans="1:11" ht="15">
      <c r="A160" s="7" t="s">
        <v>2582</v>
      </c>
      <c r="B160" s="7" t="s">
        <v>2583</v>
      </c>
      <c r="C160" s="7" t="s">
        <v>2571</v>
      </c>
      <c r="D160" s="7" t="s">
        <v>2581</v>
      </c>
      <c r="E160" s="7"/>
      <c r="F160" s="7">
        <v>7.3</v>
      </c>
      <c r="G160" s="7">
        <v>0</v>
      </c>
      <c r="H160" s="7">
        <v>22.9</v>
      </c>
      <c r="I160" s="7">
        <v>10.199999999999999</v>
      </c>
      <c r="J160" s="7">
        <v>34</v>
      </c>
      <c r="K160" s="7">
        <v>33.4</v>
      </c>
    </row>
    <row r="161" spans="1:11" ht="15">
      <c r="A161" s="7" t="s">
        <v>2584</v>
      </c>
      <c r="B161" s="7" t="s">
        <v>1445</v>
      </c>
      <c r="C161" s="7" t="s">
        <v>2571</v>
      </c>
      <c r="D161" s="7">
        <v>1</v>
      </c>
      <c r="E161" s="7"/>
      <c r="F161" s="7">
        <v>12.6</v>
      </c>
      <c r="G161" s="7">
        <v>0</v>
      </c>
      <c r="H161" s="7">
        <v>14.5</v>
      </c>
      <c r="I161" s="7">
        <v>9.6999999999999993</v>
      </c>
      <c r="J161" s="7">
        <v>48.2</v>
      </c>
      <c r="K161" s="7">
        <v>25.7</v>
      </c>
    </row>
    <row r="162" spans="1:11" ht="15">
      <c r="A162" s="7" t="s">
        <v>2585</v>
      </c>
      <c r="B162" s="7" t="s">
        <v>1152</v>
      </c>
      <c r="C162" s="7" t="s">
        <v>2571</v>
      </c>
      <c r="D162" s="8">
        <v>42371</v>
      </c>
      <c r="E162" s="7"/>
      <c r="F162" s="7">
        <v>11.5</v>
      </c>
      <c r="G162" s="7">
        <v>0</v>
      </c>
      <c r="H162" s="7">
        <v>10.3</v>
      </c>
      <c r="I162" s="7">
        <v>13.4</v>
      </c>
      <c r="J162" s="7">
        <v>54.7</v>
      </c>
      <c r="K162" s="7">
        <v>19.8</v>
      </c>
    </row>
    <row r="163" spans="1:11" ht="15">
      <c r="A163" s="7" t="s">
        <v>2586</v>
      </c>
      <c r="B163" s="7" t="s">
        <v>1331</v>
      </c>
      <c r="C163" s="7" t="s">
        <v>2571</v>
      </c>
      <c r="D163" s="7" t="s">
        <v>2587</v>
      </c>
      <c r="E163" s="7"/>
      <c r="F163" s="7">
        <v>0</v>
      </c>
      <c r="G163" s="7">
        <v>0</v>
      </c>
      <c r="H163" s="7">
        <v>25.1</v>
      </c>
      <c r="I163" s="7">
        <v>22.8</v>
      </c>
      <c r="J163" s="7">
        <v>34.200000000000003</v>
      </c>
      <c r="K163" s="7">
        <v>23.8</v>
      </c>
    </row>
    <row r="164" spans="1:11" ht="15">
      <c r="A164" s="7" t="s">
        <v>2588</v>
      </c>
      <c r="B164" s="7" t="s">
        <v>488</v>
      </c>
      <c r="C164" s="7" t="s">
        <v>2571</v>
      </c>
      <c r="D164" s="7" t="s">
        <v>2587</v>
      </c>
      <c r="E164" s="7"/>
      <c r="F164" s="7">
        <v>10.3</v>
      </c>
      <c r="G164" s="7">
        <v>0</v>
      </c>
      <c r="H164" s="7">
        <v>17.8</v>
      </c>
      <c r="I164" s="7">
        <v>23.5</v>
      </c>
      <c r="J164" s="7">
        <v>35.799999999999997</v>
      </c>
      <c r="K164" s="7">
        <v>23.5</v>
      </c>
    </row>
    <row r="165" spans="1:11" ht="15">
      <c r="A165" s="7" t="s">
        <v>2589</v>
      </c>
      <c r="B165" s="7" t="s">
        <v>2590</v>
      </c>
      <c r="C165" s="7" t="s">
        <v>2571</v>
      </c>
      <c r="D165" s="7" t="s">
        <v>2581</v>
      </c>
      <c r="E165" s="7"/>
      <c r="F165" s="7">
        <v>17.8</v>
      </c>
      <c r="G165" s="7">
        <v>0</v>
      </c>
      <c r="H165" s="7">
        <v>20.5</v>
      </c>
      <c r="I165" s="7">
        <v>13</v>
      </c>
      <c r="J165" s="7">
        <v>34.799999999999997</v>
      </c>
      <c r="K165" s="7">
        <v>22.5</v>
      </c>
    </row>
    <row r="166" spans="1:11" ht="15">
      <c r="A166" s="7" t="s">
        <v>2591</v>
      </c>
      <c r="B166" s="7" t="s">
        <v>2592</v>
      </c>
      <c r="C166" s="7" t="s">
        <v>2571</v>
      </c>
      <c r="D166" s="8">
        <v>42371</v>
      </c>
      <c r="E166" s="7"/>
      <c r="F166" s="7">
        <v>11.5</v>
      </c>
      <c r="G166" s="7">
        <v>13.3</v>
      </c>
      <c r="H166" s="7">
        <v>0</v>
      </c>
      <c r="I166" s="7">
        <v>10.5</v>
      </c>
      <c r="J166" s="7">
        <v>54.5</v>
      </c>
      <c r="K166" s="7">
        <v>20.2</v>
      </c>
    </row>
    <row r="167" spans="1:11" ht="15">
      <c r="A167" s="7" t="s">
        <v>2593</v>
      </c>
      <c r="B167" s="7" t="s">
        <v>2594</v>
      </c>
      <c r="C167" s="7" t="s">
        <v>2571</v>
      </c>
      <c r="D167" s="8">
        <v>42560</v>
      </c>
      <c r="E167" s="7"/>
      <c r="F167" s="7">
        <v>0</v>
      </c>
      <c r="G167" s="7">
        <v>0</v>
      </c>
      <c r="H167" s="7">
        <v>14.5</v>
      </c>
      <c r="I167" s="7">
        <v>10.3</v>
      </c>
      <c r="J167" s="7">
        <v>58</v>
      </c>
      <c r="K167" s="7">
        <v>19.100000000000001</v>
      </c>
    </row>
    <row r="168" spans="1:11" ht="15">
      <c r="A168" s="7" t="s">
        <v>2595</v>
      </c>
      <c r="B168" s="7" t="s">
        <v>1285</v>
      </c>
      <c r="C168" s="7" t="s">
        <v>2571</v>
      </c>
      <c r="D168" s="8">
        <v>42403</v>
      </c>
      <c r="E168" s="7"/>
      <c r="F168" s="7">
        <v>0</v>
      </c>
      <c r="G168" s="7">
        <v>0</v>
      </c>
      <c r="H168" s="7">
        <v>10.3</v>
      </c>
      <c r="I168" s="7">
        <v>13.1</v>
      </c>
      <c r="J168" s="7">
        <v>50.3</v>
      </c>
      <c r="K168" s="7">
        <v>24.8</v>
      </c>
    </row>
    <row r="169" spans="1:11" ht="15">
      <c r="A169" s="7" t="s">
        <v>2596</v>
      </c>
      <c r="B169" s="7" t="s">
        <v>113</v>
      </c>
      <c r="C169" s="7" t="s">
        <v>2571</v>
      </c>
      <c r="D169" s="7">
        <v>3</v>
      </c>
      <c r="E169" s="7"/>
      <c r="F169" s="7">
        <v>5.0999999999999996</v>
      </c>
      <c r="G169" s="7">
        <v>11.5</v>
      </c>
      <c r="H169" s="7">
        <v>14.5</v>
      </c>
      <c r="I169" s="7">
        <v>14.3</v>
      </c>
      <c r="J169" s="7">
        <v>40.700000000000003</v>
      </c>
      <c r="K169" s="7">
        <v>23.2</v>
      </c>
    </row>
    <row r="170" spans="1:11" ht="15">
      <c r="A170" s="7" t="s">
        <v>2597</v>
      </c>
      <c r="B170" s="7" t="s">
        <v>2598</v>
      </c>
      <c r="C170" s="7" t="s">
        <v>2571</v>
      </c>
      <c r="D170" s="7">
        <v>4</v>
      </c>
      <c r="E170" s="7"/>
      <c r="F170" s="7">
        <v>0</v>
      </c>
      <c r="G170" s="7">
        <v>0</v>
      </c>
      <c r="H170" s="7">
        <v>10.3</v>
      </c>
      <c r="I170" s="7">
        <v>18.8</v>
      </c>
      <c r="J170" s="7">
        <v>49</v>
      </c>
      <c r="K170" s="7">
        <v>26.4</v>
      </c>
    </row>
    <row r="171" spans="1:11" ht="15">
      <c r="A171" s="7" t="s">
        <v>2599</v>
      </c>
      <c r="B171" s="7" t="s">
        <v>3116</v>
      </c>
      <c r="C171" s="7" t="s">
        <v>2571</v>
      </c>
      <c r="D171" s="7">
        <v>1</v>
      </c>
      <c r="E171" s="7"/>
      <c r="F171" s="7">
        <v>13.6</v>
      </c>
      <c r="G171" s="7">
        <v>0</v>
      </c>
      <c r="H171" s="7">
        <v>14.5</v>
      </c>
      <c r="I171" s="7">
        <v>12.5</v>
      </c>
      <c r="J171" s="7">
        <v>42.2</v>
      </c>
      <c r="K171" s="7">
        <v>23.6</v>
      </c>
    </row>
    <row r="172" spans="1:11" ht="15">
      <c r="A172" s="7" t="s">
        <v>2600</v>
      </c>
      <c r="B172" s="7" t="s">
        <v>63</v>
      </c>
      <c r="C172" s="7" t="s">
        <v>2571</v>
      </c>
      <c r="D172" s="7" t="s">
        <v>2581</v>
      </c>
      <c r="E172" s="7"/>
      <c r="F172" s="7">
        <v>7.3</v>
      </c>
      <c r="G172" s="7">
        <v>0</v>
      </c>
      <c r="H172" s="7">
        <v>22.9</v>
      </c>
      <c r="I172" s="7">
        <v>17.899999999999999</v>
      </c>
      <c r="J172" s="7">
        <v>42.3</v>
      </c>
      <c r="K172" s="7">
        <v>23.1</v>
      </c>
    </row>
    <row r="173" spans="1:11" ht="15">
      <c r="A173" s="7" t="s">
        <v>2601</v>
      </c>
      <c r="B173" s="7" t="s">
        <v>1249</v>
      </c>
      <c r="C173" s="7" t="s">
        <v>2571</v>
      </c>
      <c r="D173" s="7">
        <v>1</v>
      </c>
      <c r="E173" s="7"/>
      <c r="F173" s="7">
        <v>15.4</v>
      </c>
      <c r="G173" s="7">
        <v>13.3</v>
      </c>
      <c r="H173" s="7">
        <v>17.8</v>
      </c>
      <c r="I173" s="7">
        <v>14</v>
      </c>
      <c r="J173" s="7">
        <v>31.1</v>
      </c>
      <c r="K173" s="7">
        <v>20.8</v>
      </c>
    </row>
    <row r="174" spans="1:11" ht="15">
      <c r="A174" s="7" t="s">
        <v>2602</v>
      </c>
      <c r="B174" s="7" t="s">
        <v>2603</v>
      </c>
      <c r="C174" s="7" t="s">
        <v>2571</v>
      </c>
      <c r="D174" s="8">
        <v>42627</v>
      </c>
      <c r="E174" s="7"/>
      <c r="F174" s="7">
        <v>0</v>
      </c>
      <c r="G174" s="7">
        <v>0</v>
      </c>
      <c r="H174" s="7">
        <v>20.5</v>
      </c>
      <c r="I174" s="7">
        <v>15.3</v>
      </c>
      <c r="J174" s="7">
        <v>41.3</v>
      </c>
      <c r="K174" s="7">
        <v>24</v>
      </c>
    </row>
    <row r="175" spans="1:11" ht="15">
      <c r="A175" s="7" t="s">
        <v>2604</v>
      </c>
      <c r="B175" s="7" t="s">
        <v>3118</v>
      </c>
      <c r="C175" s="7" t="s">
        <v>2571</v>
      </c>
      <c r="D175" s="8">
        <v>42433</v>
      </c>
      <c r="E175" s="7"/>
      <c r="F175" s="7">
        <v>19.899999999999999</v>
      </c>
      <c r="G175" s="7">
        <v>26.6</v>
      </c>
      <c r="H175" s="7">
        <v>0</v>
      </c>
      <c r="I175" s="7">
        <v>13.6</v>
      </c>
      <c r="J175" s="7">
        <v>32.9</v>
      </c>
      <c r="K175" s="7">
        <v>31</v>
      </c>
    </row>
    <row r="176" spans="1:11" ht="15">
      <c r="A176" s="7" t="s">
        <v>2605</v>
      </c>
      <c r="B176" s="7" t="s">
        <v>166</v>
      </c>
      <c r="C176" s="7" t="s">
        <v>2571</v>
      </c>
      <c r="D176" s="7">
        <v>1</v>
      </c>
      <c r="E176" s="7"/>
      <c r="F176" s="7">
        <v>0</v>
      </c>
      <c r="G176" s="7">
        <v>0</v>
      </c>
      <c r="H176" s="7">
        <v>17.8</v>
      </c>
      <c r="I176" s="7">
        <v>12</v>
      </c>
      <c r="J176" s="7">
        <v>50.6</v>
      </c>
      <c r="K176" s="7">
        <v>19.899999999999999</v>
      </c>
    </row>
    <row r="177" spans="1:11" ht="15">
      <c r="A177" s="7" t="s">
        <v>2606</v>
      </c>
      <c r="B177" s="7" t="s">
        <v>537</v>
      </c>
      <c r="C177" s="7" t="s">
        <v>2571</v>
      </c>
      <c r="D177" s="8">
        <v>42560</v>
      </c>
      <c r="E177" s="7"/>
      <c r="F177" s="7">
        <v>0</v>
      </c>
      <c r="G177" s="7">
        <v>0</v>
      </c>
      <c r="H177" s="7">
        <v>20.5</v>
      </c>
      <c r="I177" s="7">
        <v>17.899999999999999</v>
      </c>
      <c r="J177" s="7">
        <v>39.200000000000003</v>
      </c>
      <c r="K177" s="7">
        <v>17.3</v>
      </c>
    </row>
    <row r="178" spans="1:11" ht="15">
      <c r="A178" s="7" t="s">
        <v>2607</v>
      </c>
      <c r="B178" s="7" t="s">
        <v>1401</v>
      </c>
      <c r="C178" s="7" t="s">
        <v>2571</v>
      </c>
      <c r="D178" s="7">
        <v>1</v>
      </c>
      <c r="E178" s="7"/>
      <c r="F178" s="7">
        <v>14.5</v>
      </c>
      <c r="G178" s="7">
        <v>24</v>
      </c>
      <c r="H178" s="7">
        <v>0</v>
      </c>
      <c r="I178" s="7">
        <v>8.6</v>
      </c>
      <c r="J178" s="7">
        <v>35.200000000000003</v>
      </c>
      <c r="K178" s="7">
        <v>22.1</v>
      </c>
    </row>
    <row r="179" spans="1:11" ht="15">
      <c r="A179" s="7" t="s">
        <v>2608</v>
      </c>
      <c r="B179" s="7" t="s">
        <v>3083</v>
      </c>
      <c r="C179" s="7" t="s">
        <v>2571</v>
      </c>
      <c r="D179" s="7" t="s">
        <v>2587</v>
      </c>
      <c r="E179" s="7"/>
      <c r="F179" s="7">
        <v>12.6</v>
      </c>
      <c r="G179" s="7">
        <v>0</v>
      </c>
      <c r="H179" s="7">
        <v>22.9</v>
      </c>
      <c r="I179" s="7">
        <v>22.1</v>
      </c>
      <c r="J179" s="7">
        <v>32.299999999999997</v>
      </c>
      <c r="K179" s="7">
        <v>26.5</v>
      </c>
    </row>
    <row r="180" spans="1:11" ht="15">
      <c r="A180" s="7" t="s">
        <v>2609</v>
      </c>
      <c r="B180" s="7" t="s">
        <v>447</v>
      </c>
      <c r="C180" s="7" t="s">
        <v>2571</v>
      </c>
      <c r="D180" s="7" t="s">
        <v>2587</v>
      </c>
      <c r="E180" s="7"/>
      <c r="F180" s="7">
        <v>10.3</v>
      </c>
      <c r="G180" s="7">
        <v>16.3</v>
      </c>
      <c r="H180" s="7">
        <v>14.5</v>
      </c>
      <c r="I180" s="7">
        <v>10.3</v>
      </c>
      <c r="J180" s="7">
        <v>31.8</v>
      </c>
      <c r="K180" s="7">
        <v>19.3</v>
      </c>
    </row>
    <row r="181" spans="1:11" ht="15">
      <c r="A181" s="7" t="s">
        <v>2610</v>
      </c>
      <c r="B181" s="7" t="s">
        <v>3096</v>
      </c>
      <c r="C181" s="7" t="s">
        <v>2571</v>
      </c>
      <c r="D181" s="8">
        <v>42627</v>
      </c>
      <c r="E181" s="7"/>
      <c r="F181" s="7">
        <v>0</v>
      </c>
      <c r="G181" s="7">
        <v>0</v>
      </c>
      <c r="H181" s="7">
        <v>22.9</v>
      </c>
      <c r="I181" s="7">
        <v>15.9</v>
      </c>
      <c r="J181" s="7">
        <v>40.5</v>
      </c>
      <c r="K181" s="7">
        <v>24.3</v>
      </c>
    </row>
    <row r="182" spans="1:11" ht="15">
      <c r="A182" s="7" t="s">
        <v>2611</v>
      </c>
      <c r="B182" s="7" t="s">
        <v>1247</v>
      </c>
      <c r="C182" s="7" t="s">
        <v>2571</v>
      </c>
      <c r="D182" s="7" t="s">
        <v>2581</v>
      </c>
      <c r="E182" s="7"/>
      <c r="F182" s="7">
        <v>0</v>
      </c>
      <c r="G182" s="7">
        <v>0</v>
      </c>
      <c r="H182" s="7">
        <v>25.1</v>
      </c>
      <c r="I182" s="7">
        <v>17.100000000000001</v>
      </c>
      <c r="J182" s="7">
        <v>35.799999999999997</v>
      </c>
      <c r="K182" s="7">
        <v>24.7</v>
      </c>
    </row>
    <row r="183" spans="1:11" ht="15">
      <c r="A183" s="7" t="s">
        <v>2612</v>
      </c>
      <c r="B183" s="7" t="s">
        <v>277</v>
      </c>
      <c r="C183" s="7" t="s">
        <v>2571</v>
      </c>
      <c r="D183" s="7">
        <v>5</v>
      </c>
      <c r="E183" s="7"/>
      <c r="F183" s="7">
        <v>0</v>
      </c>
      <c r="G183" s="7">
        <v>15.4</v>
      </c>
      <c r="H183" s="7">
        <v>14.5</v>
      </c>
      <c r="I183" s="7">
        <v>14.1</v>
      </c>
      <c r="J183" s="7">
        <v>42.6</v>
      </c>
      <c r="K183" s="7">
        <v>21.2</v>
      </c>
    </row>
    <row r="184" spans="1:11" ht="15">
      <c r="A184" s="7" t="s">
        <v>2613</v>
      </c>
      <c r="B184" s="7" t="s">
        <v>2614</v>
      </c>
      <c r="C184" s="7" t="s">
        <v>2571</v>
      </c>
      <c r="D184" s="7" t="s">
        <v>2587</v>
      </c>
      <c r="E184" s="7"/>
      <c r="F184" s="7">
        <v>0</v>
      </c>
      <c r="G184" s="7">
        <v>0</v>
      </c>
      <c r="H184" s="7">
        <v>17.8</v>
      </c>
      <c r="I184" s="7">
        <v>21.5</v>
      </c>
      <c r="J184" s="7">
        <v>36.5</v>
      </c>
      <c r="K184" s="7">
        <v>20.9</v>
      </c>
    </row>
    <row r="185" spans="1:11" ht="15">
      <c r="A185" s="7" t="s">
        <v>2615</v>
      </c>
      <c r="B185" s="7" t="s">
        <v>1379</v>
      </c>
      <c r="C185" s="7" t="s">
        <v>2571</v>
      </c>
      <c r="D185" s="8">
        <v>42371</v>
      </c>
      <c r="E185" s="7"/>
      <c r="F185" s="7">
        <v>0</v>
      </c>
      <c r="G185" s="7">
        <v>9.4</v>
      </c>
      <c r="H185" s="7">
        <v>20.5</v>
      </c>
      <c r="I185" s="7">
        <v>17.899999999999999</v>
      </c>
      <c r="J185" s="7">
        <v>25.6</v>
      </c>
      <c r="K185" s="7">
        <v>27.3</v>
      </c>
    </row>
    <row r="186" spans="1:11" ht="15">
      <c r="A186" s="7" t="s">
        <v>2616</v>
      </c>
      <c r="B186" s="7" t="s">
        <v>415</v>
      </c>
      <c r="C186" s="7" t="s">
        <v>2571</v>
      </c>
      <c r="D186" s="7" t="s">
        <v>2587</v>
      </c>
      <c r="E186" s="7"/>
      <c r="F186" s="7">
        <v>0</v>
      </c>
      <c r="G186" s="7">
        <v>0</v>
      </c>
      <c r="H186" s="7">
        <v>20.5</v>
      </c>
      <c r="I186" s="7">
        <v>16.100000000000001</v>
      </c>
      <c r="J186" s="7">
        <v>44.2</v>
      </c>
      <c r="K186" s="7">
        <v>17.5</v>
      </c>
    </row>
    <row r="187" spans="1:11" ht="15">
      <c r="A187" s="7" t="s">
        <v>2617</v>
      </c>
      <c r="B187" s="7" t="s">
        <v>2618</v>
      </c>
      <c r="C187" s="7" t="s">
        <v>2571</v>
      </c>
      <c r="D187" s="8">
        <v>42627</v>
      </c>
      <c r="E187" s="7"/>
      <c r="F187" s="7">
        <v>10.3</v>
      </c>
      <c r="G187" s="7">
        <v>13.3</v>
      </c>
      <c r="H187" s="7">
        <v>20.5</v>
      </c>
      <c r="I187" s="7">
        <v>13.4</v>
      </c>
      <c r="J187" s="7">
        <v>29.4</v>
      </c>
      <c r="K187" s="7">
        <v>20.3</v>
      </c>
    </row>
    <row r="188" spans="1:11" ht="15">
      <c r="A188" s="7" t="s">
        <v>2619</v>
      </c>
      <c r="B188" s="7" t="s">
        <v>1434</v>
      </c>
      <c r="C188" s="7" t="s">
        <v>2571</v>
      </c>
      <c r="D188" s="8">
        <v>42627</v>
      </c>
      <c r="E188" s="7"/>
      <c r="F188" s="7">
        <v>11.5</v>
      </c>
      <c r="G188" s="7">
        <v>13.3</v>
      </c>
      <c r="H188" s="7">
        <v>17.8</v>
      </c>
      <c r="I188" s="7">
        <v>9.5</v>
      </c>
      <c r="J188" s="7">
        <v>34</v>
      </c>
      <c r="K188" s="7">
        <v>21</v>
      </c>
    </row>
    <row r="189" spans="1:11" ht="15">
      <c r="A189" s="7" t="s">
        <v>2620</v>
      </c>
      <c r="B189" s="7" t="s">
        <v>346</v>
      </c>
      <c r="C189" s="7" t="s">
        <v>2571</v>
      </c>
      <c r="D189" s="7">
        <v>1</v>
      </c>
      <c r="E189" s="7"/>
      <c r="F189" s="7">
        <v>0</v>
      </c>
      <c r="G189" s="7">
        <v>8.1</v>
      </c>
      <c r="H189" s="7">
        <v>14.5</v>
      </c>
      <c r="I189" s="7">
        <v>11.9</v>
      </c>
      <c r="J189" s="7">
        <v>47.2</v>
      </c>
      <c r="K189" s="7">
        <v>25.4</v>
      </c>
    </row>
    <row r="190" spans="1:11" ht="15">
      <c r="A190" s="7" t="s">
        <v>2621</v>
      </c>
      <c r="B190" s="7" t="s">
        <v>3097</v>
      </c>
      <c r="C190" s="7" t="s">
        <v>2571</v>
      </c>
      <c r="D190" s="7" t="s">
        <v>2587</v>
      </c>
      <c r="E190" s="7"/>
      <c r="F190" s="7">
        <v>13.6</v>
      </c>
      <c r="G190" s="7">
        <v>0</v>
      </c>
      <c r="H190" s="7">
        <v>27.1</v>
      </c>
      <c r="I190" s="7">
        <v>16.399999999999999</v>
      </c>
      <c r="J190" s="7">
        <v>36.200000000000003</v>
      </c>
      <c r="K190" s="7">
        <v>22.9</v>
      </c>
    </row>
    <row r="191" spans="1:11" ht="15">
      <c r="A191" s="7" t="s">
        <v>2622</v>
      </c>
      <c r="B191" s="7" t="s">
        <v>2623</v>
      </c>
      <c r="C191" s="7" t="s">
        <v>2571</v>
      </c>
      <c r="D191" s="7" t="s">
        <v>2587</v>
      </c>
      <c r="E191" s="7"/>
      <c r="F191" s="7">
        <v>0</v>
      </c>
      <c r="G191" s="7">
        <v>20</v>
      </c>
      <c r="H191" s="7">
        <v>10.3</v>
      </c>
      <c r="I191" s="7">
        <v>23.9</v>
      </c>
      <c r="J191" s="7">
        <v>26.7</v>
      </c>
      <c r="K191" s="7">
        <v>20.9</v>
      </c>
    </row>
    <row r="192" spans="1:11" ht="15">
      <c r="A192" s="7" t="s">
        <v>2624</v>
      </c>
      <c r="B192" s="7" t="s">
        <v>268</v>
      </c>
      <c r="C192" s="7" t="s">
        <v>2571</v>
      </c>
      <c r="D192" s="7" t="s">
        <v>2587</v>
      </c>
      <c r="E192" s="7"/>
      <c r="F192" s="7">
        <v>0</v>
      </c>
      <c r="G192" s="7">
        <v>0</v>
      </c>
      <c r="H192" s="7">
        <v>22.9</v>
      </c>
      <c r="I192" s="7">
        <v>15.5</v>
      </c>
      <c r="J192" s="7">
        <v>39.4</v>
      </c>
      <c r="K192" s="7">
        <v>21.1</v>
      </c>
    </row>
    <row r="193" spans="1:11" ht="15">
      <c r="A193" s="7" t="s">
        <v>2625</v>
      </c>
      <c r="B193" s="7" t="s">
        <v>1135</v>
      </c>
      <c r="C193" s="7" t="s">
        <v>2571</v>
      </c>
      <c r="D193" s="7">
        <v>6</v>
      </c>
      <c r="E193" s="7"/>
      <c r="F193" s="7">
        <v>11.5</v>
      </c>
      <c r="G193" s="7">
        <v>0</v>
      </c>
      <c r="H193" s="7">
        <v>14.5</v>
      </c>
      <c r="I193" s="7">
        <v>16.600000000000001</v>
      </c>
      <c r="J193" s="7">
        <v>49.8</v>
      </c>
      <c r="K193" s="7">
        <v>22.1</v>
      </c>
    </row>
    <row r="194" spans="1:11" ht="15">
      <c r="A194" s="7" t="s">
        <v>2626</v>
      </c>
      <c r="B194" s="7" t="s">
        <v>1182</v>
      </c>
      <c r="C194" s="7" t="s">
        <v>2571</v>
      </c>
      <c r="D194" s="8">
        <v>42371</v>
      </c>
      <c r="E194" s="7"/>
      <c r="F194" s="7">
        <v>0</v>
      </c>
      <c r="G194" s="7">
        <v>0</v>
      </c>
      <c r="H194" s="7">
        <v>10.3</v>
      </c>
      <c r="I194" s="7">
        <v>17.399999999999999</v>
      </c>
      <c r="J194" s="7">
        <v>49.6</v>
      </c>
      <c r="K194" s="7">
        <v>23.5</v>
      </c>
    </row>
    <row r="195" spans="1:11" ht="15">
      <c r="A195" s="7" t="s">
        <v>2627</v>
      </c>
      <c r="B195" s="7" t="s">
        <v>2628</v>
      </c>
      <c r="C195" s="7" t="s">
        <v>2571</v>
      </c>
      <c r="D195" s="8">
        <v>42560</v>
      </c>
      <c r="E195" s="7"/>
      <c r="F195" s="7">
        <v>11.5</v>
      </c>
      <c r="G195" s="7">
        <v>9.4</v>
      </c>
      <c r="H195" s="7">
        <v>14.5</v>
      </c>
      <c r="I195" s="7">
        <v>14.1</v>
      </c>
      <c r="J195" s="7">
        <v>41</v>
      </c>
      <c r="K195" s="7">
        <v>17.100000000000001</v>
      </c>
    </row>
    <row r="196" spans="1:11" ht="15">
      <c r="A196" s="7" t="s">
        <v>2629</v>
      </c>
      <c r="B196" s="7" t="s">
        <v>2630</v>
      </c>
      <c r="C196" s="7" t="s">
        <v>2571</v>
      </c>
      <c r="D196" s="8">
        <v>42627</v>
      </c>
      <c r="E196" s="7"/>
      <c r="F196" s="7">
        <v>22.4</v>
      </c>
      <c r="G196" s="7">
        <v>0</v>
      </c>
      <c r="H196" s="7">
        <v>10.3</v>
      </c>
      <c r="I196" s="7">
        <v>17.3</v>
      </c>
      <c r="J196" s="7">
        <v>41.2</v>
      </c>
      <c r="K196" s="7">
        <v>24</v>
      </c>
    </row>
    <row r="197" spans="1:11" ht="15">
      <c r="A197" s="7" t="s">
        <v>2631</v>
      </c>
      <c r="B197" s="7" t="s">
        <v>160</v>
      </c>
      <c r="C197" s="7" t="s">
        <v>2571</v>
      </c>
      <c r="D197" s="8">
        <v>42371</v>
      </c>
      <c r="E197" s="7"/>
      <c r="F197" s="7">
        <v>13.6</v>
      </c>
      <c r="G197" s="7">
        <v>0</v>
      </c>
      <c r="H197" s="7">
        <v>17.8</v>
      </c>
      <c r="I197" s="7">
        <v>22.6</v>
      </c>
      <c r="J197" s="7">
        <v>36.5</v>
      </c>
      <c r="K197" s="7">
        <v>26.1</v>
      </c>
    </row>
    <row r="198" spans="1:11" ht="15">
      <c r="A198" s="7" t="s">
        <v>2632</v>
      </c>
      <c r="B198" s="7" t="s">
        <v>178</v>
      </c>
      <c r="C198" s="7" t="s">
        <v>2571</v>
      </c>
      <c r="D198" s="7" t="s">
        <v>2587</v>
      </c>
      <c r="E198" s="7"/>
      <c r="F198" s="7">
        <v>0</v>
      </c>
      <c r="G198" s="7">
        <v>0</v>
      </c>
      <c r="H198" s="7">
        <v>10.3</v>
      </c>
      <c r="I198" s="7">
        <v>27.3</v>
      </c>
      <c r="J198" s="7">
        <v>43.5</v>
      </c>
      <c r="K198" s="7">
        <v>18.5</v>
      </c>
    </row>
    <row r="199" spans="1:11" ht="15">
      <c r="A199" s="7" t="s">
        <v>2633</v>
      </c>
      <c r="B199" s="7" t="s">
        <v>1210</v>
      </c>
      <c r="C199" s="7" t="s">
        <v>2571</v>
      </c>
      <c r="D199" s="7" t="s">
        <v>2581</v>
      </c>
      <c r="E199" s="7"/>
      <c r="F199" s="7">
        <v>0</v>
      </c>
      <c r="G199" s="7">
        <v>29.8</v>
      </c>
      <c r="H199" s="7">
        <v>0</v>
      </c>
      <c r="I199" s="7">
        <v>16.7</v>
      </c>
      <c r="J199" s="7">
        <v>41.5</v>
      </c>
      <c r="K199" s="7">
        <v>25.2</v>
      </c>
    </row>
    <row r="200" spans="1:11" ht="15">
      <c r="A200" s="7" t="s">
        <v>2634</v>
      </c>
      <c r="B200" s="7" t="s">
        <v>1226</v>
      </c>
      <c r="C200" s="7" t="s">
        <v>2571</v>
      </c>
      <c r="D200" s="8">
        <v>42627</v>
      </c>
      <c r="E200" s="7"/>
      <c r="F200" s="7">
        <v>19.2</v>
      </c>
      <c r="G200" s="7">
        <v>0</v>
      </c>
      <c r="H200" s="7">
        <v>17.8</v>
      </c>
      <c r="I200" s="7">
        <v>13.9</v>
      </c>
      <c r="J200" s="7">
        <v>34.1</v>
      </c>
      <c r="K200" s="7">
        <v>21.2</v>
      </c>
    </row>
    <row r="201" spans="1:11" ht="15">
      <c r="A201" s="7" t="s">
        <v>2635</v>
      </c>
      <c r="B201" s="7" t="s">
        <v>1413</v>
      </c>
      <c r="C201" s="7" t="s">
        <v>2571</v>
      </c>
      <c r="D201" s="8">
        <v>42560</v>
      </c>
      <c r="E201" s="7"/>
      <c r="F201" s="7">
        <v>0</v>
      </c>
      <c r="G201" s="7">
        <v>0</v>
      </c>
      <c r="H201" s="7">
        <v>17.8</v>
      </c>
      <c r="I201" s="7">
        <v>6.6</v>
      </c>
      <c r="J201" s="7">
        <v>52.8</v>
      </c>
      <c r="K201" s="7">
        <v>20.2</v>
      </c>
    </row>
    <row r="202" spans="1:11" ht="15">
      <c r="A202" s="7" t="s">
        <v>2637</v>
      </c>
      <c r="B202" s="7" t="s">
        <v>2638</v>
      </c>
      <c r="C202" s="7" t="s">
        <v>2636</v>
      </c>
      <c r="D202" s="7">
        <v>4</v>
      </c>
      <c r="E202" s="7"/>
      <c r="F202" s="7">
        <v>0</v>
      </c>
      <c r="G202" s="7">
        <v>0</v>
      </c>
      <c r="H202" s="7">
        <v>25.1</v>
      </c>
      <c r="I202" s="7">
        <v>6.4</v>
      </c>
      <c r="J202" s="7">
        <v>32.700000000000003</v>
      </c>
      <c r="K202" s="7">
        <v>20.6</v>
      </c>
    </row>
    <row r="203" spans="1:11" ht="15">
      <c r="A203" s="7" t="s">
        <v>2639</v>
      </c>
      <c r="B203" s="7" t="s">
        <v>219</v>
      </c>
      <c r="C203" s="7" t="s">
        <v>2636</v>
      </c>
      <c r="D203" s="8">
        <v>42403</v>
      </c>
      <c r="E203" s="7"/>
      <c r="F203" s="7">
        <v>0</v>
      </c>
      <c r="G203" s="7">
        <v>0</v>
      </c>
      <c r="H203" s="7">
        <v>14.5</v>
      </c>
      <c r="I203" s="7">
        <v>10.9</v>
      </c>
      <c r="J203" s="7">
        <v>38.4</v>
      </c>
      <c r="K203" s="7">
        <v>18.399999999999999</v>
      </c>
    </row>
    <row r="204" spans="1:11" ht="15">
      <c r="A204" s="7" t="s">
        <v>2640</v>
      </c>
      <c r="B204" s="7" t="s">
        <v>269</v>
      </c>
      <c r="C204" s="7" t="s">
        <v>2636</v>
      </c>
      <c r="D204" s="8">
        <v>42661</v>
      </c>
      <c r="E204" s="7"/>
      <c r="F204" s="7">
        <v>15.4</v>
      </c>
      <c r="G204" s="7">
        <v>0</v>
      </c>
      <c r="H204" s="7">
        <v>10.3</v>
      </c>
      <c r="I204" s="7">
        <v>5.4</v>
      </c>
      <c r="J204" s="7">
        <v>40.1</v>
      </c>
      <c r="K204" s="7">
        <v>17.399999999999999</v>
      </c>
    </row>
    <row r="205" spans="1:11" ht="15">
      <c r="A205" s="7" t="s">
        <v>2641</v>
      </c>
      <c r="B205" s="7" t="s">
        <v>427</v>
      </c>
      <c r="C205" s="7" t="s">
        <v>2636</v>
      </c>
      <c r="D205" s="7" t="s">
        <v>2642</v>
      </c>
      <c r="E205" s="7"/>
      <c r="F205" s="7">
        <v>19.2</v>
      </c>
      <c r="G205" s="7">
        <v>0</v>
      </c>
      <c r="H205" s="7">
        <v>10.3</v>
      </c>
      <c r="I205" s="7">
        <v>18.2</v>
      </c>
      <c r="J205" s="7">
        <v>18.600000000000001</v>
      </c>
      <c r="K205" s="7">
        <v>27.1</v>
      </c>
    </row>
    <row r="206" spans="1:11" ht="15">
      <c r="A206" s="7" t="s">
        <v>2643</v>
      </c>
      <c r="B206" s="7" t="s">
        <v>144</v>
      </c>
      <c r="C206" s="7" t="s">
        <v>2636</v>
      </c>
      <c r="D206" s="8">
        <v>42529</v>
      </c>
      <c r="E206" s="7"/>
      <c r="F206" s="7">
        <v>0</v>
      </c>
      <c r="G206" s="7">
        <v>0</v>
      </c>
      <c r="H206" s="7">
        <v>17.8</v>
      </c>
      <c r="I206" s="7">
        <v>12</v>
      </c>
      <c r="J206" s="7">
        <v>30.2</v>
      </c>
      <c r="K206" s="7">
        <v>22.9</v>
      </c>
    </row>
    <row r="207" spans="1:11" ht="15">
      <c r="A207" s="7" t="s">
        <v>2644</v>
      </c>
      <c r="B207" s="7" t="s">
        <v>2645</v>
      </c>
      <c r="C207" s="7" t="s">
        <v>2636</v>
      </c>
      <c r="D207" s="7">
        <v>1</v>
      </c>
      <c r="E207" s="7"/>
      <c r="F207" s="7">
        <v>8.9</v>
      </c>
      <c r="G207" s="7">
        <v>0</v>
      </c>
      <c r="H207" s="7">
        <v>14.5</v>
      </c>
      <c r="I207" s="7">
        <v>8</v>
      </c>
      <c r="J207" s="7">
        <v>44.6</v>
      </c>
      <c r="K207" s="7">
        <v>21.9</v>
      </c>
    </row>
    <row r="208" spans="1:11" ht="15">
      <c r="A208" s="7" t="s">
        <v>2646</v>
      </c>
      <c r="B208" s="7" t="s">
        <v>52</v>
      </c>
      <c r="C208" s="7" t="s">
        <v>2636</v>
      </c>
      <c r="D208" s="8">
        <v>42404</v>
      </c>
      <c r="E208" s="7"/>
      <c r="F208" s="7">
        <v>0</v>
      </c>
      <c r="G208" s="7">
        <v>0</v>
      </c>
      <c r="H208" s="7">
        <v>20.5</v>
      </c>
      <c r="I208" s="7">
        <v>2.1</v>
      </c>
      <c r="J208" s="7">
        <v>39.1</v>
      </c>
      <c r="K208" s="7">
        <v>23.9</v>
      </c>
    </row>
    <row r="209" spans="1:11" ht="15">
      <c r="A209" s="7" t="s">
        <v>2647</v>
      </c>
      <c r="B209" s="7" t="s">
        <v>2648</v>
      </c>
      <c r="C209" s="7" t="s">
        <v>2636</v>
      </c>
      <c r="D209" s="8">
        <v>42656</v>
      </c>
      <c r="E209" s="7"/>
      <c r="F209" s="7">
        <v>10.3</v>
      </c>
      <c r="G209" s="7">
        <v>0</v>
      </c>
      <c r="H209" s="7">
        <v>0</v>
      </c>
      <c r="I209" s="7">
        <v>19.399999999999999</v>
      </c>
      <c r="J209" s="7">
        <v>40.5</v>
      </c>
      <c r="K209" s="7">
        <v>15.7</v>
      </c>
    </row>
    <row r="210" spans="1:11" ht="15">
      <c r="A210" s="7" t="s">
        <v>2649</v>
      </c>
      <c r="B210" s="7" t="s">
        <v>408</v>
      </c>
      <c r="C210" s="7" t="s">
        <v>2636</v>
      </c>
      <c r="D210" s="7" t="s">
        <v>2642</v>
      </c>
      <c r="E210" s="7"/>
      <c r="F210" s="7">
        <v>0</v>
      </c>
      <c r="G210" s="7">
        <v>0</v>
      </c>
      <c r="H210" s="7">
        <v>10.3</v>
      </c>
      <c r="I210" s="7">
        <v>14.7</v>
      </c>
      <c r="J210" s="7">
        <v>35.799999999999997</v>
      </c>
      <c r="K210" s="7">
        <v>18.399999999999999</v>
      </c>
    </row>
    <row r="211" spans="1:11" ht="15">
      <c r="A211" s="7" t="s">
        <v>2650</v>
      </c>
      <c r="B211" s="7" t="s">
        <v>320</v>
      </c>
      <c r="C211" s="7" t="s">
        <v>2636</v>
      </c>
      <c r="D211" s="8">
        <v>42627</v>
      </c>
      <c r="E211" s="7"/>
      <c r="F211" s="7">
        <v>0</v>
      </c>
      <c r="G211" s="7">
        <v>0</v>
      </c>
      <c r="H211" s="7">
        <v>17.8</v>
      </c>
      <c r="I211" s="7">
        <v>12.5</v>
      </c>
      <c r="J211" s="7">
        <v>39.5</v>
      </c>
      <c r="K211" s="7">
        <v>27.3</v>
      </c>
    </row>
    <row r="212" spans="1:11" ht="15">
      <c r="A212" s="7" t="s">
        <v>2651</v>
      </c>
      <c r="B212" s="7" t="s">
        <v>164</v>
      </c>
      <c r="C212" s="7" t="s">
        <v>2636</v>
      </c>
      <c r="D212" s="7" t="s">
        <v>2642</v>
      </c>
      <c r="E212" s="7"/>
      <c r="F212" s="7">
        <v>17.8</v>
      </c>
      <c r="G212" s="7">
        <v>0</v>
      </c>
      <c r="H212" s="7">
        <v>14.5</v>
      </c>
      <c r="I212" s="7">
        <v>14.5</v>
      </c>
      <c r="J212" s="7">
        <v>25.4</v>
      </c>
      <c r="K212" s="7">
        <v>20.100000000000001</v>
      </c>
    </row>
    <row r="213" spans="1:11" ht="15">
      <c r="A213" s="7" t="s">
        <v>2652</v>
      </c>
      <c r="B213" s="7" t="s">
        <v>373</v>
      </c>
      <c r="C213" s="7" t="s">
        <v>2636</v>
      </c>
      <c r="D213" s="8">
        <v>42627</v>
      </c>
      <c r="E213" s="7"/>
      <c r="F213" s="7">
        <v>0</v>
      </c>
      <c r="G213" s="7">
        <v>0</v>
      </c>
      <c r="H213" s="7">
        <v>22.9</v>
      </c>
      <c r="I213" s="7">
        <v>8.6</v>
      </c>
      <c r="J213" s="7">
        <v>38.5</v>
      </c>
      <c r="K213" s="7">
        <v>25.6</v>
      </c>
    </row>
    <row r="214" spans="1:11" ht="15">
      <c r="A214" s="7" t="s">
        <v>2653</v>
      </c>
      <c r="B214" s="7" t="s">
        <v>2654</v>
      </c>
      <c r="C214" s="7" t="s">
        <v>2636</v>
      </c>
      <c r="D214" s="7" t="s">
        <v>2642</v>
      </c>
      <c r="E214" s="7"/>
      <c r="F214" s="7">
        <v>0</v>
      </c>
      <c r="G214" s="7">
        <v>0</v>
      </c>
      <c r="H214" s="7">
        <v>20.5</v>
      </c>
      <c r="I214" s="7">
        <v>9.1</v>
      </c>
      <c r="J214" s="7">
        <v>30.5</v>
      </c>
      <c r="K214" s="7">
        <v>21.6</v>
      </c>
    </row>
    <row r="215" spans="1:11" ht="15">
      <c r="A215" s="7" t="s">
        <v>2655</v>
      </c>
      <c r="B215" s="7" t="s">
        <v>75</v>
      </c>
      <c r="C215" s="7" t="s">
        <v>2636</v>
      </c>
      <c r="D215" s="7" t="s">
        <v>2656</v>
      </c>
      <c r="E215" s="7"/>
      <c r="F215" s="7">
        <v>0</v>
      </c>
      <c r="G215" s="7">
        <v>0</v>
      </c>
      <c r="H215" s="7">
        <v>17.8</v>
      </c>
      <c r="I215" s="7">
        <v>15.3</v>
      </c>
      <c r="J215" s="7">
        <v>35.5</v>
      </c>
      <c r="K215" s="7">
        <v>22.1</v>
      </c>
    </row>
    <row r="216" spans="1:11" ht="15">
      <c r="A216" s="7" t="s">
        <v>2657</v>
      </c>
      <c r="B216" s="7" t="s">
        <v>127</v>
      </c>
      <c r="C216" s="7" t="s">
        <v>2636</v>
      </c>
      <c r="D216" s="8">
        <v>42654</v>
      </c>
      <c r="E216" s="7"/>
      <c r="F216" s="7">
        <v>0</v>
      </c>
      <c r="G216" s="7">
        <v>0</v>
      </c>
      <c r="H216" s="7">
        <v>17.8</v>
      </c>
      <c r="I216" s="7">
        <v>8.8000000000000007</v>
      </c>
      <c r="J216" s="7">
        <v>30.6</v>
      </c>
      <c r="K216" s="7">
        <v>24.5</v>
      </c>
    </row>
    <row r="217" spans="1:11" ht="15">
      <c r="A217" s="7" t="s">
        <v>2658</v>
      </c>
      <c r="B217" s="7" t="s">
        <v>460</v>
      </c>
      <c r="C217" s="7" t="s">
        <v>2636</v>
      </c>
      <c r="D217" s="7" t="s">
        <v>2642</v>
      </c>
      <c r="E217" s="7"/>
      <c r="F217" s="7">
        <v>0</v>
      </c>
      <c r="G217" s="7">
        <v>0</v>
      </c>
      <c r="H217" s="7">
        <v>10.3</v>
      </c>
      <c r="I217" s="7">
        <v>14.4</v>
      </c>
      <c r="J217" s="7">
        <v>38</v>
      </c>
      <c r="K217" s="7">
        <v>19</v>
      </c>
    </row>
    <row r="218" spans="1:11" ht="15">
      <c r="A218" s="7" t="s">
        <v>2659</v>
      </c>
      <c r="B218" s="7" t="s">
        <v>699</v>
      </c>
      <c r="C218" s="7" t="s">
        <v>2636</v>
      </c>
      <c r="D218" s="7" t="s">
        <v>2642</v>
      </c>
      <c r="E218" s="7"/>
      <c r="F218" s="7">
        <v>0</v>
      </c>
      <c r="G218" s="7">
        <v>31.9</v>
      </c>
      <c r="H218" s="7">
        <v>0</v>
      </c>
      <c r="I218" s="7">
        <v>7</v>
      </c>
      <c r="J218" s="7">
        <v>28.1</v>
      </c>
      <c r="K218" s="7">
        <v>19.3</v>
      </c>
    </row>
    <row r="219" spans="1:11" ht="15">
      <c r="A219" s="7" t="s">
        <v>2660</v>
      </c>
      <c r="B219" s="7" t="s">
        <v>470</v>
      </c>
      <c r="C219" s="7" t="s">
        <v>2636</v>
      </c>
      <c r="D219" s="8">
        <v>42661</v>
      </c>
      <c r="E219" s="7"/>
      <c r="F219" s="7">
        <v>0</v>
      </c>
      <c r="G219" s="7">
        <v>0</v>
      </c>
      <c r="H219" s="7">
        <v>10.3</v>
      </c>
      <c r="I219" s="7">
        <v>8.5</v>
      </c>
      <c r="J219" s="7">
        <v>56.7</v>
      </c>
      <c r="K219" s="7">
        <v>18.399999999999999</v>
      </c>
    </row>
    <row r="220" spans="1:11" ht="15">
      <c r="A220" s="7" t="s">
        <v>2661</v>
      </c>
      <c r="B220" s="7" t="s">
        <v>2662</v>
      </c>
      <c r="C220" s="7" t="s">
        <v>2636</v>
      </c>
      <c r="D220" s="7" t="s">
        <v>2642</v>
      </c>
      <c r="E220" s="7"/>
      <c r="F220" s="7">
        <v>0</v>
      </c>
      <c r="G220" s="7">
        <v>0</v>
      </c>
      <c r="H220" s="7">
        <v>14.5</v>
      </c>
      <c r="I220" s="7">
        <v>13.9</v>
      </c>
      <c r="J220" s="7">
        <v>39.6</v>
      </c>
      <c r="K220" s="7">
        <v>15.6</v>
      </c>
    </row>
    <row r="221" spans="1:11" ht="15">
      <c r="A221" s="7" t="s">
        <v>2663</v>
      </c>
      <c r="B221" s="7" t="s">
        <v>452</v>
      </c>
      <c r="C221" s="7" t="s">
        <v>2636</v>
      </c>
      <c r="D221" s="7" t="s">
        <v>2642</v>
      </c>
      <c r="E221" s="7"/>
      <c r="F221" s="7">
        <v>0</v>
      </c>
      <c r="G221" s="7">
        <v>0</v>
      </c>
      <c r="H221" s="7">
        <v>14.5</v>
      </c>
      <c r="I221" s="7">
        <v>13.5</v>
      </c>
      <c r="J221" s="7">
        <v>39.4</v>
      </c>
      <c r="K221" s="7">
        <v>19</v>
      </c>
    </row>
    <row r="222" spans="1:11" ht="15">
      <c r="A222" s="7" t="s">
        <v>2664</v>
      </c>
      <c r="B222" s="7" t="s">
        <v>357</v>
      </c>
      <c r="C222" s="7" t="s">
        <v>2636</v>
      </c>
      <c r="D222" s="8">
        <v>42627</v>
      </c>
      <c r="E222" s="7"/>
      <c r="F222" s="7">
        <v>0</v>
      </c>
      <c r="G222" s="7">
        <v>0</v>
      </c>
      <c r="H222" s="7">
        <v>14.5</v>
      </c>
      <c r="I222" s="7">
        <v>15.7</v>
      </c>
      <c r="J222" s="7">
        <v>28.3</v>
      </c>
      <c r="K222" s="7">
        <v>27</v>
      </c>
    </row>
    <row r="223" spans="1:11" ht="15">
      <c r="A223" s="7" t="s">
        <v>2665</v>
      </c>
      <c r="B223" s="7" t="s">
        <v>528</v>
      </c>
      <c r="C223" s="7" t="s">
        <v>2636</v>
      </c>
      <c r="D223" s="8">
        <v>42661</v>
      </c>
      <c r="E223" s="7"/>
      <c r="F223" s="7">
        <v>0</v>
      </c>
      <c r="G223" s="7">
        <v>0</v>
      </c>
      <c r="H223" s="7">
        <v>0</v>
      </c>
      <c r="I223" s="7">
        <v>8.9</v>
      </c>
      <c r="J223" s="7">
        <v>54.2</v>
      </c>
      <c r="K223" s="7">
        <v>14.8</v>
      </c>
    </row>
    <row r="224" spans="1:11" ht="15">
      <c r="A224" s="7" t="s">
        <v>2666</v>
      </c>
      <c r="B224" s="7" t="s">
        <v>1191</v>
      </c>
      <c r="C224" s="7" t="s">
        <v>2636</v>
      </c>
      <c r="D224" s="7" t="s">
        <v>2667</v>
      </c>
      <c r="E224" s="7"/>
      <c r="F224" s="7">
        <v>0</v>
      </c>
      <c r="G224" s="7">
        <v>0</v>
      </c>
      <c r="H224" s="7">
        <v>10.3</v>
      </c>
      <c r="I224" s="7">
        <v>13.3</v>
      </c>
      <c r="J224" s="7">
        <v>38.9</v>
      </c>
      <c r="K224" s="7">
        <v>20.9</v>
      </c>
    </row>
    <row r="225" spans="1:11" ht="15">
      <c r="A225" s="7" t="s">
        <v>2668</v>
      </c>
      <c r="B225" s="7" t="s">
        <v>2669</v>
      </c>
      <c r="C225" s="7" t="s">
        <v>2636</v>
      </c>
      <c r="D225" s="7">
        <v>3</v>
      </c>
      <c r="E225" s="7"/>
      <c r="F225" s="7">
        <v>0</v>
      </c>
      <c r="G225" s="7">
        <v>0</v>
      </c>
      <c r="H225" s="7">
        <v>29</v>
      </c>
      <c r="I225" s="7">
        <v>12.5</v>
      </c>
      <c r="J225" s="7">
        <v>24.5</v>
      </c>
      <c r="K225" s="7">
        <v>19.8</v>
      </c>
    </row>
    <row r="226" spans="1:11" ht="15">
      <c r="A226" s="7" t="s">
        <v>2670</v>
      </c>
      <c r="B226" s="7" t="s">
        <v>2017</v>
      </c>
      <c r="C226" s="7" t="s">
        <v>2636</v>
      </c>
      <c r="D226" s="8">
        <v>42466</v>
      </c>
      <c r="E226" s="7"/>
      <c r="F226" s="7">
        <v>0</v>
      </c>
      <c r="G226" s="7">
        <v>0</v>
      </c>
      <c r="H226" s="7">
        <v>14.5</v>
      </c>
      <c r="I226" s="7">
        <v>15.2</v>
      </c>
      <c r="J226" s="7">
        <v>39.799999999999997</v>
      </c>
      <c r="K226" s="7">
        <v>32.200000000000003</v>
      </c>
    </row>
    <row r="227" spans="1:11" ht="15">
      <c r="A227" s="7" t="s">
        <v>2671</v>
      </c>
      <c r="B227" s="7" t="s">
        <v>100</v>
      </c>
      <c r="C227" s="7" t="s">
        <v>2636</v>
      </c>
      <c r="D227" s="8">
        <v>42529</v>
      </c>
      <c r="E227" s="7"/>
      <c r="F227" s="7">
        <v>0</v>
      </c>
      <c r="G227" s="7">
        <v>14.9</v>
      </c>
      <c r="H227" s="7">
        <v>0</v>
      </c>
      <c r="I227" s="7">
        <v>11.5</v>
      </c>
      <c r="J227" s="7">
        <v>39.200000000000003</v>
      </c>
      <c r="K227" s="7">
        <v>25.9</v>
      </c>
    </row>
    <row r="228" spans="1:11" ht="15">
      <c r="A228" s="7" t="s">
        <v>2672</v>
      </c>
      <c r="B228" s="7" t="s">
        <v>140</v>
      </c>
      <c r="C228" s="7" t="s">
        <v>2636</v>
      </c>
      <c r="D228" s="8">
        <v>42560</v>
      </c>
      <c r="E228" s="7"/>
      <c r="F228" s="7">
        <v>0</v>
      </c>
      <c r="G228" s="7">
        <v>0</v>
      </c>
      <c r="H228" s="7">
        <v>10.3</v>
      </c>
      <c r="I228" s="7">
        <v>12.2</v>
      </c>
      <c r="J228" s="7">
        <v>44.4</v>
      </c>
      <c r="K228" s="7">
        <v>18.2</v>
      </c>
    </row>
    <row r="229" spans="1:11" ht="15">
      <c r="A229" s="7" t="s">
        <v>2673</v>
      </c>
      <c r="B229" s="7" t="s">
        <v>392</v>
      </c>
      <c r="C229" s="7" t="s">
        <v>2636</v>
      </c>
      <c r="D229" s="8">
        <v>42564</v>
      </c>
      <c r="E229" s="7"/>
      <c r="F229" s="7">
        <v>0</v>
      </c>
      <c r="G229" s="7">
        <v>0</v>
      </c>
      <c r="H229" s="7">
        <v>14.5</v>
      </c>
      <c r="I229" s="7">
        <v>9</v>
      </c>
      <c r="J229" s="7">
        <v>38.1</v>
      </c>
      <c r="K229" s="7">
        <v>17.5</v>
      </c>
    </row>
    <row r="230" spans="1:11" ht="15">
      <c r="A230" s="7" t="s">
        <v>2674</v>
      </c>
      <c r="B230" s="7" t="s">
        <v>2675</v>
      </c>
      <c r="C230" s="7" t="s">
        <v>2636</v>
      </c>
      <c r="D230" s="8">
        <v>42654</v>
      </c>
      <c r="E230" s="7"/>
      <c r="F230" s="7">
        <v>0</v>
      </c>
      <c r="G230" s="7">
        <v>0</v>
      </c>
      <c r="H230" s="7">
        <v>17.8</v>
      </c>
      <c r="I230" s="7">
        <v>4.2</v>
      </c>
      <c r="J230" s="7">
        <v>43.3</v>
      </c>
      <c r="K230" s="7">
        <v>27.9</v>
      </c>
    </row>
    <row r="231" spans="1:11" ht="15">
      <c r="A231" s="7" t="s">
        <v>2676</v>
      </c>
      <c r="B231" s="7" t="s">
        <v>258</v>
      </c>
      <c r="C231" s="7" t="s">
        <v>2636</v>
      </c>
      <c r="D231" s="8">
        <v>42627</v>
      </c>
      <c r="E231" s="7"/>
      <c r="F231" s="7">
        <v>0</v>
      </c>
      <c r="G231" s="7">
        <v>0</v>
      </c>
      <c r="H231" s="7">
        <v>25.1</v>
      </c>
      <c r="I231" s="7">
        <v>10.7</v>
      </c>
      <c r="J231" s="7">
        <v>35.200000000000003</v>
      </c>
      <c r="K231" s="7">
        <v>27.3</v>
      </c>
    </row>
    <row r="232" spans="1:11" ht="15">
      <c r="A232" s="7" t="s">
        <v>2677</v>
      </c>
      <c r="B232" s="7" t="s">
        <v>2678</v>
      </c>
      <c r="C232" s="7" t="s">
        <v>2636</v>
      </c>
      <c r="D232" s="7" t="s">
        <v>2642</v>
      </c>
      <c r="E232" s="7"/>
      <c r="F232" s="7">
        <v>0</v>
      </c>
      <c r="G232" s="7">
        <v>0</v>
      </c>
      <c r="H232" s="7">
        <v>17.8</v>
      </c>
      <c r="I232" s="7">
        <v>4</v>
      </c>
      <c r="J232" s="7">
        <v>31</v>
      </c>
      <c r="K232" s="7">
        <v>40.799999999999997</v>
      </c>
    </row>
    <row r="233" spans="1:11" ht="15">
      <c r="A233" s="7" t="s">
        <v>2679</v>
      </c>
      <c r="B233" s="7" t="s">
        <v>1398</v>
      </c>
      <c r="C233" s="7" t="s">
        <v>2636</v>
      </c>
      <c r="D233" s="7">
        <v>3</v>
      </c>
      <c r="E233" s="7"/>
      <c r="F233" s="7">
        <v>8.9</v>
      </c>
      <c r="G233" s="7">
        <v>9.4</v>
      </c>
      <c r="H233" s="7">
        <v>14.5</v>
      </c>
      <c r="I233" s="7">
        <v>9.9</v>
      </c>
      <c r="J233" s="7">
        <v>33.9</v>
      </c>
      <c r="K233" s="7">
        <v>20.100000000000001</v>
      </c>
    </row>
    <row r="234" spans="1:11" ht="15">
      <c r="A234" s="7" t="s">
        <v>2680</v>
      </c>
      <c r="B234" s="7" t="s">
        <v>120</v>
      </c>
      <c r="C234" s="7" t="s">
        <v>2636</v>
      </c>
      <c r="D234" s="8">
        <v>42661</v>
      </c>
      <c r="E234" s="7"/>
      <c r="F234" s="7">
        <v>0</v>
      </c>
      <c r="G234" s="7">
        <v>0</v>
      </c>
      <c r="H234" s="7">
        <v>0</v>
      </c>
      <c r="I234" s="7">
        <v>10.5</v>
      </c>
      <c r="J234" s="7">
        <v>56.3</v>
      </c>
      <c r="K234" s="7">
        <v>20.5</v>
      </c>
    </row>
    <row r="235" spans="1:11" ht="15">
      <c r="A235" s="7" t="s">
        <v>2681</v>
      </c>
      <c r="B235" s="7" t="s">
        <v>290</v>
      </c>
      <c r="C235" s="7" t="s">
        <v>2636</v>
      </c>
      <c r="D235" s="7" t="s">
        <v>2642</v>
      </c>
      <c r="E235" s="7"/>
      <c r="F235" s="7">
        <v>0</v>
      </c>
      <c r="G235" s="7">
        <v>0</v>
      </c>
      <c r="H235" s="7">
        <v>14.5</v>
      </c>
      <c r="I235" s="7">
        <v>15</v>
      </c>
      <c r="J235" s="7">
        <v>41.7</v>
      </c>
      <c r="K235" s="7">
        <v>21.2</v>
      </c>
    </row>
    <row r="236" spans="1:11" ht="15">
      <c r="A236" s="7" t="s">
        <v>2682</v>
      </c>
      <c r="B236" s="7" t="s">
        <v>2683</v>
      </c>
      <c r="C236" s="7" t="s">
        <v>2636</v>
      </c>
      <c r="D236" s="7" t="s">
        <v>2642</v>
      </c>
      <c r="E236" s="7"/>
      <c r="F236" s="7">
        <v>0</v>
      </c>
      <c r="G236" s="7">
        <v>0</v>
      </c>
      <c r="H236" s="7">
        <v>17.8</v>
      </c>
      <c r="I236" s="7">
        <v>17.2</v>
      </c>
      <c r="J236" s="7">
        <v>31.5</v>
      </c>
      <c r="K236" s="7">
        <v>21.9</v>
      </c>
    </row>
    <row r="237" spans="1:11" ht="15">
      <c r="A237" s="7" t="s">
        <v>2684</v>
      </c>
      <c r="B237" s="7" t="s">
        <v>2685</v>
      </c>
      <c r="C237" s="7" t="s">
        <v>2636</v>
      </c>
      <c r="D237" s="8">
        <v>42656</v>
      </c>
      <c r="E237" s="7"/>
      <c r="F237" s="7">
        <v>0</v>
      </c>
      <c r="G237" s="7">
        <v>0</v>
      </c>
      <c r="H237" s="7">
        <v>10.3</v>
      </c>
      <c r="I237" s="7">
        <v>20.8</v>
      </c>
      <c r="J237" s="7">
        <v>36.799999999999997</v>
      </c>
      <c r="K237" s="7">
        <v>14.7</v>
      </c>
    </row>
    <row r="238" spans="1:11" ht="15">
      <c r="A238" s="7" t="s">
        <v>2686</v>
      </c>
      <c r="B238" s="7" t="s">
        <v>1242</v>
      </c>
      <c r="C238" s="7" t="s">
        <v>2636</v>
      </c>
      <c r="D238" s="8">
        <v>42466</v>
      </c>
      <c r="E238" s="7"/>
      <c r="F238" s="7">
        <v>0</v>
      </c>
      <c r="G238" s="7">
        <v>0</v>
      </c>
      <c r="H238" s="7">
        <v>10.3</v>
      </c>
      <c r="I238" s="7">
        <v>13.6</v>
      </c>
      <c r="J238" s="7">
        <v>30.1</v>
      </c>
      <c r="K238" s="7">
        <v>35.4</v>
      </c>
    </row>
    <row r="239" spans="1:11" ht="15">
      <c r="A239" s="7" t="s">
        <v>2687</v>
      </c>
      <c r="B239" s="7" t="s">
        <v>2688</v>
      </c>
      <c r="C239" s="7" t="s">
        <v>2636</v>
      </c>
      <c r="D239" s="8">
        <v>42437</v>
      </c>
      <c r="E239" s="7"/>
      <c r="F239" s="7">
        <v>7.3</v>
      </c>
      <c r="G239" s="7">
        <v>14.9</v>
      </c>
      <c r="H239" s="7">
        <v>10.3</v>
      </c>
      <c r="I239" s="7">
        <v>5.4</v>
      </c>
      <c r="J239" s="7">
        <v>34.200000000000003</v>
      </c>
      <c r="K239" s="7">
        <v>21.7</v>
      </c>
    </row>
    <row r="240" spans="1:11" ht="15">
      <c r="A240" s="7" t="s">
        <v>2689</v>
      </c>
      <c r="B240" s="7" t="s">
        <v>2690</v>
      </c>
      <c r="C240" s="7" t="s">
        <v>2636</v>
      </c>
      <c r="D240" s="8">
        <v>42564</v>
      </c>
      <c r="E240" s="7"/>
      <c r="F240" s="7">
        <v>0</v>
      </c>
      <c r="G240" s="7">
        <v>21</v>
      </c>
      <c r="H240" s="7">
        <v>0</v>
      </c>
      <c r="I240" s="7">
        <v>10.7</v>
      </c>
      <c r="J240" s="7">
        <v>33.9</v>
      </c>
      <c r="K240" s="7">
        <v>22.1</v>
      </c>
    </row>
    <row r="241" spans="1:11" ht="15">
      <c r="A241" s="7" t="s">
        <v>2691</v>
      </c>
      <c r="B241" s="7" t="s">
        <v>1418</v>
      </c>
      <c r="C241" s="7" t="s">
        <v>2636</v>
      </c>
      <c r="D241" s="8">
        <v>42627</v>
      </c>
      <c r="E241" s="7"/>
      <c r="F241" s="7">
        <v>0</v>
      </c>
      <c r="G241" s="7">
        <v>0</v>
      </c>
      <c r="H241" s="7">
        <v>17.8</v>
      </c>
      <c r="I241" s="7">
        <v>4</v>
      </c>
      <c r="J241" s="7">
        <v>37</v>
      </c>
      <c r="K241" s="7">
        <v>21.5</v>
      </c>
    </row>
    <row r="242" spans="1:11" ht="15">
      <c r="A242" s="7" t="s">
        <v>2692</v>
      </c>
      <c r="B242" s="7" t="s">
        <v>2693</v>
      </c>
      <c r="C242" s="7" t="s">
        <v>2636</v>
      </c>
      <c r="D242" s="7" t="s">
        <v>2667</v>
      </c>
      <c r="E242" s="7"/>
      <c r="F242" s="7">
        <v>0</v>
      </c>
      <c r="G242" s="7">
        <v>0</v>
      </c>
      <c r="H242" s="7">
        <v>22.9</v>
      </c>
      <c r="I242" s="7">
        <v>6.4</v>
      </c>
      <c r="J242" s="7">
        <v>40.799999999999997</v>
      </c>
      <c r="K242" s="7">
        <v>23.3</v>
      </c>
    </row>
    <row r="243" spans="1:11" ht="15">
      <c r="A243" s="7" t="s">
        <v>2694</v>
      </c>
      <c r="B243" s="7" t="s">
        <v>616</v>
      </c>
      <c r="C243" s="7" t="s">
        <v>2636</v>
      </c>
      <c r="D243" s="8">
        <v>42661</v>
      </c>
      <c r="E243" s="7"/>
      <c r="F243" s="7">
        <v>0</v>
      </c>
      <c r="G243" s="7">
        <v>0</v>
      </c>
      <c r="H243" s="7">
        <v>10.3</v>
      </c>
      <c r="I243" s="7">
        <v>7.4</v>
      </c>
      <c r="J243" s="7">
        <v>56.4</v>
      </c>
      <c r="K243" s="7">
        <v>16.8</v>
      </c>
    </row>
    <row r="244" spans="1:11" ht="15">
      <c r="A244" s="7" t="s">
        <v>2695</v>
      </c>
      <c r="B244" s="7" t="s">
        <v>1641</v>
      </c>
      <c r="C244" s="7" t="s">
        <v>2636</v>
      </c>
      <c r="D244" s="8">
        <v>42661</v>
      </c>
      <c r="E244" s="7"/>
      <c r="F244" s="7">
        <v>0</v>
      </c>
      <c r="G244" s="7">
        <v>0</v>
      </c>
      <c r="H244" s="7">
        <v>17.8</v>
      </c>
      <c r="I244" s="7">
        <v>6.2</v>
      </c>
      <c r="J244" s="7">
        <v>45.2</v>
      </c>
      <c r="K244" s="7">
        <v>17</v>
      </c>
    </row>
    <row r="245" spans="1:11" ht="15">
      <c r="A245" s="7" t="s">
        <v>2696</v>
      </c>
      <c r="B245" s="7" t="s">
        <v>617</v>
      </c>
      <c r="C245" s="7" t="s">
        <v>2636</v>
      </c>
      <c r="D245" s="8">
        <v>42661</v>
      </c>
      <c r="E245" s="7"/>
      <c r="F245" s="7">
        <v>0</v>
      </c>
      <c r="G245" s="7">
        <v>0</v>
      </c>
      <c r="H245" s="7">
        <v>17.8</v>
      </c>
      <c r="I245" s="7">
        <v>3</v>
      </c>
      <c r="J245" s="7">
        <v>43.1</v>
      </c>
      <c r="K245" s="7">
        <v>17.899999999999999</v>
      </c>
    </row>
    <row r="246" spans="1:11" ht="15">
      <c r="A246" s="7" t="s">
        <v>2697</v>
      </c>
      <c r="B246" s="7" t="s">
        <v>567</v>
      </c>
      <c r="C246" s="7" t="s">
        <v>2636</v>
      </c>
      <c r="D246" s="8">
        <v>42661</v>
      </c>
      <c r="E246" s="7"/>
      <c r="F246" s="7">
        <v>0</v>
      </c>
      <c r="G246" s="7">
        <v>0</v>
      </c>
      <c r="H246" s="7">
        <v>20.5</v>
      </c>
      <c r="I246" s="7">
        <v>4.4000000000000004</v>
      </c>
      <c r="J246" s="7">
        <v>45.4</v>
      </c>
      <c r="K246" s="7">
        <v>17.899999999999999</v>
      </c>
    </row>
    <row r="247" spans="1:11" ht="15">
      <c r="A247" s="7" t="s">
        <v>2698</v>
      </c>
      <c r="B247" s="7" t="s">
        <v>2699</v>
      </c>
      <c r="C247" s="7" t="s">
        <v>2636</v>
      </c>
      <c r="D247" s="7" t="s">
        <v>2642</v>
      </c>
      <c r="E247" s="7"/>
      <c r="F247" s="7">
        <v>0</v>
      </c>
      <c r="G247" s="7">
        <v>0</v>
      </c>
      <c r="H247" s="7">
        <v>10.3</v>
      </c>
      <c r="I247" s="7">
        <v>19.600000000000001</v>
      </c>
      <c r="J247" s="7">
        <v>38.1</v>
      </c>
      <c r="K247" s="7">
        <v>18.100000000000001</v>
      </c>
    </row>
    <row r="248" spans="1:11" ht="15">
      <c r="A248" s="7" t="s">
        <v>2700</v>
      </c>
      <c r="B248" s="7" t="s">
        <v>1497</v>
      </c>
      <c r="C248" s="7" t="s">
        <v>2636</v>
      </c>
      <c r="D248" s="8">
        <v>42529</v>
      </c>
      <c r="E248" s="7"/>
      <c r="F248" s="7">
        <v>0</v>
      </c>
      <c r="G248" s="7">
        <v>0</v>
      </c>
      <c r="H248" s="7">
        <v>14.5</v>
      </c>
      <c r="I248" s="7">
        <v>14</v>
      </c>
      <c r="J248" s="7">
        <v>28.4</v>
      </c>
      <c r="K248" s="7">
        <v>25.3</v>
      </c>
    </row>
    <row r="249" spans="1:11" ht="15">
      <c r="A249" s="7" t="s">
        <v>2701</v>
      </c>
      <c r="B249" s="7" t="s">
        <v>1139</v>
      </c>
      <c r="C249" s="7" t="s">
        <v>2636</v>
      </c>
      <c r="D249" s="8">
        <v>42404</v>
      </c>
      <c r="E249" s="7"/>
      <c r="F249" s="7">
        <v>0</v>
      </c>
      <c r="G249" s="7">
        <v>14.1</v>
      </c>
      <c r="H249" s="7">
        <v>0</v>
      </c>
      <c r="I249" s="7">
        <v>8.6</v>
      </c>
      <c r="J249" s="7">
        <v>43.1</v>
      </c>
      <c r="K249" s="7">
        <v>23.2</v>
      </c>
    </row>
    <row r="250" spans="1:11" ht="15">
      <c r="A250" s="7" t="s">
        <v>2702</v>
      </c>
      <c r="B250" s="7" t="s">
        <v>1173</v>
      </c>
      <c r="C250" s="7" t="s">
        <v>2636</v>
      </c>
      <c r="D250" s="8">
        <v>42404</v>
      </c>
      <c r="E250" s="7"/>
      <c r="F250" s="7">
        <v>0</v>
      </c>
      <c r="G250" s="7">
        <v>0</v>
      </c>
      <c r="H250" s="7">
        <v>20.5</v>
      </c>
      <c r="I250" s="7">
        <v>9.9</v>
      </c>
      <c r="J250" s="7">
        <v>32.799999999999997</v>
      </c>
      <c r="K250" s="7">
        <v>27.2</v>
      </c>
    </row>
    <row r="251" spans="1:11" ht="15">
      <c r="A251" s="7" t="s">
        <v>2703</v>
      </c>
      <c r="B251" s="7" t="s">
        <v>206</v>
      </c>
      <c r="C251" s="7" t="s">
        <v>2636</v>
      </c>
      <c r="D251" s="8">
        <v>42564</v>
      </c>
      <c r="E251" s="7"/>
      <c r="F251" s="7">
        <v>0</v>
      </c>
      <c r="G251" s="7">
        <v>0</v>
      </c>
      <c r="H251" s="7">
        <v>17.8</v>
      </c>
      <c r="I251" s="7">
        <v>12.6</v>
      </c>
      <c r="J251" s="7">
        <v>44.9</v>
      </c>
      <c r="K251" s="7">
        <v>19.399999999999999</v>
      </c>
    </row>
    <row r="252" spans="1:11" ht="15">
      <c r="A252" s="7" t="s">
        <v>2704</v>
      </c>
      <c r="B252" s="7" t="s">
        <v>255</v>
      </c>
      <c r="C252" s="7" t="s">
        <v>2636</v>
      </c>
      <c r="D252" s="7" t="s">
        <v>2656</v>
      </c>
      <c r="E252" s="7"/>
      <c r="F252" s="7">
        <v>0</v>
      </c>
      <c r="G252" s="7">
        <v>0</v>
      </c>
      <c r="H252" s="7">
        <v>20.5</v>
      </c>
      <c r="I252" s="7">
        <v>17.399999999999999</v>
      </c>
      <c r="J252" s="7">
        <v>24.8</v>
      </c>
      <c r="K252" s="7">
        <v>24.1</v>
      </c>
    </row>
    <row r="253" spans="1:11" ht="15">
      <c r="A253" s="7" t="s">
        <v>2705</v>
      </c>
      <c r="B253" s="7" t="s">
        <v>1270</v>
      </c>
      <c r="C253" s="7" t="s">
        <v>2636</v>
      </c>
      <c r="D253" s="7" t="s">
        <v>2642</v>
      </c>
      <c r="E253" s="7"/>
      <c r="F253" s="7">
        <v>0</v>
      </c>
      <c r="G253" s="7">
        <v>0</v>
      </c>
      <c r="H253" s="7">
        <v>14.5</v>
      </c>
      <c r="I253" s="7">
        <v>17.8</v>
      </c>
      <c r="J253" s="7">
        <v>43.1</v>
      </c>
      <c r="K253" s="7">
        <v>18</v>
      </c>
    </row>
    <row r="254" spans="1:11" ht="15">
      <c r="A254" s="7" t="s">
        <v>2706</v>
      </c>
      <c r="B254" s="7" t="s">
        <v>2707</v>
      </c>
      <c r="C254" s="7" t="s">
        <v>2636</v>
      </c>
      <c r="D254" s="7" t="s">
        <v>2642</v>
      </c>
      <c r="E254" s="7"/>
      <c r="F254" s="7">
        <v>0</v>
      </c>
      <c r="G254" s="7">
        <v>0</v>
      </c>
      <c r="H254" s="7">
        <v>10.3</v>
      </c>
      <c r="I254" s="7">
        <v>15.9</v>
      </c>
      <c r="J254" s="7">
        <v>35.6</v>
      </c>
      <c r="K254" s="7">
        <v>16.100000000000001</v>
      </c>
    </row>
    <row r="255" spans="1:11" ht="15">
      <c r="A255" s="7" t="s">
        <v>2708</v>
      </c>
      <c r="B255" s="7" t="s">
        <v>2709</v>
      </c>
      <c r="C255" s="7" t="s">
        <v>2636</v>
      </c>
      <c r="D255" s="7" t="s">
        <v>2642</v>
      </c>
      <c r="E255" s="7"/>
      <c r="F255" s="7">
        <v>0</v>
      </c>
      <c r="G255" s="7">
        <v>15.4</v>
      </c>
      <c r="H255" s="7">
        <v>14.5</v>
      </c>
      <c r="I255" s="7">
        <v>14.1</v>
      </c>
      <c r="J255" s="7">
        <v>33.299999999999997</v>
      </c>
      <c r="K255" s="7">
        <v>16.8</v>
      </c>
    </row>
    <row r="256" spans="1:11" ht="15">
      <c r="A256" s="7" t="s">
        <v>2710</v>
      </c>
      <c r="B256" s="7" t="s">
        <v>53</v>
      </c>
      <c r="C256" s="7" t="s">
        <v>2636</v>
      </c>
      <c r="D256" s="8">
        <v>42560</v>
      </c>
      <c r="E256" s="7"/>
      <c r="F256" s="7">
        <v>12.6</v>
      </c>
      <c r="G256" s="7">
        <v>0</v>
      </c>
      <c r="H256" s="7">
        <v>0</v>
      </c>
      <c r="I256" s="7">
        <v>15.3</v>
      </c>
      <c r="J256" s="7">
        <v>37.4</v>
      </c>
      <c r="K256" s="7">
        <v>23.2</v>
      </c>
    </row>
    <row r="257" spans="1:11" ht="15">
      <c r="A257" s="7" t="s">
        <v>2711</v>
      </c>
      <c r="B257" s="7" t="s">
        <v>2712</v>
      </c>
      <c r="C257" s="7" t="s">
        <v>2636</v>
      </c>
      <c r="D257" s="8">
        <v>42656</v>
      </c>
      <c r="E257" s="7"/>
      <c r="F257" s="7">
        <v>0</v>
      </c>
      <c r="G257" s="7">
        <v>29.8</v>
      </c>
      <c r="H257" s="7">
        <v>10.3</v>
      </c>
      <c r="I257" s="7">
        <v>0</v>
      </c>
      <c r="J257" s="7">
        <v>10.1</v>
      </c>
      <c r="K257" s="7">
        <v>18.5</v>
      </c>
    </row>
    <row r="258" spans="1:11" ht="15">
      <c r="A258" s="7" t="s">
        <v>2713</v>
      </c>
      <c r="B258" s="7" t="s">
        <v>147</v>
      </c>
      <c r="C258" s="7" t="s">
        <v>2636</v>
      </c>
      <c r="D258" s="7" t="s">
        <v>2656</v>
      </c>
      <c r="E258" s="7"/>
      <c r="F258" s="7">
        <v>0</v>
      </c>
      <c r="G258" s="7">
        <v>13.3</v>
      </c>
      <c r="H258" s="7">
        <v>10.3</v>
      </c>
      <c r="I258" s="7">
        <v>11.7</v>
      </c>
      <c r="J258" s="7">
        <v>30.9</v>
      </c>
      <c r="K258" s="7">
        <v>21.2</v>
      </c>
    </row>
    <row r="259" spans="1:11" ht="15">
      <c r="A259" s="7" t="s">
        <v>2714</v>
      </c>
      <c r="B259" s="7" t="s">
        <v>2715</v>
      </c>
      <c r="C259" s="7" t="s">
        <v>2636</v>
      </c>
      <c r="D259" s="7" t="s">
        <v>2642</v>
      </c>
      <c r="E259" s="7"/>
      <c r="F259" s="7">
        <v>0</v>
      </c>
      <c r="G259" s="7">
        <v>0</v>
      </c>
      <c r="H259" s="7">
        <v>22.9</v>
      </c>
      <c r="I259" s="7">
        <v>9.4</v>
      </c>
      <c r="J259" s="7">
        <v>40.1</v>
      </c>
      <c r="K259" s="7">
        <v>16</v>
      </c>
    </row>
    <row r="260" spans="1:11" ht="15">
      <c r="A260" s="7" t="s">
        <v>2716</v>
      </c>
      <c r="B260" s="7" t="s">
        <v>218</v>
      </c>
      <c r="C260" s="7" t="s">
        <v>2636</v>
      </c>
      <c r="D260" s="8">
        <v>42496</v>
      </c>
      <c r="E260" s="7"/>
      <c r="F260" s="7">
        <v>0</v>
      </c>
      <c r="G260" s="7">
        <v>0</v>
      </c>
      <c r="H260" s="7">
        <v>14.5</v>
      </c>
      <c r="I260" s="7">
        <v>10.7</v>
      </c>
      <c r="J260" s="7">
        <v>37.1</v>
      </c>
      <c r="K260" s="7">
        <v>28.6</v>
      </c>
    </row>
    <row r="261" spans="1:11" ht="15">
      <c r="A261" s="7" t="s">
        <v>2717</v>
      </c>
      <c r="B261" s="7" t="s">
        <v>925</v>
      </c>
      <c r="C261" s="7" t="s">
        <v>2636</v>
      </c>
      <c r="D261" s="7">
        <v>1</v>
      </c>
      <c r="E261" s="7"/>
      <c r="F261" s="7">
        <v>0</v>
      </c>
      <c r="G261" s="7">
        <v>0</v>
      </c>
      <c r="H261" s="7">
        <v>10.3</v>
      </c>
      <c r="I261" s="7">
        <v>4.4000000000000004</v>
      </c>
      <c r="J261" s="7">
        <v>43.7</v>
      </c>
      <c r="K261" s="7">
        <v>22.3</v>
      </c>
    </row>
    <row r="262" spans="1:11" ht="15">
      <c r="A262" s="7" t="s">
        <v>2718</v>
      </c>
      <c r="B262" s="7" t="s">
        <v>185</v>
      </c>
      <c r="C262" s="7" t="s">
        <v>2636</v>
      </c>
      <c r="D262" s="7">
        <v>3</v>
      </c>
      <c r="E262" s="7"/>
      <c r="F262" s="7">
        <v>0</v>
      </c>
      <c r="G262" s="7">
        <v>0</v>
      </c>
      <c r="H262" s="7">
        <v>10.3</v>
      </c>
      <c r="I262" s="7">
        <v>16</v>
      </c>
      <c r="J262" s="7">
        <v>37.299999999999997</v>
      </c>
      <c r="K262" s="7">
        <v>21.1</v>
      </c>
    </row>
    <row r="263" spans="1:11" ht="15">
      <c r="A263" s="7" t="s">
        <v>2719</v>
      </c>
      <c r="B263" s="7" t="s">
        <v>2720</v>
      </c>
      <c r="C263" s="7" t="s">
        <v>2636</v>
      </c>
      <c r="D263" s="7" t="s">
        <v>2667</v>
      </c>
      <c r="E263" s="7"/>
      <c r="F263" s="7">
        <v>0</v>
      </c>
      <c r="G263" s="7">
        <v>0</v>
      </c>
      <c r="H263" s="7">
        <v>17.8</v>
      </c>
      <c r="I263" s="7">
        <v>9.4</v>
      </c>
      <c r="J263" s="7">
        <v>35.5</v>
      </c>
      <c r="K263" s="7">
        <v>20.100000000000001</v>
      </c>
    </row>
    <row r="264" spans="1:11" ht="15">
      <c r="A264" s="7" t="s">
        <v>2721</v>
      </c>
      <c r="B264" s="7" t="s">
        <v>2722</v>
      </c>
      <c r="C264" s="7" t="s">
        <v>2636</v>
      </c>
      <c r="D264" s="8">
        <v>42437</v>
      </c>
      <c r="E264" s="7"/>
      <c r="F264" s="7">
        <v>0</v>
      </c>
      <c r="G264" s="7">
        <v>0</v>
      </c>
      <c r="H264" s="7">
        <v>14.5</v>
      </c>
      <c r="I264" s="7">
        <v>8.8000000000000007</v>
      </c>
      <c r="J264" s="7">
        <v>47.6</v>
      </c>
      <c r="K264" s="7">
        <v>18.100000000000001</v>
      </c>
    </row>
    <row r="265" spans="1:11" ht="15">
      <c r="A265" s="7" t="s">
        <v>2723</v>
      </c>
      <c r="B265" s="7" t="s">
        <v>200</v>
      </c>
      <c r="C265" s="7" t="s">
        <v>2636</v>
      </c>
      <c r="D265" s="8">
        <v>42371</v>
      </c>
      <c r="E265" s="7"/>
      <c r="F265" s="7">
        <v>18.5</v>
      </c>
      <c r="G265" s="7">
        <v>0</v>
      </c>
      <c r="H265" s="7">
        <v>10.3</v>
      </c>
      <c r="I265" s="7">
        <v>12.6</v>
      </c>
      <c r="J265" s="7">
        <v>38.1</v>
      </c>
      <c r="K265" s="7">
        <v>21.4</v>
      </c>
    </row>
    <row r="266" spans="1:11" ht="15">
      <c r="A266" s="7" t="s">
        <v>2724</v>
      </c>
      <c r="B266" s="7" t="s">
        <v>625</v>
      </c>
      <c r="C266" s="7" t="s">
        <v>2636</v>
      </c>
      <c r="D266" s="7" t="s">
        <v>2642</v>
      </c>
      <c r="E266" s="7"/>
      <c r="F266" s="7">
        <v>0</v>
      </c>
      <c r="G266" s="7">
        <v>0</v>
      </c>
      <c r="H266" s="7">
        <v>17.8</v>
      </c>
      <c r="I266" s="7">
        <v>10.199999999999999</v>
      </c>
      <c r="J266" s="7">
        <v>38.799999999999997</v>
      </c>
      <c r="K266" s="7">
        <v>16.5</v>
      </c>
    </row>
    <row r="267" spans="1:11" ht="15">
      <c r="A267" s="7" t="s">
        <v>2725</v>
      </c>
      <c r="B267" s="7" t="s">
        <v>1324</v>
      </c>
      <c r="C267" s="7" t="s">
        <v>2636</v>
      </c>
      <c r="D267" s="7" t="s">
        <v>2656</v>
      </c>
      <c r="E267" s="7"/>
      <c r="F267" s="7">
        <v>13.6</v>
      </c>
      <c r="G267" s="7">
        <v>0</v>
      </c>
      <c r="H267" s="7">
        <v>10.3</v>
      </c>
      <c r="I267" s="7">
        <v>15.2</v>
      </c>
      <c r="J267" s="7">
        <v>27.6</v>
      </c>
      <c r="K267" s="7">
        <v>21.7</v>
      </c>
    </row>
    <row r="268" spans="1:11" ht="15">
      <c r="A268" s="7" t="s">
        <v>2726</v>
      </c>
      <c r="B268" s="7" t="s">
        <v>480</v>
      </c>
      <c r="C268" s="7" t="s">
        <v>2636</v>
      </c>
      <c r="D268" s="8">
        <v>42437</v>
      </c>
      <c r="E268" s="7"/>
      <c r="F268" s="7">
        <v>0</v>
      </c>
      <c r="G268" s="7">
        <v>0</v>
      </c>
      <c r="H268" s="7">
        <v>14.5</v>
      </c>
      <c r="I268" s="7">
        <v>10.199999999999999</v>
      </c>
      <c r="J268" s="7">
        <v>39.299999999999997</v>
      </c>
      <c r="K268" s="7">
        <v>20.3</v>
      </c>
    </row>
    <row r="269" spans="1:11" ht="15">
      <c r="A269" s="7" t="s">
        <v>2727</v>
      </c>
      <c r="B269" s="7" t="s">
        <v>539</v>
      </c>
      <c r="C269" s="7" t="s">
        <v>2636</v>
      </c>
      <c r="D269" s="8">
        <v>42403</v>
      </c>
      <c r="E269" s="7"/>
      <c r="F269" s="7">
        <v>0</v>
      </c>
      <c r="G269" s="7">
        <v>0</v>
      </c>
      <c r="H269" s="7">
        <v>22.9</v>
      </c>
      <c r="I269" s="7">
        <v>5.3</v>
      </c>
      <c r="J269" s="7">
        <v>40.700000000000003</v>
      </c>
      <c r="K269" s="7">
        <v>16</v>
      </c>
    </row>
    <row r="270" spans="1:11" ht="15">
      <c r="A270" s="7" t="s">
        <v>2728</v>
      </c>
      <c r="B270" s="7" t="s">
        <v>1147</v>
      </c>
      <c r="C270" s="7" t="s">
        <v>2636</v>
      </c>
      <c r="D270" s="7" t="s">
        <v>2667</v>
      </c>
      <c r="E270" s="7"/>
      <c r="F270" s="7">
        <v>11.5</v>
      </c>
      <c r="G270" s="7">
        <v>0</v>
      </c>
      <c r="H270" s="7">
        <v>0</v>
      </c>
      <c r="I270" s="7">
        <v>21.7</v>
      </c>
      <c r="J270" s="7">
        <v>37.4</v>
      </c>
      <c r="K270" s="7">
        <v>21.7</v>
      </c>
    </row>
    <row r="271" spans="1:11" ht="15">
      <c r="A271" s="7" t="s">
        <v>2729</v>
      </c>
      <c r="B271" s="7" t="s">
        <v>679</v>
      </c>
      <c r="C271" s="7" t="s">
        <v>2636</v>
      </c>
      <c r="D271" s="7" t="s">
        <v>2642</v>
      </c>
      <c r="E271" s="7"/>
      <c r="F271" s="7">
        <v>0</v>
      </c>
      <c r="G271" s="7">
        <v>0</v>
      </c>
      <c r="H271" s="7">
        <v>17.8</v>
      </c>
      <c r="I271" s="7">
        <v>11.6</v>
      </c>
      <c r="J271" s="7">
        <v>37.299999999999997</v>
      </c>
      <c r="K271" s="7">
        <v>21.2</v>
      </c>
    </row>
    <row r="272" spans="1:11" ht="15">
      <c r="A272" s="7" t="s">
        <v>2730</v>
      </c>
      <c r="B272" s="7" t="s">
        <v>2731</v>
      </c>
      <c r="C272" s="7" t="s">
        <v>2636</v>
      </c>
      <c r="D272" s="7" t="s">
        <v>2642</v>
      </c>
      <c r="E272" s="7"/>
      <c r="F272" s="7">
        <v>0</v>
      </c>
      <c r="G272" s="7">
        <v>0</v>
      </c>
      <c r="H272" s="7">
        <v>14.5</v>
      </c>
      <c r="I272" s="7">
        <v>11.8</v>
      </c>
      <c r="J272" s="7">
        <v>43.6</v>
      </c>
      <c r="K272" s="7">
        <v>17.8</v>
      </c>
    </row>
    <row r="273" spans="1:11" ht="15">
      <c r="A273" s="7" t="s">
        <v>2732</v>
      </c>
      <c r="B273" s="7" t="s">
        <v>2733</v>
      </c>
      <c r="C273" s="7" t="s">
        <v>2636</v>
      </c>
      <c r="D273" s="7" t="s">
        <v>2642</v>
      </c>
      <c r="E273" s="7"/>
      <c r="F273" s="7">
        <v>11.5</v>
      </c>
      <c r="G273" s="7">
        <v>0</v>
      </c>
      <c r="H273" s="7">
        <v>14.5</v>
      </c>
      <c r="I273" s="7">
        <v>14.4</v>
      </c>
      <c r="J273" s="7">
        <v>40.299999999999997</v>
      </c>
      <c r="K273" s="7">
        <v>15.9</v>
      </c>
    </row>
    <row r="274" spans="1:11" ht="15">
      <c r="A274" s="7" t="s">
        <v>2734</v>
      </c>
      <c r="B274" s="7" t="s">
        <v>363</v>
      </c>
      <c r="C274" s="7" t="s">
        <v>2636</v>
      </c>
      <c r="D274" s="7" t="s">
        <v>2667</v>
      </c>
      <c r="E274" s="7"/>
      <c r="F274" s="7">
        <v>0</v>
      </c>
      <c r="G274" s="7">
        <v>11.5</v>
      </c>
      <c r="H274" s="7">
        <v>0</v>
      </c>
      <c r="I274" s="7">
        <v>21.3</v>
      </c>
      <c r="J274" s="7">
        <v>38.700000000000003</v>
      </c>
      <c r="K274" s="7">
        <v>22.5</v>
      </c>
    </row>
    <row r="275" spans="1:11" ht="15">
      <c r="A275" s="7" t="s">
        <v>2735</v>
      </c>
      <c r="B275" s="7" t="s">
        <v>143</v>
      </c>
      <c r="C275" s="7" t="s">
        <v>2636</v>
      </c>
      <c r="D275" s="7">
        <v>7</v>
      </c>
      <c r="E275" s="7"/>
      <c r="F275" s="7">
        <v>0</v>
      </c>
      <c r="G275" s="7">
        <v>0</v>
      </c>
      <c r="H275" s="7">
        <v>14.5</v>
      </c>
      <c r="I275" s="7">
        <v>23.5</v>
      </c>
      <c r="J275" s="7">
        <v>35.200000000000003</v>
      </c>
      <c r="K275" s="7">
        <v>23.1</v>
      </c>
    </row>
    <row r="276" spans="1:11" ht="15">
      <c r="A276" s="7" t="s">
        <v>2736</v>
      </c>
      <c r="B276" s="7" t="s">
        <v>251</v>
      </c>
      <c r="C276" s="7" t="s">
        <v>2636</v>
      </c>
      <c r="D276" s="7" t="s">
        <v>2656</v>
      </c>
      <c r="E276" s="7"/>
      <c r="F276" s="7">
        <v>0</v>
      </c>
      <c r="G276" s="7">
        <v>0</v>
      </c>
      <c r="H276" s="7">
        <v>10.3</v>
      </c>
      <c r="I276" s="7">
        <v>18.899999999999999</v>
      </c>
      <c r="J276" s="7">
        <v>32.299999999999997</v>
      </c>
      <c r="K276" s="7">
        <v>20.8</v>
      </c>
    </row>
    <row r="277" spans="1:11" ht="15">
      <c r="A277" s="7" t="s">
        <v>2737</v>
      </c>
      <c r="B277" s="7" t="s">
        <v>2738</v>
      </c>
      <c r="C277" s="7" t="s">
        <v>2636</v>
      </c>
      <c r="D277" s="8">
        <v>42656</v>
      </c>
      <c r="E277" s="7"/>
      <c r="F277" s="7">
        <v>11.5</v>
      </c>
      <c r="G277" s="7">
        <v>16.3</v>
      </c>
      <c r="H277" s="7">
        <v>0</v>
      </c>
      <c r="I277" s="7">
        <v>10.5</v>
      </c>
      <c r="J277" s="7">
        <v>33.1</v>
      </c>
      <c r="K277" s="7">
        <v>19.399999999999999</v>
      </c>
    </row>
    <row r="278" spans="1:11" ht="15">
      <c r="A278" s="7" t="s">
        <v>2739</v>
      </c>
      <c r="B278" s="7" t="s">
        <v>2740</v>
      </c>
      <c r="C278" s="7" t="s">
        <v>2636</v>
      </c>
      <c r="D278" s="7" t="s">
        <v>2667</v>
      </c>
      <c r="E278" s="7"/>
      <c r="F278" s="7">
        <v>0</v>
      </c>
      <c r="G278" s="7">
        <v>7.7</v>
      </c>
      <c r="H278" s="7">
        <v>0</v>
      </c>
      <c r="I278" s="7">
        <v>16.2</v>
      </c>
      <c r="J278" s="7">
        <v>36.5</v>
      </c>
      <c r="K278" s="7">
        <v>20.100000000000001</v>
      </c>
    </row>
    <row r="279" spans="1:11" ht="15">
      <c r="A279" s="7" t="s">
        <v>2741</v>
      </c>
      <c r="B279" s="7" t="s">
        <v>2742</v>
      </c>
      <c r="C279" s="7" t="s">
        <v>2636</v>
      </c>
      <c r="D279" s="7" t="s">
        <v>2642</v>
      </c>
      <c r="E279" s="7"/>
      <c r="F279" s="7">
        <v>0</v>
      </c>
      <c r="G279" s="7">
        <v>0</v>
      </c>
      <c r="H279" s="7">
        <v>14.5</v>
      </c>
      <c r="I279" s="7">
        <v>13.9</v>
      </c>
      <c r="J279" s="7">
        <v>38.5</v>
      </c>
      <c r="K279" s="7">
        <v>16.600000000000001</v>
      </c>
    </row>
    <row r="280" spans="1:11" ht="15">
      <c r="A280" s="7" t="s">
        <v>2743</v>
      </c>
      <c r="B280" s="7" t="s">
        <v>390</v>
      </c>
      <c r="C280" s="7" t="s">
        <v>2636</v>
      </c>
      <c r="D280" s="8">
        <v>42437</v>
      </c>
      <c r="E280" s="7"/>
      <c r="F280" s="7">
        <v>17</v>
      </c>
      <c r="G280" s="7">
        <v>0</v>
      </c>
      <c r="H280" s="7">
        <v>0</v>
      </c>
      <c r="I280" s="7">
        <v>10.3</v>
      </c>
      <c r="J280" s="7">
        <v>47.4</v>
      </c>
      <c r="K280" s="7">
        <v>23.1</v>
      </c>
    </row>
    <row r="281" spans="1:11" ht="15">
      <c r="A281" s="7" t="s">
        <v>2744</v>
      </c>
      <c r="B281" s="7" t="s">
        <v>2745</v>
      </c>
      <c r="C281" s="7" t="s">
        <v>2636</v>
      </c>
      <c r="D281" s="7" t="s">
        <v>2642</v>
      </c>
      <c r="E281" s="7"/>
      <c r="F281" s="7">
        <v>8.9</v>
      </c>
      <c r="G281" s="7">
        <v>0</v>
      </c>
      <c r="H281" s="7">
        <v>17.8</v>
      </c>
      <c r="I281" s="7">
        <v>13.9</v>
      </c>
      <c r="J281" s="7">
        <v>37.6</v>
      </c>
      <c r="K281" s="7">
        <v>16.399999999999999</v>
      </c>
    </row>
    <row r="282" spans="1:11" ht="15">
      <c r="A282" s="7" t="s">
        <v>2746</v>
      </c>
      <c r="B282" s="7" t="s">
        <v>2747</v>
      </c>
      <c r="C282" s="7" t="s">
        <v>2636</v>
      </c>
      <c r="D282" s="7" t="s">
        <v>2642</v>
      </c>
      <c r="E282" s="7"/>
      <c r="F282" s="7">
        <v>17</v>
      </c>
      <c r="G282" s="7">
        <v>0</v>
      </c>
      <c r="H282" s="7">
        <v>14.5</v>
      </c>
      <c r="I282" s="7">
        <v>13.7</v>
      </c>
      <c r="J282" s="7">
        <v>35.1</v>
      </c>
      <c r="K282" s="7">
        <v>19.8</v>
      </c>
    </row>
    <row r="283" spans="1:11" ht="15">
      <c r="A283" s="7" t="s">
        <v>2748</v>
      </c>
      <c r="B283" s="7" t="s">
        <v>214</v>
      </c>
      <c r="C283" s="7" t="s">
        <v>2636</v>
      </c>
      <c r="D283" s="7" t="s">
        <v>2642</v>
      </c>
      <c r="E283" s="7"/>
      <c r="F283" s="7">
        <v>12.6</v>
      </c>
      <c r="G283" s="7">
        <v>0</v>
      </c>
      <c r="H283" s="7">
        <v>22.9</v>
      </c>
      <c r="I283" s="7">
        <v>13.6</v>
      </c>
      <c r="J283" s="7">
        <v>31.1</v>
      </c>
      <c r="K283" s="7">
        <v>21.5</v>
      </c>
    </row>
    <row r="284" spans="1:11" ht="15">
      <c r="A284" s="7" t="s">
        <v>2749</v>
      </c>
      <c r="B284" s="7" t="s">
        <v>305</v>
      </c>
      <c r="C284" s="7" t="s">
        <v>2636</v>
      </c>
      <c r="D284" s="8">
        <v>42564</v>
      </c>
      <c r="E284" s="7"/>
      <c r="F284" s="7">
        <v>0</v>
      </c>
      <c r="G284" s="7">
        <v>0</v>
      </c>
      <c r="H284" s="7">
        <v>14.5</v>
      </c>
      <c r="I284" s="7">
        <v>16.100000000000001</v>
      </c>
      <c r="J284" s="7">
        <v>44.4</v>
      </c>
      <c r="K284" s="7">
        <v>21.5</v>
      </c>
    </row>
    <row r="285" spans="1:11" ht="15">
      <c r="A285" s="7" t="s">
        <v>2750</v>
      </c>
      <c r="B285" s="7" t="s">
        <v>457</v>
      </c>
      <c r="C285" s="7" t="s">
        <v>2636</v>
      </c>
      <c r="D285" s="8">
        <v>42437</v>
      </c>
      <c r="E285" s="7"/>
      <c r="F285" s="7">
        <v>13.6</v>
      </c>
      <c r="G285" s="7">
        <v>23.1</v>
      </c>
      <c r="H285" s="7">
        <v>0</v>
      </c>
      <c r="I285" s="7">
        <v>6.2</v>
      </c>
      <c r="J285" s="7">
        <v>36.700000000000003</v>
      </c>
      <c r="K285" s="7">
        <v>22.5</v>
      </c>
    </row>
    <row r="286" spans="1:11" ht="15">
      <c r="A286" s="7" t="s">
        <v>2751</v>
      </c>
      <c r="B286" s="7" t="s">
        <v>532</v>
      </c>
      <c r="C286" s="7" t="s">
        <v>2636</v>
      </c>
      <c r="D286" s="7" t="s">
        <v>2642</v>
      </c>
      <c r="E286" s="7"/>
      <c r="F286" s="7">
        <v>0</v>
      </c>
      <c r="G286" s="7">
        <v>0</v>
      </c>
      <c r="H286" s="7">
        <v>20.5</v>
      </c>
      <c r="I286" s="7">
        <v>8.9</v>
      </c>
      <c r="J286" s="7">
        <v>40.799999999999997</v>
      </c>
      <c r="K286" s="7">
        <v>19.5</v>
      </c>
    </row>
    <row r="287" spans="1:11" ht="15">
      <c r="A287" s="7" t="s">
        <v>2752</v>
      </c>
      <c r="B287" s="7" t="s">
        <v>195</v>
      </c>
      <c r="C287" s="7" t="s">
        <v>2636</v>
      </c>
      <c r="D287" s="7" t="s">
        <v>2656</v>
      </c>
      <c r="E287" s="7"/>
      <c r="F287" s="7">
        <v>0</v>
      </c>
      <c r="G287" s="7">
        <v>22.4</v>
      </c>
      <c r="H287" s="7">
        <v>0</v>
      </c>
      <c r="I287" s="7">
        <v>13.8</v>
      </c>
      <c r="J287" s="7">
        <v>29.8</v>
      </c>
      <c r="K287" s="7">
        <v>24.2</v>
      </c>
    </row>
    <row r="288" spans="1:11" ht="15">
      <c r="A288" s="7" t="s">
        <v>2753</v>
      </c>
      <c r="B288" s="7" t="s">
        <v>391</v>
      </c>
      <c r="C288" s="7" t="s">
        <v>2636</v>
      </c>
      <c r="D288" s="8">
        <v>42627</v>
      </c>
      <c r="E288" s="7"/>
      <c r="F288" s="7">
        <v>0</v>
      </c>
      <c r="G288" s="7">
        <v>0</v>
      </c>
      <c r="H288" s="7">
        <v>10.3</v>
      </c>
      <c r="I288" s="7">
        <v>15.4</v>
      </c>
      <c r="J288" s="7">
        <v>31.6</v>
      </c>
      <c r="K288" s="7">
        <v>25.4</v>
      </c>
    </row>
    <row r="289" spans="1:11" ht="15">
      <c r="A289" s="7" t="s">
        <v>2754</v>
      </c>
      <c r="B289" s="7" t="s">
        <v>2755</v>
      </c>
      <c r="C289" s="7" t="s">
        <v>2636</v>
      </c>
      <c r="D289" s="8">
        <v>42371</v>
      </c>
      <c r="E289" s="7"/>
      <c r="F289" s="7">
        <v>18.5</v>
      </c>
      <c r="G289" s="7">
        <v>0</v>
      </c>
      <c r="H289" s="7">
        <v>14.5</v>
      </c>
      <c r="I289" s="7">
        <v>15.7</v>
      </c>
      <c r="J289" s="7">
        <v>35.200000000000003</v>
      </c>
      <c r="K289" s="7">
        <v>21.3</v>
      </c>
    </row>
    <row r="290" spans="1:11" ht="15">
      <c r="A290" s="7" t="s">
        <v>2756</v>
      </c>
      <c r="B290" s="7" t="s">
        <v>234</v>
      </c>
      <c r="C290" s="7" t="s">
        <v>2636</v>
      </c>
      <c r="D290" s="8">
        <v>42560</v>
      </c>
      <c r="E290" s="7"/>
      <c r="F290" s="7">
        <v>0</v>
      </c>
      <c r="G290" s="7">
        <v>19.600000000000001</v>
      </c>
      <c r="H290" s="7">
        <v>0</v>
      </c>
      <c r="I290" s="7">
        <v>11.4</v>
      </c>
      <c r="J290" s="7">
        <v>35.799999999999997</v>
      </c>
      <c r="K290" s="7">
        <v>16.5</v>
      </c>
    </row>
    <row r="291" spans="1:11" ht="15">
      <c r="A291" s="7" t="s">
        <v>2757</v>
      </c>
      <c r="B291" s="7" t="s">
        <v>592</v>
      </c>
      <c r="C291" s="7" t="s">
        <v>2636</v>
      </c>
      <c r="D291" s="8">
        <v>42437</v>
      </c>
      <c r="E291" s="7"/>
      <c r="F291" s="7">
        <v>15.4</v>
      </c>
      <c r="G291" s="7">
        <v>0</v>
      </c>
      <c r="H291" s="7">
        <v>14.5</v>
      </c>
      <c r="I291" s="7">
        <v>7.7</v>
      </c>
      <c r="J291" s="7">
        <v>41.7</v>
      </c>
      <c r="K291" s="7">
        <v>21.5</v>
      </c>
    </row>
    <row r="292" spans="1:11" ht="15">
      <c r="A292" s="7" t="s">
        <v>2758</v>
      </c>
      <c r="B292" s="7" t="s">
        <v>1336</v>
      </c>
      <c r="C292" s="7" t="s">
        <v>2636</v>
      </c>
      <c r="D292" s="7" t="s">
        <v>2667</v>
      </c>
      <c r="E292" s="7"/>
      <c r="F292" s="7">
        <v>0</v>
      </c>
      <c r="G292" s="7">
        <v>0</v>
      </c>
      <c r="H292" s="7">
        <v>20.5</v>
      </c>
      <c r="I292" s="7">
        <v>13.6</v>
      </c>
      <c r="J292" s="7">
        <v>30.3</v>
      </c>
      <c r="K292" s="7">
        <v>19.3</v>
      </c>
    </row>
    <row r="293" spans="1:11" ht="15">
      <c r="A293" s="7" t="s">
        <v>2759</v>
      </c>
      <c r="B293" s="7" t="s">
        <v>342</v>
      </c>
      <c r="C293" s="7" t="s">
        <v>2636</v>
      </c>
      <c r="D293" s="8">
        <v>42564</v>
      </c>
      <c r="E293" s="7"/>
      <c r="F293" s="7">
        <v>0</v>
      </c>
      <c r="G293" s="7">
        <v>0</v>
      </c>
      <c r="H293" s="7">
        <v>17.8</v>
      </c>
      <c r="I293" s="7">
        <v>12.4</v>
      </c>
      <c r="J293" s="7">
        <v>29.4</v>
      </c>
      <c r="K293" s="7">
        <v>21.1</v>
      </c>
    </row>
    <row r="294" spans="1:11" ht="15">
      <c r="A294" s="7" t="s">
        <v>2760</v>
      </c>
      <c r="B294" s="7" t="s">
        <v>157</v>
      </c>
      <c r="C294" s="7" t="s">
        <v>2636</v>
      </c>
      <c r="D294" s="8">
        <v>42564</v>
      </c>
      <c r="E294" s="7"/>
      <c r="F294" s="7">
        <v>0</v>
      </c>
      <c r="G294" s="7">
        <v>0</v>
      </c>
      <c r="H294" s="7">
        <v>14.5</v>
      </c>
      <c r="I294" s="7">
        <v>12.8</v>
      </c>
      <c r="J294" s="7">
        <v>43.2</v>
      </c>
      <c r="K294" s="7">
        <v>23.4</v>
      </c>
    </row>
    <row r="295" spans="1:11" ht="15">
      <c r="A295" s="7" t="s">
        <v>2761</v>
      </c>
      <c r="B295" s="7" t="s">
        <v>2762</v>
      </c>
      <c r="C295" s="7" t="s">
        <v>2636</v>
      </c>
      <c r="D295" s="7" t="s">
        <v>2656</v>
      </c>
      <c r="E295" s="7"/>
      <c r="F295" s="7">
        <v>0</v>
      </c>
      <c r="G295" s="7">
        <v>0</v>
      </c>
      <c r="H295" s="7">
        <v>10.3</v>
      </c>
      <c r="I295" s="7">
        <v>16.8</v>
      </c>
      <c r="J295" s="7">
        <v>33.5</v>
      </c>
      <c r="K295" s="7">
        <v>21.1</v>
      </c>
    </row>
    <row r="296" spans="1:11" ht="15">
      <c r="A296" s="7" t="s">
        <v>2763</v>
      </c>
      <c r="B296" s="7" t="s">
        <v>746</v>
      </c>
      <c r="C296" s="7" t="s">
        <v>2636</v>
      </c>
      <c r="D296" s="7" t="s">
        <v>2642</v>
      </c>
      <c r="E296" s="7"/>
      <c r="F296" s="7">
        <v>10.3</v>
      </c>
      <c r="G296" s="7">
        <v>14.1</v>
      </c>
      <c r="H296" s="7">
        <v>14.5</v>
      </c>
      <c r="I296" s="7">
        <v>6.7</v>
      </c>
      <c r="J296" s="7">
        <v>35.5</v>
      </c>
      <c r="K296" s="7">
        <v>14.8</v>
      </c>
    </row>
    <row r="297" spans="1:11" ht="15">
      <c r="A297" s="7" t="s">
        <v>2764</v>
      </c>
      <c r="B297" s="7" t="s">
        <v>2765</v>
      </c>
      <c r="C297" s="7" t="s">
        <v>2636</v>
      </c>
      <c r="D297" s="8">
        <v>42496</v>
      </c>
      <c r="E297" s="7"/>
      <c r="F297" s="7">
        <v>13.6</v>
      </c>
      <c r="G297" s="7">
        <v>0</v>
      </c>
      <c r="H297" s="7">
        <v>10.3</v>
      </c>
      <c r="I297" s="7">
        <v>10.5</v>
      </c>
      <c r="J297" s="7">
        <v>31.8</v>
      </c>
      <c r="K297" s="7">
        <v>28.9</v>
      </c>
    </row>
    <row r="298" spans="1:11" ht="15">
      <c r="A298" s="7" t="s">
        <v>2766</v>
      </c>
      <c r="B298" s="7" t="s">
        <v>1292</v>
      </c>
      <c r="C298" s="7" t="s">
        <v>2636</v>
      </c>
      <c r="D298" s="8">
        <v>42564</v>
      </c>
      <c r="E298" s="7"/>
      <c r="F298" s="7">
        <v>0</v>
      </c>
      <c r="G298" s="7">
        <v>0</v>
      </c>
      <c r="H298" s="7">
        <v>14.5</v>
      </c>
      <c r="I298" s="7">
        <v>12</v>
      </c>
      <c r="J298" s="7">
        <v>43.7</v>
      </c>
      <c r="K298" s="7">
        <v>20.399999999999999</v>
      </c>
    </row>
    <row r="299" spans="1:11" ht="15">
      <c r="A299" s="7" t="s">
        <v>2767</v>
      </c>
      <c r="B299" s="7" t="s">
        <v>486</v>
      </c>
      <c r="C299" s="7" t="s">
        <v>2636</v>
      </c>
      <c r="D299" s="8">
        <v>42661</v>
      </c>
      <c r="E299" s="7"/>
      <c r="F299" s="7">
        <v>0</v>
      </c>
      <c r="G299" s="7">
        <v>0</v>
      </c>
      <c r="H299" s="7">
        <v>10.3</v>
      </c>
      <c r="I299" s="7">
        <v>9.9</v>
      </c>
      <c r="J299" s="7">
        <v>41.9</v>
      </c>
      <c r="K299" s="7">
        <v>16</v>
      </c>
    </row>
    <row r="300" spans="1:11" ht="15">
      <c r="A300" s="7" t="s">
        <v>2768</v>
      </c>
      <c r="B300" s="7" t="s">
        <v>2769</v>
      </c>
      <c r="C300" s="7" t="s">
        <v>2636</v>
      </c>
      <c r="D300" s="7" t="s">
        <v>2642</v>
      </c>
      <c r="E300" s="7"/>
      <c r="F300" s="7">
        <v>0</v>
      </c>
      <c r="G300" s="7">
        <v>0</v>
      </c>
      <c r="H300" s="7">
        <v>10.3</v>
      </c>
      <c r="I300" s="7">
        <v>21.3</v>
      </c>
      <c r="J300" s="7">
        <v>32.299999999999997</v>
      </c>
      <c r="K300" s="7">
        <v>21.4</v>
      </c>
    </row>
    <row r="301" spans="1:11" ht="15">
      <c r="A301" s="7" t="s">
        <v>2770</v>
      </c>
      <c r="B301" s="7" t="s">
        <v>116</v>
      </c>
      <c r="C301" s="7" t="s">
        <v>2636</v>
      </c>
      <c r="D301" s="8">
        <v>42466</v>
      </c>
      <c r="E301" s="7"/>
      <c r="F301" s="7">
        <v>0</v>
      </c>
      <c r="G301" s="7">
        <v>0</v>
      </c>
      <c r="H301" s="7">
        <v>10.3</v>
      </c>
      <c r="I301" s="7">
        <v>5.8</v>
      </c>
      <c r="J301" s="7">
        <v>53.7</v>
      </c>
      <c r="K301" s="7">
        <v>23.4</v>
      </c>
    </row>
    <row r="302" spans="1:11" ht="15">
      <c r="A302" s="7" t="s">
        <v>2772</v>
      </c>
      <c r="B302" s="7" t="s">
        <v>166</v>
      </c>
      <c r="C302" s="7" t="s">
        <v>2771</v>
      </c>
      <c r="D302" s="8">
        <v>42469</v>
      </c>
      <c r="E302" s="7"/>
      <c r="F302" s="7">
        <v>0</v>
      </c>
      <c r="G302" s="7">
        <v>0</v>
      </c>
      <c r="H302" s="7">
        <v>0</v>
      </c>
      <c r="I302" s="7">
        <v>12.1</v>
      </c>
      <c r="J302" s="7">
        <v>45.2</v>
      </c>
      <c r="K302" s="7">
        <v>20.7</v>
      </c>
    </row>
    <row r="303" spans="1:11" ht="15">
      <c r="A303" s="7" t="s">
        <v>2773</v>
      </c>
      <c r="B303" s="7" t="s">
        <v>2774</v>
      </c>
      <c r="C303" s="7" t="s">
        <v>2771</v>
      </c>
      <c r="D303" s="7" t="s">
        <v>2775</v>
      </c>
      <c r="E303" s="7"/>
      <c r="F303" s="7">
        <v>0</v>
      </c>
      <c r="G303" s="7">
        <v>0</v>
      </c>
      <c r="H303" s="7">
        <v>10.3</v>
      </c>
      <c r="I303" s="7">
        <v>2.1</v>
      </c>
      <c r="J303" s="7">
        <v>42.9</v>
      </c>
      <c r="K303" s="7">
        <v>17.5</v>
      </c>
    </row>
    <row r="304" spans="1:11" ht="15">
      <c r="A304" s="7" t="s">
        <v>2776</v>
      </c>
      <c r="B304" s="7" t="s">
        <v>313</v>
      </c>
      <c r="C304" s="7" t="s">
        <v>2771</v>
      </c>
      <c r="D304" s="7" t="s">
        <v>2777</v>
      </c>
      <c r="E304" s="7"/>
      <c r="F304" s="7">
        <v>0</v>
      </c>
      <c r="G304" s="7">
        <v>0</v>
      </c>
      <c r="H304" s="7">
        <v>14.5</v>
      </c>
      <c r="I304" s="7">
        <v>14.9</v>
      </c>
      <c r="J304" s="7">
        <v>22.9</v>
      </c>
      <c r="K304" s="7">
        <v>17.399999999999999</v>
      </c>
    </row>
    <row r="305" spans="1:11" ht="15">
      <c r="A305" s="7" t="s">
        <v>2778</v>
      </c>
      <c r="B305" s="7" t="s">
        <v>2779</v>
      </c>
      <c r="C305" s="7" t="s">
        <v>2771</v>
      </c>
      <c r="D305" s="8">
        <v>42560</v>
      </c>
      <c r="E305" s="7"/>
      <c r="F305" s="7">
        <v>0</v>
      </c>
      <c r="G305" s="7">
        <v>0</v>
      </c>
      <c r="H305" s="7">
        <v>10.3</v>
      </c>
      <c r="I305" s="7">
        <v>1.5</v>
      </c>
      <c r="J305" s="7">
        <v>30.5</v>
      </c>
      <c r="K305" s="7">
        <v>39.6</v>
      </c>
    </row>
    <row r="306" spans="1:11" ht="15">
      <c r="A306" s="7" t="s">
        <v>2780</v>
      </c>
      <c r="B306" s="7" t="s">
        <v>1544</v>
      </c>
      <c r="C306" s="7" t="s">
        <v>2771</v>
      </c>
      <c r="D306" s="7" t="s">
        <v>2775</v>
      </c>
      <c r="E306" s="7"/>
      <c r="F306" s="7">
        <v>0</v>
      </c>
      <c r="G306" s="7">
        <v>0</v>
      </c>
      <c r="H306" s="7">
        <v>0</v>
      </c>
      <c r="I306" s="7">
        <v>3</v>
      </c>
      <c r="J306" s="7">
        <v>51.7</v>
      </c>
      <c r="K306" s="7">
        <v>17.399999999999999</v>
      </c>
    </row>
    <row r="307" spans="1:11" ht="15">
      <c r="A307" s="7" t="s">
        <v>2781</v>
      </c>
      <c r="B307" s="7" t="s">
        <v>474</v>
      </c>
      <c r="C307" s="7" t="s">
        <v>2771</v>
      </c>
      <c r="D307" s="8">
        <v>42433</v>
      </c>
      <c r="E307" s="7"/>
      <c r="F307" s="7">
        <v>0</v>
      </c>
      <c r="G307" s="7">
        <v>0</v>
      </c>
      <c r="H307" s="7">
        <v>10.3</v>
      </c>
      <c r="I307" s="7">
        <v>2.8</v>
      </c>
      <c r="J307" s="7">
        <v>34.299999999999997</v>
      </c>
      <c r="K307" s="7">
        <v>22.9</v>
      </c>
    </row>
    <row r="308" spans="1:11" ht="15">
      <c r="A308" s="7" t="s">
        <v>2782</v>
      </c>
      <c r="B308" s="7" t="s">
        <v>597</v>
      </c>
      <c r="C308" s="7" t="s">
        <v>2771</v>
      </c>
      <c r="D308" s="8">
        <v>42655</v>
      </c>
      <c r="E308" s="7"/>
      <c r="F308" s="7">
        <v>0</v>
      </c>
      <c r="G308" s="7">
        <v>0</v>
      </c>
      <c r="H308" s="7">
        <v>14.5</v>
      </c>
      <c r="I308" s="7">
        <v>9.4</v>
      </c>
      <c r="J308" s="7">
        <v>28.5</v>
      </c>
      <c r="K308" s="7">
        <v>17</v>
      </c>
    </row>
    <row r="309" spans="1:11" ht="15">
      <c r="A309" s="7" t="s">
        <v>2783</v>
      </c>
      <c r="B309" s="7" t="s">
        <v>1473</v>
      </c>
      <c r="C309" s="7" t="s">
        <v>2771</v>
      </c>
      <c r="D309" s="7" t="s">
        <v>2775</v>
      </c>
      <c r="E309" s="7"/>
      <c r="F309" s="7">
        <v>0</v>
      </c>
      <c r="G309" s="7">
        <v>0</v>
      </c>
      <c r="H309" s="7">
        <v>0</v>
      </c>
      <c r="I309" s="7">
        <v>11.9</v>
      </c>
      <c r="J309" s="7">
        <v>41.3</v>
      </c>
      <c r="K309" s="7">
        <v>17.8</v>
      </c>
    </row>
    <row r="310" spans="1:11" ht="15">
      <c r="A310" s="7" t="s">
        <v>2784</v>
      </c>
      <c r="B310" s="7" t="s">
        <v>1615</v>
      </c>
      <c r="C310" s="7" t="s">
        <v>2771</v>
      </c>
      <c r="D310" s="7" t="s">
        <v>2775</v>
      </c>
      <c r="E310" s="7"/>
      <c r="F310" s="7">
        <v>0</v>
      </c>
      <c r="G310" s="7">
        <v>0</v>
      </c>
      <c r="H310" s="7">
        <v>20.5</v>
      </c>
      <c r="I310" s="7">
        <v>7.9</v>
      </c>
      <c r="J310" s="7">
        <v>25.2</v>
      </c>
      <c r="K310" s="7">
        <v>16.8</v>
      </c>
    </row>
    <row r="311" spans="1:11" ht="15">
      <c r="A311" s="7" t="s">
        <v>2785</v>
      </c>
      <c r="B311" s="7" t="s">
        <v>2786</v>
      </c>
      <c r="C311" s="7" t="s">
        <v>2771</v>
      </c>
      <c r="D311" s="8">
        <v>42469</v>
      </c>
      <c r="E311" s="7"/>
      <c r="F311" s="7">
        <v>19.2</v>
      </c>
      <c r="G311" s="7">
        <v>0</v>
      </c>
      <c r="H311" s="7">
        <v>0</v>
      </c>
      <c r="I311" s="7">
        <v>9.1</v>
      </c>
      <c r="J311" s="7">
        <v>42.3</v>
      </c>
      <c r="K311" s="7">
        <v>13.2</v>
      </c>
    </row>
    <row r="312" spans="1:11" ht="15">
      <c r="A312" s="7" t="s">
        <v>2787</v>
      </c>
      <c r="B312" s="7" t="s">
        <v>300</v>
      </c>
      <c r="C312" s="7" t="s">
        <v>2771</v>
      </c>
      <c r="D312" s="7" t="s">
        <v>2788</v>
      </c>
      <c r="E312" s="7"/>
      <c r="F312" s="7">
        <v>12.6</v>
      </c>
      <c r="G312" s="7">
        <v>0</v>
      </c>
      <c r="H312" s="7">
        <v>0</v>
      </c>
      <c r="I312" s="7">
        <v>13.1</v>
      </c>
      <c r="J312" s="7">
        <v>34.5</v>
      </c>
      <c r="K312" s="7">
        <v>18.5</v>
      </c>
    </row>
    <row r="313" spans="1:11" ht="15">
      <c r="A313" s="7" t="s">
        <v>2789</v>
      </c>
      <c r="B313" s="7" t="s">
        <v>517</v>
      </c>
      <c r="C313" s="7" t="s">
        <v>2771</v>
      </c>
      <c r="D313" s="7" t="s">
        <v>2775</v>
      </c>
      <c r="E313" s="7"/>
      <c r="F313" s="7">
        <v>0</v>
      </c>
      <c r="G313" s="7">
        <v>0</v>
      </c>
      <c r="H313" s="7">
        <v>10.3</v>
      </c>
      <c r="I313" s="7">
        <v>6.9</v>
      </c>
      <c r="J313" s="7">
        <v>42.3</v>
      </c>
      <c r="K313" s="7">
        <v>17.3</v>
      </c>
    </row>
    <row r="314" spans="1:11" ht="15">
      <c r="A314" s="7" t="s">
        <v>2790</v>
      </c>
      <c r="B314" s="7" t="s">
        <v>508</v>
      </c>
      <c r="C314" s="7" t="s">
        <v>2771</v>
      </c>
      <c r="D314" s="7" t="s">
        <v>2775</v>
      </c>
      <c r="E314" s="7"/>
      <c r="F314" s="7">
        <v>0</v>
      </c>
      <c r="G314" s="7">
        <v>0</v>
      </c>
      <c r="H314" s="7">
        <v>10.3</v>
      </c>
      <c r="I314" s="7">
        <v>3.7</v>
      </c>
      <c r="J314" s="7">
        <v>35.6</v>
      </c>
      <c r="K314" s="7">
        <v>17</v>
      </c>
    </row>
    <row r="315" spans="1:11" ht="15">
      <c r="A315" s="7" t="s">
        <v>2791</v>
      </c>
      <c r="B315" s="7" t="s">
        <v>2792</v>
      </c>
      <c r="C315" s="7" t="s">
        <v>2771</v>
      </c>
      <c r="D315" s="7" t="s">
        <v>2793</v>
      </c>
      <c r="E315" s="7"/>
      <c r="F315" s="7">
        <v>0</v>
      </c>
      <c r="G315" s="7">
        <v>20</v>
      </c>
      <c r="H315" s="7">
        <v>0</v>
      </c>
      <c r="I315" s="7">
        <v>11.9</v>
      </c>
      <c r="J315" s="7">
        <v>21.6</v>
      </c>
      <c r="K315" s="7">
        <v>30.5</v>
      </c>
    </row>
    <row r="316" spans="1:11" ht="15">
      <c r="A316" s="7" t="s">
        <v>2794</v>
      </c>
      <c r="B316" s="7" t="s">
        <v>51</v>
      </c>
      <c r="C316" s="7" t="s">
        <v>2771</v>
      </c>
      <c r="D316" s="7" t="s">
        <v>2793</v>
      </c>
      <c r="E316" s="7" t="s">
        <v>2795</v>
      </c>
      <c r="F316" s="7">
        <v>21.8</v>
      </c>
      <c r="G316" s="7">
        <v>0</v>
      </c>
      <c r="H316" s="7">
        <v>10.3</v>
      </c>
      <c r="I316" s="7">
        <v>10.1</v>
      </c>
      <c r="J316" s="7">
        <v>25.8</v>
      </c>
      <c r="K316" s="7">
        <v>23.7</v>
      </c>
    </row>
    <row r="317" spans="1:11" ht="15">
      <c r="A317" s="7" t="s">
        <v>2796</v>
      </c>
      <c r="B317" s="7" t="s">
        <v>2797</v>
      </c>
      <c r="C317" s="7" t="s">
        <v>2771</v>
      </c>
      <c r="D317" s="7" t="s">
        <v>2793</v>
      </c>
      <c r="E317" s="7"/>
      <c r="F317" s="7">
        <v>7.3</v>
      </c>
      <c r="G317" s="7">
        <v>18.8</v>
      </c>
      <c r="H317" s="7">
        <v>0</v>
      </c>
      <c r="I317" s="7">
        <v>12.7</v>
      </c>
      <c r="J317" s="7">
        <v>15.5</v>
      </c>
      <c r="K317" s="7">
        <v>32.4</v>
      </c>
    </row>
    <row r="318" spans="1:11" ht="15">
      <c r="A318" s="7" t="s">
        <v>2798</v>
      </c>
      <c r="B318" s="7" t="s">
        <v>2173</v>
      </c>
      <c r="C318" s="7" t="s">
        <v>2771</v>
      </c>
      <c r="D318" s="8">
        <v>42404</v>
      </c>
      <c r="F318" s="7">
        <v>0</v>
      </c>
      <c r="G318" s="7">
        <v>0</v>
      </c>
      <c r="H318" s="7">
        <v>10.3</v>
      </c>
      <c r="I318" s="7">
        <v>4.2</v>
      </c>
      <c r="J318" s="7">
        <v>38</v>
      </c>
      <c r="K318" s="7">
        <v>19.5</v>
      </c>
    </row>
    <row r="319" spans="1:11" ht="15">
      <c r="A319" s="7" t="s">
        <v>2799</v>
      </c>
      <c r="B319" s="7" t="s">
        <v>2175</v>
      </c>
      <c r="C319" s="7" t="s">
        <v>2771</v>
      </c>
      <c r="D319" s="8">
        <v>42404</v>
      </c>
      <c r="E319" s="7"/>
      <c r="F319" s="7">
        <v>0</v>
      </c>
      <c r="G319" s="7">
        <v>0</v>
      </c>
      <c r="H319" s="7">
        <v>0</v>
      </c>
      <c r="I319" s="7">
        <v>8.1999999999999993</v>
      </c>
      <c r="J319" s="7">
        <v>40.700000000000003</v>
      </c>
      <c r="K319" s="7">
        <v>20.5</v>
      </c>
    </row>
    <row r="320" spans="1:11" ht="15">
      <c r="A320" s="7" t="s">
        <v>2800</v>
      </c>
      <c r="B320" s="7" t="s">
        <v>601</v>
      </c>
      <c r="C320" s="7" t="s">
        <v>2771</v>
      </c>
      <c r="D320" s="7" t="s">
        <v>2667</v>
      </c>
      <c r="E320" s="7"/>
      <c r="F320" s="7">
        <v>15.4</v>
      </c>
      <c r="G320" s="7">
        <v>0</v>
      </c>
      <c r="H320" s="7">
        <v>10.3</v>
      </c>
      <c r="I320" s="7">
        <v>6.2</v>
      </c>
      <c r="J320" s="7">
        <v>31</v>
      </c>
      <c r="K320" s="7">
        <v>23.3</v>
      </c>
    </row>
    <row r="321" spans="1:11" ht="15">
      <c r="A321" s="7" t="s">
        <v>2801</v>
      </c>
      <c r="B321" s="7" t="s">
        <v>224</v>
      </c>
      <c r="C321" s="7" t="s">
        <v>2771</v>
      </c>
      <c r="D321" s="7" t="s">
        <v>2777</v>
      </c>
      <c r="E321" s="7"/>
      <c r="F321" s="7">
        <v>0</v>
      </c>
      <c r="G321" s="7">
        <v>0</v>
      </c>
      <c r="H321" s="7">
        <v>10.3</v>
      </c>
      <c r="I321" s="7">
        <v>6.9</v>
      </c>
      <c r="J321" s="7">
        <v>31.6</v>
      </c>
      <c r="K321" s="7">
        <v>18</v>
      </c>
    </row>
    <row r="322" spans="1:11" ht="15">
      <c r="A322" s="7" t="s">
        <v>2802</v>
      </c>
      <c r="B322" s="7" t="s">
        <v>352</v>
      </c>
      <c r="C322" s="7" t="s">
        <v>2771</v>
      </c>
      <c r="D322" s="7" t="s">
        <v>2667</v>
      </c>
      <c r="E322" s="7"/>
      <c r="F322" s="7">
        <v>0</v>
      </c>
      <c r="G322" s="7">
        <v>0</v>
      </c>
      <c r="H322" s="7">
        <v>10.3</v>
      </c>
      <c r="I322" s="7">
        <v>7.5</v>
      </c>
      <c r="J322" s="7">
        <v>38.700000000000003</v>
      </c>
      <c r="K322" s="7">
        <v>21.6</v>
      </c>
    </row>
    <row r="323" spans="1:11" ht="15">
      <c r="A323" s="7" t="s">
        <v>2803</v>
      </c>
      <c r="B323" s="7" t="s">
        <v>2804</v>
      </c>
      <c r="C323" s="7" t="s">
        <v>2771</v>
      </c>
      <c r="D323" s="7" t="s">
        <v>2805</v>
      </c>
      <c r="E323" s="7"/>
      <c r="F323" s="7">
        <v>0</v>
      </c>
      <c r="G323" s="7">
        <v>0</v>
      </c>
      <c r="H323" s="7">
        <v>17.8</v>
      </c>
      <c r="I323" s="7">
        <v>9.3000000000000007</v>
      </c>
      <c r="J323" s="7">
        <v>30.8</v>
      </c>
      <c r="K323" s="7">
        <v>18.100000000000001</v>
      </c>
    </row>
    <row r="324" spans="1:11" ht="15">
      <c r="A324" s="7" t="s">
        <v>2806</v>
      </c>
      <c r="B324" s="7" t="s">
        <v>177</v>
      </c>
      <c r="C324" s="7" t="s">
        <v>2771</v>
      </c>
      <c r="D324" s="8">
        <v>42560</v>
      </c>
      <c r="E324" s="7"/>
      <c r="F324" s="7">
        <v>0</v>
      </c>
      <c r="G324" s="7">
        <v>0</v>
      </c>
      <c r="H324" s="7">
        <v>0</v>
      </c>
      <c r="I324" s="7">
        <v>6.8</v>
      </c>
      <c r="J324" s="7">
        <v>41.4</v>
      </c>
      <c r="K324" s="7">
        <v>23.2</v>
      </c>
    </row>
    <row r="325" spans="1:11" ht="15">
      <c r="A325" s="7" t="s">
        <v>2807</v>
      </c>
      <c r="B325" s="7" t="s">
        <v>2808</v>
      </c>
      <c r="C325" s="7" t="s">
        <v>2771</v>
      </c>
      <c r="D325" s="7">
        <v>1</v>
      </c>
      <c r="E325" s="7"/>
      <c r="F325" s="7">
        <v>0</v>
      </c>
      <c r="G325" s="7">
        <v>0</v>
      </c>
      <c r="H325" s="7">
        <v>10.3</v>
      </c>
      <c r="I325" s="7">
        <v>2.8</v>
      </c>
      <c r="J325" s="7">
        <v>37.9</v>
      </c>
      <c r="K325" s="7">
        <v>19.399999999999999</v>
      </c>
    </row>
    <row r="326" spans="1:11" ht="15">
      <c r="A326" s="7" t="s">
        <v>2809</v>
      </c>
      <c r="B326" s="7" t="s">
        <v>225</v>
      </c>
      <c r="C326" s="7" t="s">
        <v>2771</v>
      </c>
      <c r="D326" s="8">
        <v>42655</v>
      </c>
      <c r="E326" s="7"/>
      <c r="F326" s="7">
        <v>0</v>
      </c>
      <c r="G326" s="7">
        <v>0</v>
      </c>
      <c r="H326" s="7">
        <v>14.5</v>
      </c>
      <c r="I326" s="7">
        <v>10.1</v>
      </c>
      <c r="J326" s="7">
        <v>32.5</v>
      </c>
      <c r="K326" s="7">
        <v>14.4</v>
      </c>
    </row>
    <row r="327" spans="1:11" ht="15">
      <c r="A327" s="7" t="s">
        <v>2810</v>
      </c>
      <c r="B327" s="7" t="s">
        <v>2098</v>
      </c>
      <c r="C327" s="7" t="s">
        <v>2771</v>
      </c>
      <c r="D327" s="7">
        <v>4</v>
      </c>
      <c r="E327" s="7"/>
      <c r="F327" s="7">
        <v>0</v>
      </c>
      <c r="G327" s="7">
        <v>0</v>
      </c>
      <c r="H327" s="7">
        <v>20.5</v>
      </c>
      <c r="I327" s="7">
        <v>5.2</v>
      </c>
      <c r="J327" s="7">
        <v>22.9</v>
      </c>
      <c r="K327" s="7">
        <v>19</v>
      </c>
    </row>
    <row r="328" spans="1:11" ht="15">
      <c r="A328" s="7" t="s">
        <v>2811</v>
      </c>
      <c r="B328" s="7" t="s">
        <v>278</v>
      </c>
      <c r="C328" s="7" t="s">
        <v>2771</v>
      </c>
      <c r="D328" s="8">
        <v>42560</v>
      </c>
      <c r="E328" s="7"/>
      <c r="F328" s="7">
        <v>0</v>
      </c>
      <c r="G328" s="7">
        <v>0</v>
      </c>
      <c r="H328" s="7">
        <v>10.3</v>
      </c>
      <c r="I328" s="7">
        <v>5.0999999999999996</v>
      </c>
      <c r="J328" s="7">
        <v>39.5</v>
      </c>
      <c r="K328" s="7">
        <v>19.5</v>
      </c>
    </row>
    <row r="329" spans="1:11" ht="15">
      <c r="A329" s="7" t="s">
        <v>2812</v>
      </c>
      <c r="B329" s="7" t="s">
        <v>2813</v>
      </c>
      <c r="C329" s="7" t="s">
        <v>2771</v>
      </c>
      <c r="D329" s="7" t="s">
        <v>2667</v>
      </c>
      <c r="E329" s="7"/>
      <c r="F329" s="7">
        <v>0</v>
      </c>
      <c r="G329" s="7">
        <v>0</v>
      </c>
      <c r="H329" s="7">
        <v>14.5</v>
      </c>
      <c r="I329" s="7">
        <v>6.2</v>
      </c>
      <c r="J329" s="7">
        <v>30.5</v>
      </c>
      <c r="K329" s="7">
        <v>25.6</v>
      </c>
    </row>
    <row r="330" spans="1:11" ht="15">
      <c r="A330" s="7" t="s">
        <v>2814</v>
      </c>
      <c r="B330" s="7" t="s">
        <v>609</v>
      </c>
      <c r="C330" s="7" t="s">
        <v>2771</v>
      </c>
      <c r="D330" s="7" t="s">
        <v>2775</v>
      </c>
      <c r="E330" s="7"/>
      <c r="F330" s="7">
        <v>0</v>
      </c>
      <c r="G330" s="7">
        <v>0</v>
      </c>
      <c r="H330" s="7">
        <v>10.3</v>
      </c>
      <c r="I330" s="7">
        <v>6</v>
      </c>
      <c r="J330" s="7">
        <v>39.5</v>
      </c>
      <c r="K330" s="7">
        <v>19.2</v>
      </c>
    </row>
    <row r="331" spans="1:11" ht="15">
      <c r="A331" s="7" t="s">
        <v>2815</v>
      </c>
      <c r="B331" s="7" t="s">
        <v>2816</v>
      </c>
      <c r="C331" s="7" t="s">
        <v>2771</v>
      </c>
      <c r="D331" s="8">
        <v>42623</v>
      </c>
      <c r="E331" s="7"/>
      <c r="F331" s="7">
        <v>0</v>
      </c>
      <c r="G331" s="7">
        <v>0</v>
      </c>
      <c r="H331" s="7">
        <v>14.5</v>
      </c>
      <c r="I331" s="7">
        <v>9</v>
      </c>
      <c r="J331" s="7">
        <v>35.200000000000003</v>
      </c>
      <c r="K331" s="7">
        <v>19.5</v>
      </c>
    </row>
    <row r="332" spans="1:11" ht="15">
      <c r="A332" s="7" t="s">
        <v>2817</v>
      </c>
      <c r="B332" s="7" t="s">
        <v>2818</v>
      </c>
      <c r="C332" s="7" t="s">
        <v>2771</v>
      </c>
      <c r="D332" s="7" t="s">
        <v>2777</v>
      </c>
      <c r="E332" s="7"/>
      <c r="F332" s="7">
        <v>0</v>
      </c>
      <c r="G332" s="7">
        <v>0</v>
      </c>
      <c r="H332" s="7">
        <v>10.3</v>
      </c>
      <c r="I332" s="7">
        <v>12.8</v>
      </c>
      <c r="J332" s="7">
        <v>32.6</v>
      </c>
      <c r="K332" s="7">
        <v>17.399999999999999</v>
      </c>
    </row>
    <row r="333" spans="1:11" ht="15">
      <c r="A333" s="7" t="s">
        <v>2819</v>
      </c>
      <c r="B333" s="7" t="s">
        <v>329</v>
      </c>
      <c r="C333" s="7" t="s">
        <v>2771</v>
      </c>
      <c r="D333" s="7" t="s">
        <v>2775</v>
      </c>
      <c r="E333" s="7"/>
      <c r="F333" s="7">
        <v>0</v>
      </c>
      <c r="G333" s="7">
        <v>0</v>
      </c>
      <c r="H333" s="7">
        <v>10.3</v>
      </c>
      <c r="I333" s="7">
        <v>5.7</v>
      </c>
      <c r="J333" s="7">
        <v>37.9</v>
      </c>
      <c r="K333" s="7">
        <v>15.5</v>
      </c>
    </row>
    <row r="334" spans="1:11" ht="15">
      <c r="A334" s="7" t="s">
        <v>2820</v>
      </c>
      <c r="B334" s="7" t="s">
        <v>2821</v>
      </c>
      <c r="C334" s="7" t="s">
        <v>2771</v>
      </c>
      <c r="D334" s="7">
        <v>1</v>
      </c>
      <c r="E334" s="7"/>
      <c r="F334" s="7">
        <v>0</v>
      </c>
      <c r="G334" s="7">
        <v>0</v>
      </c>
      <c r="H334" s="7">
        <v>14.5</v>
      </c>
      <c r="I334" s="7">
        <v>5.4</v>
      </c>
      <c r="J334" s="7">
        <v>37.4</v>
      </c>
      <c r="K334" s="7">
        <v>20</v>
      </c>
    </row>
    <row r="335" spans="1:11" ht="15">
      <c r="A335" s="7" t="s">
        <v>2822</v>
      </c>
      <c r="B335" s="7" t="s">
        <v>2823</v>
      </c>
      <c r="C335" s="7" t="s">
        <v>2771</v>
      </c>
      <c r="D335" s="8">
        <v>42433</v>
      </c>
      <c r="E335" s="7"/>
      <c r="F335" s="7">
        <v>12.6</v>
      </c>
      <c r="G335" s="7">
        <v>0</v>
      </c>
      <c r="H335" s="7">
        <v>0</v>
      </c>
      <c r="I335" s="7">
        <v>13</v>
      </c>
      <c r="J335" s="7">
        <v>31.4</v>
      </c>
      <c r="K335" s="7">
        <v>21.3</v>
      </c>
    </row>
    <row r="336" spans="1:11" ht="15">
      <c r="A336" s="7" t="s">
        <v>2824</v>
      </c>
      <c r="B336" s="7" t="s">
        <v>2825</v>
      </c>
      <c r="C336" s="7" t="s">
        <v>2771</v>
      </c>
      <c r="D336" s="8">
        <v>42403</v>
      </c>
      <c r="E336" s="7"/>
      <c r="F336" s="7">
        <v>0</v>
      </c>
      <c r="G336" s="7">
        <v>0</v>
      </c>
      <c r="H336" s="7">
        <v>20.5</v>
      </c>
      <c r="I336" s="7">
        <v>6.9</v>
      </c>
      <c r="J336" s="7">
        <v>23</v>
      </c>
      <c r="K336" s="7">
        <v>15.6</v>
      </c>
    </row>
    <row r="337" spans="1:11" ht="15">
      <c r="A337" s="7" t="s">
        <v>2826</v>
      </c>
      <c r="B337" s="7" t="s">
        <v>2827</v>
      </c>
      <c r="C337" s="7" t="s">
        <v>2771</v>
      </c>
      <c r="D337" s="7" t="s">
        <v>2828</v>
      </c>
      <c r="E337" s="7"/>
      <c r="F337" s="7">
        <v>0</v>
      </c>
      <c r="G337" s="7">
        <v>0</v>
      </c>
      <c r="H337" s="7">
        <v>0</v>
      </c>
      <c r="I337" s="7">
        <v>15</v>
      </c>
      <c r="J337" s="7">
        <v>38.5</v>
      </c>
      <c r="K337" s="7">
        <v>19.3</v>
      </c>
    </row>
    <row r="338" spans="1:11" ht="15">
      <c r="A338" s="7" t="s">
        <v>2829</v>
      </c>
      <c r="B338" s="7" t="s">
        <v>563</v>
      </c>
      <c r="C338" s="7" t="s">
        <v>2771</v>
      </c>
      <c r="D338" s="8">
        <v>42655</v>
      </c>
      <c r="E338" s="7"/>
      <c r="F338" s="7">
        <v>0</v>
      </c>
      <c r="G338" s="7">
        <v>0</v>
      </c>
      <c r="H338" s="7">
        <v>14.5</v>
      </c>
      <c r="I338" s="7">
        <v>9.9</v>
      </c>
      <c r="J338" s="7">
        <v>28</v>
      </c>
      <c r="K338" s="7">
        <v>13.5</v>
      </c>
    </row>
    <row r="339" spans="1:11" ht="15">
      <c r="A339" s="7" t="s">
        <v>2830</v>
      </c>
      <c r="B339" s="7" t="s">
        <v>2831</v>
      </c>
      <c r="C339" s="7" t="s">
        <v>2771</v>
      </c>
      <c r="D339" s="7" t="s">
        <v>2793</v>
      </c>
      <c r="E339" s="7"/>
      <c r="F339" s="7">
        <v>20.5</v>
      </c>
      <c r="G339" s="7">
        <v>26.6</v>
      </c>
      <c r="H339" s="7">
        <v>0</v>
      </c>
      <c r="I339" s="7">
        <v>0</v>
      </c>
      <c r="J339" s="7">
        <v>14.1</v>
      </c>
      <c r="K339" s="7">
        <v>25.6</v>
      </c>
    </row>
    <row r="340" spans="1:11" ht="15">
      <c r="A340" s="7" t="s">
        <v>2832</v>
      </c>
      <c r="B340" s="7" t="s">
        <v>2833</v>
      </c>
      <c r="C340" s="7" t="s">
        <v>2771</v>
      </c>
      <c r="D340" s="8">
        <v>42469</v>
      </c>
      <c r="E340" s="7"/>
      <c r="F340" s="7">
        <v>0</v>
      </c>
      <c r="G340" s="7">
        <v>0</v>
      </c>
      <c r="H340" s="7">
        <v>14.5</v>
      </c>
      <c r="I340" s="7">
        <v>8</v>
      </c>
      <c r="J340" s="7">
        <v>27.7</v>
      </c>
      <c r="K340" s="7">
        <v>15.8</v>
      </c>
    </row>
    <row r="341" spans="1:11" ht="15">
      <c r="A341" s="7" t="s">
        <v>2834</v>
      </c>
      <c r="B341" s="7" t="s">
        <v>2835</v>
      </c>
      <c r="C341" s="7" t="s">
        <v>2771</v>
      </c>
      <c r="D341" s="8">
        <v>42469</v>
      </c>
      <c r="E341" s="7"/>
      <c r="F341" s="7">
        <v>0</v>
      </c>
      <c r="G341" s="7">
        <v>0</v>
      </c>
      <c r="H341" s="7">
        <v>17.8</v>
      </c>
      <c r="I341" s="7">
        <v>7.6</v>
      </c>
      <c r="J341" s="7">
        <v>31.8</v>
      </c>
      <c r="K341" s="7">
        <v>16.100000000000001</v>
      </c>
    </row>
    <row r="342" spans="1:11" ht="15">
      <c r="A342" s="7" t="s">
        <v>2836</v>
      </c>
      <c r="B342" s="7" t="s">
        <v>2837</v>
      </c>
      <c r="C342" s="7" t="s">
        <v>2771</v>
      </c>
      <c r="D342" s="8">
        <v>42469</v>
      </c>
      <c r="E342" s="7"/>
      <c r="F342" s="7">
        <v>0</v>
      </c>
      <c r="G342" s="7">
        <v>0</v>
      </c>
      <c r="H342" s="7">
        <v>0</v>
      </c>
      <c r="I342" s="7">
        <v>19.7</v>
      </c>
      <c r="J342" s="7">
        <v>27.2</v>
      </c>
      <c r="K342" s="7">
        <v>34.299999999999997</v>
      </c>
    </row>
    <row r="343" spans="1:11" ht="15">
      <c r="A343" s="7" t="s">
        <v>2838</v>
      </c>
      <c r="B343" s="7" t="s">
        <v>2839</v>
      </c>
      <c r="C343" s="7" t="s">
        <v>2771</v>
      </c>
      <c r="D343" s="7" t="s">
        <v>2828</v>
      </c>
      <c r="E343" s="7"/>
      <c r="F343" s="7">
        <v>17.8</v>
      </c>
      <c r="G343" s="7">
        <v>0</v>
      </c>
      <c r="H343" s="7">
        <v>0</v>
      </c>
      <c r="I343" s="7">
        <v>11.3</v>
      </c>
      <c r="J343" s="7">
        <v>32.1</v>
      </c>
      <c r="K343" s="7">
        <v>18.5</v>
      </c>
    </row>
    <row r="344" spans="1:11" ht="15">
      <c r="A344" s="7" t="s">
        <v>2840</v>
      </c>
      <c r="B344" s="7" t="s">
        <v>2841</v>
      </c>
      <c r="C344" s="7" t="s">
        <v>2771</v>
      </c>
      <c r="D344" s="7" t="s">
        <v>2777</v>
      </c>
      <c r="E344" s="7"/>
      <c r="F344" s="7">
        <v>0</v>
      </c>
      <c r="G344" s="7">
        <v>0</v>
      </c>
      <c r="H344" s="7">
        <v>20.5</v>
      </c>
      <c r="I344" s="7">
        <v>6.6</v>
      </c>
      <c r="J344" s="7">
        <v>24.9</v>
      </c>
      <c r="K344" s="7">
        <v>17.899999999999999</v>
      </c>
    </row>
    <row r="345" spans="1:11" ht="15">
      <c r="A345" s="7" t="s">
        <v>2842</v>
      </c>
      <c r="B345" s="7" t="s">
        <v>2843</v>
      </c>
      <c r="C345" s="7" t="s">
        <v>2771</v>
      </c>
      <c r="D345" s="7">
        <v>2</v>
      </c>
      <c r="E345" s="7"/>
      <c r="F345" s="7">
        <v>26.7</v>
      </c>
      <c r="G345" s="7">
        <v>0</v>
      </c>
      <c r="H345" s="7">
        <v>0</v>
      </c>
      <c r="I345" s="7">
        <v>6.8</v>
      </c>
      <c r="J345" s="7">
        <v>33.6</v>
      </c>
      <c r="K345" s="7">
        <v>19.3</v>
      </c>
    </row>
    <row r="346" spans="1:11" ht="15">
      <c r="A346" s="7" t="s">
        <v>2844</v>
      </c>
      <c r="B346" s="7" t="s">
        <v>2845</v>
      </c>
      <c r="C346" s="7" t="s">
        <v>2771</v>
      </c>
      <c r="D346" s="7" t="s">
        <v>2775</v>
      </c>
      <c r="E346" s="7"/>
      <c r="F346" s="7">
        <v>0</v>
      </c>
      <c r="G346" s="7">
        <v>0</v>
      </c>
      <c r="H346" s="7">
        <v>0</v>
      </c>
      <c r="I346" s="7">
        <v>3.2</v>
      </c>
      <c r="J346" s="7">
        <v>57</v>
      </c>
      <c r="K346" s="7">
        <v>17.100000000000001</v>
      </c>
    </row>
    <row r="347" spans="1:11" ht="15">
      <c r="A347" s="7" t="s">
        <v>2846</v>
      </c>
      <c r="B347" s="7" t="s">
        <v>2847</v>
      </c>
      <c r="C347" s="7" t="s">
        <v>2771</v>
      </c>
      <c r="D347" s="7" t="s">
        <v>2805</v>
      </c>
      <c r="E347" s="7"/>
      <c r="F347" s="7">
        <v>16.2</v>
      </c>
      <c r="G347" s="7">
        <v>0</v>
      </c>
      <c r="H347" s="7">
        <v>10.3</v>
      </c>
      <c r="I347" s="7">
        <v>7.4</v>
      </c>
      <c r="J347" s="7">
        <v>29.8</v>
      </c>
      <c r="K347" s="7">
        <v>17</v>
      </c>
    </row>
    <row r="348" spans="1:11" ht="15">
      <c r="A348" s="7" t="s">
        <v>2848</v>
      </c>
      <c r="B348" s="7" t="s">
        <v>719</v>
      </c>
      <c r="C348" s="7" t="s">
        <v>2771</v>
      </c>
      <c r="D348" s="7" t="s">
        <v>2777</v>
      </c>
      <c r="E348" s="7"/>
      <c r="F348" s="7">
        <v>0</v>
      </c>
      <c r="G348" s="7">
        <v>0</v>
      </c>
      <c r="H348" s="7">
        <v>14.5</v>
      </c>
      <c r="I348" s="7">
        <v>7.5</v>
      </c>
      <c r="J348" s="7">
        <v>35.1</v>
      </c>
      <c r="K348" s="7">
        <v>13.2</v>
      </c>
    </row>
    <row r="349" spans="1:11" ht="15">
      <c r="A349" s="7" t="s">
        <v>2849</v>
      </c>
      <c r="B349" s="7" t="s">
        <v>381</v>
      </c>
      <c r="C349" s="7" t="s">
        <v>2771</v>
      </c>
      <c r="D349" s="7" t="s">
        <v>2777</v>
      </c>
      <c r="E349" s="7"/>
      <c r="F349" s="7">
        <v>11.5</v>
      </c>
      <c r="G349" s="7">
        <v>0</v>
      </c>
      <c r="H349" s="7">
        <v>0</v>
      </c>
      <c r="I349" s="7">
        <v>11.1</v>
      </c>
      <c r="J349" s="7">
        <v>36</v>
      </c>
      <c r="K349" s="7">
        <v>18.100000000000001</v>
      </c>
    </row>
    <row r="350" spans="1:11" ht="15">
      <c r="A350" s="7" t="s">
        <v>2850</v>
      </c>
      <c r="B350" s="7" t="s">
        <v>115</v>
      </c>
      <c r="C350" s="7" t="s">
        <v>2771</v>
      </c>
      <c r="D350" s="7">
        <v>5</v>
      </c>
      <c r="E350" s="7"/>
      <c r="F350" s="7">
        <v>0</v>
      </c>
      <c r="G350" s="7">
        <v>0</v>
      </c>
      <c r="H350" s="7">
        <v>14.5</v>
      </c>
      <c r="I350" s="7">
        <v>3.7</v>
      </c>
      <c r="J350" s="7">
        <v>39.299999999999997</v>
      </c>
      <c r="K350" s="7">
        <v>22.6</v>
      </c>
    </row>
    <row r="351" spans="1:11" ht="15">
      <c r="A351" s="7" t="s">
        <v>2851</v>
      </c>
      <c r="B351" s="7" t="s">
        <v>174</v>
      </c>
      <c r="C351" s="7" t="s">
        <v>2771</v>
      </c>
      <c r="D351" s="7" t="s">
        <v>2667</v>
      </c>
      <c r="E351" s="7"/>
      <c r="F351" s="7">
        <v>0</v>
      </c>
      <c r="G351" s="7">
        <v>0</v>
      </c>
      <c r="H351" s="7">
        <v>10.3</v>
      </c>
      <c r="I351" s="7">
        <v>5.7</v>
      </c>
      <c r="J351" s="7">
        <v>34.5</v>
      </c>
      <c r="K351" s="7">
        <v>24.2</v>
      </c>
    </row>
    <row r="352" spans="1:11" ht="15">
      <c r="A352" s="7" t="s">
        <v>2852</v>
      </c>
      <c r="B352" s="7" t="s">
        <v>181</v>
      </c>
      <c r="C352" s="7" t="s">
        <v>2771</v>
      </c>
      <c r="D352" s="7" t="s">
        <v>2828</v>
      </c>
      <c r="E352" s="7"/>
      <c r="F352" s="7">
        <v>0</v>
      </c>
      <c r="G352" s="7">
        <v>0</v>
      </c>
      <c r="H352" s="7">
        <v>17.8</v>
      </c>
      <c r="I352" s="7">
        <v>11.4</v>
      </c>
      <c r="J352" s="7">
        <v>28.4</v>
      </c>
      <c r="K352" s="7">
        <v>21.5</v>
      </c>
    </row>
    <row r="353" spans="1:11" ht="15">
      <c r="A353" s="7" t="s">
        <v>2853</v>
      </c>
      <c r="B353" s="7" t="s">
        <v>2854</v>
      </c>
      <c r="C353" s="7" t="s">
        <v>2771</v>
      </c>
      <c r="D353" s="7" t="s">
        <v>2777</v>
      </c>
      <c r="E353" s="7"/>
      <c r="F353" s="7">
        <v>13.6</v>
      </c>
      <c r="G353" s="7">
        <v>0</v>
      </c>
      <c r="H353" s="7">
        <v>10.3</v>
      </c>
      <c r="I353" s="7">
        <v>13.2</v>
      </c>
      <c r="J353" s="7">
        <v>27.4</v>
      </c>
      <c r="K353" s="7">
        <v>22.2</v>
      </c>
    </row>
    <row r="354" spans="1:11" ht="15">
      <c r="A354" s="7" t="s">
        <v>2855</v>
      </c>
      <c r="B354" s="7" t="s">
        <v>2856</v>
      </c>
      <c r="C354" s="7" t="s">
        <v>2771</v>
      </c>
      <c r="D354" s="7" t="s">
        <v>2777</v>
      </c>
      <c r="E354" s="7"/>
      <c r="F354" s="7">
        <v>0</v>
      </c>
      <c r="G354" s="7">
        <v>0</v>
      </c>
      <c r="H354" s="7">
        <v>22.9</v>
      </c>
      <c r="I354" s="7">
        <v>8.1999999999999993</v>
      </c>
      <c r="J354" s="7">
        <v>26.1</v>
      </c>
      <c r="K354" s="7">
        <v>20</v>
      </c>
    </row>
    <row r="355" spans="1:11" ht="15">
      <c r="A355" s="7" t="s">
        <v>2857</v>
      </c>
      <c r="B355" s="7" t="s">
        <v>1392</v>
      </c>
      <c r="C355" s="7" t="s">
        <v>2771</v>
      </c>
      <c r="D355" s="7" t="s">
        <v>2777</v>
      </c>
      <c r="E355" s="7"/>
      <c r="F355" s="7">
        <v>0</v>
      </c>
      <c r="G355" s="7">
        <v>0</v>
      </c>
      <c r="H355" s="7">
        <v>10.3</v>
      </c>
      <c r="I355" s="7">
        <v>8.1999999999999993</v>
      </c>
      <c r="J355" s="7">
        <v>27.3</v>
      </c>
      <c r="K355" s="7">
        <v>29.4</v>
      </c>
    </row>
    <row r="356" spans="1:11" ht="15">
      <c r="A356" s="7" t="s">
        <v>2858</v>
      </c>
      <c r="B356" s="7" t="s">
        <v>520</v>
      </c>
      <c r="C356" s="7" t="s">
        <v>2771</v>
      </c>
      <c r="D356" s="7" t="s">
        <v>2775</v>
      </c>
      <c r="E356" s="7"/>
      <c r="F356" s="7">
        <v>0</v>
      </c>
      <c r="G356" s="7">
        <v>0</v>
      </c>
      <c r="H356" s="7">
        <v>0</v>
      </c>
      <c r="I356" s="7">
        <v>4.0999999999999996</v>
      </c>
      <c r="J356" s="7">
        <v>50.4</v>
      </c>
      <c r="K356" s="7">
        <v>19.3</v>
      </c>
    </row>
    <row r="357" spans="1:11" ht="15">
      <c r="A357" s="7" t="s">
        <v>2859</v>
      </c>
      <c r="B357" s="7" t="s">
        <v>330</v>
      </c>
      <c r="C357" s="7" t="s">
        <v>2771</v>
      </c>
      <c r="D357" s="7" t="s">
        <v>2775</v>
      </c>
      <c r="E357" s="7"/>
      <c r="F357" s="7">
        <v>0</v>
      </c>
      <c r="G357" s="7">
        <v>0</v>
      </c>
      <c r="H357" s="7">
        <v>0</v>
      </c>
      <c r="I357" s="7">
        <v>8.3000000000000007</v>
      </c>
      <c r="J357" s="7">
        <v>48.8</v>
      </c>
      <c r="K357" s="7">
        <v>17.3</v>
      </c>
    </row>
    <row r="358" spans="1:11" ht="15">
      <c r="A358" s="7" t="s">
        <v>2860</v>
      </c>
      <c r="B358" s="7" t="s">
        <v>308</v>
      </c>
      <c r="C358" s="7" t="s">
        <v>2771</v>
      </c>
      <c r="D358" s="8">
        <v>42623</v>
      </c>
      <c r="E358" s="7"/>
      <c r="F358" s="7">
        <v>0</v>
      </c>
      <c r="G358" s="7">
        <v>0</v>
      </c>
      <c r="H358" s="7">
        <v>10.3</v>
      </c>
      <c r="I358" s="7">
        <v>10.9</v>
      </c>
      <c r="J358" s="7">
        <v>33.799999999999997</v>
      </c>
      <c r="K358" s="7">
        <v>17.5</v>
      </c>
    </row>
    <row r="359" spans="1:11" ht="15">
      <c r="A359" s="7" t="s">
        <v>2861</v>
      </c>
      <c r="B359" s="7" t="s">
        <v>2862</v>
      </c>
      <c r="C359" s="7" t="s">
        <v>2771</v>
      </c>
      <c r="D359" s="8">
        <v>42404</v>
      </c>
      <c r="E359" s="7"/>
      <c r="F359" s="7">
        <v>0</v>
      </c>
      <c r="G359" s="7">
        <v>0</v>
      </c>
      <c r="H359" s="7">
        <v>0</v>
      </c>
      <c r="I359" s="7">
        <v>7</v>
      </c>
      <c r="J359" s="7">
        <v>43.9</v>
      </c>
      <c r="K359" s="7">
        <v>21.9</v>
      </c>
    </row>
    <row r="360" spans="1:11" ht="15">
      <c r="A360" s="7" t="s">
        <v>2863</v>
      </c>
      <c r="B360" s="7" t="s">
        <v>2864</v>
      </c>
      <c r="C360" s="7" t="s">
        <v>2771</v>
      </c>
      <c r="D360" s="7" t="s">
        <v>2777</v>
      </c>
      <c r="E360" s="7"/>
      <c r="F360" s="7">
        <v>0</v>
      </c>
      <c r="G360" s="7">
        <v>0</v>
      </c>
      <c r="H360" s="7">
        <v>10.3</v>
      </c>
      <c r="I360" s="7">
        <v>9.6999999999999993</v>
      </c>
      <c r="J360" s="7">
        <v>38.9</v>
      </c>
      <c r="K360" s="7">
        <v>16.2</v>
      </c>
    </row>
    <row r="361" spans="1:11" ht="15">
      <c r="A361" s="7" t="s">
        <v>2865</v>
      </c>
      <c r="B361" s="7" t="s">
        <v>182</v>
      </c>
      <c r="C361" s="7" t="s">
        <v>2771</v>
      </c>
      <c r="D361" s="8">
        <v>42403</v>
      </c>
      <c r="E361" s="7"/>
      <c r="F361" s="7">
        <v>0</v>
      </c>
      <c r="G361" s="7">
        <v>0</v>
      </c>
      <c r="H361" s="7">
        <v>10.3</v>
      </c>
      <c r="I361" s="7">
        <v>8.8000000000000007</v>
      </c>
      <c r="J361" s="7">
        <v>34.200000000000003</v>
      </c>
      <c r="K361" s="7">
        <v>18.100000000000001</v>
      </c>
    </row>
    <row r="362" spans="1:11" ht="15">
      <c r="A362" s="7" t="s">
        <v>2866</v>
      </c>
      <c r="B362" s="7" t="s">
        <v>165</v>
      </c>
      <c r="C362" s="7" t="s">
        <v>2771</v>
      </c>
      <c r="D362" s="7" t="s">
        <v>2828</v>
      </c>
      <c r="E362" s="7"/>
      <c r="F362" s="7">
        <v>0</v>
      </c>
      <c r="G362" s="7">
        <v>0</v>
      </c>
      <c r="H362" s="7">
        <v>10.3</v>
      </c>
      <c r="I362" s="7">
        <v>11.8</v>
      </c>
      <c r="J362" s="7">
        <v>28.2</v>
      </c>
      <c r="K362" s="7">
        <v>20.399999999999999</v>
      </c>
    </row>
    <row r="363" spans="1:11" ht="15">
      <c r="A363" s="7" t="s">
        <v>2867</v>
      </c>
      <c r="B363" s="7" t="s">
        <v>223</v>
      </c>
      <c r="C363" s="7" t="s">
        <v>2771</v>
      </c>
      <c r="D363" s="8">
        <v>42404</v>
      </c>
      <c r="E363" s="7"/>
      <c r="F363" s="7">
        <v>0</v>
      </c>
      <c r="G363" s="7">
        <v>0</v>
      </c>
      <c r="H363" s="7">
        <v>14.5</v>
      </c>
      <c r="I363" s="7">
        <v>9.3000000000000007</v>
      </c>
      <c r="J363" s="7">
        <v>24.5</v>
      </c>
      <c r="K363" s="7">
        <v>22.8</v>
      </c>
    </row>
    <row r="364" spans="1:11" ht="15">
      <c r="A364" s="7" t="s">
        <v>2868</v>
      </c>
      <c r="B364" s="7" t="s">
        <v>2120</v>
      </c>
      <c r="C364" s="7" t="s">
        <v>2771</v>
      </c>
      <c r="D364" s="7">
        <v>1</v>
      </c>
      <c r="E364" s="7"/>
      <c r="F364" s="7">
        <v>7.3</v>
      </c>
      <c r="G364" s="7">
        <v>0</v>
      </c>
      <c r="H364" s="7">
        <v>0</v>
      </c>
      <c r="I364" s="7">
        <v>10.9</v>
      </c>
      <c r="J364" s="7">
        <v>34</v>
      </c>
      <c r="K364" s="7">
        <v>17.8</v>
      </c>
    </row>
    <row r="365" spans="1:11" ht="15">
      <c r="A365" s="7" t="s">
        <v>2869</v>
      </c>
      <c r="B365" s="7" t="s">
        <v>2870</v>
      </c>
      <c r="C365" s="7" t="s">
        <v>2771</v>
      </c>
      <c r="D365" s="7" t="s">
        <v>2777</v>
      </c>
      <c r="E365" s="7"/>
      <c r="F365" s="7">
        <v>0</v>
      </c>
      <c r="G365" s="7">
        <v>0</v>
      </c>
      <c r="H365" s="7">
        <v>10.3</v>
      </c>
      <c r="I365" s="7">
        <v>11.3</v>
      </c>
      <c r="J365" s="7">
        <v>31.4</v>
      </c>
      <c r="K365" s="7">
        <v>11.3</v>
      </c>
    </row>
    <row r="366" spans="1:11" ht="15">
      <c r="A366" s="7" t="s">
        <v>2871</v>
      </c>
      <c r="B366" s="7" t="s">
        <v>2872</v>
      </c>
      <c r="C366" s="7" t="s">
        <v>2771</v>
      </c>
      <c r="D366" s="7" t="s">
        <v>2777</v>
      </c>
      <c r="E366" s="7"/>
      <c r="F366" s="7">
        <v>11.5</v>
      </c>
      <c r="G366" s="7">
        <v>0</v>
      </c>
      <c r="H366" s="7">
        <v>0</v>
      </c>
      <c r="I366" s="7">
        <v>9.1</v>
      </c>
      <c r="J366" s="7">
        <v>36.299999999999997</v>
      </c>
      <c r="K366" s="7">
        <v>13.7</v>
      </c>
    </row>
    <row r="367" spans="1:11" ht="15">
      <c r="A367" s="7" t="s">
        <v>2873</v>
      </c>
      <c r="B367" s="7" t="s">
        <v>2874</v>
      </c>
      <c r="C367" s="7" t="s">
        <v>2771</v>
      </c>
      <c r="D367" s="7">
        <v>2</v>
      </c>
      <c r="E367" s="7"/>
      <c r="F367" s="7">
        <v>0</v>
      </c>
      <c r="G367" s="7">
        <v>0</v>
      </c>
      <c r="H367" s="7">
        <v>17.8</v>
      </c>
      <c r="I367" s="7">
        <v>5</v>
      </c>
      <c r="J367" s="7">
        <v>29.4</v>
      </c>
      <c r="K367" s="7">
        <v>17.2</v>
      </c>
    </row>
    <row r="368" spans="1:11" ht="15">
      <c r="A368" s="7" t="s">
        <v>2875</v>
      </c>
      <c r="B368" s="7" t="s">
        <v>1722</v>
      </c>
      <c r="C368" s="7" t="s">
        <v>2771</v>
      </c>
      <c r="D368" s="7" t="s">
        <v>2775</v>
      </c>
      <c r="E368" s="7"/>
      <c r="F368" s="7">
        <v>0</v>
      </c>
      <c r="G368" s="7">
        <v>0</v>
      </c>
      <c r="H368" s="7">
        <v>14.5</v>
      </c>
      <c r="I368" s="7">
        <v>1.5</v>
      </c>
      <c r="J368" s="7">
        <v>36.200000000000003</v>
      </c>
      <c r="K368" s="7">
        <v>15.4</v>
      </c>
    </row>
    <row r="369" spans="1:11" ht="15">
      <c r="A369" s="7" t="s">
        <v>2876</v>
      </c>
      <c r="B369" s="7" t="s">
        <v>2877</v>
      </c>
      <c r="C369" s="7" t="s">
        <v>2771</v>
      </c>
      <c r="D369" s="7">
        <v>8</v>
      </c>
      <c r="E369" s="7"/>
      <c r="F369" s="7">
        <v>0</v>
      </c>
      <c r="G369" s="7">
        <v>0</v>
      </c>
      <c r="H369" s="7">
        <v>17.8</v>
      </c>
      <c r="I369" s="7">
        <v>8.1999999999999993</v>
      </c>
      <c r="J369" s="7">
        <v>20.3</v>
      </c>
      <c r="K369" s="7">
        <v>22.3</v>
      </c>
    </row>
    <row r="370" spans="1:11" ht="15">
      <c r="A370" s="7" t="s">
        <v>2878</v>
      </c>
      <c r="B370" s="7" t="s">
        <v>2879</v>
      </c>
      <c r="C370" s="7" t="s">
        <v>2771</v>
      </c>
      <c r="D370" s="7" t="s">
        <v>2805</v>
      </c>
      <c r="E370" s="7"/>
      <c r="F370" s="7">
        <v>0</v>
      </c>
      <c r="G370" s="7">
        <v>0</v>
      </c>
      <c r="H370" s="7">
        <v>10.3</v>
      </c>
      <c r="I370" s="7">
        <v>10.199999999999999</v>
      </c>
      <c r="J370" s="7">
        <v>30.7</v>
      </c>
      <c r="K370" s="7">
        <v>16.8</v>
      </c>
    </row>
    <row r="371" spans="1:11" ht="15">
      <c r="A371" s="7" t="s">
        <v>2880</v>
      </c>
      <c r="B371" s="7" t="s">
        <v>576</v>
      </c>
      <c r="C371" s="7" t="s">
        <v>2771</v>
      </c>
      <c r="D371" s="7" t="s">
        <v>2788</v>
      </c>
      <c r="E371" s="7"/>
      <c r="F371" s="7">
        <v>0</v>
      </c>
      <c r="G371" s="7">
        <v>0</v>
      </c>
      <c r="H371" s="7">
        <v>10.3</v>
      </c>
      <c r="I371" s="7">
        <v>9.6999999999999993</v>
      </c>
      <c r="J371" s="7">
        <v>31.4</v>
      </c>
      <c r="K371" s="7">
        <v>18.600000000000001</v>
      </c>
    </row>
    <row r="372" spans="1:11" ht="15">
      <c r="A372" s="7" t="s">
        <v>2881</v>
      </c>
      <c r="B372" s="7" t="s">
        <v>2882</v>
      </c>
      <c r="C372" s="7" t="s">
        <v>2771</v>
      </c>
      <c r="D372" s="7" t="s">
        <v>2805</v>
      </c>
      <c r="E372" s="7"/>
      <c r="F372" s="7">
        <v>0</v>
      </c>
      <c r="G372" s="7">
        <v>6.7</v>
      </c>
      <c r="H372" s="7">
        <v>10.3</v>
      </c>
      <c r="I372" s="7">
        <v>9.4</v>
      </c>
      <c r="J372" s="7">
        <v>25.1</v>
      </c>
      <c r="K372" s="7">
        <v>14.6</v>
      </c>
    </row>
    <row r="373" spans="1:11" ht="15">
      <c r="A373" s="7" t="s">
        <v>2883</v>
      </c>
      <c r="B373" s="7" t="s">
        <v>2884</v>
      </c>
      <c r="C373" s="7" t="s">
        <v>2771</v>
      </c>
      <c r="D373" s="7" t="s">
        <v>2805</v>
      </c>
      <c r="E373" s="7"/>
      <c r="F373" s="7">
        <v>0</v>
      </c>
      <c r="G373" s="7">
        <v>0</v>
      </c>
      <c r="H373" s="7">
        <v>10.3</v>
      </c>
      <c r="I373" s="7">
        <v>10.7</v>
      </c>
      <c r="J373" s="7">
        <v>34.1</v>
      </c>
      <c r="K373" s="7">
        <v>18.399999999999999</v>
      </c>
    </row>
    <row r="374" spans="1:11" ht="15">
      <c r="A374" s="7" t="s">
        <v>2885</v>
      </c>
      <c r="B374" s="7" t="s">
        <v>577</v>
      </c>
      <c r="C374" s="7" t="s">
        <v>2771</v>
      </c>
      <c r="D374" s="7" t="s">
        <v>2777</v>
      </c>
      <c r="E374" s="7"/>
      <c r="F374" s="7">
        <v>10.3</v>
      </c>
      <c r="G374" s="7">
        <v>0</v>
      </c>
      <c r="H374" s="7">
        <v>0</v>
      </c>
      <c r="I374" s="7">
        <v>11.9</v>
      </c>
      <c r="J374" s="7">
        <v>40.4</v>
      </c>
      <c r="K374" s="7">
        <v>17.100000000000001</v>
      </c>
    </row>
    <row r="375" spans="1:11" ht="15">
      <c r="A375" s="7" t="s">
        <v>2886</v>
      </c>
      <c r="B375" s="7" t="s">
        <v>2887</v>
      </c>
      <c r="C375" s="7" t="s">
        <v>2771</v>
      </c>
      <c r="D375" s="7">
        <v>7</v>
      </c>
      <c r="E375" s="7"/>
      <c r="F375" s="7">
        <v>7.3</v>
      </c>
      <c r="G375" s="7">
        <v>0</v>
      </c>
      <c r="H375" s="7">
        <v>0</v>
      </c>
      <c r="I375" s="7">
        <v>13.9</v>
      </c>
      <c r="J375" s="7">
        <v>31.6</v>
      </c>
      <c r="K375" s="7">
        <v>23.5</v>
      </c>
    </row>
    <row r="376" spans="1:11" ht="15">
      <c r="A376" s="7" t="s">
        <v>2888</v>
      </c>
      <c r="B376" s="7" t="s">
        <v>2054</v>
      </c>
      <c r="C376" s="7" t="s">
        <v>2771</v>
      </c>
      <c r="D376" s="7" t="s">
        <v>2805</v>
      </c>
      <c r="E376" s="7"/>
      <c r="F376" s="7">
        <v>10.3</v>
      </c>
      <c r="G376" s="7">
        <v>0</v>
      </c>
      <c r="H376" s="7">
        <v>10.3</v>
      </c>
      <c r="I376" s="7">
        <v>13.9</v>
      </c>
      <c r="J376" s="7">
        <v>28.2</v>
      </c>
      <c r="K376" s="7">
        <v>16.7</v>
      </c>
    </row>
    <row r="377" spans="1:11" ht="15">
      <c r="A377" s="7" t="s">
        <v>2889</v>
      </c>
      <c r="B377" s="7" t="s">
        <v>2890</v>
      </c>
      <c r="C377" s="7" t="s">
        <v>2771</v>
      </c>
      <c r="D377" s="7" t="s">
        <v>2777</v>
      </c>
      <c r="E377" s="7"/>
      <c r="F377" s="7">
        <v>0</v>
      </c>
      <c r="G377" s="7">
        <v>0</v>
      </c>
      <c r="H377" s="7">
        <v>20.5</v>
      </c>
      <c r="I377" s="7">
        <v>9</v>
      </c>
      <c r="J377" s="7">
        <v>17.7</v>
      </c>
      <c r="K377" s="7">
        <v>21.3</v>
      </c>
    </row>
    <row r="378" spans="1:11" ht="15">
      <c r="A378" s="7" t="s">
        <v>2891</v>
      </c>
      <c r="B378" s="7" t="s">
        <v>390</v>
      </c>
      <c r="C378" s="7" t="s">
        <v>2771</v>
      </c>
      <c r="D378" s="8">
        <v>42624</v>
      </c>
      <c r="E378" s="7"/>
      <c r="F378" s="7">
        <v>0</v>
      </c>
      <c r="G378" s="7">
        <v>0</v>
      </c>
      <c r="H378" s="7">
        <v>10.3</v>
      </c>
      <c r="I378" s="7">
        <v>5.7</v>
      </c>
      <c r="J378" s="7">
        <v>30.8</v>
      </c>
      <c r="K378" s="7">
        <v>22.4</v>
      </c>
    </row>
    <row r="379" spans="1:11" ht="15">
      <c r="A379" s="7" t="s">
        <v>2892</v>
      </c>
      <c r="B379" s="7" t="s">
        <v>1207</v>
      </c>
      <c r="C379" s="7" t="s">
        <v>2771</v>
      </c>
      <c r="D379" s="7" t="s">
        <v>2793</v>
      </c>
      <c r="E379" s="7"/>
      <c r="F379" s="7">
        <v>10.3</v>
      </c>
      <c r="G379" s="7">
        <v>0</v>
      </c>
      <c r="H379" s="7">
        <v>0</v>
      </c>
      <c r="I379" s="7">
        <v>16.399999999999999</v>
      </c>
      <c r="J379" s="7">
        <v>37.6</v>
      </c>
      <c r="K379" s="7">
        <v>14.8</v>
      </c>
    </row>
    <row r="380" spans="1:11" ht="15">
      <c r="A380" s="7" t="s">
        <v>2893</v>
      </c>
      <c r="B380" s="7" t="s">
        <v>2894</v>
      </c>
      <c r="C380" s="7" t="s">
        <v>2771</v>
      </c>
      <c r="D380" s="8">
        <v>42624</v>
      </c>
      <c r="E380" s="7"/>
      <c r="F380" s="7">
        <v>0</v>
      </c>
      <c r="G380" s="7">
        <v>0</v>
      </c>
      <c r="H380" s="7">
        <v>0</v>
      </c>
      <c r="I380" s="7">
        <v>5.8</v>
      </c>
      <c r="J380" s="7">
        <v>43</v>
      </c>
      <c r="K380" s="7">
        <v>18</v>
      </c>
    </row>
    <row r="381" spans="1:11" ht="15">
      <c r="A381" s="7" t="s">
        <v>2895</v>
      </c>
      <c r="B381" s="7" t="s">
        <v>1832</v>
      </c>
      <c r="C381" s="7" t="s">
        <v>2771</v>
      </c>
      <c r="D381" s="7" t="s">
        <v>2777</v>
      </c>
      <c r="E381" s="7"/>
      <c r="F381" s="7">
        <v>0</v>
      </c>
      <c r="G381" s="7">
        <v>0</v>
      </c>
      <c r="H381" s="7">
        <v>17.8</v>
      </c>
      <c r="I381" s="7">
        <v>4.5999999999999996</v>
      </c>
      <c r="J381" s="7">
        <v>26.1</v>
      </c>
      <c r="K381" s="7">
        <v>17.899999999999999</v>
      </c>
    </row>
    <row r="382" spans="1:11" ht="15">
      <c r="A382" s="7" t="s">
        <v>2896</v>
      </c>
      <c r="B382" s="7" t="s">
        <v>631</v>
      </c>
      <c r="C382" s="7" t="s">
        <v>2771</v>
      </c>
      <c r="D382" s="7" t="s">
        <v>2777</v>
      </c>
      <c r="E382" s="7"/>
      <c r="F382" s="7">
        <v>8.9</v>
      </c>
      <c r="G382" s="7">
        <v>0</v>
      </c>
      <c r="H382" s="7">
        <v>10.3</v>
      </c>
      <c r="I382" s="7">
        <v>14.5</v>
      </c>
      <c r="J382" s="7">
        <v>27.1</v>
      </c>
      <c r="K382" s="7">
        <v>18.399999999999999</v>
      </c>
    </row>
    <row r="383" spans="1:11" ht="15">
      <c r="A383" s="7" t="s">
        <v>2897</v>
      </c>
      <c r="B383" s="7" t="s">
        <v>175</v>
      </c>
      <c r="C383" s="7" t="s">
        <v>2771</v>
      </c>
      <c r="D383" s="8">
        <v>42404</v>
      </c>
      <c r="E383" s="7"/>
      <c r="F383" s="7">
        <v>0</v>
      </c>
      <c r="G383" s="7">
        <v>0</v>
      </c>
      <c r="H383" s="7">
        <v>10.3</v>
      </c>
      <c r="I383" s="7">
        <v>9.5</v>
      </c>
      <c r="J383" s="7">
        <v>35.1</v>
      </c>
      <c r="K383" s="7">
        <v>28.6</v>
      </c>
    </row>
    <row r="384" spans="1:11" ht="15">
      <c r="A384" s="7" t="s">
        <v>2898</v>
      </c>
      <c r="B384" s="7" t="s">
        <v>1313</v>
      </c>
      <c r="C384" s="7" t="s">
        <v>2771</v>
      </c>
      <c r="D384" s="8">
        <v>42624</v>
      </c>
      <c r="E384" s="7"/>
      <c r="F384" s="7">
        <v>0</v>
      </c>
      <c r="G384" s="7">
        <v>0</v>
      </c>
      <c r="H384" s="7">
        <v>10.3</v>
      </c>
      <c r="I384" s="7">
        <v>5.3</v>
      </c>
      <c r="J384" s="7">
        <v>31.9</v>
      </c>
      <c r="K384" s="7">
        <v>22.3</v>
      </c>
    </row>
    <row r="385" spans="1:11" ht="15">
      <c r="A385" s="7" t="s">
        <v>2899</v>
      </c>
      <c r="B385" s="7" t="s">
        <v>337</v>
      </c>
      <c r="C385" s="7" t="s">
        <v>2771</v>
      </c>
      <c r="D385" s="7">
        <v>2</v>
      </c>
      <c r="E385" s="7"/>
      <c r="F385" s="7">
        <v>0</v>
      </c>
      <c r="G385" s="7">
        <v>0</v>
      </c>
      <c r="H385" s="7">
        <v>0</v>
      </c>
      <c r="I385" s="7">
        <v>11.8</v>
      </c>
      <c r="J385" s="7">
        <v>43.2</v>
      </c>
      <c r="K385" s="7">
        <v>22.1</v>
      </c>
    </row>
    <row r="386" spans="1:11" ht="15">
      <c r="A386" s="7" t="s">
        <v>2900</v>
      </c>
      <c r="B386" s="7" t="s">
        <v>2901</v>
      </c>
      <c r="C386" s="7" t="s">
        <v>2771</v>
      </c>
      <c r="D386" s="7" t="s">
        <v>2788</v>
      </c>
      <c r="E386" s="7"/>
      <c r="F386" s="7">
        <v>0</v>
      </c>
      <c r="G386" s="7">
        <v>0</v>
      </c>
      <c r="H386" s="7">
        <v>10.3</v>
      </c>
      <c r="I386" s="7">
        <v>9</v>
      </c>
      <c r="J386" s="7">
        <v>35.299999999999997</v>
      </c>
      <c r="K386" s="7">
        <v>18.7</v>
      </c>
    </row>
    <row r="387" spans="1:11" ht="15">
      <c r="A387" s="7" t="s">
        <v>2902</v>
      </c>
      <c r="B387" s="7" t="s">
        <v>2903</v>
      </c>
      <c r="C387" s="7" t="s">
        <v>2771</v>
      </c>
      <c r="D387" s="8">
        <v>42469</v>
      </c>
      <c r="E387" s="7"/>
      <c r="F387" s="7">
        <v>0</v>
      </c>
      <c r="G387" s="7">
        <v>0</v>
      </c>
      <c r="H387" s="7">
        <v>14.5</v>
      </c>
      <c r="I387" s="7">
        <v>6.2</v>
      </c>
      <c r="J387" s="7">
        <v>30.9</v>
      </c>
      <c r="K387" s="7">
        <v>14.8</v>
      </c>
    </row>
    <row r="388" spans="1:11" ht="15">
      <c r="A388" s="7" t="s">
        <v>2904</v>
      </c>
      <c r="B388" s="7" t="s">
        <v>2905</v>
      </c>
      <c r="C388" s="7" t="s">
        <v>2771</v>
      </c>
      <c r="D388" s="7" t="s">
        <v>2777</v>
      </c>
      <c r="E388" s="7"/>
      <c r="F388" s="7">
        <v>0</v>
      </c>
      <c r="G388" s="7">
        <v>0</v>
      </c>
      <c r="H388" s="7">
        <v>14.5</v>
      </c>
      <c r="I388" s="7">
        <v>8.6</v>
      </c>
      <c r="J388" s="7">
        <v>36.200000000000003</v>
      </c>
      <c r="K388" s="7">
        <v>17.2</v>
      </c>
    </row>
    <row r="389" spans="1:11" ht="15">
      <c r="A389" s="7" t="s">
        <v>2906</v>
      </c>
      <c r="B389" s="7" t="s">
        <v>2907</v>
      </c>
      <c r="C389" s="7" t="s">
        <v>2771</v>
      </c>
      <c r="D389" s="7">
        <v>5</v>
      </c>
      <c r="E389" s="7"/>
      <c r="F389" s="7">
        <v>0</v>
      </c>
      <c r="G389" s="7">
        <v>0</v>
      </c>
      <c r="H389" s="7">
        <v>10.3</v>
      </c>
      <c r="I389" s="7">
        <v>10.5</v>
      </c>
      <c r="J389" s="7">
        <v>38.299999999999997</v>
      </c>
      <c r="K389" s="7">
        <v>20.2</v>
      </c>
    </row>
    <row r="390" spans="1:11" ht="15">
      <c r="A390" s="7" t="s">
        <v>2908</v>
      </c>
      <c r="B390" s="7" t="s">
        <v>78</v>
      </c>
      <c r="C390" s="7" t="s">
        <v>2771</v>
      </c>
      <c r="D390" s="7" t="s">
        <v>2828</v>
      </c>
      <c r="E390" s="7"/>
      <c r="F390" s="7">
        <v>10.3</v>
      </c>
      <c r="G390" s="7">
        <v>0</v>
      </c>
      <c r="H390" s="7">
        <v>0</v>
      </c>
      <c r="I390" s="7">
        <v>16.399999999999999</v>
      </c>
      <c r="J390" s="7">
        <v>29.6</v>
      </c>
      <c r="K390" s="7">
        <v>21.8</v>
      </c>
    </row>
    <row r="391" spans="1:11" ht="15">
      <c r="A391" s="7" t="s">
        <v>2909</v>
      </c>
      <c r="B391" s="7" t="s">
        <v>202</v>
      </c>
      <c r="C391" s="7" t="s">
        <v>2771</v>
      </c>
      <c r="D391" s="7" t="s">
        <v>2667</v>
      </c>
      <c r="E391" s="7"/>
      <c r="F391" s="7">
        <v>0</v>
      </c>
      <c r="G391" s="7">
        <v>0</v>
      </c>
      <c r="H391" s="7">
        <v>14.5</v>
      </c>
      <c r="I391" s="7">
        <v>4.5999999999999996</v>
      </c>
      <c r="J391" s="7">
        <v>30.9</v>
      </c>
      <c r="K391" s="7">
        <v>21.1</v>
      </c>
    </row>
    <row r="392" spans="1:11" ht="15">
      <c r="A392" s="7" t="s">
        <v>2910</v>
      </c>
      <c r="B392" s="7" t="s">
        <v>634</v>
      </c>
      <c r="C392" s="7" t="s">
        <v>2771</v>
      </c>
      <c r="D392" s="7">
        <v>1</v>
      </c>
      <c r="E392" s="7"/>
      <c r="F392" s="7">
        <v>12.6</v>
      </c>
      <c r="G392" s="7">
        <v>0</v>
      </c>
      <c r="H392" s="7">
        <v>0</v>
      </c>
      <c r="I392" s="7">
        <v>1.5</v>
      </c>
      <c r="J392" s="7">
        <v>41.2</v>
      </c>
      <c r="K392" s="7">
        <v>20.8</v>
      </c>
    </row>
    <row r="393" spans="1:11" ht="15">
      <c r="A393" s="7" t="s">
        <v>2911</v>
      </c>
      <c r="B393" s="7" t="s">
        <v>2912</v>
      </c>
      <c r="C393" s="7" t="s">
        <v>2771</v>
      </c>
      <c r="D393" s="7" t="s">
        <v>2777</v>
      </c>
      <c r="E393" s="7"/>
      <c r="F393" s="7">
        <v>10.3</v>
      </c>
      <c r="G393" s="7">
        <v>0</v>
      </c>
      <c r="H393" s="7">
        <v>0</v>
      </c>
      <c r="I393" s="7">
        <v>14.9</v>
      </c>
      <c r="J393" s="7">
        <v>39.9</v>
      </c>
      <c r="K393" s="7">
        <v>15.3</v>
      </c>
    </row>
    <row r="394" spans="1:11" ht="15">
      <c r="A394" s="7" t="s">
        <v>2913</v>
      </c>
      <c r="B394" s="7" t="s">
        <v>186</v>
      </c>
      <c r="C394" s="7" t="s">
        <v>2771</v>
      </c>
      <c r="D394" s="7">
        <v>12</v>
      </c>
      <c r="E394" s="7"/>
      <c r="F394" s="7">
        <v>0</v>
      </c>
      <c r="G394" s="7">
        <v>0</v>
      </c>
      <c r="H394" s="7">
        <v>10.3</v>
      </c>
      <c r="I394" s="7">
        <v>9.9</v>
      </c>
      <c r="J394" s="7">
        <v>31.3</v>
      </c>
      <c r="K394" s="7">
        <v>22.6</v>
      </c>
    </row>
    <row r="395" spans="1:11" ht="15">
      <c r="A395" s="7" t="s">
        <v>2914</v>
      </c>
      <c r="B395" s="7" t="s">
        <v>636</v>
      </c>
      <c r="C395" s="7" t="s">
        <v>2771</v>
      </c>
      <c r="D395" s="7" t="s">
        <v>2777</v>
      </c>
      <c r="E395" s="7"/>
      <c r="F395" s="7">
        <v>13.6</v>
      </c>
      <c r="G395" s="7">
        <v>0</v>
      </c>
      <c r="H395" s="7">
        <v>10.3</v>
      </c>
      <c r="I395" s="7">
        <v>11.9</v>
      </c>
      <c r="J395" s="7">
        <v>26.8</v>
      </c>
      <c r="K395" s="7">
        <v>15.9</v>
      </c>
    </row>
    <row r="396" spans="1:11" ht="15">
      <c r="A396" s="7" t="s">
        <v>2915</v>
      </c>
      <c r="B396" s="7" t="s">
        <v>2916</v>
      </c>
      <c r="C396" s="7" t="s">
        <v>2771</v>
      </c>
      <c r="D396" s="7" t="s">
        <v>2667</v>
      </c>
      <c r="E396" s="7"/>
      <c r="F396" s="7">
        <v>0</v>
      </c>
      <c r="G396" s="7">
        <v>0</v>
      </c>
      <c r="H396" s="7">
        <v>10.3</v>
      </c>
      <c r="I396" s="7">
        <v>8</v>
      </c>
      <c r="J396" s="7">
        <v>29.3</v>
      </c>
      <c r="K396" s="7">
        <v>19.899999999999999</v>
      </c>
    </row>
    <row r="397" spans="1:11" ht="15">
      <c r="A397" s="7" t="s">
        <v>2917</v>
      </c>
      <c r="B397" s="7" t="s">
        <v>227</v>
      </c>
      <c r="C397" s="7" t="s">
        <v>2771</v>
      </c>
      <c r="D397" s="7" t="s">
        <v>2667</v>
      </c>
      <c r="E397" s="7"/>
      <c r="F397" s="7">
        <v>0</v>
      </c>
      <c r="G397" s="7">
        <v>0</v>
      </c>
      <c r="H397" s="7">
        <v>10.3</v>
      </c>
      <c r="I397" s="7">
        <v>9</v>
      </c>
      <c r="J397" s="7">
        <v>34.4</v>
      </c>
      <c r="K397" s="7">
        <v>23</v>
      </c>
    </row>
    <row r="398" spans="1:11" ht="15">
      <c r="A398" s="7" t="s">
        <v>2918</v>
      </c>
      <c r="B398" s="7" t="s">
        <v>238</v>
      </c>
      <c r="C398" s="7" t="s">
        <v>2771</v>
      </c>
      <c r="D398" s="8">
        <v>42404</v>
      </c>
      <c r="E398" s="7"/>
      <c r="F398" s="7">
        <v>11.5</v>
      </c>
      <c r="G398" s="7">
        <v>0</v>
      </c>
      <c r="H398" s="7">
        <v>10.3</v>
      </c>
      <c r="I398" s="7">
        <v>8.3000000000000007</v>
      </c>
      <c r="J398" s="7">
        <v>24.6</v>
      </c>
      <c r="K398" s="7">
        <v>20.7</v>
      </c>
    </row>
    <row r="399" spans="1:11" ht="15">
      <c r="A399" s="7" t="s">
        <v>2919</v>
      </c>
      <c r="B399" s="7" t="s">
        <v>2920</v>
      </c>
      <c r="C399" s="7" t="s">
        <v>2771</v>
      </c>
      <c r="D399" s="7" t="s">
        <v>2777</v>
      </c>
      <c r="E399" s="7"/>
      <c r="F399" s="7">
        <v>11.5</v>
      </c>
      <c r="G399" s="7">
        <v>0</v>
      </c>
      <c r="H399" s="7">
        <v>0</v>
      </c>
      <c r="I399" s="7">
        <v>11.8</v>
      </c>
      <c r="J399" s="7">
        <v>41.8</v>
      </c>
      <c r="K399" s="7">
        <v>17.100000000000001</v>
      </c>
    </row>
    <row r="400" spans="1:11" ht="15">
      <c r="A400" s="7" t="s">
        <v>2921</v>
      </c>
      <c r="B400" s="7" t="s">
        <v>501</v>
      </c>
      <c r="C400" s="7" t="s">
        <v>2771</v>
      </c>
      <c r="D400" s="7" t="s">
        <v>2777</v>
      </c>
      <c r="E400" s="7"/>
      <c r="F400" s="7">
        <v>0</v>
      </c>
      <c r="G400" s="7">
        <v>0</v>
      </c>
      <c r="H400" s="7">
        <v>10.3</v>
      </c>
      <c r="I400" s="7">
        <v>6.6</v>
      </c>
      <c r="J400" s="7">
        <v>37.200000000000003</v>
      </c>
      <c r="K400" s="7">
        <v>15.1</v>
      </c>
    </row>
    <row r="401" spans="1:11" ht="15">
      <c r="A401" s="7" t="s">
        <v>2922</v>
      </c>
      <c r="B401" s="7" t="s">
        <v>288</v>
      </c>
      <c r="C401" s="7" t="s">
        <v>2771</v>
      </c>
      <c r="D401" s="7" t="s">
        <v>2775</v>
      </c>
      <c r="E401" s="7"/>
      <c r="F401" s="7">
        <v>0</v>
      </c>
      <c r="G401" s="7">
        <v>0</v>
      </c>
      <c r="H401" s="7">
        <v>0</v>
      </c>
      <c r="I401" s="7">
        <v>4.2</v>
      </c>
      <c r="J401" s="7">
        <v>49.3</v>
      </c>
      <c r="K401" s="7">
        <v>14.5</v>
      </c>
    </row>
    <row r="402" spans="1:11" ht="15">
      <c r="A402" s="7" t="s">
        <v>2923</v>
      </c>
      <c r="B402" s="7" t="s">
        <v>2924</v>
      </c>
      <c r="C402" s="7" t="s">
        <v>2084</v>
      </c>
      <c r="D402" s="8">
        <v>42434</v>
      </c>
      <c r="E402" s="7"/>
      <c r="F402" s="7">
        <v>0</v>
      </c>
      <c r="G402" s="7">
        <v>0</v>
      </c>
      <c r="H402" s="7">
        <v>0</v>
      </c>
      <c r="I402" s="7">
        <v>11.5</v>
      </c>
      <c r="J402" s="7">
        <v>34.5</v>
      </c>
      <c r="K402" s="7">
        <v>18</v>
      </c>
    </row>
    <row r="403" spans="1:11" ht="15">
      <c r="A403" s="7" t="s">
        <v>2925</v>
      </c>
      <c r="B403" s="7" t="s">
        <v>2926</v>
      </c>
      <c r="C403" s="7" t="s">
        <v>2084</v>
      </c>
      <c r="D403" s="7">
        <v>2</v>
      </c>
      <c r="E403" s="7"/>
      <c r="F403" s="7">
        <v>0</v>
      </c>
      <c r="G403" s="7">
        <v>0</v>
      </c>
      <c r="H403" s="7">
        <v>14.5</v>
      </c>
      <c r="I403" s="7">
        <v>0</v>
      </c>
      <c r="J403" s="7">
        <v>31.5</v>
      </c>
      <c r="K403" s="7">
        <v>17.100000000000001</v>
      </c>
    </row>
    <row r="404" spans="1:11" ht="15">
      <c r="A404" s="7" t="s">
        <v>2927</v>
      </c>
      <c r="B404" s="7" t="s">
        <v>2928</v>
      </c>
      <c r="C404" s="7" t="s">
        <v>2084</v>
      </c>
      <c r="D404" s="7">
        <v>2</v>
      </c>
      <c r="E404" s="7"/>
      <c r="F404" s="7">
        <v>0</v>
      </c>
      <c r="G404" s="7">
        <v>0</v>
      </c>
      <c r="H404" s="7">
        <v>10.3</v>
      </c>
      <c r="I404" s="7">
        <v>2.1</v>
      </c>
      <c r="J404" s="7">
        <v>33.6</v>
      </c>
      <c r="K404" s="7">
        <v>17.399999999999999</v>
      </c>
    </row>
    <row r="405" spans="1:11" ht="15">
      <c r="A405" s="7" t="s">
        <v>2929</v>
      </c>
      <c r="B405" s="7" t="s">
        <v>2930</v>
      </c>
      <c r="C405" s="7" t="s">
        <v>2084</v>
      </c>
      <c r="D405" s="7" t="s">
        <v>2931</v>
      </c>
      <c r="E405" s="7"/>
      <c r="F405" s="7">
        <v>11.5</v>
      </c>
      <c r="G405" s="7">
        <v>0</v>
      </c>
      <c r="H405" s="7">
        <v>10.3</v>
      </c>
      <c r="I405" s="7">
        <v>7</v>
      </c>
      <c r="J405" s="7">
        <v>19.600000000000001</v>
      </c>
      <c r="K405" s="7">
        <v>19.600000000000001</v>
      </c>
    </row>
    <row r="406" spans="1:11" ht="15">
      <c r="A406" s="7" t="s">
        <v>2932</v>
      </c>
      <c r="B406" s="7" t="s">
        <v>1868</v>
      </c>
      <c r="C406" s="7" t="s">
        <v>2084</v>
      </c>
      <c r="D406" s="7" t="s">
        <v>2933</v>
      </c>
      <c r="E406" s="7"/>
      <c r="F406" s="7">
        <v>0</v>
      </c>
      <c r="G406" s="7">
        <v>0</v>
      </c>
      <c r="H406" s="7">
        <v>10.3</v>
      </c>
      <c r="I406" s="7">
        <v>0</v>
      </c>
      <c r="J406" s="7">
        <v>29.2</v>
      </c>
      <c r="K406" s="7">
        <v>18.399999999999999</v>
      </c>
    </row>
    <row r="407" spans="1:11" ht="15">
      <c r="A407" s="7" t="s">
        <v>2934</v>
      </c>
      <c r="B407" s="7" t="s">
        <v>2935</v>
      </c>
      <c r="C407" s="7" t="s">
        <v>2084</v>
      </c>
      <c r="D407" s="7">
        <v>5</v>
      </c>
      <c r="E407" s="7"/>
      <c r="F407" s="7">
        <v>0</v>
      </c>
      <c r="G407" s="7">
        <v>0</v>
      </c>
      <c r="H407" s="7">
        <v>0</v>
      </c>
      <c r="I407" s="7">
        <v>8.4</v>
      </c>
      <c r="J407" s="7">
        <v>33.9</v>
      </c>
      <c r="K407" s="7">
        <v>17.3</v>
      </c>
    </row>
    <row r="408" spans="1:11" ht="15">
      <c r="A408" s="7" t="s">
        <v>2936</v>
      </c>
      <c r="B408" s="7" t="s">
        <v>2937</v>
      </c>
      <c r="C408" s="7" t="s">
        <v>2084</v>
      </c>
      <c r="D408" s="7" t="s">
        <v>2938</v>
      </c>
      <c r="E408" s="7"/>
      <c r="F408" s="7">
        <v>0</v>
      </c>
      <c r="G408" s="7">
        <v>0</v>
      </c>
      <c r="H408" s="7">
        <v>14.5</v>
      </c>
      <c r="I408" s="7">
        <v>7.4</v>
      </c>
      <c r="J408" s="7">
        <v>25.1</v>
      </c>
      <c r="K408" s="7">
        <v>14.8</v>
      </c>
    </row>
    <row r="409" spans="1:11" ht="15">
      <c r="A409" s="7" t="s">
        <v>2939</v>
      </c>
      <c r="B409" s="7" t="s">
        <v>2940</v>
      </c>
      <c r="C409" s="7" t="s">
        <v>2084</v>
      </c>
      <c r="D409" s="7" t="s">
        <v>2941</v>
      </c>
      <c r="E409" s="7"/>
      <c r="F409" s="7">
        <v>8.9</v>
      </c>
      <c r="G409" s="7">
        <v>0</v>
      </c>
      <c r="H409" s="7">
        <v>10.3</v>
      </c>
      <c r="I409" s="7">
        <v>8.1999999999999993</v>
      </c>
      <c r="J409" s="7">
        <v>26.9</v>
      </c>
      <c r="K409" s="7">
        <v>13.3</v>
      </c>
    </row>
    <row r="410" spans="1:11" ht="15">
      <c r="A410" s="7" t="s">
        <v>2942</v>
      </c>
      <c r="B410" s="7" t="s">
        <v>1478</v>
      </c>
      <c r="C410" s="7" t="s">
        <v>2084</v>
      </c>
      <c r="D410" s="7" t="s">
        <v>2931</v>
      </c>
      <c r="E410" s="7"/>
      <c r="F410" s="7">
        <v>0</v>
      </c>
      <c r="G410" s="7">
        <v>0</v>
      </c>
      <c r="H410" s="7">
        <v>17.8</v>
      </c>
      <c r="I410" s="7">
        <v>3.7</v>
      </c>
      <c r="J410" s="7">
        <v>23.8</v>
      </c>
      <c r="K410" s="7">
        <v>18.399999999999999</v>
      </c>
    </row>
    <row r="411" spans="1:11" ht="15">
      <c r="A411" s="7" t="s">
        <v>2943</v>
      </c>
      <c r="B411" s="7" t="s">
        <v>2944</v>
      </c>
      <c r="C411" s="7" t="s">
        <v>2084</v>
      </c>
      <c r="D411" s="7">
        <v>1</v>
      </c>
      <c r="E411" s="7"/>
      <c r="F411" s="7">
        <v>19.2</v>
      </c>
      <c r="G411" s="7">
        <v>0</v>
      </c>
      <c r="H411" s="7">
        <v>0</v>
      </c>
      <c r="I411" s="7">
        <v>3.2</v>
      </c>
      <c r="J411" s="7">
        <v>33.1</v>
      </c>
      <c r="K411" s="7">
        <v>17.7</v>
      </c>
    </row>
    <row r="412" spans="1:11" ht="15">
      <c r="A412" s="7" t="s">
        <v>2945</v>
      </c>
      <c r="B412" s="7" t="s">
        <v>2946</v>
      </c>
      <c r="C412" s="7" t="s">
        <v>2084</v>
      </c>
      <c r="D412" s="7" t="s">
        <v>2933</v>
      </c>
      <c r="E412" s="7"/>
      <c r="F412" s="7">
        <v>0</v>
      </c>
      <c r="G412" s="7">
        <v>0</v>
      </c>
      <c r="H412" s="7">
        <v>0</v>
      </c>
      <c r="I412" s="7">
        <v>1.5</v>
      </c>
      <c r="J412" s="7">
        <v>38.700000000000003</v>
      </c>
      <c r="K412" s="7">
        <v>33.799999999999997</v>
      </c>
    </row>
    <row r="413" spans="1:11" ht="15">
      <c r="A413" s="7" t="s">
        <v>2947</v>
      </c>
      <c r="B413" s="7" t="s">
        <v>2948</v>
      </c>
      <c r="C413" s="7" t="s">
        <v>2084</v>
      </c>
      <c r="D413" s="7" t="s">
        <v>2941</v>
      </c>
      <c r="E413" s="7"/>
      <c r="F413" s="7">
        <v>31.2</v>
      </c>
      <c r="G413" s="7">
        <v>0</v>
      </c>
      <c r="H413" s="7">
        <v>0</v>
      </c>
      <c r="I413" s="7">
        <v>8.6</v>
      </c>
      <c r="J413" s="7">
        <v>17.100000000000001</v>
      </c>
      <c r="K413" s="7">
        <v>18.8</v>
      </c>
    </row>
    <row r="414" spans="1:11" ht="15">
      <c r="A414" s="7" t="s">
        <v>2949</v>
      </c>
      <c r="B414" s="7" t="s">
        <v>1757</v>
      </c>
      <c r="C414" s="7" t="s">
        <v>2084</v>
      </c>
      <c r="D414" s="7" t="s">
        <v>2933</v>
      </c>
      <c r="E414" s="7"/>
      <c r="F414" s="7">
        <v>0</v>
      </c>
      <c r="G414" s="7">
        <v>0</v>
      </c>
      <c r="H414" s="7">
        <v>14.5</v>
      </c>
      <c r="I414" s="7">
        <v>2.4</v>
      </c>
      <c r="J414" s="7">
        <v>24.7</v>
      </c>
      <c r="K414" s="7">
        <v>15.1</v>
      </c>
    </row>
    <row r="415" spans="1:11" ht="15">
      <c r="A415" s="7" t="s">
        <v>2950</v>
      </c>
      <c r="B415" s="7" t="s">
        <v>351</v>
      </c>
      <c r="C415" s="7" t="s">
        <v>2084</v>
      </c>
      <c r="D415" s="8">
        <v>42654</v>
      </c>
      <c r="E415" s="7"/>
      <c r="F415" s="7">
        <v>0</v>
      </c>
      <c r="G415" s="7">
        <v>0</v>
      </c>
      <c r="H415" s="7">
        <v>10.3</v>
      </c>
      <c r="I415" s="7">
        <v>8.8000000000000007</v>
      </c>
      <c r="J415" s="7">
        <v>28.2</v>
      </c>
      <c r="K415" s="7">
        <v>17.600000000000001</v>
      </c>
    </row>
    <row r="416" spans="1:11" ht="15">
      <c r="A416" s="7" t="s">
        <v>2951</v>
      </c>
      <c r="B416" s="7" t="s">
        <v>2176</v>
      </c>
      <c r="C416" s="7" t="s">
        <v>2084</v>
      </c>
      <c r="D416" s="8">
        <v>42496</v>
      </c>
      <c r="E416" s="7"/>
      <c r="F416" s="7">
        <v>0</v>
      </c>
      <c r="G416" s="7">
        <v>0</v>
      </c>
      <c r="H416" s="7">
        <v>0</v>
      </c>
      <c r="I416" s="7">
        <v>5.5</v>
      </c>
      <c r="J416" s="7">
        <v>38.700000000000003</v>
      </c>
      <c r="K416" s="7">
        <v>19.3</v>
      </c>
    </row>
    <row r="417" spans="1:11" ht="15">
      <c r="A417" s="7" t="s">
        <v>2952</v>
      </c>
      <c r="B417" s="7" t="s">
        <v>1482</v>
      </c>
      <c r="C417" s="7" t="s">
        <v>2084</v>
      </c>
      <c r="D417" s="7" t="s">
        <v>2941</v>
      </c>
      <c r="E417" s="7"/>
      <c r="F417" s="7">
        <v>0</v>
      </c>
      <c r="G417" s="7">
        <v>0</v>
      </c>
      <c r="H417" s="7">
        <v>10.3</v>
      </c>
      <c r="I417" s="7">
        <v>6.5</v>
      </c>
      <c r="J417" s="7">
        <v>28.9</v>
      </c>
      <c r="K417" s="7">
        <v>15.9</v>
      </c>
    </row>
    <row r="418" spans="1:11" ht="15">
      <c r="A418" s="7" t="s">
        <v>2953</v>
      </c>
      <c r="B418" s="7" t="s">
        <v>292</v>
      </c>
      <c r="C418" s="7" t="s">
        <v>2084</v>
      </c>
      <c r="D418" s="7">
        <v>6</v>
      </c>
      <c r="E418" s="7"/>
      <c r="F418" s="7">
        <v>0</v>
      </c>
      <c r="G418" s="7">
        <v>0</v>
      </c>
      <c r="H418" s="7">
        <v>10.3</v>
      </c>
      <c r="I418" s="7">
        <v>6.2</v>
      </c>
      <c r="J418" s="7">
        <v>23.1</v>
      </c>
      <c r="K418" s="7">
        <v>21.3</v>
      </c>
    </row>
    <row r="419" spans="1:11" ht="15">
      <c r="A419" s="7" t="s">
        <v>2954</v>
      </c>
      <c r="B419" s="7" t="s">
        <v>1688</v>
      </c>
      <c r="C419" s="7" t="s">
        <v>2084</v>
      </c>
      <c r="D419" s="7" t="s">
        <v>2933</v>
      </c>
      <c r="E419" s="7"/>
      <c r="F419" s="7">
        <v>0</v>
      </c>
      <c r="G419" s="7">
        <v>0</v>
      </c>
      <c r="H419" s="7">
        <v>10.3</v>
      </c>
      <c r="I419" s="7">
        <v>2.4</v>
      </c>
      <c r="J419" s="7">
        <v>35.1</v>
      </c>
      <c r="K419" s="7">
        <v>16.100000000000001</v>
      </c>
    </row>
    <row r="420" spans="1:11" ht="15">
      <c r="A420" s="7" t="s">
        <v>2955</v>
      </c>
      <c r="B420" s="7" t="s">
        <v>2956</v>
      </c>
      <c r="C420" s="7" t="s">
        <v>2084</v>
      </c>
      <c r="D420" s="7">
        <v>1</v>
      </c>
      <c r="E420" s="7"/>
      <c r="F420" s="7">
        <v>18.5</v>
      </c>
      <c r="G420" s="7">
        <v>0</v>
      </c>
      <c r="H420" s="7">
        <v>0</v>
      </c>
      <c r="I420" s="7">
        <v>3.5</v>
      </c>
      <c r="J420" s="7">
        <v>34.6</v>
      </c>
      <c r="K420" s="7">
        <v>18.399999999999999</v>
      </c>
    </row>
    <row r="421" spans="1:11" ht="15">
      <c r="A421" s="7" t="s">
        <v>2957</v>
      </c>
      <c r="B421" s="7" t="s">
        <v>2958</v>
      </c>
      <c r="C421" s="7" t="s">
        <v>2084</v>
      </c>
      <c r="D421" s="8">
        <v>42371</v>
      </c>
      <c r="E421" s="7"/>
      <c r="F421" s="7">
        <v>10.3</v>
      </c>
      <c r="G421" s="7">
        <v>0</v>
      </c>
      <c r="H421" s="7">
        <v>0</v>
      </c>
      <c r="I421" s="7">
        <v>4.7</v>
      </c>
      <c r="J421" s="7">
        <v>35.6</v>
      </c>
      <c r="K421" s="7">
        <v>18.100000000000001</v>
      </c>
    </row>
    <row r="422" spans="1:11" ht="15">
      <c r="A422" s="7" t="s">
        <v>2959</v>
      </c>
      <c r="B422" s="7" t="s">
        <v>2191</v>
      </c>
      <c r="C422" s="7" t="s">
        <v>2084</v>
      </c>
      <c r="D422" s="8">
        <v>42497</v>
      </c>
      <c r="E422" s="7"/>
      <c r="F422" s="7">
        <v>0</v>
      </c>
      <c r="G422" s="7">
        <v>0</v>
      </c>
      <c r="H422" s="7">
        <v>14.5</v>
      </c>
      <c r="I422" s="7">
        <v>0</v>
      </c>
      <c r="J422" s="7">
        <v>27.3</v>
      </c>
      <c r="K422" s="7">
        <v>20.6</v>
      </c>
    </row>
    <row r="423" spans="1:11" ht="15">
      <c r="A423" s="7" t="s">
        <v>2960</v>
      </c>
      <c r="B423" s="7" t="s">
        <v>2961</v>
      </c>
      <c r="C423" s="7" t="s">
        <v>2084</v>
      </c>
      <c r="D423" s="7" t="s">
        <v>2962</v>
      </c>
      <c r="E423" s="7"/>
      <c r="F423" s="7">
        <v>14.5</v>
      </c>
      <c r="G423" s="7">
        <v>0</v>
      </c>
      <c r="H423" s="7">
        <v>0</v>
      </c>
      <c r="I423" s="7">
        <v>10.3</v>
      </c>
      <c r="J423" s="7">
        <v>31.3</v>
      </c>
      <c r="K423" s="7">
        <v>15.6</v>
      </c>
    </row>
    <row r="424" spans="1:11" ht="15">
      <c r="A424" s="7" t="s">
        <v>2963</v>
      </c>
      <c r="B424" s="7" t="s">
        <v>2964</v>
      </c>
      <c r="C424" s="7" t="s">
        <v>2084</v>
      </c>
      <c r="D424" s="8">
        <v>42465</v>
      </c>
      <c r="E424" s="7"/>
      <c r="F424" s="7">
        <v>0</v>
      </c>
      <c r="G424" s="7">
        <v>9.4</v>
      </c>
      <c r="H424" s="7">
        <v>0</v>
      </c>
      <c r="I424" s="7">
        <v>6.3</v>
      </c>
      <c r="J424" s="7">
        <v>23</v>
      </c>
      <c r="K424" s="7">
        <v>22.2</v>
      </c>
    </row>
    <row r="425" spans="1:11" ht="15">
      <c r="A425" s="7" t="s">
        <v>2965</v>
      </c>
      <c r="B425" s="7" t="s">
        <v>2966</v>
      </c>
      <c r="C425" s="7" t="s">
        <v>2084</v>
      </c>
      <c r="D425" s="7" t="s">
        <v>2967</v>
      </c>
      <c r="E425" s="7"/>
      <c r="F425" s="7">
        <v>13.6</v>
      </c>
      <c r="G425" s="7">
        <v>24.9</v>
      </c>
      <c r="H425" s="7">
        <v>0</v>
      </c>
      <c r="I425" s="7">
        <v>3.7</v>
      </c>
      <c r="J425" s="7">
        <v>8</v>
      </c>
      <c r="K425" s="7">
        <v>13.9</v>
      </c>
    </row>
    <row r="426" spans="1:11" ht="15">
      <c r="A426" s="7" t="s">
        <v>2968</v>
      </c>
      <c r="B426" s="7" t="s">
        <v>1912</v>
      </c>
      <c r="C426" s="7" t="s">
        <v>2084</v>
      </c>
      <c r="D426" s="7" t="s">
        <v>2933</v>
      </c>
      <c r="E426" s="7"/>
      <c r="F426" s="7">
        <v>0</v>
      </c>
      <c r="G426" s="7">
        <v>0</v>
      </c>
      <c r="H426" s="7">
        <v>0</v>
      </c>
      <c r="I426" s="7">
        <v>4.2</v>
      </c>
      <c r="J426" s="7">
        <v>35.299999999999997</v>
      </c>
      <c r="K426" s="7">
        <v>26.2</v>
      </c>
    </row>
    <row r="427" spans="1:11" ht="15">
      <c r="A427" s="7" t="s">
        <v>2969</v>
      </c>
      <c r="B427" s="7" t="s">
        <v>2970</v>
      </c>
      <c r="C427" s="7" t="s">
        <v>2084</v>
      </c>
      <c r="D427" s="7" t="s">
        <v>2933</v>
      </c>
      <c r="E427" s="7"/>
      <c r="F427" s="7">
        <v>0</v>
      </c>
      <c r="G427" s="7">
        <v>0</v>
      </c>
      <c r="H427" s="7">
        <v>10.3</v>
      </c>
      <c r="I427" s="7">
        <v>3.3</v>
      </c>
      <c r="J427" s="7">
        <v>30.8</v>
      </c>
      <c r="K427" s="7">
        <v>15.1</v>
      </c>
    </row>
    <row r="428" spans="1:11" ht="15">
      <c r="A428" s="7" t="s">
        <v>2971</v>
      </c>
      <c r="B428" s="7" t="s">
        <v>2972</v>
      </c>
      <c r="C428" s="7" t="s">
        <v>2084</v>
      </c>
      <c r="D428" s="8">
        <v>42497</v>
      </c>
      <c r="E428" s="7"/>
      <c r="F428" s="7">
        <v>0</v>
      </c>
      <c r="G428" s="7">
        <v>0</v>
      </c>
      <c r="H428" s="7">
        <v>0</v>
      </c>
      <c r="I428" s="7">
        <v>5.2</v>
      </c>
      <c r="J428" s="7">
        <v>39</v>
      </c>
      <c r="K428" s="7">
        <v>16.7</v>
      </c>
    </row>
    <row r="429" spans="1:11" ht="15">
      <c r="A429" s="7" t="s">
        <v>2973</v>
      </c>
      <c r="B429" s="7" t="s">
        <v>2974</v>
      </c>
      <c r="C429" s="7" t="s">
        <v>2084</v>
      </c>
      <c r="D429" s="8">
        <v>42497</v>
      </c>
      <c r="E429" s="7"/>
      <c r="F429" s="7">
        <v>0</v>
      </c>
      <c r="G429" s="7">
        <v>0</v>
      </c>
      <c r="H429" s="7">
        <v>0</v>
      </c>
      <c r="I429" s="7">
        <v>9.9</v>
      </c>
      <c r="J429" s="7">
        <v>31.2</v>
      </c>
      <c r="K429" s="7">
        <v>19.100000000000001</v>
      </c>
    </row>
    <row r="430" spans="1:11" ht="15">
      <c r="A430" s="7" t="s">
        <v>2975</v>
      </c>
      <c r="B430" s="7" t="s">
        <v>2976</v>
      </c>
      <c r="C430" s="7" t="s">
        <v>2084</v>
      </c>
      <c r="D430" s="8">
        <v>42372</v>
      </c>
      <c r="E430" s="7"/>
      <c r="F430" s="7">
        <v>0</v>
      </c>
      <c r="G430" s="7">
        <v>0</v>
      </c>
      <c r="H430" s="7">
        <v>14.5</v>
      </c>
      <c r="I430" s="7">
        <v>1.5</v>
      </c>
      <c r="J430" s="7">
        <v>26.4</v>
      </c>
      <c r="K430" s="7">
        <v>14.9</v>
      </c>
    </row>
    <row r="431" spans="1:11" ht="15">
      <c r="A431" s="7" t="s">
        <v>2977</v>
      </c>
      <c r="B431" s="7" t="s">
        <v>2210</v>
      </c>
      <c r="C431" s="7" t="s">
        <v>2084</v>
      </c>
      <c r="D431" s="7" t="s">
        <v>2933</v>
      </c>
      <c r="E431" s="7"/>
      <c r="F431" s="7">
        <v>0</v>
      </c>
      <c r="G431" s="7">
        <v>0</v>
      </c>
      <c r="H431" s="7">
        <v>17.8</v>
      </c>
      <c r="I431" s="7">
        <v>3</v>
      </c>
      <c r="J431" s="7">
        <v>22.5</v>
      </c>
      <c r="K431" s="7">
        <v>14.4</v>
      </c>
    </row>
    <row r="432" spans="1:11" ht="15">
      <c r="A432" s="7" t="s">
        <v>2978</v>
      </c>
      <c r="B432" s="7" t="s">
        <v>306</v>
      </c>
      <c r="C432" s="7" t="s">
        <v>2084</v>
      </c>
      <c r="D432" s="7">
        <v>3</v>
      </c>
      <c r="E432" s="7"/>
      <c r="F432" s="7">
        <v>13.6</v>
      </c>
      <c r="G432" s="7">
        <v>0</v>
      </c>
      <c r="H432" s="7">
        <v>0</v>
      </c>
      <c r="I432" s="7">
        <v>4.0999999999999996</v>
      </c>
      <c r="J432" s="7">
        <v>31.3</v>
      </c>
      <c r="K432" s="7">
        <v>16.3</v>
      </c>
    </row>
    <row r="433" spans="1:11" ht="15">
      <c r="A433" s="7" t="s">
        <v>2979</v>
      </c>
      <c r="B433" s="7" t="s">
        <v>1855</v>
      </c>
      <c r="C433" s="7" t="s">
        <v>2084</v>
      </c>
      <c r="D433" s="7" t="s">
        <v>2933</v>
      </c>
      <c r="E433" s="7"/>
      <c r="F433" s="7">
        <v>0</v>
      </c>
      <c r="G433" s="7">
        <v>0</v>
      </c>
      <c r="H433" s="7">
        <v>10.3</v>
      </c>
      <c r="I433" s="7">
        <v>8.1999999999999993</v>
      </c>
      <c r="J433" s="7">
        <v>29.2</v>
      </c>
      <c r="K433" s="7">
        <v>16.399999999999999</v>
      </c>
    </row>
    <row r="434" spans="1:11" ht="15">
      <c r="A434" s="7" t="s">
        <v>2980</v>
      </c>
      <c r="B434" s="7" t="s">
        <v>825</v>
      </c>
      <c r="C434" s="7" t="s">
        <v>2084</v>
      </c>
      <c r="D434" s="7" t="s">
        <v>2941</v>
      </c>
      <c r="E434" s="7"/>
      <c r="F434" s="7">
        <v>0</v>
      </c>
      <c r="G434" s="7">
        <v>0</v>
      </c>
      <c r="H434" s="7">
        <v>10.3</v>
      </c>
      <c r="I434" s="7">
        <v>4.7</v>
      </c>
      <c r="J434" s="7">
        <v>28.2</v>
      </c>
      <c r="K434" s="7">
        <v>15.8</v>
      </c>
    </row>
    <row r="435" spans="1:11" ht="15">
      <c r="A435" s="7" t="s">
        <v>2981</v>
      </c>
      <c r="B435" s="7" t="s">
        <v>712</v>
      </c>
      <c r="C435" s="7" t="s">
        <v>2084</v>
      </c>
      <c r="D435" s="7" t="s">
        <v>2962</v>
      </c>
      <c r="E435" s="7"/>
      <c r="F435" s="7">
        <v>15.4</v>
      </c>
      <c r="G435" s="7">
        <v>0</v>
      </c>
      <c r="H435" s="7">
        <v>10.3</v>
      </c>
      <c r="I435" s="7">
        <v>6.2</v>
      </c>
      <c r="J435" s="7">
        <v>21.4</v>
      </c>
      <c r="K435" s="7">
        <v>15.6</v>
      </c>
    </row>
    <row r="436" spans="1:11" ht="15">
      <c r="A436" s="7" t="s">
        <v>2982</v>
      </c>
      <c r="B436" s="7" t="s">
        <v>2831</v>
      </c>
      <c r="C436" s="7" t="s">
        <v>2084</v>
      </c>
      <c r="D436" s="7" t="s">
        <v>2967</v>
      </c>
      <c r="E436" s="7"/>
      <c r="F436" s="7">
        <v>0</v>
      </c>
      <c r="G436" s="7">
        <v>0</v>
      </c>
      <c r="H436" s="7">
        <v>0</v>
      </c>
      <c r="I436" s="7">
        <v>3.7</v>
      </c>
      <c r="J436" s="7">
        <v>37.1</v>
      </c>
      <c r="K436" s="7">
        <v>20.5</v>
      </c>
    </row>
    <row r="437" spans="1:11" ht="15">
      <c r="A437" s="7" t="s">
        <v>2983</v>
      </c>
      <c r="B437" s="7" t="s">
        <v>2984</v>
      </c>
      <c r="C437" s="7" t="s">
        <v>2084</v>
      </c>
      <c r="D437" s="7" t="s">
        <v>2933</v>
      </c>
      <c r="E437" s="7"/>
      <c r="F437" s="7">
        <v>0</v>
      </c>
      <c r="G437" s="7">
        <v>0</v>
      </c>
      <c r="H437" s="7">
        <v>0</v>
      </c>
      <c r="I437" s="7">
        <v>11.2</v>
      </c>
      <c r="J437" s="7">
        <v>35.200000000000003</v>
      </c>
      <c r="K437" s="7">
        <v>16.899999999999999</v>
      </c>
    </row>
    <row r="438" spans="1:11" ht="15">
      <c r="A438" s="7" t="s">
        <v>2985</v>
      </c>
      <c r="B438" s="7" t="s">
        <v>2986</v>
      </c>
      <c r="C438" s="7" t="s">
        <v>2084</v>
      </c>
      <c r="D438" s="8">
        <v>42654</v>
      </c>
      <c r="E438" s="7"/>
      <c r="F438" s="7">
        <v>0</v>
      </c>
      <c r="G438" s="7">
        <v>0</v>
      </c>
      <c r="H438" s="7">
        <v>0</v>
      </c>
      <c r="I438" s="7">
        <v>4.0999999999999996</v>
      </c>
      <c r="J438" s="7">
        <v>36.4</v>
      </c>
      <c r="K438" s="7">
        <v>17.3</v>
      </c>
    </row>
    <row r="439" spans="1:11" ht="15">
      <c r="A439" s="7" t="s">
        <v>2987</v>
      </c>
      <c r="B439" s="7" t="s">
        <v>326</v>
      </c>
      <c r="C439" s="7" t="s">
        <v>2084</v>
      </c>
      <c r="D439" s="7" t="s">
        <v>2941</v>
      </c>
      <c r="E439" s="7"/>
      <c r="F439" s="7">
        <v>12.6</v>
      </c>
      <c r="G439" s="7">
        <v>0</v>
      </c>
      <c r="H439" s="7">
        <v>0</v>
      </c>
      <c r="I439" s="7">
        <v>13.1</v>
      </c>
      <c r="J439" s="7">
        <v>22.2</v>
      </c>
      <c r="K439" s="7">
        <v>22.1</v>
      </c>
    </row>
    <row r="440" spans="1:11" ht="15">
      <c r="A440" s="7" t="s">
        <v>2988</v>
      </c>
      <c r="B440" s="7" t="s">
        <v>2989</v>
      </c>
      <c r="C440" s="7" t="s">
        <v>2084</v>
      </c>
      <c r="D440" s="7" t="s">
        <v>2990</v>
      </c>
      <c r="E440" s="7"/>
      <c r="F440" s="7">
        <v>0</v>
      </c>
      <c r="G440" s="7">
        <v>0</v>
      </c>
      <c r="H440" s="7">
        <v>10.3</v>
      </c>
      <c r="I440" s="7">
        <v>0</v>
      </c>
      <c r="J440" s="7">
        <v>30.5</v>
      </c>
      <c r="K440" s="7">
        <v>18.5</v>
      </c>
    </row>
    <row r="441" spans="1:11" ht="15">
      <c r="A441" s="7" t="s">
        <v>2991</v>
      </c>
      <c r="B441" s="7" t="s">
        <v>2992</v>
      </c>
      <c r="C441" s="7" t="s">
        <v>2084</v>
      </c>
      <c r="D441" s="7" t="s">
        <v>2941</v>
      </c>
      <c r="E441" s="7"/>
      <c r="F441" s="7">
        <v>0</v>
      </c>
      <c r="G441" s="7">
        <v>11.5</v>
      </c>
      <c r="H441" s="7">
        <v>10.3</v>
      </c>
      <c r="I441" s="7">
        <v>4.0999999999999996</v>
      </c>
      <c r="J441" s="7">
        <v>24</v>
      </c>
      <c r="K441" s="7">
        <v>12.6</v>
      </c>
    </row>
    <row r="442" spans="1:11" ht="15">
      <c r="A442" s="7" t="s">
        <v>2993</v>
      </c>
      <c r="B442" s="7" t="s">
        <v>838</v>
      </c>
      <c r="C442" s="7" t="s">
        <v>2084</v>
      </c>
      <c r="D442" s="7" t="s">
        <v>2941</v>
      </c>
      <c r="E442" s="7"/>
      <c r="F442" s="7">
        <v>0</v>
      </c>
      <c r="G442" s="7">
        <v>0</v>
      </c>
      <c r="H442" s="7">
        <v>10.3</v>
      </c>
      <c r="I442" s="7">
        <v>10</v>
      </c>
      <c r="J442" s="7">
        <v>25.8</v>
      </c>
      <c r="K442" s="7">
        <v>17.3</v>
      </c>
    </row>
    <row r="443" spans="1:11" ht="15">
      <c r="A443" s="7" t="s">
        <v>2994</v>
      </c>
      <c r="B443" s="7" t="s">
        <v>2995</v>
      </c>
      <c r="C443" s="7" t="s">
        <v>2084</v>
      </c>
      <c r="D443" s="8">
        <v>42723</v>
      </c>
      <c r="E443" s="7"/>
      <c r="F443" s="7">
        <v>0</v>
      </c>
      <c r="G443" s="7">
        <v>0</v>
      </c>
      <c r="H443" s="7">
        <v>0</v>
      </c>
      <c r="I443" s="7">
        <v>6.2</v>
      </c>
      <c r="J443" s="7">
        <v>18.3</v>
      </c>
      <c r="K443" s="7">
        <v>50.5</v>
      </c>
    </row>
    <row r="444" spans="1:11" ht="15">
      <c r="A444" s="7" t="s">
        <v>2996</v>
      </c>
      <c r="B444" s="7" t="s">
        <v>235</v>
      </c>
      <c r="C444" s="7" t="s">
        <v>2084</v>
      </c>
      <c r="D444" s="7" t="s">
        <v>2997</v>
      </c>
      <c r="E444" s="7"/>
      <c r="F444" s="7">
        <v>0</v>
      </c>
      <c r="G444" s="7">
        <v>0</v>
      </c>
      <c r="H444" s="7">
        <v>0</v>
      </c>
      <c r="I444" s="7">
        <v>13.3</v>
      </c>
      <c r="J444" s="7">
        <v>33.4</v>
      </c>
      <c r="K444" s="7">
        <v>19.100000000000001</v>
      </c>
    </row>
    <row r="445" spans="1:11" ht="15">
      <c r="A445" s="7" t="s">
        <v>2998</v>
      </c>
      <c r="B445" s="7" t="s">
        <v>2999</v>
      </c>
      <c r="C445" s="7" t="s">
        <v>2084</v>
      </c>
      <c r="D445" s="7" t="s">
        <v>2931</v>
      </c>
      <c r="E445" s="7"/>
      <c r="F445" s="7">
        <v>0</v>
      </c>
      <c r="G445" s="7">
        <v>0</v>
      </c>
      <c r="H445" s="7">
        <v>14.5</v>
      </c>
      <c r="I445" s="7">
        <v>4.5</v>
      </c>
      <c r="J445" s="7">
        <v>15</v>
      </c>
      <c r="K445" s="7">
        <v>33.299999999999997</v>
      </c>
    </row>
    <row r="446" spans="1:11" ht="15">
      <c r="A446" s="7" t="s">
        <v>3000</v>
      </c>
      <c r="B446" s="7" t="s">
        <v>418</v>
      </c>
      <c r="C446" s="7" t="s">
        <v>2084</v>
      </c>
      <c r="D446" s="8">
        <v>42433</v>
      </c>
      <c r="E446" s="7"/>
      <c r="F446" s="7">
        <v>0</v>
      </c>
      <c r="G446" s="7">
        <v>0</v>
      </c>
      <c r="H446" s="7">
        <v>10.3</v>
      </c>
      <c r="I446" s="7">
        <v>5.4</v>
      </c>
      <c r="J446" s="7">
        <v>31.2</v>
      </c>
      <c r="K446" s="7">
        <v>16.399999999999999</v>
      </c>
    </row>
    <row r="447" spans="1:11" ht="15">
      <c r="A447" s="7" t="s">
        <v>3001</v>
      </c>
      <c r="B447" s="7" t="s">
        <v>988</v>
      </c>
      <c r="C447" s="7" t="s">
        <v>2084</v>
      </c>
      <c r="D447" s="7">
        <v>11</v>
      </c>
      <c r="E447" s="7"/>
      <c r="F447" s="7">
        <v>0</v>
      </c>
      <c r="G447" s="7">
        <v>16.3</v>
      </c>
      <c r="H447" s="7">
        <v>0</v>
      </c>
      <c r="I447" s="7">
        <v>0</v>
      </c>
      <c r="J447" s="7">
        <v>10.199999999999999</v>
      </c>
      <c r="K447" s="7">
        <v>41.4</v>
      </c>
    </row>
    <row r="448" spans="1:11" ht="15">
      <c r="A448" s="7" t="s">
        <v>3002</v>
      </c>
      <c r="B448" s="7" t="s">
        <v>477</v>
      </c>
      <c r="C448" s="7" t="s">
        <v>2084</v>
      </c>
      <c r="D448" s="7" t="s">
        <v>2990</v>
      </c>
      <c r="E448" s="7"/>
      <c r="F448" s="7">
        <v>0</v>
      </c>
      <c r="G448" s="7">
        <v>0</v>
      </c>
      <c r="H448" s="7">
        <v>10.3</v>
      </c>
      <c r="I448" s="7">
        <v>10</v>
      </c>
      <c r="J448" s="7">
        <v>23.3</v>
      </c>
      <c r="K448" s="7">
        <v>22.2</v>
      </c>
    </row>
    <row r="449" spans="1:11" ht="15">
      <c r="A449" s="7" t="s">
        <v>3003</v>
      </c>
      <c r="B449" s="7" t="s">
        <v>1353</v>
      </c>
      <c r="C449" s="7" t="s">
        <v>2084</v>
      </c>
      <c r="D449" s="7" t="s">
        <v>2938</v>
      </c>
      <c r="E449" s="7"/>
      <c r="F449" s="7">
        <v>14.5</v>
      </c>
      <c r="G449" s="7">
        <v>0</v>
      </c>
      <c r="H449" s="7">
        <v>0</v>
      </c>
      <c r="I449" s="7">
        <v>9.4</v>
      </c>
      <c r="J449" s="7">
        <v>27.4</v>
      </c>
      <c r="K449" s="7">
        <v>15.2</v>
      </c>
    </row>
    <row r="450" spans="1:11" ht="15">
      <c r="A450" s="7" t="s">
        <v>3004</v>
      </c>
      <c r="B450" s="7" t="s">
        <v>1550</v>
      </c>
      <c r="C450" s="7" t="s">
        <v>2084</v>
      </c>
      <c r="D450" s="7" t="s">
        <v>2941</v>
      </c>
      <c r="E450" s="7"/>
      <c r="F450" s="7">
        <v>0</v>
      </c>
      <c r="G450" s="7">
        <v>0</v>
      </c>
      <c r="H450" s="7">
        <v>10.3</v>
      </c>
      <c r="I450" s="7">
        <v>3.3</v>
      </c>
      <c r="J450" s="7">
        <v>31.6</v>
      </c>
      <c r="K450" s="7">
        <v>15.9</v>
      </c>
    </row>
    <row r="451" spans="1:11" ht="15">
      <c r="A451" s="7" t="s">
        <v>3005</v>
      </c>
      <c r="B451" s="7" t="s">
        <v>3006</v>
      </c>
      <c r="C451" s="7" t="s">
        <v>2084</v>
      </c>
      <c r="D451" s="7" t="s">
        <v>2941</v>
      </c>
      <c r="E451" s="7"/>
      <c r="F451" s="7">
        <v>0</v>
      </c>
      <c r="G451" s="7">
        <v>0</v>
      </c>
      <c r="H451" s="7">
        <v>10.3</v>
      </c>
      <c r="I451" s="7">
        <v>9.3000000000000007</v>
      </c>
      <c r="J451" s="7">
        <v>21.9</v>
      </c>
      <c r="K451" s="7">
        <v>18</v>
      </c>
    </row>
    <row r="452" spans="1:11" ht="15">
      <c r="A452" s="7" t="s">
        <v>3007</v>
      </c>
      <c r="B452" s="7" t="s">
        <v>848</v>
      </c>
      <c r="C452" s="7" t="s">
        <v>2084</v>
      </c>
      <c r="D452" s="7" t="s">
        <v>2962</v>
      </c>
      <c r="E452" s="7"/>
      <c r="F452" s="7">
        <v>12.6</v>
      </c>
      <c r="G452" s="7">
        <v>0</v>
      </c>
      <c r="H452" s="7">
        <v>10.3</v>
      </c>
      <c r="I452" s="7">
        <v>6.6</v>
      </c>
      <c r="J452" s="7">
        <v>22.8</v>
      </c>
      <c r="K452" s="7">
        <v>18.100000000000001</v>
      </c>
    </row>
    <row r="453" spans="1:11" ht="15">
      <c r="A453" s="7" t="s">
        <v>3008</v>
      </c>
      <c r="B453" s="7" t="s">
        <v>3009</v>
      </c>
      <c r="C453" s="7" t="s">
        <v>2084</v>
      </c>
      <c r="D453" s="7" t="s">
        <v>2941</v>
      </c>
      <c r="E453" s="7"/>
      <c r="F453" s="7">
        <v>0</v>
      </c>
      <c r="G453" s="7">
        <v>0</v>
      </c>
      <c r="H453" s="7">
        <v>10.3</v>
      </c>
      <c r="I453" s="7">
        <v>8</v>
      </c>
      <c r="J453" s="7">
        <v>25.8</v>
      </c>
      <c r="K453" s="7">
        <v>18.8</v>
      </c>
    </row>
    <row r="454" spans="1:11" ht="15">
      <c r="A454" s="7" t="s">
        <v>3010</v>
      </c>
      <c r="B454" s="7" t="s">
        <v>3011</v>
      </c>
      <c r="C454" s="7" t="s">
        <v>2084</v>
      </c>
      <c r="D454" s="7" t="s">
        <v>2941</v>
      </c>
      <c r="E454" s="7"/>
      <c r="F454" s="7">
        <v>0</v>
      </c>
      <c r="G454" s="7">
        <v>0</v>
      </c>
      <c r="H454" s="7">
        <v>10.3</v>
      </c>
      <c r="I454" s="7">
        <v>10.8</v>
      </c>
      <c r="J454" s="7">
        <v>19.5</v>
      </c>
      <c r="K454" s="7">
        <v>19.3</v>
      </c>
    </row>
    <row r="455" spans="1:11" ht="15">
      <c r="A455" s="7" t="s">
        <v>3012</v>
      </c>
      <c r="B455" s="7" t="s">
        <v>2086</v>
      </c>
      <c r="C455" s="7" t="s">
        <v>2084</v>
      </c>
      <c r="D455" s="8">
        <v>42434</v>
      </c>
      <c r="E455" s="7"/>
      <c r="F455" s="7">
        <v>0</v>
      </c>
      <c r="G455" s="7">
        <v>0</v>
      </c>
      <c r="H455" s="7">
        <v>10.3</v>
      </c>
      <c r="I455" s="7">
        <v>3</v>
      </c>
      <c r="J455" s="7">
        <v>30.1</v>
      </c>
      <c r="K455" s="7">
        <v>15.8</v>
      </c>
    </row>
    <row r="456" spans="1:11" ht="15">
      <c r="A456" s="7" t="s">
        <v>3013</v>
      </c>
      <c r="B456" s="7" t="s">
        <v>2049</v>
      </c>
      <c r="C456" s="7" t="s">
        <v>2084</v>
      </c>
      <c r="D456" s="7" t="s">
        <v>2938</v>
      </c>
      <c r="E456" s="7"/>
      <c r="F456" s="7">
        <v>0</v>
      </c>
      <c r="G456" s="7">
        <v>0</v>
      </c>
      <c r="H456" s="7">
        <v>10.3</v>
      </c>
      <c r="I456" s="7">
        <v>14.2</v>
      </c>
      <c r="J456" s="7">
        <v>22.4</v>
      </c>
      <c r="K456" s="7">
        <v>14.1</v>
      </c>
    </row>
    <row r="457" spans="1:11" ht="15">
      <c r="A457" s="7" t="s">
        <v>3014</v>
      </c>
      <c r="B457" s="7" t="s">
        <v>1501</v>
      </c>
      <c r="C457" s="7" t="s">
        <v>2084</v>
      </c>
      <c r="D457" s="7" t="s">
        <v>2938</v>
      </c>
      <c r="E457" s="7"/>
      <c r="F457" s="7">
        <v>0</v>
      </c>
      <c r="G457" s="7">
        <v>0</v>
      </c>
      <c r="H457" s="7">
        <v>0</v>
      </c>
      <c r="I457" s="7">
        <v>14.3</v>
      </c>
      <c r="J457" s="7">
        <v>30.6</v>
      </c>
      <c r="K457" s="7">
        <v>16.7</v>
      </c>
    </row>
    <row r="458" spans="1:11" ht="15">
      <c r="A458" s="7" t="s">
        <v>3015</v>
      </c>
      <c r="B458" s="7" t="s">
        <v>3016</v>
      </c>
      <c r="C458" s="7" t="s">
        <v>2084</v>
      </c>
      <c r="D458" s="8">
        <v>42496</v>
      </c>
      <c r="E458" s="7"/>
      <c r="F458" s="7">
        <v>0</v>
      </c>
      <c r="G458" s="7">
        <v>0</v>
      </c>
      <c r="H458" s="7">
        <v>0</v>
      </c>
      <c r="I458" s="7">
        <v>3.7</v>
      </c>
      <c r="J458" s="7">
        <v>41.6</v>
      </c>
      <c r="K458" s="7">
        <v>20.6</v>
      </c>
    </row>
    <row r="459" spans="1:11" ht="15">
      <c r="A459" s="7" t="s">
        <v>3017</v>
      </c>
      <c r="B459" s="7" t="s">
        <v>930</v>
      </c>
      <c r="C459" s="7" t="s">
        <v>2084</v>
      </c>
      <c r="D459" s="7" t="s">
        <v>2941</v>
      </c>
      <c r="E459" s="7"/>
      <c r="F459" s="7">
        <v>0</v>
      </c>
      <c r="G459" s="7">
        <v>0</v>
      </c>
      <c r="H459" s="7">
        <v>10.3</v>
      </c>
      <c r="I459" s="7">
        <v>8</v>
      </c>
      <c r="J459" s="7">
        <v>28.7</v>
      </c>
      <c r="K459" s="7">
        <v>16.899999999999999</v>
      </c>
    </row>
    <row r="460" spans="1:11" ht="15">
      <c r="A460" s="7" t="s">
        <v>3018</v>
      </c>
      <c r="B460" s="7" t="s">
        <v>481</v>
      </c>
      <c r="C460" s="7" t="s">
        <v>2084</v>
      </c>
      <c r="D460" s="8">
        <v>42434</v>
      </c>
      <c r="E460" s="7"/>
      <c r="F460" s="7">
        <v>0</v>
      </c>
      <c r="G460" s="7">
        <v>0</v>
      </c>
      <c r="H460" s="7">
        <v>0</v>
      </c>
      <c r="I460" s="7">
        <v>8</v>
      </c>
      <c r="J460" s="7">
        <v>33.9</v>
      </c>
      <c r="K460" s="7">
        <v>17.2</v>
      </c>
    </row>
    <row r="461" spans="1:11" ht="15">
      <c r="A461" s="7" t="s">
        <v>3019</v>
      </c>
      <c r="B461" s="7" t="s">
        <v>3020</v>
      </c>
      <c r="C461" s="7" t="s">
        <v>2084</v>
      </c>
      <c r="D461" s="7" t="s">
        <v>2938</v>
      </c>
      <c r="E461" s="7"/>
      <c r="F461" s="7">
        <v>11.5</v>
      </c>
      <c r="G461" s="7">
        <v>0</v>
      </c>
      <c r="H461" s="7">
        <v>0</v>
      </c>
      <c r="I461" s="7">
        <v>11.5</v>
      </c>
      <c r="J461" s="7">
        <v>31.2</v>
      </c>
      <c r="K461" s="7">
        <v>16.899999999999999</v>
      </c>
    </row>
    <row r="462" spans="1:11" ht="15">
      <c r="A462" s="7" t="s">
        <v>3021</v>
      </c>
      <c r="B462" s="7" t="s">
        <v>1682</v>
      </c>
      <c r="C462" s="7" t="s">
        <v>2084</v>
      </c>
      <c r="D462" s="8">
        <v>42723</v>
      </c>
      <c r="E462" s="7"/>
      <c r="F462" s="7">
        <v>0</v>
      </c>
      <c r="G462" s="7">
        <v>0</v>
      </c>
      <c r="H462" s="7">
        <v>10.3</v>
      </c>
      <c r="I462" s="7">
        <v>4</v>
      </c>
      <c r="J462" s="7">
        <v>25</v>
      </c>
      <c r="K462" s="7">
        <v>21.3</v>
      </c>
    </row>
    <row r="463" spans="1:11" ht="15">
      <c r="A463" s="7" t="s">
        <v>3022</v>
      </c>
      <c r="B463" s="7" t="s">
        <v>3023</v>
      </c>
      <c r="C463" s="7" t="s">
        <v>2084</v>
      </c>
      <c r="D463" s="7" t="s">
        <v>2938</v>
      </c>
      <c r="E463" s="7"/>
      <c r="F463" s="7">
        <v>0</v>
      </c>
      <c r="G463" s="7">
        <v>0</v>
      </c>
      <c r="H463" s="7">
        <v>14.5</v>
      </c>
      <c r="I463" s="7">
        <v>9.8000000000000007</v>
      </c>
      <c r="J463" s="7">
        <v>24.7</v>
      </c>
      <c r="K463" s="7">
        <v>14.9</v>
      </c>
    </row>
    <row r="464" spans="1:11" ht="15">
      <c r="A464" s="7" t="s">
        <v>3024</v>
      </c>
      <c r="B464" s="7" t="s">
        <v>1564</v>
      </c>
      <c r="C464" s="7" t="s">
        <v>2084</v>
      </c>
      <c r="D464" s="7" t="s">
        <v>2938</v>
      </c>
      <c r="E464" s="7"/>
      <c r="F464" s="7">
        <v>0</v>
      </c>
      <c r="G464" s="7">
        <v>0</v>
      </c>
      <c r="H464" s="7">
        <v>10.3</v>
      </c>
      <c r="I464" s="7">
        <v>13.6</v>
      </c>
      <c r="J464" s="7">
        <v>23.5</v>
      </c>
      <c r="K464" s="7">
        <v>14.3</v>
      </c>
    </row>
    <row r="465" spans="1:11" ht="15">
      <c r="A465" s="7" t="s">
        <v>3025</v>
      </c>
      <c r="B465" s="7" t="s">
        <v>3026</v>
      </c>
      <c r="C465" s="7" t="s">
        <v>2084</v>
      </c>
      <c r="D465" s="8">
        <v>42433</v>
      </c>
      <c r="E465" s="7"/>
      <c r="F465" s="7">
        <v>0</v>
      </c>
      <c r="G465" s="7">
        <v>0</v>
      </c>
      <c r="H465" s="7">
        <v>0</v>
      </c>
      <c r="I465" s="7">
        <v>8.3000000000000007</v>
      </c>
      <c r="J465" s="7">
        <v>32.799999999999997</v>
      </c>
      <c r="K465" s="7">
        <v>16.7</v>
      </c>
    </row>
    <row r="466" spans="1:11" ht="15">
      <c r="A466" s="7" t="s">
        <v>3027</v>
      </c>
      <c r="B466" s="7" t="s">
        <v>681</v>
      </c>
      <c r="C466" s="7" t="s">
        <v>2084</v>
      </c>
      <c r="D466" s="7">
        <v>1</v>
      </c>
      <c r="E466" s="7"/>
      <c r="F466" s="7">
        <v>0</v>
      </c>
      <c r="G466" s="7">
        <v>0</v>
      </c>
      <c r="H466" s="7">
        <v>0</v>
      </c>
      <c r="I466" s="7">
        <v>8.1</v>
      </c>
      <c r="J466" s="7">
        <v>36</v>
      </c>
      <c r="K466" s="7">
        <v>15.3</v>
      </c>
    </row>
    <row r="467" spans="1:11" ht="15">
      <c r="A467" s="7" t="s">
        <v>3028</v>
      </c>
      <c r="B467" s="7" t="s">
        <v>3029</v>
      </c>
      <c r="C467" s="7" t="s">
        <v>2084</v>
      </c>
      <c r="D467" s="8">
        <v>42372</v>
      </c>
      <c r="E467" s="7"/>
      <c r="F467" s="7">
        <v>0</v>
      </c>
      <c r="G467" s="7">
        <v>0</v>
      </c>
      <c r="H467" s="7">
        <v>0</v>
      </c>
      <c r="I467" s="7">
        <v>0</v>
      </c>
      <c r="J467" s="7">
        <v>45</v>
      </c>
      <c r="K467" s="7">
        <v>22.2</v>
      </c>
    </row>
    <row r="468" spans="1:11" ht="15">
      <c r="A468" s="7" t="s">
        <v>3030</v>
      </c>
      <c r="B468" s="7" t="s">
        <v>581</v>
      </c>
      <c r="C468" s="7" t="s">
        <v>2084</v>
      </c>
      <c r="D468" s="7" t="s">
        <v>2997</v>
      </c>
      <c r="E468" s="7"/>
      <c r="F468" s="7">
        <v>0</v>
      </c>
      <c r="G468" s="7">
        <v>0</v>
      </c>
      <c r="H468" s="7">
        <v>0</v>
      </c>
      <c r="I468" s="7">
        <v>8</v>
      </c>
      <c r="J468" s="7">
        <v>35.4</v>
      </c>
      <c r="K468" s="7">
        <v>16.100000000000001</v>
      </c>
    </row>
    <row r="469" spans="1:11" ht="15">
      <c r="A469" s="7" t="s">
        <v>3031</v>
      </c>
      <c r="B469" s="7" t="s">
        <v>2124</v>
      </c>
      <c r="C469" s="7" t="s">
        <v>2084</v>
      </c>
      <c r="D469" s="8">
        <v>42434</v>
      </c>
      <c r="E469" s="7"/>
      <c r="F469" s="7">
        <v>0</v>
      </c>
      <c r="G469" s="7">
        <v>0</v>
      </c>
      <c r="H469" s="7">
        <v>10.3</v>
      </c>
      <c r="I469" s="7">
        <v>4.0999999999999996</v>
      </c>
      <c r="J469" s="7">
        <v>29.3</v>
      </c>
      <c r="K469" s="7">
        <v>15.5</v>
      </c>
    </row>
    <row r="470" spans="1:11" ht="15">
      <c r="A470" s="7" t="s">
        <v>3032</v>
      </c>
      <c r="B470" s="7" t="s">
        <v>3033</v>
      </c>
      <c r="C470" s="7" t="s">
        <v>2084</v>
      </c>
      <c r="D470" s="7" t="s">
        <v>2941</v>
      </c>
      <c r="E470" s="7"/>
      <c r="F470" s="7">
        <v>5.0999999999999996</v>
      </c>
      <c r="G470" s="7">
        <v>0</v>
      </c>
      <c r="H470" s="7">
        <v>14.5</v>
      </c>
      <c r="I470" s="7">
        <v>12.5</v>
      </c>
      <c r="J470" s="7">
        <v>16.5</v>
      </c>
      <c r="K470" s="7">
        <v>18</v>
      </c>
    </row>
    <row r="471" spans="1:11" ht="15">
      <c r="A471" s="7" t="s">
        <v>3034</v>
      </c>
      <c r="B471" s="7" t="s">
        <v>3035</v>
      </c>
      <c r="C471" s="7" t="s">
        <v>2084</v>
      </c>
      <c r="D471" s="7" t="s">
        <v>2967</v>
      </c>
      <c r="E471" s="7"/>
      <c r="F471" s="7">
        <v>0</v>
      </c>
      <c r="G471" s="7">
        <v>0</v>
      </c>
      <c r="H471" s="7">
        <v>0</v>
      </c>
      <c r="I471" s="7">
        <v>17.899999999999999</v>
      </c>
      <c r="J471" s="7">
        <v>25.6</v>
      </c>
      <c r="K471" s="7">
        <v>13.3</v>
      </c>
    </row>
    <row r="472" spans="1:11" ht="15">
      <c r="A472" s="7" t="s">
        <v>3036</v>
      </c>
      <c r="B472" s="7" t="s">
        <v>448</v>
      </c>
      <c r="C472" s="7" t="s">
        <v>2084</v>
      </c>
      <c r="D472" s="8">
        <v>42434</v>
      </c>
      <c r="E472" s="7"/>
      <c r="F472" s="7">
        <v>11.5</v>
      </c>
      <c r="G472" s="7">
        <v>0</v>
      </c>
      <c r="H472" s="7">
        <v>0</v>
      </c>
      <c r="I472" s="7">
        <v>6.8</v>
      </c>
      <c r="J472" s="7">
        <v>29.1</v>
      </c>
      <c r="K472" s="7">
        <v>15.3</v>
      </c>
    </row>
    <row r="473" spans="1:11" ht="15">
      <c r="A473" s="7" t="s">
        <v>3037</v>
      </c>
      <c r="B473" s="7" t="s">
        <v>906</v>
      </c>
      <c r="C473" s="7" t="s">
        <v>2084</v>
      </c>
      <c r="D473" s="8">
        <v>42723</v>
      </c>
      <c r="E473" s="7"/>
      <c r="F473" s="7">
        <v>0</v>
      </c>
      <c r="G473" s="7">
        <v>0</v>
      </c>
      <c r="H473" s="7">
        <v>10.3</v>
      </c>
      <c r="I473" s="7">
        <v>7.1</v>
      </c>
      <c r="J473" s="7">
        <v>29</v>
      </c>
      <c r="K473" s="7">
        <v>17.3</v>
      </c>
    </row>
    <row r="474" spans="1:11" ht="15">
      <c r="A474" s="7" t="s">
        <v>3038</v>
      </c>
      <c r="B474" s="7" t="s">
        <v>1686</v>
      </c>
      <c r="C474" s="7" t="s">
        <v>2084</v>
      </c>
      <c r="D474" s="8">
        <v>42723</v>
      </c>
      <c r="E474" s="7"/>
      <c r="F474" s="7">
        <v>0</v>
      </c>
      <c r="G474" s="7">
        <v>0</v>
      </c>
      <c r="H474" s="7">
        <v>17.8</v>
      </c>
      <c r="I474" s="7">
        <v>1.5</v>
      </c>
      <c r="J474" s="7">
        <v>25.7</v>
      </c>
      <c r="K474" s="7">
        <v>20</v>
      </c>
    </row>
    <row r="475" spans="1:11" ht="15">
      <c r="A475" s="7" t="s">
        <v>3039</v>
      </c>
      <c r="B475" s="7" t="s">
        <v>1411</v>
      </c>
      <c r="C475" s="7" t="s">
        <v>2084</v>
      </c>
      <c r="D475" s="8">
        <v>42723</v>
      </c>
      <c r="E475" s="7"/>
      <c r="F475" s="7">
        <v>0</v>
      </c>
      <c r="G475" s="7">
        <v>0</v>
      </c>
      <c r="H475" s="7">
        <v>0</v>
      </c>
      <c r="I475" s="7">
        <v>9.5</v>
      </c>
      <c r="J475" s="7">
        <v>29.3</v>
      </c>
      <c r="K475" s="7">
        <v>20.100000000000001</v>
      </c>
    </row>
    <row r="476" spans="1:11" ht="15">
      <c r="A476" s="7" t="s">
        <v>3040</v>
      </c>
      <c r="B476" s="7" t="s">
        <v>1525</v>
      </c>
      <c r="C476" s="7" t="s">
        <v>2084</v>
      </c>
      <c r="D476" s="7" t="s">
        <v>2938</v>
      </c>
      <c r="E476" s="7"/>
      <c r="F476" s="7">
        <v>0</v>
      </c>
      <c r="G476" s="7">
        <v>0</v>
      </c>
      <c r="H476" s="7">
        <v>10.3</v>
      </c>
      <c r="I476" s="7">
        <v>12.5</v>
      </c>
      <c r="J476" s="7">
        <v>26</v>
      </c>
      <c r="K476" s="7">
        <v>15.1</v>
      </c>
    </row>
    <row r="477" spans="1:11" ht="15">
      <c r="A477" s="7" t="s">
        <v>3041</v>
      </c>
      <c r="B477" s="7" t="s">
        <v>1461</v>
      </c>
      <c r="C477" s="7" t="s">
        <v>2084</v>
      </c>
      <c r="D477" s="7" t="s">
        <v>2938</v>
      </c>
      <c r="E477" s="7"/>
      <c r="F477" s="7">
        <v>0</v>
      </c>
      <c r="G477" s="7">
        <v>0</v>
      </c>
      <c r="H477" s="7">
        <v>0</v>
      </c>
      <c r="I477" s="7">
        <v>15.3</v>
      </c>
      <c r="J477" s="7">
        <v>27.5</v>
      </c>
      <c r="K477" s="7">
        <v>15.5</v>
      </c>
    </row>
    <row r="478" spans="1:11" ht="15">
      <c r="A478" s="7" t="s">
        <v>3042</v>
      </c>
      <c r="B478" s="7" t="s">
        <v>3043</v>
      </c>
      <c r="C478" s="7" t="s">
        <v>2084</v>
      </c>
      <c r="D478" s="8">
        <v>42723</v>
      </c>
      <c r="E478" s="7"/>
      <c r="F478" s="7">
        <v>0</v>
      </c>
      <c r="G478" s="7">
        <v>0</v>
      </c>
      <c r="H478" s="7">
        <v>0</v>
      </c>
      <c r="I478" s="7">
        <v>8.1999999999999993</v>
      </c>
      <c r="J478" s="7">
        <v>34.299999999999997</v>
      </c>
      <c r="K478" s="7">
        <v>20.399999999999999</v>
      </c>
    </row>
    <row r="479" spans="1:11" ht="15">
      <c r="A479" s="7" t="s">
        <v>3044</v>
      </c>
      <c r="B479" s="7" t="s">
        <v>3045</v>
      </c>
      <c r="C479" s="7" t="s">
        <v>2084</v>
      </c>
      <c r="D479" s="7" t="s">
        <v>2938</v>
      </c>
      <c r="E479" s="7"/>
      <c r="F479" s="7">
        <v>0</v>
      </c>
      <c r="G479" s="7">
        <v>0</v>
      </c>
      <c r="H479" s="7">
        <v>10.3</v>
      </c>
      <c r="I479" s="7">
        <v>9.3000000000000007</v>
      </c>
      <c r="J479" s="7">
        <v>25.1</v>
      </c>
      <c r="K479" s="7">
        <v>14.1</v>
      </c>
    </row>
    <row r="480" spans="1:11" ht="15">
      <c r="A480" s="7" t="s">
        <v>3046</v>
      </c>
      <c r="B480" s="7" t="s">
        <v>1724</v>
      </c>
      <c r="C480" s="7" t="s">
        <v>2084</v>
      </c>
      <c r="D480" s="8">
        <v>42723</v>
      </c>
      <c r="E480" s="7"/>
      <c r="F480" s="7">
        <v>0</v>
      </c>
      <c r="G480" s="7">
        <v>0</v>
      </c>
      <c r="H480" s="7">
        <v>14.5</v>
      </c>
      <c r="I480" s="7">
        <v>0</v>
      </c>
      <c r="J480" s="7">
        <v>25.1</v>
      </c>
      <c r="K480" s="7">
        <v>18.7</v>
      </c>
    </row>
    <row r="481" spans="1:11" ht="15">
      <c r="A481" s="7" t="s">
        <v>3047</v>
      </c>
      <c r="B481" s="7" t="s">
        <v>511</v>
      </c>
      <c r="C481" s="7" t="s">
        <v>2084</v>
      </c>
      <c r="D481" s="7" t="s">
        <v>2997</v>
      </c>
      <c r="E481" s="7"/>
      <c r="F481" s="7">
        <v>8.9</v>
      </c>
      <c r="G481" s="7">
        <v>0</v>
      </c>
      <c r="H481" s="7">
        <v>0</v>
      </c>
      <c r="I481" s="7">
        <v>8.3000000000000007</v>
      </c>
      <c r="J481" s="7">
        <v>33.5</v>
      </c>
      <c r="K481" s="7">
        <v>16.2</v>
      </c>
    </row>
    <row r="482" spans="1:11" ht="15">
      <c r="A482" s="7" t="s">
        <v>3048</v>
      </c>
      <c r="B482" s="7" t="s">
        <v>3049</v>
      </c>
      <c r="C482" s="7" t="s">
        <v>2084</v>
      </c>
      <c r="D482" s="8">
        <v>42372</v>
      </c>
      <c r="E482" s="7"/>
      <c r="F482" s="7">
        <v>0</v>
      </c>
      <c r="G482" s="7">
        <v>0</v>
      </c>
      <c r="H482" s="7">
        <v>10.3</v>
      </c>
      <c r="I482" s="7">
        <v>3.3</v>
      </c>
      <c r="J482" s="7">
        <v>29.3</v>
      </c>
      <c r="K482" s="7">
        <v>15.4</v>
      </c>
    </row>
    <row r="483" spans="1:11" ht="15">
      <c r="A483" s="7" t="s">
        <v>3050</v>
      </c>
      <c r="B483" s="7" t="s">
        <v>1375</v>
      </c>
      <c r="C483" s="7" t="s">
        <v>2084</v>
      </c>
      <c r="D483" s="7" t="s">
        <v>2938</v>
      </c>
      <c r="E483" s="7"/>
      <c r="F483" s="7">
        <v>18.5</v>
      </c>
      <c r="G483" s="7">
        <v>0</v>
      </c>
      <c r="H483" s="7">
        <v>0</v>
      </c>
      <c r="I483" s="7">
        <v>10.7</v>
      </c>
      <c r="J483" s="7">
        <v>26.9</v>
      </c>
      <c r="K483" s="7">
        <v>15.7</v>
      </c>
    </row>
    <row r="484" spans="1:11" ht="15">
      <c r="A484" s="7" t="s">
        <v>3051</v>
      </c>
      <c r="B484" s="7" t="s">
        <v>273</v>
      </c>
      <c r="C484" s="7" t="s">
        <v>2084</v>
      </c>
      <c r="D484" s="7" t="s">
        <v>2931</v>
      </c>
      <c r="E484" s="7"/>
      <c r="F484" s="7">
        <v>0</v>
      </c>
      <c r="G484" s="7">
        <v>0</v>
      </c>
      <c r="H484" s="7">
        <v>10.3</v>
      </c>
      <c r="I484" s="7">
        <v>5.3</v>
      </c>
      <c r="J484" s="7">
        <v>28.1</v>
      </c>
      <c r="K484" s="7">
        <v>19.2</v>
      </c>
    </row>
    <row r="485" spans="1:11" ht="15">
      <c r="A485" s="7" t="s">
        <v>3052</v>
      </c>
      <c r="B485" s="7" t="s">
        <v>364</v>
      </c>
      <c r="C485" s="7" t="s">
        <v>2084</v>
      </c>
      <c r="D485" s="7">
        <v>1</v>
      </c>
      <c r="E485" s="7"/>
      <c r="F485" s="7">
        <v>0</v>
      </c>
      <c r="G485" s="7">
        <v>0</v>
      </c>
      <c r="H485" s="7">
        <v>10.3</v>
      </c>
      <c r="I485" s="7">
        <v>11.9</v>
      </c>
      <c r="J485" s="7">
        <v>25.3</v>
      </c>
      <c r="K485" s="7">
        <v>14.7</v>
      </c>
    </row>
    <row r="486" spans="1:11" ht="15">
      <c r="A486" s="7" t="s">
        <v>3053</v>
      </c>
      <c r="B486" s="7" t="s">
        <v>3054</v>
      </c>
      <c r="C486" s="7" t="s">
        <v>2084</v>
      </c>
      <c r="D486" s="8">
        <v>42655</v>
      </c>
      <c r="E486" s="7"/>
      <c r="F486" s="7">
        <v>0</v>
      </c>
      <c r="G486" s="7">
        <v>0</v>
      </c>
      <c r="H486" s="7">
        <v>0</v>
      </c>
      <c r="I486" s="7">
        <v>9.1999999999999993</v>
      </c>
      <c r="J486" s="7">
        <v>36.4</v>
      </c>
      <c r="K486" s="7">
        <v>14.4</v>
      </c>
    </row>
    <row r="487" spans="1:11" ht="15">
      <c r="A487" s="7" t="s">
        <v>3055</v>
      </c>
      <c r="B487" s="7" t="s">
        <v>244</v>
      </c>
      <c r="C487" s="7" t="s">
        <v>2084</v>
      </c>
      <c r="D487" s="8">
        <v>42434</v>
      </c>
      <c r="E487" s="7"/>
      <c r="F487" s="7">
        <v>0</v>
      </c>
      <c r="G487" s="7">
        <v>0</v>
      </c>
      <c r="H487" s="7">
        <v>0</v>
      </c>
      <c r="I487" s="7">
        <v>9.1999999999999993</v>
      </c>
      <c r="J487" s="7">
        <v>33.5</v>
      </c>
      <c r="K487" s="7">
        <v>17.2</v>
      </c>
    </row>
    <row r="488" spans="1:11" ht="15">
      <c r="A488" s="7" t="s">
        <v>3056</v>
      </c>
      <c r="B488" s="7" t="s">
        <v>1319</v>
      </c>
      <c r="C488" s="7" t="s">
        <v>2084</v>
      </c>
      <c r="D488" s="8">
        <v>42655</v>
      </c>
      <c r="E488" s="7"/>
      <c r="F488" s="7">
        <v>0</v>
      </c>
      <c r="G488" s="7">
        <v>0</v>
      </c>
      <c r="H488" s="7">
        <v>0</v>
      </c>
      <c r="I488" s="7">
        <v>6.9</v>
      </c>
      <c r="J488" s="7">
        <v>41.5</v>
      </c>
      <c r="K488" s="7">
        <v>15</v>
      </c>
    </row>
    <row r="489" spans="1:11" ht="15">
      <c r="A489" s="7" t="s">
        <v>3057</v>
      </c>
      <c r="B489" s="7" t="s">
        <v>3058</v>
      </c>
      <c r="C489" s="7" t="s">
        <v>2084</v>
      </c>
      <c r="D489" s="7" t="s">
        <v>2967</v>
      </c>
      <c r="E489" s="7"/>
      <c r="F489" s="7">
        <v>0</v>
      </c>
      <c r="G489" s="7">
        <v>0</v>
      </c>
      <c r="H489" s="7">
        <v>17.8</v>
      </c>
      <c r="I489" s="7">
        <v>8</v>
      </c>
      <c r="J489" s="7">
        <v>21.1</v>
      </c>
      <c r="K489" s="7">
        <v>15.8</v>
      </c>
    </row>
    <row r="490" spans="1:11" ht="15">
      <c r="A490" s="7" t="s">
        <v>3059</v>
      </c>
      <c r="B490" s="7" t="s">
        <v>385</v>
      </c>
      <c r="C490" s="7" t="s">
        <v>2084</v>
      </c>
      <c r="D490" s="8">
        <v>42371</v>
      </c>
      <c r="E490" s="7"/>
      <c r="F490" s="7">
        <v>15.4</v>
      </c>
      <c r="G490" s="7">
        <v>0</v>
      </c>
      <c r="H490" s="7">
        <v>0</v>
      </c>
      <c r="I490" s="7">
        <v>8.3000000000000007</v>
      </c>
      <c r="J490" s="7">
        <v>30.8</v>
      </c>
      <c r="K490" s="7">
        <v>16.7</v>
      </c>
    </row>
    <row r="491" spans="1:11" ht="15">
      <c r="A491" s="7" t="s">
        <v>3060</v>
      </c>
      <c r="B491" s="7" t="s">
        <v>963</v>
      </c>
      <c r="C491" s="7" t="s">
        <v>2084</v>
      </c>
      <c r="D491" s="7" t="s">
        <v>2941</v>
      </c>
      <c r="E491" s="7"/>
      <c r="F491" s="7">
        <v>0</v>
      </c>
      <c r="G491" s="7">
        <v>0</v>
      </c>
      <c r="H491" s="7">
        <v>10.3</v>
      </c>
      <c r="I491" s="7">
        <v>13.9</v>
      </c>
      <c r="J491" s="7">
        <v>22.4</v>
      </c>
      <c r="K491" s="7">
        <v>17.8</v>
      </c>
    </row>
    <row r="492" spans="1:11" ht="15">
      <c r="A492" s="7" t="s">
        <v>3061</v>
      </c>
      <c r="B492" s="7" t="s">
        <v>743</v>
      </c>
      <c r="C492" s="7" t="s">
        <v>2084</v>
      </c>
      <c r="D492" s="7">
        <v>1</v>
      </c>
      <c r="E492" s="7"/>
      <c r="F492" s="7">
        <v>0</v>
      </c>
      <c r="G492" s="7">
        <v>0</v>
      </c>
      <c r="H492" s="7">
        <v>10.3</v>
      </c>
      <c r="I492" s="7">
        <v>5.3</v>
      </c>
      <c r="J492" s="7">
        <v>31.2</v>
      </c>
      <c r="K492" s="7">
        <v>16.399999999999999</v>
      </c>
    </row>
    <row r="493" spans="1:11" ht="15">
      <c r="A493" s="7" t="s">
        <v>3062</v>
      </c>
      <c r="B493" s="7" t="s">
        <v>3063</v>
      </c>
      <c r="C493" s="7" t="s">
        <v>2084</v>
      </c>
      <c r="D493" s="8">
        <v>42655</v>
      </c>
      <c r="E493" s="7"/>
      <c r="F493" s="7">
        <v>0</v>
      </c>
      <c r="G493" s="7">
        <v>0</v>
      </c>
      <c r="H493" s="7">
        <v>10.3</v>
      </c>
      <c r="I493" s="7">
        <v>5.3</v>
      </c>
      <c r="J493" s="7">
        <v>23.2</v>
      </c>
      <c r="K493" s="7">
        <v>21.5</v>
      </c>
    </row>
    <row r="494" spans="1:11" ht="15">
      <c r="A494" s="7" t="s">
        <v>3064</v>
      </c>
      <c r="B494" s="7" t="s">
        <v>449</v>
      </c>
      <c r="C494" s="7" t="s">
        <v>2084</v>
      </c>
      <c r="D494" s="7" t="s">
        <v>2941</v>
      </c>
      <c r="E494" s="7"/>
      <c r="F494" s="7">
        <v>13.6</v>
      </c>
      <c r="G494" s="7">
        <v>0</v>
      </c>
      <c r="H494" s="7">
        <v>0</v>
      </c>
      <c r="I494" s="7">
        <v>11.7</v>
      </c>
      <c r="J494" s="7">
        <v>24.8</v>
      </c>
      <c r="K494" s="7">
        <v>16.2</v>
      </c>
    </row>
    <row r="495" spans="1:11" ht="15">
      <c r="A495" s="7" t="s">
        <v>3065</v>
      </c>
      <c r="B495" s="7" t="s">
        <v>191</v>
      </c>
      <c r="C495" s="7" t="s">
        <v>2084</v>
      </c>
      <c r="D495" s="8">
        <v>42465</v>
      </c>
      <c r="E495" s="7"/>
      <c r="F495" s="7">
        <v>0</v>
      </c>
      <c r="G495" s="7">
        <v>0</v>
      </c>
      <c r="H495" s="7">
        <v>0</v>
      </c>
      <c r="I495" s="7">
        <v>12.5</v>
      </c>
      <c r="J495" s="7">
        <v>28.6</v>
      </c>
      <c r="K495" s="7">
        <v>24.4</v>
      </c>
    </row>
    <row r="496" spans="1:11" ht="15">
      <c r="A496" s="7" t="s">
        <v>3066</v>
      </c>
      <c r="B496" s="7" t="s">
        <v>3067</v>
      </c>
      <c r="C496" s="7" t="s">
        <v>2084</v>
      </c>
      <c r="D496" s="8">
        <v>42723</v>
      </c>
      <c r="E496" s="7"/>
      <c r="F496" s="7">
        <v>0</v>
      </c>
      <c r="G496" s="7">
        <v>0</v>
      </c>
      <c r="H496" s="7">
        <v>10.3</v>
      </c>
      <c r="I496" s="7">
        <v>7.5</v>
      </c>
      <c r="J496" s="7">
        <v>16</v>
      </c>
      <c r="K496" s="7">
        <v>35.200000000000003</v>
      </c>
    </row>
    <row r="497" spans="1:11" ht="15">
      <c r="A497" s="7" t="s">
        <v>3068</v>
      </c>
      <c r="B497" s="7" t="s">
        <v>435</v>
      </c>
      <c r="C497" s="7" t="s">
        <v>2084</v>
      </c>
      <c r="D497" s="7" t="s">
        <v>2941</v>
      </c>
      <c r="E497" s="7"/>
      <c r="F497" s="7">
        <v>0</v>
      </c>
      <c r="G497" s="7">
        <v>0</v>
      </c>
      <c r="H497" s="7">
        <v>17.8</v>
      </c>
      <c r="I497" s="7">
        <v>7.6</v>
      </c>
      <c r="J497" s="7">
        <v>23.1</v>
      </c>
      <c r="K497" s="7">
        <v>12.2</v>
      </c>
    </row>
    <row r="498" spans="1:11" ht="15">
      <c r="A498" s="7" t="s">
        <v>3069</v>
      </c>
      <c r="B498" s="7" t="s">
        <v>210</v>
      </c>
      <c r="C498" s="7" t="s">
        <v>2084</v>
      </c>
      <c r="D498" s="7" t="s">
        <v>2962</v>
      </c>
      <c r="E498" s="7"/>
      <c r="F498" s="7">
        <v>0</v>
      </c>
      <c r="G498" s="7">
        <v>0</v>
      </c>
      <c r="H498" s="7">
        <v>10.3</v>
      </c>
      <c r="I498" s="7">
        <v>6.9</v>
      </c>
      <c r="J498" s="7">
        <v>27.4</v>
      </c>
      <c r="K498" s="7">
        <v>10.9</v>
      </c>
    </row>
    <row r="499" spans="1:11" ht="15">
      <c r="A499" s="7" t="s">
        <v>3070</v>
      </c>
      <c r="B499" s="7" t="s">
        <v>3071</v>
      </c>
      <c r="C499" s="7" t="s">
        <v>2084</v>
      </c>
      <c r="D499" s="7" t="s">
        <v>2941</v>
      </c>
      <c r="E499" s="7"/>
      <c r="F499" s="7">
        <v>0</v>
      </c>
      <c r="G499" s="7">
        <v>0</v>
      </c>
      <c r="H499" s="7">
        <v>10.3</v>
      </c>
      <c r="I499" s="7">
        <v>7.2</v>
      </c>
      <c r="J499" s="7">
        <v>30.6</v>
      </c>
      <c r="K499" s="7">
        <v>16.899999999999999</v>
      </c>
    </row>
    <row r="500" spans="1:11" ht="15">
      <c r="A500" s="7" t="s">
        <v>3072</v>
      </c>
      <c r="B500" s="7" t="s">
        <v>1706</v>
      </c>
      <c r="C500" s="7" t="s">
        <v>2084</v>
      </c>
      <c r="D500" s="7" t="s">
        <v>2941</v>
      </c>
      <c r="E500" s="7"/>
      <c r="F500" s="7">
        <v>0</v>
      </c>
      <c r="G500" s="7">
        <v>0</v>
      </c>
      <c r="H500" s="7">
        <v>14.5</v>
      </c>
      <c r="I500" s="7">
        <v>5.8</v>
      </c>
      <c r="J500" s="7">
        <v>29.4</v>
      </c>
      <c r="K500" s="7">
        <v>12.1</v>
      </c>
    </row>
    <row r="501" spans="1:11" ht="15">
      <c r="A501" s="7" t="s">
        <v>3073</v>
      </c>
      <c r="B501" s="7" t="s">
        <v>1801</v>
      </c>
      <c r="C501" s="7" t="s">
        <v>2084</v>
      </c>
      <c r="D501" s="7" t="s">
        <v>2933</v>
      </c>
      <c r="E501" s="7"/>
      <c r="F501" s="7">
        <v>0</v>
      </c>
      <c r="G501" s="7">
        <v>0</v>
      </c>
      <c r="H501" s="7">
        <v>17.8</v>
      </c>
      <c r="I501" s="7">
        <v>0</v>
      </c>
      <c r="J501" s="7">
        <v>27.3</v>
      </c>
      <c r="K501" s="7">
        <v>10.8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TOP100</vt:lpstr>
      <vt:lpstr>前50</vt:lpstr>
      <vt:lpstr>SUM</vt:lpstr>
      <vt:lpstr>SUM (2)</vt:lpstr>
      <vt:lpstr>QS</vt:lpstr>
      <vt:lpstr>USNEWS</vt:lpstr>
      <vt:lpstr>THE</vt:lpstr>
      <vt:lpstr>ARWU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zhangwc</dc:creator>
  <cp:lastModifiedBy>Administrator</cp:lastModifiedBy>
  <dcterms:created xsi:type="dcterms:W3CDTF">2016-12-19T13:42:14Z</dcterms:created>
  <dcterms:modified xsi:type="dcterms:W3CDTF">2018-06-11T03:09:22Z</dcterms:modified>
</cp:coreProperties>
</file>