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py\"/>
    </mc:Choice>
  </mc:AlternateContent>
  <xr:revisionPtr revIDLastSave="0" documentId="13_ncr:1_{1D735578-A328-4A6A-8D2D-81A50F375613}" xr6:coauthVersionLast="47" xr6:coauthVersionMax="47" xr10:uidLastSave="{00000000-0000-0000-0000-000000000000}"/>
  <bookViews>
    <workbookView xWindow="570" yWindow="645" windowWidth="21600" windowHeight="11385" activeTab="1" xr2:uid="{00000000-000D-0000-FFFF-FFFF00000000}"/>
  </bookViews>
  <sheets>
    <sheet name="Sheet1" sheetId="1" r:id="rId1"/>
    <sheet name="预拌粉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B28" i="1" s="1"/>
  <c r="E27" i="1"/>
  <c r="B27" i="1" s="1"/>
  <c r="N26" i="1"/>
  <c r="L26" i="1"/>
  <c r="J26" i="1"/>
  <c r="H26" i="1"/>
  <c r="F26" i="1"/>
  <c r="D26" i="1"/>
  <c r="B26" i="1"/>
  <c r="B31" i="1" s="1"/>
  <c r="R20" i="1"/>
  <c r="R18" i="1"/>
  <c r="E12" i="1"/>
  <c r="B12" i="1" s="1"/>
  <c r="E11" i="1"/>
  <c r="N10" i="1"/>
  <c r="L10" i="1"/>
  <c r="J10" i="1"/>
  <c r="H10" i="1"/>
  <c r="F10" i="1"/>
  <c r="D10" i="1"/>
  <c r="B10" i="1"/>
  <c r="B14" i="1" s="1"/>
  <c r="R4" i="1"/>
  <c r="R3" i="1"/>
  <c r="R2" i="1"/>
  <c r="R17" i="1" s="1"/>
  <c r="B11" i="1" l="1"/>
  <c r="B13" i="1"/>
  <c r="B29" i="1"/>
  <c r="B15" i="1"/>
  <c r="R16" i="1"/>
  <c r="B30" i="1"/>
</calcChain>
</file>

<file path=xl/sharedStrings.xml><?xml version="1.0" encoding="utf-8"?>
<sst xmlns="http://schemas.openxmlformats.org/spreadsheetml/2006/main" count="173" uniqueCount="77">
  <si>
    <t>炮一周食谱（成年，6kg）</t>
  </si>
  <si>
    <t>体重：（单位g）</t>
  </si>
  <si>
    <t>周一</t>
  </si>
  <si>
    <t>周二</t>
  </si>
  <si>
    <t>周三</t>
  </si>
  <si>
    <t>周四</t>
  </si>
  <si>
    <t>周五</t>
  </si>
  <si>
    <t>周六</t>
  </si>
  <si>
    <t>周日</t>
  </si>
  <si>
    <t>成年猫/狗</t>
  </si>
  <si>
    <t>成年猫/狗每日食量</t>
  </si>
  <si>
    <t>体重的3%-4%，酌情增加（如发情/哺乳）</t>
  </si>
  <si>
    <t>早餐</t>
  </si>
  <si>
    <t>鸡胸</t>
  </si>
  <si>
    <t>兔肉</t>
  </si>
  <si>
    <t>幼年猫/狗</t>
  </si>
  <si>
    <t>幼年猫/狗每日食量</t>
  </si>
  <si>
    <t>体重的10%，8%，6% （按年龄增长递减）</t>
  </si>
  <si>
    <t>牛心</t>
  </si>
  <si>
    <t>兔心</t>
  </si>
  <si>
    <t>肥胖猫/狗</t>
  </si>
  <si>
    <t>肥胖猫/狗每日食量</t>
  </si>
  <si>
    <t>体重的2%-2.5%</t>
  </si>
  <si>
    <t>晚餐</t>
  </si>
  <si>
    <t>猪里脊</t>
  </si>
  <si>
    <t>鹿肉</t>
  </si>
  <si>
    <t>鸵鸟</t>
  </si>
  <si>
    <t>牛上脑</t>
  </si>
  <si>
    <t>小米龙</t>
  </si>
  <si>
    <t>牛霖</t>
  </si>
  <si>
    <t>鸡腿丁</t>
  </si>
  <si>
    <t>鸡肝</t>
  </si>
  <si>
    <t>兔肝</t>
  </si>
  <si>
    <t>夜宵</t>
  </si>
  <si>
    <t>兔肾</t>
  </si>
  <si>
    <t>鸡脖</t>
  </si>
  <si>
    <t>兔排</t>
  </si>
  <si>
    <t>总计</t>
  </si>
  <si>
    <t>白肉比</t>
  </si>
  <si>
    <t>白肉</t>
  </si>
  <si>
    <t>红肉比</t>
  </si>
  <si>
    <t>红肉</t>
  </si>
  <si>
    <t>肝脏比</t>
  </si>
  <si>
    <t>吃什么？</t>
  </si>
  <si>
    <t>（单位g）</t>
  </si>
  <si>
    <t>内脏比</t>
  </si>
  <si>
    <t>鸡脖/兔排</t>
  </si>
  <si>
    <t>宗介一周食谱（10月，4.5kg）</t>
  </si>
  <si>
    <t>7-10%骨骼</t>
  </si>
  <si>
    <t>4-5% 肝脏</t>
  </si>
  <si>
    <t>80-85%肌肉组织(包括心脏，胗，肺)</t>
  </si>
  <si>
    <t>5% 其他内脏(非必须肝，腰子，脾，脑，胰）</t>
  </si>
  <si>
    <t>白肉：鸡胸，鸡腿丁，鸡心，鸭胸，鸭心（鸭不吃)，火鸡胸，鹅胸，兔肉</t>
  </si>
  <si>
    <t>红肉：牛肉，鹿肉(宗介过敏)，羊肉，猪肉，鸵鸟肉</t>
  </si>
  <si>
    <t>鱼：秋刀鱼，鲭鱼，马鲛鱼，三文鱼（熟吃）</t>
  </si>
  <si>
    <t>带骨肉：[鹌鹑(宗介不吃)，兔排]，[鸡脖]，[乳鸽]</t>
  </si>
  <si>
    <t>元素</t>
  </si>
  <si>
    <t>成猫(100g肉0.8g)</t>
  </si>
  <si>
    <t>幼猫(100g肉0.9g)</t>
  </si>
  <si>
    <t>碳酸钙</t>
  </si>
  <si>
    <t>54g</t>
  </si>
  <si>
    <t>36g</t>
  </si>
  <si>
    <t>Vb</t>
  </si>
  <si>
    <t>36片(2.8g)</t>
  </si>
  <si>
    <t>24片(1.9g)</t>
  </si>
  <si>
    <t>碘化钾</t>
  </si>
  <si>
    <t>11片(9.4g)</t>
  </si>
  <si>
    <t>13片(11g)</t>
  </si>
  <si>
    <t>牛磺酸</t>
  </si>
  <si>
    <t>4g</t>
  </si>
  <si>
    <t>3g</t>
  </si>
  <si>
    <t>锰</t>
  </si>
  <si>
    <t>1片(0.3g)</t>
  </si>
  <si>
    <t>Ve</t>
  </si>
  <si>
    <t>一周1颗</t>
  </si>
  <si>
    <t>鱼油</t>
  </si>
  <si>
    <t>一周2-4颗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</si>
</sst>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vertical="center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7" xfId="0" applyBorder="1"/>
    <xf numFmtId="0" fontId="5" fillId="2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workbookViewId="0">
      <selection sqref="A1:O1"/>
    </sheetView>
  </sheetViews>
  <sheetFormatPr defaultRowHeight="14.25" x14ac:dyDescent="0.2"/>
  <cols>
    <col min="1" max="2" width="9" style="17" bestFit="1" customWidth="1"/>
    <col min="3" max="3" width="8.75" style="17" bestFit="1" customWidth="1"/>
    <col min="4" max="4" width="9" style="17" bestFit="1" customWidth="1"/>
    <col min="5" max="5" width="8.625" style="17" bestFit="1" customWidth="1"/>
    <col min="6" max="6" width="9" style="17" bestFit="1" customWidth="1"/>
    <col min="7" max="7" width="4.625" style="17" bestFit="1" customWidth="1"/>
    <col min="8" max="8" width="9" style="17" bestFit="1" customWidth="1"/>
    <col min="9" max="9" width="4.625" style="17" bestFit="1" customWidth="1"/>
    <col min="10" max="10" width="9" style="17" bestFit="1" customWidth="1"/>
    <col min="11" max="11" width="4.625" style="17" bestFit="1" customWidth="1"/>
    <col min="12" max="12" width="7.125" style="17" bestFit="1" customWidth="1"/>
    <col min="13" max="13" width="4.625" style="17" bestFit="1" customWidth="1"/>
    <col min="14" max="14" width="9" style="17" bestFit="1" customWidth="1"/>
    <col min="15" max="15" width="4.625" style="17" bestFit="1" customWidth="1"/>
    <col min="17" max="17" width="40.125" style="17" bestFit="1" customWidth="1"/>
    <col min="18" max="18" width="16.375" style="17" bestFit="1" customWidth="1"/>
    <col min="19" max="19" width="18.25" style="17" bestFit="1" customWidth="1"/>
    <col min="20" max="20" width="38.125" style="17" bestFit="1" customWidth="1"/>
  </cols>
  <sheetData>
    <row r="1" spans="1:20" x14ac:dyDescent="0.2">
      <c r="A1" s="28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Q1" s="5" t="s">
        <v>1</v>
      </c>
      <c r="R1" s="5">
        <v>6000</v>
      </c>
      <c r="S1" s="5"/>
      <c r="T1" s="5"/>
    </row>
    <row r="2" spans="1:20" x14ac:dyDescent="0.2">
      <c r="A2" s="5"/>
      <c r="B2" s="26" t="s">
        <v>2</v>
      </c>
      <c r="C2" s="27"/>
      <c r="D2" s="26" t="s">
        <v>3</v>
      </c>
      <c r="E2" s="27"/>
      <c r="F2" s="26" t="s">
        <v>4</v>
      </c>
      <c r="G2" s="27"/>
      <c r="H2" s="26" t="s">
        <v>5</v>
      </c>
      <c r="I2" s="27"/>
      <c r="J2" s="26" t="s">
        <v>6</v>
      </c>
      <c r="K2" s="27"/>
      <c r="L2" s="26" t="s">
        <v>7</v>
      </c>
      <c r="M2" s="27"/>
      <c r="N2" s="26" t="s">
        <v>8</v>
      </c>
      <c r="O2" s="27"/>
      <c r="Q2" s="5" t="s">
        <v>9</v>
      </c>
      <c r="R2" s="5">
        <f>R1*0.03</f>
        <v>180</v>
      </c>
      <c r="S2" s="5" t="s">
        <v>10</v>
      </c>
      <c r="T2" s="5" t="s">
        <v>11</v>
      </c>
    </row>
    <row r="3" spans="1:20" ht="16.5" customHeight="1" x14ac:dyDescent="0.3">
      <c r="A3" s="29" t="s">
        <v>12</v>
      </c>
      <c r="B3" s="13" t="s">
        <v>13</v>
      </c>
      <c r="C3" s="9">
        <v>80</v>
      </c>
      <c r="D3" s="13" t="s">
        <v>14</v>
      </c>
      <c r="E3" s="9">
        <v>80</v>
      </c>
      <c r="F3" t="s">
        <v>13</v>
      </c>
      <c r="G3" s="9">
        <v>80</v>
      </c>
      <c r="H3" s="13" t="s">
        <v>14</v>
      </c>
      <c r="I3" s="9">
        <v>80</v>
      </c>
      <c r="J3" s="13" t="s">
        <v>13</v>
      </c>
      <c r="K3" s="9">
        <v>80</v>
      </c>
      <c r="L3" s="13" t="s">
        <v>14</v>
      </c>
      <c r="M3" s="9">
        <v>80</v>
      </c>
      <c r="N3" s="13" t="s">
        <v>13</v>
      </c>
      <c r="O3" s="9">
        <v>80</v>
      </c>
      <c r="Q3" s="5" t="s">
        <v>15</v>
      </c>
      <c r="R3" s="5">
        <f>R1*0.1</f>
        <v>600</v>
      </c>
      <c r="S3" s="8" t="s">
        <v>16</v>
      </c>
      <c r="T3" s="5" t="s">
        <v>17</v>
      </c>
    </row>
    <row r="4" spans="1:20" x14ac:dyDescent="0.2">
      <c r="A4" s="31"/>
      <c r="B4" s="14" t="s">
        <v>18</v>
      </c>
      <c r="C4" s="10">
        <v>10</v>
      </c>
      <c r="D4" s="14" t="s">
        <v>19</v>
      </c>
      <c r="E4" s="10">
        <v>10</v>
      </c>
      <c r="F4" s="14" t="s">
        <v>18</v>
      </c>
      <c r="G4" s="10">
        <v>10</v>
      </c>
      <c r="H4" s="14" t="s">
        <v>19</v>
      </c>
      <c r="I4" s="10">
        <v>10</v>
      </c>
      <c r="J4" s="14" t="s">
        <v>18</v>
      </c>
      <c r="K4" s="10">
        <v>10</v>
      </c>
      <c r="L4" s="14" t="s">
        <v>19</v>
      </c>
      <c r="M4" s="10">
        <v>10</v>
      </c>
      <c r="N4" s="14" t="s">
        <v>18</v>
      </c>
      <c r="O4" s="10">
        <v>10</v>
      </c>
      <c r="Q4" s="5" t="s">
        <v>20</v>
      </c>
      <c r="R4" s="5">
        <f>R1*0.02</f>
        <v>120</v>
      </c>
      <c r="S4" s="5" t="s">
        <v>21</v>
      </c>
      <c r="T4" s="5" t="s">
        <v>22</v>
      </c>
    </row>
    <row r="5" spans="1:20" x14ac:dyDescent="0.2">
      <c r="A5" s="29" t="s">
        <v>23</v>
      </c>
      <c r="B5" s="13" t="s">
        <v>24</v>
      </c>
      <c r="C5" s="9">
        <v>60</v>
      </c>
      <c r="D5" s="13" t="s">
        <v>25</v>
      </c>
      <c r="E5" s="9">
        <v>60</v>
      </c>
      <c r="F5" s="13" t="s">
        <v>26</v>
      </c>
      <c r="G5" s="9">
        <v>60</v>
      </c>
      <c r="H5" s="13" t="s">
        <v>27</v>
      </c>
      <c r="I5" s="9">
        <v>60</v>
      </c>
      <c r="J5" t="s">
        <v>28</v>
      </c>
      <c r="K5" s="9">
        <v>60</v>
      </c>
      <c r="L5" s="13" t="s">
        <v>25</v>
      </c>
      <c r="M5" s="9">
        <v>60</v>
      </c>
      <c r="N5" s="13" t="s">
        <v>29</v>
      </c>
      <c r="O5" s="9">
        <v>60</v>
      </c>
    </row>
    <row r="6" spans="1:20" x14ac:dyDescent="0.2">
      <c r="A6" s="30"/>
      <c r="B6" s="14" t="s">
        <v>30</v>
      </c>
      <c r="C6" s="10">
        <v>10</v>
      </c>
      <c r="D6" s="14" t="s">
        <v>30</v>
      </c>
      <c r="E6" s="10">
        <v>10</v>
      </c>
      <c r="F6" s="14" t="s">
        <v>30</v>
      </c>
      <c r="G6" s="10">
        <v>10</v>
      </c>
      <c r="H6" s="14" t="s">
        <v>30</v>
      </c>
      <c r="I6" s="10">
        <v>10</v>
      </c>
      <c r="J6" s="14" t="s">
        <v>30</v>
      </c>
      <c r="K6" s="10">
        <v>10</v>
      </c>
      <c r="L6" s="14" t="s">
        <v>30</v>
      </c>
      <c r="M6" s="10">
        <v>10</v>
      </c>
      <c r="N6" s="14" t="s">
        <v>30</v>
      </c>
      <c r="O6" s="10">
        <v>10</v>
      </c>
    </row>
    <row r="7" spans="1:20" x14ac:dyDescent="0.2">
      <c r="A7" s="31"/>
      <c r="B7" s="14" t="s">
        <v>31</v>
      </c>
      <c r="C7" s="10">
        <v>10</v>
      </c>
      <c r="D7" s="14" t="s">
        <v>32</v>
      </c>
      <c r="E7" s="10">
        <v>10</v>
      </c>
      <c r="F7" s="14" t="s">
        <v>31</v>
      </c>
      <c r="G7" s="10">
        <v>10</v>
      </c>
      <c r="H7" s="14" t="s">
        <v>32</v>
      </c>
      <c r="I7" s="10">
        <v>10</v>
      </c>
      <c r="J7" s="14" t="s">
        <v>31</v>
      </c>
      <c r="K7" s="10">
        <v>10</v>
      </c>
      <c r="L7" s="14" t="s">
        <v>32</v>
      </c>
      <c r="M7" s="10">
        <v>10</v>
      </c>
      <c r="N7" s="14" t="s">
        <v>31</v>
      </c>
      <c r="O7" s="10">
        <v>10</v>
      </c>
    </row>
    <row r="8" spans="1:20" x14ac:dyDescent="0.2">
      <c r="A8" s="15" t="s">
        <v>33</v>
      </c>
      <c r="B8" s="11" t="s">
        <v>34</v>
      </c>
      <c r="C8" s="12">
        <v>20</v>
      </c>
      <c r="D8" s="11" t="s">
        <v>35</v>
      </c>
      <c r="E8" s="12">
        <v>20</v>
      </c>
      <c r="F8" s="11" t="s">
        <v>34</v>
      </c>
      <c r="G8" s="12">
        <v>20</v>
      </c>
      <c r="H8" s="11" t="s">
        <v>35</v>
      </c>
      <c r="I8" s="12">
        <v>20</v>
      </c>
      <c r="J8" s="11" t="s">
        <v>34</v>
      </c>
      <c r="K8" s="12">
        <v>20</v>
      </c>
      <c r="L8" s="11" t="s">
        <v>36</v>
      </c>
      <c r="M8" s="12">
        <v>20</v>
      </c>
      <c r="N8" s="11" t="s">
        <v>34</v>
      </c>
      <c r="O8" s="12">
        <v>20</v>
      </c>
      <c r="Q8" s="3"/>
      <c r="R8" s="5"/>
      <c r="S8" s="5"/>
    </row>
    <row r="9" spans="1:20" ht="16.5" customHeight="1" x14ac:dyDescent="0.3">
      <c r="Q9" s="1"/>
    </row>
    <row r="10" spans="1:20" x14ac:dyDescent="0.2">
      <c r="A10" s="5" t="s">
        <v>37</v>
      </c>
      <c r="B10" s="26">
        <f>SUM(C3:C8)</f>
        <v>190</v>
      </c>
      <c r="C10" s="27"/>
      <c r="D10" s="26">
        <f>SUM(E3:E8)</f>
        <v>190</v>
      </c>
      <c r="E10" s="27"/>
      <c r="F10" s="26">
        <f>SUM(G3:G8)</f>
        <v>190</v>
      </c>
      <c r="G10" s="27"/>
      <c r="H10" s="26">
        <f>SUM(I3:I8)</f>
        <v>190</v>
      </c>
      <c r="I10" s="27"/>
      <c r="J10" s="26">
        <f>SUM(K3:K8)</f>
        <v>190</v>
      </c>
      <c r="K10" s="27"/>
      <c r="L10" s="26">
        <f>SUM(M3:M8)</f>
        <v>190</v>
      </c>
      <c r="M10" s="27"/>
      <c r="N10" s="26">
        <f>SUM(O3:O8)</f>
        <v>190</v>
      </c>
      <c r="O10" s="27"/>
    </row>
    <row r="11" spans="1:20" x14ac:dyDescent="0.2">
      <c r="A11" t="s">
        <v>38</v>
      </c>
      <c r="B11" s="21">
        <f>E11/SUM(B10:O10)</f>
        <v>0.49624060150375937</v>
      </c>
      <c r="C11" s="20"/>
      <c r="D11" s="23" t="s">
        <v>39</v>
      </c>
      <c r="E11" s="19">
        <f>SUM(C3,E3:E4,G3,I3:I4,K3,M3:M4,O3,C6,E6,G6,I6,K6,M6,O6)</f>
        <v>660</v>
      </c>
      <c r="G11" s="21"/>
      <c r="H11" s="23"/>
      <c r="I11" s="21"/>
      <c r="J11" s="23"/>
      <c r="K11" s="21"/>
      <c r="L11" s="23"/>
      <c r="M11" s="21"/>
      <c r="N11" s="23"/>
      <c r="O11" s="21"/>
    </row>
    <row r="12" spans="1:20" x14ac:dyDescent="0.2">
      <c r="A12" t="s">
        <v>40</v>
      </c>
      <c r="B12" s="21">
        <f>E12/(B10+D10+F10+H10+J10+L10+N10)</f>
        <v>0.34586466165413532</v>
      </c>
      <c r="C12" s="20"/>
      <c r="D12" s="23" t="s">
        <v>41</v>
      </c>
      <c r="E12" s="23">
        <f>SUM(C5,,D12,E5,G5,I5,O5,C4,G4,K4,O4,K5,M5)</f>
        <v>460</v>
      </c>
      <c r="F12" s="23"/>
      <c r="G12" s="21"/>
      <c r="H12" s="16"/>
      <c r="I12" s="21"/>
      <c r="J12" s="16"/>
      <c r="K12" s="21"/>
      <c r="L12" s="16"/>
      <c r="M12" s="21"/>
      <c r="N12" s="16"/>
      <c r="O12" s="21"/>
    </row>
    <row r="13" spans="1:20" ht="16.5" customHeight="1" x14ac:dyDescent="0.3">
      <c r="A13" t="s">
        <v>42</v>
      </c>
      <c r="B13" s="21">
        <f>SUM(C7,E7,G7,I7,K7,M7,O7)/SUM(B10:O10)</f>
        <v>5.2631578947368418E-2</v>
      </c>
      <c r="C13" s="20"/>
      <c r="D13" s="23"/>
      <c r="E13" s="21"/>
      <c r="F13" s="23"/>
      <c r="G13" s="21"/>
      <c r="Q13" s="6" t="s">
        <v>43</v>
      </c>
      <c r="R13" s="7" t="s">
        <v>44</v>
      </c>
    </row>
    <row r="14" spans="1:20" ht="16.5" customHeight="1" x14ac:dyDescent="0.3">
      <c r="A14" t="s">
        <v>45</v>
      </c>
      <c r="B14" s="21">
        <f>SUM(C8,G8,K8,O8)/SUM(B10:O10)</f>
        <v>6.0150375939849621E-2</v>
      </c>
      <c r="C14" s="20"/>
      <c r="D14" s="23"/>
      <c r="E14" s="21"/>
      <c r="F14" s="23"/>
      <c r="G14" s="21"/>
      <c r="Q14" s="6"/>
      <c r="R14" s="7"/>
    </row>
    <row r="15" spans="1:20" ht="16.5" customHeight="1" x14ac:dyDescent="0.3">
      <c r="A15" t="s">
        <v>46</v>
      </c>
      <c r="B15">
        <f>SUM(E8,M8,I8)/SUM(B10:O10)</f>
        <v>4.5112781954887216E-2</v>
      </c>
      <c r="Q15" s="6"/>
      <c r="R15" s="7"/>
    </row>
    <row r="16" spans="1:20" ht="16.5" customHeight="1" x14ac:dyDescent="0.3">
      <c r="A16" s="28" t="s">
        <v>47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Q16" s="6" t="s">
        <v>48</v>
      </c>
      <c r="R16" s="5">
        <f>R2*0.1</f>
        <v>18</v>
      </c>
    </row>
    <row r="17" spans="1:24" ht="16.5" customHeight="1" x14ac:dyDescent="0.3">
      <c r="A17" s="5"/>
      <c r="B17" s="26" t="s">
        <v>2</v>
      </c>
      <c r="C17" s="27"/>
      <c r="D17" s="26" t="s">
        <v>3</v>
      </c>
      <c r="E17" s="27"/>
      <c r="F17" s="26" t="s">
        <v>4</v>
      </c>
      <c r="G17" s="27"/>
      <c r="H17" s="26" t="s">
        <v>5</v>
      </c>
      <c r="I17" s="27"/>
      <c r="J17" s="26" t="s">
        <v>6</v>
      </c>
      <c r="K17" s="27"/>
      <c r="L17" s="26" t="s">
        <v>7</v>
      </c>
      <c r="M17" s="27"/>
      <c r="N17" s="26" t="s">
        <v>8</v>
      </c>
      <c r="O17" s="27"/>
      <c r="Q17" s="6" t="s">
        <v>49</v>
      </c>
      <c r="R17" s="5">
        <f>R2*0.05</f>
        <v>9</v>
      </c>
    </row>
    <row r="18" spans="1:24" ht="16.5" customHeight="1" x14ac:dyDescent="0.3">
      <c r="A18" s="32" t="s">
        <v>12</v>
      </c>
      <c r="B18" s="13" t="s">
        <v>13</v>
      </c>
      <c r="C18" s="9">
        <v>100</v>
      </c>
      <c r="D18" s="13" t="s">
        <v>14</v>
      </c>
      <c r="E18" s="9">
        <v>80</v>
      </c>
      <c r="F18" s="13" t="s">
        <v>13</v>
      </c>
      <c r="G18" s="9">
        <v>100</v>
      </c>
      <c r="H18" s="13" t="s">
        <v>14</v>
      </c>
      <c r="I18" s="9">
        <v>80</v>
      </c>
      <c r="J18" s="13" t="s">
        <v>13</v>
      </c>
      <c r="K18" s="9">
        <v>100</v>
      </c>
      <c r="L18" s="13" t="s">
        <v>14</v>
      </c>
      <c r="M18" s="9">
        <v>80</v>
      </c>
      <c r="N18" s="13" t="s">
        <v>13</v>
      </c>
      <c r="O18" s="9">
        <v>100</v>
      </c>
      <c r="Q18" s="6" t="s">
        <v>50</v>
      </c>
      <c r="R18" s="5">
        <f>R2*0.8</f>
        <v>144</v>
      </c>
    </row>
    <row r="19" spans="1:24" ht="16.5" customHeight="1" x14ac:dyDescent="0.3">
      <c r="A19" s="33"/>
      <c r="B19" s="14" t="s">
        <v>30</v>
      </c>
      <c r="C19" s="10">
        <v>0</v>
      </c>
      <c r="D19" s="14" t="s">
        <v>30</v>
      </c>
      <c r="E19" s="10">
        <v>20</v>
      </c>
      <c r="F19" s="14" t="s">
        <v>30</v>
      </c>
      <c r="G19" s="10">
        <v>0</v>
      </c>
      <c r="H19" s="14" t="s">
        <v>30</v>
      </c>
      <c r="I19" s="10">
        <v>20</v>
      </c>
      <c r="J19" s="14" t="s">
        <v>30</v>
      </c>
      <c r="K19" s="10">
        <v>0</v>
      </c>
      <c r="L19" s="14" t="s">
        <v>30</v>
      </c>
      <c r="M19" s="10">
        <v>20</v>
      </c>
      <c r="N19" s="14" t="s">
        <v>30</v>
      </c>
      <c r="O19" s="10">
        <v>0</v>
      </c>
      <c r="Q19" s="6"/>
      <c r="R19" s="5"/>
    </row>
    <row r="20" spans="1:24" ht="16.5" customHeight="1" x14ac:dyDescent="0.3">
      <c r="A20" s="34"/>
      <c r="B20" s="14" t="s">
        <v>18</v>
      </c>
      <c r="C20" s="10">
        <v>10</v>
      </c>
      <c r="D20" s="14" t="s">
        <v>19</v>
      </c>
      <c r="E20" s="10">
        <v>10</v>
      </c>
      <c r="F20" s="14" t="s">
        <v>18</v>
      </c>
      <c r="G20" s="10">
        <v>10</v>
      </c>
      <c r="H20" s="14" t="s">
        <v>19</v>
      </c>
      <c r="I20" s="10">
        <v>10</v>
      </c>
      <c r="J20" s="14" t="s">
        <v>18</v>
      </c>
      <c r="K20" s="10">
        <v>10</v>
      </c>
      <c r="L20" s="14" t="s">
        <v>19</v>
      </c>
      <c r="M20" s="10">
        <v>10</v>
      </c>
      <c r="N20" s="14" t="s">
        <v>18</v>
      </c>
      <c r="O20" s="10">
        <v>10</v>
      </c>
      <c r="Q20" s="6" t="s">
        <v>51</v>
      </c>
      <c r="R20" s="5">
        <f>R2*0.05</f>
        <v>9</v>
      </c>
    </row>
    <row r="21" spans="1:24" ht="16.5" customHeight="1" x14ac:dyDescent="0.3">
      <c r="A21" s="32" t="s">
        <v>23</v>
      </c>
      <c r="B21" s="13" t="s">
        <v>24</v>
      </c>
      <c r="C21" s="9">
        <v>70</v>
      </c>
      <c r="D21" s="13" t="s">
        <v>29</v>
      </c>
      <c r="E21" s="9">
        <v>70</v>
      </c>
      <c r="F21" s="13" t="s">
        <v>26</v>
      </c>
      <c r="G21" s="9">
        <v>70</v>
      </c>
      <c r="H21" s="13" t="s">
        <v>27</v>
      </c>
      <c r="I21" s="9">
        <v>70</v>
      </c>
      <c r="J21" s="13" t="s">
        <v>28</v>
      </c>
      <c r="K21" s="9">
        <v>70</v>
      </c>
      <c r="L21" s="13" t="s">
        <v>27</v>
      </c>
      <c r="M21" s="9">
        <v>70</v>
      </c>
      <c r="N21" s="13" t="s">
        <v>29</v>
      </c>
      <c r="O21" s="9">
        <v>70</v>
      </c>
      <c r="Q21" s="2"/>
    </row>
    <row r="22" spans="1:24" x14ac:dyDescent="0.2">
      <c r="A22" s="33"/>
      <c r="B22" s="14" t="s">
        <v>31</v>
      </c>
      <c r="C22" s="10">
        <v>10</v>
      </c>
      <c r="D22" s="14" t="s">
        <v>32</v>
      </c>
      <c r="E22" s="10">
        <v>10</v>
      </c>
      <c r="F22" s="14" t="s">
        <v>31</v>
      </c>
      <c r="G22" s="10">
        <v>10</v>
      </c>
      <c r="H22" s="14" t="s">
        <v>32</v>
      </c>
      <c r="I22" s="10">
        <v>10</v>
      </c>
      <c r="J22" s="14" t="s">
        <v>31</v>
      </c>
      <c r="K22" s="10">
        <v>10</v>
      </c>
      <c r="L22" s="14" t="s">
        <v>32</v>
      </c>
      <c r="M22" s="10">
        <v>10</v>
      </c>
      <c r="N22" s="14" t="s">
        <v>31</v>
      </c>
      <c r="O22" s="10">
        <v>10</v>
      </c>
      <c r="Q22" s="24" t="s">
        <v>52</v>
      </c>
      <c r="R22" s="25"/>
      <c r="S22" s="25"/>
      <c r="T22" s="25"/>
      <c r="U22" s="25"/>
      <c r="V22" s="25"/>
      <c r="W22" s="25"/>
      <c r="X22" s="25"/>
    </row>
    <row r="23" spans="1:24" x14ac:dyDescent="0.2">
      <c r="A23" s="34"/>
      <c r="B23" s="14" t="s">
        <v>30</v>
      </c>
      <c r="C23" s="10">
        <v>20</v>
      </c>
      <c r="D23" s="14" t="s">
        <v>30</v>
      </c>
      <c r="E23" s="10">
        <v>20</v>
      </c>
      <c r="F23" s="14" t="s">
        <v>30</v>
      </c>
      <c r="G23" s="10">
        <v>20</v>
      </c>
      <c r="H23" s="14" t="s">
        <v>30</v>
      </c>
      <c r="I23" s="10">
        <v>20</v>
      </c>
      <c r="J23" s="14" t="s">
        <v>30</v>
      </c>
      <c r="K23" s="10">
        <v>20</v>
      </c>
      <c r="L23" s="14" t="s">
        <v>30</v>
      </c>
      <c r="M23" s="10">
        <v>20</v>
      </c>
      <c r="N23" s="14" t="s">
        <v>30</v>
      </c>
      <c r="O23" s="10">
        <v>20</v>
      </c>
      <c r="Q23" s="24" t="s">
        <v>53</v>
      </c>
      <c r="R23" s="25"/>
      <c r="S23" s="25"/>
      <c r="T23" s="25"/>
      <c r="U23" s="25"/>
      <c r="V23" s="25"/>
    </row>
    <row r="24" spans="1:24" x14ac:dyDescent="0.2">
      <c r="A24" s="15" t="s">
        <v>33</v>
      </c>
      <c r="B24" s="11" t="s">
        <v>34</v>
      </c>
      <c r="C24" s="12">
        <v>20</v>
      </c>
      <c r="D24" s="11" t="s">
        <v>35</v>
      </c>
      <c r="E24" s="12">
        <v>20</v>
      </c>
      <c r="F24" s="11" t="s">
        <v>34</v>
      </c>
      <c r="G24" s="12">
        <v>20</v>
      </c>
      <c r="H24" s="11" t="s">
        <v>35</v>
      </c>
      <c r="I24" s="12">
        <v>20</v>
      </c>
      <c r="J24" s="11" t="s">
        <v>34</v>
      </c>
      <c r="K24" s="12">
        <v>20</v>
      </c>
      <c r="L24" s="11" t="s">
        <v>35</v>
      </c>
      <c r="M24" s="12">
        <v>20</v>
      </c>
      <c r="N24" s="11" t="s">
        <v>34</v>
      </c>
      <c r="O24" s="12">
        <v>20</v>
      </c>
      <c r="Q24" s="24" t="s">
        <v>54</v>
      </c>
      <c r="R24" s="25"/>
      <c r="S24" s="25"/>
      <c r="T24" s="25"/>
      <c r="U24" s="25"/>
      <c r="V24" s="25"/>
    </row>
    <row r="25" spans="1:24" x14ac:dyDescent="0.2">
      <c r="Q25" s="24" t="s">
        <v>55</v>
      </c>
      <c r="R25" s="25"/>
      <c r="S25" s="25"/>
      <c r="T25" s="25"/>
      <c r="U25" s="25"/>
      <c r="V25" s="25"/>
    </row>
    <row r="26" spans="1:24" x14ac:dyDescent="0.2">
      <c r="A26" s="5" t="s">
        <v>37</v>
      </c>
      <c r="B26" s="26">
        <f>SUM(C18:C24)</f>
        <v>230</v>
      </c>
      <c r="C26" s="27"/>
      <c r="D26" s="26">
        <f>SUM(E18:E24)</f>
        <v>230</v>
      </c>
      <c r="E26" s="27"/>
      <c r="F26" s="26">
        <f>SUM(G18:G24)</f>
        <v>230</v>
      </c>
      <c r="G26" s="27"/>
      <c r="H26" s="26">
        <f>SUM(I18:I24)</f>
        <v>230</v>
      </c>
      <c r="I26" s="27"/>
      <c r="J26" s="26">
        <f>SUM(K18:K24)</f>
        <v>230</v>
      </c>
      <c r="K26" s="27"/>
      <c r="L26" s="26">
        <f>SUM(M18:M24)</f>
        <v>230</v>
      </c>
      <c r="M26" s="27"/>
      <c r="N26" s="26">
        <f>SUM(O18:O24)</f>
        <v>230</v>
      </c>
      <c r="O26" s="27"/>
      <c r="Q26" s="22"/>
    </row>
    <row r="27" spans="1:24" x14ac:dyDescent="0.2">
      <c r="A27" t="s">
        <v>38</v>
      </c>
      <c r="B27" s="21">
        <f>E27/(SUM(B26:O26))</f>
        <v>0.54037267080745344</v>
      </c>
      <c r="C27" s="18"/>
      <c r="D27" s="23" t="s">
        <v>39</v>
      </c>
      <c r="E27" s="18">
        <f>SUM(C18:C19,E18:E19,E20,G18:G19,I18:I20,K18:K19,M18:M20,O18:O19,C23,E23,G23,I23,K23,M23,O23)</f>
        <v>870</v>
      </c>
      <c r="F27" s="23"/>
      <c r="G27" s="18"/>
      <c r="H27" s="23"/>
      <c r="J27" s="23"/>
      <c r="L27" s="19"/>
      <c r="M27" s="20"/>
      <c r="N27" s="23"/>
      <c r="Q27" s="22"/>
    </row>
    <row r="28" spans="1:24" x14ac:dyDescent="0.2">
      <c r="A28" t="s">
        <v>40</v>
      </c>
      <c r="B28" s="21">
        <f>E28/(SUM(B26:O26))</f>
        <v>0.32919254658385094</v>
      </c>
      <c r="C28" s="18"/>
      <c r="D28" s="18" t="s">
        <v>41</v>
      </c>
      <c r="E28" s="18">
        <f>SUM(G21,I21,K21,C21,O21,C20,G20,K20,O20,E21,M21)</f>
        <v>530</v>
      </c>
      <c r="F28" s="18"/>
      <c r="G28" s="21"/>
      <c r="K28" s="21"/>
      <c r="Q28" s="22"/>
    </row>
    <row r="29" spans="1:24" x14ac:dyDescent="0.2">
      <c r="A29" t="s">
        <v>42</v>
      </c>
      <c r="B29" s="21">
        <f>SUM(C22,E22,G22,I22,K22,M22,O22)/SUM(B26:O26)</f>
        <v>4.3478260869565216E-2</v>
      </c>
      <c r="C29" s="21"/>
      <c r="D29" s="18"/>
      <c r="E29" s="18"/>
      <c r="F29" s="18"/>
      <c r="Q29" s="22"/>
    </row>
    <row r="30" spans="1:24" x14ac:dyDescent="0.2">
      <c r="A30" t="s">
        <v>45</v>
      </c>
      <c r="B30" s="21">
        <f>SUM(C24,G24,K24,O24)/SUM(B26:O26)</f>
        <v>4.9689440993788817E-2</v>
      </c>
      <c r="D30" s="18"/>
      <c r="E30" s="18"/>
      <c r="F30" s="18"/>
    </row>
    <row r="31" spans="1:24" x14ac:dyDescent="0.2">
      <c r="A31" t="s">
        <v>46</v>
      </c>
      <c r="B31">
        <f>SUM(E24,I24,M24)/SUM(B26:O26)</f>
        <v>3.7267080745341616E-2</v>
      </c>
    </row>
  </sheetData>
  <mergeCells count="38">
    <mergeCell ref="L26:M26"/>
    <mergeCell ref="N26:O26"/>
    <mergeCell ref="L17:M17"/>
    <mergeCell ref="N17:O17"/>
    <mergeCell ref="H26:I26"/>
    <mergeCell ref="J26:K26"/>
    <mergeCell ref="J17:K17"/>
    <mergeCell ref="B26:C26"/>
    <mergeCell ref="D26:E26"/>
    <mergeCell ref="F26:G26"/>
    <mergeCell ref="A21:A23"/>
    <mergeCell ref="A18:A20"/>
    <mergeCell ref="A1:O1"/>
    <mergeCell ref="B10:C10"/>
    <mergeCell ref="D10:E10"/>
    <mergeCell ref="F10:G10"/>
    <mergeCell ref="H10:I10"/>
    <mergeCell ref="J10:K10"/>
    <mergeCell ref="L10:M10"/>
    <mergeCell ref="N10:O10"/>
    <mergeCell ref="A5:A7"/>
    <mergeCell ref="A3:A4"/>
    <mergeCell ref="N2:O2"/>
    <mergeCell ref="B2:C2"/>
    <mergeCell ref="Q23:V23"/>
    <mergeCell ref="Q24:V24"/>
    <mergeCell ref="Q25:V25"/>
    <mergeCell ref="L2:M2"/>
    <mergeCell ref="A16:O16"/>
    <mergeCell ref="D2:E2"/>
    <mergeCell ref="F2:G2"/>
    <mergeCell ref="H2:I2"/>
    <mergeCell ref="J2:K2"/>
    <mergeCell ref="Q22:X22"/>
    <mergeCell ref="B17:C17"/>
    <mergeCell ref="D17:E17"/>
    <mergeCell ref="F17:G17"/>
    <mergeCell ref="H17:I17"/>
  </mergeCells>
  <phoneticPr fontId="1" type="noConversion"/>
  <pageMargins left="0.7" right="0.7" top="0.75" bottom="0.75" header="0.3" footer="0.3"/>
  <pageSetup paperSize="9" orientation="portrait"/>
  <rowBreaks count="1" manualBreakCount="1">
    <brk id="7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D1" sqref="D1"/>
    </sheetView>
  </sheetViews>
  <sheetFormatPr defaultRowHeight="14.25" x14ac:dyDescent="0.2"/>
  <cols>
    <col min="1" max="1" width="7.125" style="17" bestFit="1" customWidth="1"/>
    <col min="2" max="3" width="16.375" style="17" bestFit="1" customWidth="1"/>
  </cols>
  <sheetData>
    <row r="1" spans="1:3" x14ac:dyDescent="0.2">
      <c r="A1" s="3" t="s">
        <v>56</v>
      </c>
      <c r="B1" s="4" t="s">
        <v>57</v>
      </c>
      <c r="C1" s="4" t="s">
        <v>58</v>
      </c>
    </row>
    <row r="2" spans="1:3" x14ac:dyDescent="0.2">
      <c r="A2" s="3" t="s">
        <v>59</v>
      </c>
      <c r="B2" s="5" t="s">
        <v>60</v>
      </c>
      <c r="C2" s="5" t="s">
        <v>61</v>
      </c>
    </row>
    <row r="3" spans="1:3" x14ac:dyDescent="0.2">
      <c r="A3" s="4" t="s">
        <v>62</v>
      </c>
      <c r="B3" s="5" t="s">
        <v>63</v>
      </c>
      <c r="C3" s="5" t="s">
        <v>64</v>
      </c>
    </row>
    <row r="4" spans="1:3" x14ac:dyDescent="0.2">
      <c r="A4" s="4" t="s">
        <v>65</v>
      </c>
      <c r="B4" s="5" t="s">
        <v>66</v>
      </c>
      <c r="C4" s="5" t="s">
        <v>67</v>
      </c>
    </row>
    <row r="5" spans="1:3" x14ac:dyDescent="0.2">
      <c r="A5" s="4" t="s">
        <v>68</v>
      </c>
      <c r="B5" s="5" t="s">
        <v>69</v>
      </c>
      <c r="C5" s="5" t="s">
        <v>70</v>
      </c>
    </row>
    <row r="6" spans="1:3" x14ac:dyDescent="0.2">
      <c r="A6" s="4" t="s">
        <v>71</v>
      </c>
      <c r="B6" s="5" t="s">
        <v>72</v>
      </c>
      <c r="C6" s="5" t="s">
        <v>72</v>
      </c>
    </row>
    <row r="7" spans="1:3" x14ac:dyDescent="0.2">
      <c r="A7" s="5" t="s">
        <v>73</v>
      </c>
      <c r="B7" s="5" t="s">
        <v>74</v>
      </c>
      <c r="C7" s="5" t="s">
        <v>74</v>
      </c>
    </row>
    <row r="8" spans="1:3" x14ac:dyDescent="0.2">
      <c r="A8" s="5" t="s">
        <v>75</v>
      </c>
      <c r="B8" s="5" t="s">
        <v>76</v>
      </c>
      <c r="C8" s="5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预拌粉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小新</dc:creator>
  <cp:lastModifiedBy>小新</cp:lastModifiedBy>
  <dcterms:created xsi:type="dcterms:W3CDTF">2015-06-05T18:19:34Z</dcterms:created>
  <dcterms:modified xsi:type="dcterms:W3CDTF">2022-04-21T15:57:38Z</dcterms:modified>
</cp:coreProperties>
</file>