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1D02AF7C-EE03-4B9A-87E7-B5960929372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opK" sheetId="1" r:id="rId1"/>
    <sheet name="recallall" sheetId="3" r:id="rId2"/>
    <sheet name="baseAlgs" sheetId="2" r:id="rId3"/>
    <sheet name="baseLines" sheetId="4" r:id="rId4"/>
    <sheet name="PolicyMode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C23" i="2"/>
  <c r="D23" i="2"/>
  <c r="E23" i="2"/>
  <c r="F23" i="2"/>
  <c r="G23" i="2"/>
  <c r="H23" i="2"/>
  <c r="I23" i="2"/>
  <c r="J23" i="2"/>
  <c r="K23" i="2"/>
  <c r="L23" i="2"/>
  <c r="M23" i="2"/>
  <c r="C22" i="2"/>
  <c r="D22" i="2"/>
  <c r="E22" i="2"/>
  <c r="F22" i="2"/>
  <c r="G22" i="2"/>
  <c r="H22" i="2"/>
  <c r="I22" i="2"/>
  <c r="J22" i="2"/>
  <c r="K22" i="2"/>
  <c r="L22" i="2"/>
  <c r="M22" i="2"/>
  <c r="B24" i="2"/>
  <c r="B23" i="2"/>
  <c r="B22" i="2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4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2" i="4"/>
  <c r="C34" i="5" l="1"/>
  <c r="D34" i="5"/>
  <c r="E34" i="5"/>
  <c r="F34" i="5"/>
  <c r="G34" i="5"/>
  <c r="H34" i="5"/>
  <c r="I34" i="5"/>
  <c r="B34" i="5"/>
  <c r="C33" i="5"/>
  <c r="D33" i="5"/>
  <c r="E33" i="5"/>
  <c r="F33" i="5"/>
  <c r="G33" i="5"/>
  <c r="H33" i="5"/>
  <c r="I33" i="5"/>
  <c r="B33" i="5"/>
  <c r="B33" i="4"/>
  <c r="P14" i="5" l="1"/>
  <c r="P15" i="5"/>
  <c r="P16" i="5"/>
  <c r="P17" i="5"/>
  <c r="P18" i="5"/>
  <c r="P19" i="5"/>
  <c r="P20" i="5"/>
  <c r="P13" i="5"/>
  <c r="P9" i="5"/>
  <c r="P10" i="5"/>
  <c r="P11" i="5"/>
  <c r="P8" i="5"/>
  <c r="P4" i="5"/>
  <c r="P5" i="5"/>
  <c r="P6" i="5"/>
  <c r="P3" i="5"/>
  <c r="O21" i="5"/>
  <c r="O12" i="5"/>
  <c r="O7" i="5"/>
  <c r="R21" i="5" l="1"/>
  <c r="V21" i="5"/>
  <c r="U21" i="5"/>
  <c r="W21" i="5"/>
  <c r="X21" i="5"/>
  <c r="Q21" i="5"/>
  <c r="T21" i="5"/>
  <c r="S21" i="5"/>
  <c r="U12" i="5"/>
  <c r="V12" i="5"/>
  <c r="W12" i="5"/>
  <c r="X12" i="5"/>
  <c r="T12" i="5"/>
  <c r="Q12" i="5"/>
  <c r="R12" i="5"/>
  <c r="S12" i="5"/>
  <c r="U7" i="5"/>
  <c r="V7" i="5"/>
  <c r="Q7" i="5"/>
  <c r="W7" i="5"/>
  <c r="X7" i="5"/>
  <c r="R7" i="5"/>
  <c r="S7" i="5"/>
  <c r="T7" i="5"/>
  <c r="J4" i="5"/>
  <c r="K4" i="5"/>
  <c r="L4" i="5"/>
  <c r="M4" i="5"/>
  <c r="J5" i="5"/>
  <c r="K5" i="5"/>
  <c r="L5" i="5"/>
  <c r="M5" i="5"/>
  <c r="J6" i="5"/>
  <c r="K6" i="5"/>
  <c r="L6" i="5"/>
  <c r="M6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K3" i="5"/>
  <c r="L3" i="5"/>
  <c r="M3" i="5"/>
  <c r="J3" i="5"/>
  <c r="Z21" i="5" l="1"/>
  <c r="Z12" i="5"/>
  <c r="Y21" i="5"/>
  <c r="AA12" i="5"/>
  <c r="Z7" i="5"/>
  <c r="Y7" i="5"/>
  <c r="Y12" i="5"/>
  <c r="L34" i="5"/>
  <c r="L33" i="5"/>
  <c r="K34" i="5"/>
  <c r="K33" i="5"/>
  <c r="AB7" i="5"/>
  <c r="AB21" i="5"/>
  <c r="M34" i="5"/>
  <c r="M33" i="5"/>
  <c r="J33" i="5"/>
  <c r="J34" i="5"/>
  <c r="AA7" i="5"/>
  <c r="AB12" i="5"/>
  <c r="AA21" i="5"/>
</calcChain>
</file>

<file path=xl/sharedStrings.xml><?xml version="1.0" encoding="utf-8"?>
<sst xmlns="http://schemas.openxmlformats.org/spreadsheetml/2006/main" count="273" uniqueCount="78">
  <si>
    <t>ExtraTrees</t>
    <phoneticPr fontId="1" type="noConversion"/>
  </si>
  <si>
    <t>top1</t>
    <phoneticPr fontId="1" type="noConversion"/>
  </si>
  <si>
    <t>top3</t>
    <phoneticPr fontId="1" type="noConversion"/>
  </si>
  <si>
    <t>top5</t>
    <phoneticPr fontId="1" type="noConversion"/>
  </si>
  <si>
    <t>XGBoost</t>
    <phoneticPr fontId="1" type="noConversion"/>
  </si>
  <si>
    <t>DNN</t>
    <phoneticPr fontId="1" type="noConversion"/>
  </si>
  <si>
    <t>Architecture</t>
    <phoneticPr fontId="1" type="noConversion"/>
  </si>
  <si>
    <t>top3</t>
    <phoneticPr fontId="1" type="noConversion"/>
  </si>
  <si>
    <t>top5</t>
    <phoneticPr fontId="1" type="noConversion"/>
  </si>
  <si>
    <t>Test Suits</t>
    <phoneticPr fontId="1" type="noConversion"/>
  </si>
  <si>
    <t>Leaners</t>
    <phoneticPr fontId="1" type="noConversion"/>
  </si>
  <si>
    <t>Datasets</t>
    <phoneticPr fontId="1" type="noConversion"/>
  </si>
  <si>
    <t>Comtent Creation</t>
    <phoneticPr fontId="1" type="noConversion"/>
  </si>
  <si>
    <t>Conceptualization</t>
    <phoneticPr fontId="1" type="noConversion"/>
  </si>
  <si>
    <t>Design</t>
    <phoneticPr fontId="1" type="noConversion"/>
  </si>
  <si>
    <t>Code</t>
    <phoneticPr fontId="1" type="noConversion"/>
  </si>
  <si>
    <t>Development</t>
    <phoneticPr fontId="1" type="noConversion"/>
  </si>
  <si>
    <t>Assembly</t>
    <phoneticPr fontId="1" type="noConversion"/>
  </si>
  <si>
    <t>UI Prototype Competition</t>
    <phoneticPr fontId="1" type="noConversion"/>
  </si>
  <si>
    <t>Bug Hunt</t>
    <phoneticPr fontId="1" type="noConversion"/>
  </si>
  <si>
    <t>First2Finish</t>
    <phoneticPr fontId="1" type="noConversion"/>
  </si>
  <si>
    <t>Assembly#0</t>
    <phoneticPr fontId="1" type="noConversion"/>
  </si>
  <si>
    <t>Assembly#1</t>
    <phoneticPr fontId="1" type="noConversion"/>
  </si>
  <si>
    <t>Assembly#2</t>
    <phoneticPr fontId="1" type="noConversion"/>
  </si>
  <si>
    <t>Assembly#3</t>
    <phoneticPr fontId="1" type="noConversion"/>
  </si>
  <si>
    <t>Code#0</t>
    <phoneticPr fontId="1" type="noConversion"/>
  </si>
  <si>
    <t>Code#2</t>
  </si>
  <si>
    <t>Code#3</t>
  </si>
  <si>
    <t>First2Finish#0</t>
    <phoneticPr fontId="1" type="noConversion"/>
  </si>
  <si>
    <t>First2Finish#1</t>
  </si>
  <si>
    <t>First2Finish#2</t>
  </si>
  <si>
    <t>First2Finish#4</t>
  </si>
  <si>
    <t>First2Finish#5</t>
  </si>
  <si>
    <t>First2Finish#6</t>
  </si>
  <si>
    <t>First2Finish#7</t>
  </si>
  <si>
    <t>top3</t>
    <phoneticPr fontId="1" type="noConversion"/>
  </si>
  <si>
    <t>top5</t>
    <phoneticPr fontId="1" type="noConversion"/>
  </si>
  <si>
    <t>Reg Status Observed</t>
    <phoneticPr fontId="1" type="noConversion"/>
  </si>
  <si>
    <t>Sub Status Observed</t>
    <phoneticPr fontId="1" type="noConversion"/>
  </si>
  <si>
    <t>Datasets/task num/user num</t>
    <phoneticPr fontId="1" type="noConversion"/>
  </si>
  <si>
    <t>Code#1</t>
  </si>
  <si>
    <t>ratio</t>
    <phoneticPr fontId="1" type="noConversion"/>
  </si>
  <si>
    <t>tasknum</t>
    <phoneticPr fontId="1" type="noConversion"/>
  </si>
  <si>
    <t>without any status info</t>
    <phoneticPr fontId="1" type="noConversion"/>
  </si>
  <si>
    <t>without any status info</t>
    <phoneticPr fontId="1" type="noConversion"/>
  </si>
  <si>
    <t>top10</t>
    <phoneticPr fontId="1" type="noConversion"/>
  </si>
  <si>
    <t>top10</t>
    <phoneticPr fontId="1" type="noConversion"/>
  </si>
  <si>
    <t>top10</t>
    <phoneticPr fontId="1" type="noConversion"/>
  </si>
  <si>
    <t>top3</t>
    <phoneticPr fontId="1" type="noConversion"/>
  </si>
  <si>
    <t>top10</t>
    <phoneticPr fontId="1" type="noConversion"/>
  </si>
  <si>
    <t>top3</t>
    <phoneticPr fontId="1" type="noConversion"/>
  </si>
  <si>
    <t>top10</t>
    <phoneticPr fontId="1" type="noConversion"/>
  </si>
  <si>
    <t>top5</t>
    <phoneticPr fontId="1" type="noConversion"/>
  </si>
  <si>
    <t>top10</t>
    <phoneticPr fontId="1" type="noConversion"/>
  </si>
  <si>
    <t>First2Finish#3*</t>
    <phoneticPr fontId="1" type="noConversion"/>
  </si>
  <si>
    <t>Extrees</t>
    <phoneticPr fontId="1" type="noConversion"/>
  </si>
  <si>
    <t>SVM</t>
    <phoneticPr fontId="1" type="noConversion"/>
  </si>
  <si>
    <t>NaiveBayes</t>
    <phoneticPr fontId="1" type="noConversion"/>
  </si>
  <si>
    <t>C4.5</t>
    <phoneticPr fontId="1" type="noConversion"/>
  </si>
  <si>
    <t>TestSuite</t>
    <phoneticPr fontId="1" type="noConversion"/>
  </si>
  <si>
    <t>Content Creation</t>
    <phoneticPr fontId="1" type="noConversion"/>
  </si>
  <si>
    <t>UI Prototype</t>
    <phoneticPr fontId="1" type="noConversion"/>
  </si>
  <si>
    <t>acc</t>
    <phoneticPr fontId="1" type="noConversion"/>
  </si>
  <si>
    <t>mrr</t>
    <phoneticPr fontId="1" type="noConversion"/>
  </si>
  <si>
    <t>acc</t>
    <phoneticPr fontId="1" type="noConversion"/>
  </si>
  <si>
    <t>First2Finish#3</t>
    <phoneticPr fontId="1" type="noConversion"/>
  </si>
  <si>
    <t>WinnerPredictor</t>
    <phoneticPr fontId="1" type="noConversion"/>
  </si>
  <si>
    <t>PolicyModel</t>
    <phoneticPr fontId="1" type="noConversion"/>
  </si>
  <si>
    <t>Imrpovement</t>
    <phoneticPr fontId="1" type="noConversion"/>
  </si>
  <si>
    <t>mrr</t>
    <phoneticPr fontId="1" type="noConversion"/>
  </si>
  <si>
    <t>RandomForest</t>
    <phoneticPr fontId="1" type="noConversion"/>
  </si>
  <si>
    <t>ratio</t>
    <phoneticPr fontId="1" type="noConversion"/>
  </si>
  <si>
    <t>Assembly</t>
    <phoneticPr fontId="1" type="noConversion"/>
  </si>
  <si>
    <t>Code</t>
    <phoneticPr fontId="1" type="noConversion"/>
  </si>
  <si>
    <t>First2Finish</t>
    <phoneticPr fontId="1" type="noConversion"/>
  </si>
  <si>
    <t>ratio</t>
    <phoneticPr fontId="1" type="noConversion"/>
  </si>
  <si>
    <t>Fisrt2Finish</t>
    <phoneticPr fontId="1" type="noConversion"/>
  </si>
  <si>
    <t>challenge 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</si>
</sst>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/>
    <xf numFmtId="0" fontId="0" fillId="0" borderId="2" xfId="0" applyFill="1" applyBorder="1" applyAlignment="1"/>
    <xf numFmtId="0" fontId="0" fillId="2" borderId="2" xfId="0" applyFill="1" applyBorder="1" applyAlignment="1"/>
    <xf numFmtId="0" fontId="2" fillId="0" borderId="3" xfId="0" applyFont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2" borderId="11" xfId="0" applyFill="1" applyBorder="1" applyAlignment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2" borderId="0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3" fillId="0" borderId="3" xfId="0" applyFont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0" fillId="3" borderId="21" xfId="0" applyFill="1" applyBorder="1" applyAlignment="1"/>
    <xf numFmtId="0" fontId="0" fillId="2" borderId="21" xfId="0" applyFill="1" applyBorder="1" applyAlignment="1"/>
    <xf numFmtId="0" fontId="0" fillId="3" borderId="22" xfId="0" applyFill="1" applyBorder="1" applyAlignment="1"/>
    <xf numFmtId="0" fontId="0" fillId="3" borderId="17" xfId="0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6" xfId="0" applyFill="1" applyBorder="1" applyAlignment="1"/>
    <xf numFmtId="0" fontId="0" fillId="5" borderId="2" xfId="0" applyFill="1" applyBorder="1" applyAlignment="1"/>
    <xf numFmtId="0" fontId="0" fillId="5" borderId="7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8" xfId="0" applyFill="1" applyBorder="1"/>
    <xf numFmtId="0" fontId="0" fillId="5" borderId="10" xfId="0" applyFill="1" applyBorder="1"/>
    <xf numFmtId="0" fontId="3" fillId="0" borderId="1" xfId="0" applyFont="1" applyBorder="1" applyAlignment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C37" sqref="C37"/>
    </sheetView>
  </sheetViews>
  <sheetFormatPr defaultColWidth="8.875" defaultRowHeight="14.25" x14ac:dyDescent="0.2"/>
  <cols>
    <col min="1" max="1" width="23" style="1" customWidth="1"/>
    <col min="2" max="2" width="12.625" style="1" customWidth="1"/>
    <col min="3" max="4" width="8.875" style="1"/>
    <col min="5" max="5" width="8.875" style="1" customWidth="1"/>
    <col min="6" max="16384" width="8.875" style="1"/>
  </cols>
  <sheetData>
    <row r="1" spans="1:11" ht="15.75" x14ac:dyDescent="0.25">
      <c r="A1" s="8"/>
      <c r="B1" s="8" t="s">
        <v>10</v>
      </c>
      <c r="C1" s="83" t="s">
        <v>43</v>
      </c>
      <c r="D1" s="83"/>
      <c r="E1" s="83"/>
      <c r="F1" s="83" t="s">
        <v>37</v>
      </c>
      <c r="G1" s="83"/>
      <c r="H1" s="83"/>
      <c r="I1" s="83" t="s">
        <v>38</v>
      </c>
      <c r="J1" s="83"/>
      <c r="K1" s="83"/>
    </row>
    <row r="2" spans="1:11" ht="16.5" thickBot="1" x14ac:dyDescent="0.3">
      <c r="A2" s="84" t="s">
        <v>39</v>
      </c>
      <c r="B2" s="84"/>
      <c r="C2" s="46" t="s">
        <v>2</v>
      </c>
      <c r="D2" s="46" t="s">
        <v>3</v>
      </c>
      <c r="E2" s="46" t="s">
        <v>45</v>
      </c>
      <c r="F2" s="46" t="s">
        <v>7</v>
      </c>
      <c r="G2" s="46" t="s">
        <v>8</v>
      </c>
      <c r="H2" s="46" t="s">
        <v>46</v>
      </c>
      <c r="I2" s="46" t="s">
        <v>35</v>
      </c>
      <c r="J2" s="46" t="s">
        <v>36</v>
      </c>
      <c r="K2" s="46" t="s">
        <v>47</v>
      </c>
    </row>
    <row r="3" spans="1:11" x14ac:dyDescent="0.2">
      <c r="A3" s="47" t="s">
        <v>6</v>
      </c>
      <c r="B3" s="59" t="s">
        <v>0</v>
      </c>
      <c r="C3" s="47">
        <v>0.311</v>
      </c>
      <c r="D3" s="48">
        <v>0.35799999999999998</v>
      </c>
      <c r="E3" s="49">
        <v>0.38400000000000001</v>
      </c>
      <c r="F3" s="47">
        <v>0.86799999999999999</v>
      </c>
      <c r="G3" s="48">
        <v>0.96699999999999997</v>
      </c>
      <c r="H3" s="49">
        <v>1</v>
      </c>
      <c r="I3" s="47">
        <v>0.99299999999999999</v>
      </c>
      <c r="J3" s="48">
        <v>1</v>
      </c>
      <c r="K3" s="49">
        <v>1</v>
      </c>
    </row>
    <row r="4" spans="1:11" x14ac:dyDescent="0.2">
      <c r="A4" s="50">
        <v>151</v>
      </c>
      <c r="B4" s="60" t="s">
        <v>4</v>
      </c>
      <c r="C4" s="55">
        <v>2.5999999999999999E-2</v>
      </c>
      <c r="D4" s="42">
        <v>6.6000000000000003E-2</v>
      </c>
      <c r="E4" s="51">
        <v>0.25800000000000001</v>
      </c>
      <c r="F4" s="55">
        <v>0.88100000000000001</v>
      </c>
      <c r="G4" s="42">
        <v>0.96699999999999997</v>
      </c>
      <c r="H4" s="51">
        <v>1</v>
      </c>
      <c r="I4" s="55">
        <v>1</v>
      </c>
      <c r="J4" s="42">
        <v>1</v>
      </c>
      <c r="K4" s="51">
        <v>1</v>
      </c>
    </row>
    <row r="5" spans="1:11" x14ac:dyDescent="0.2">
      <c r="A5" s="50">
        <v>60</v>
      </c>
      <c r="B5" s="60" t="s">
        <v>5</v>
      </c>
      <c r="C5" s="55">
        <v>0.43</v>
      </c>
      <c r="D5" s="42">
        <v>0.43</v>
      </c>
      <c r="E5" s="51">
        <v>0.44400000000000001</v>
      </c>
      <c r="F5" s="55">
        <v>0.72799999999999998</v>
      </c>
      <c r="G5" s="42">
        <v>0.95399999999999996</v>
      </c>
      <c r="H5" s="51">
        <v>1</v>
      </c>
      <c r="I5" s="55">
        <v>1</v>
      </c>
      <c r="J5" s="42">
        <v>1</v>
      </c>
      <c r="K5" s="51">
        <v>1</v>
      </c>
    </row>
    <row r="6" spans="1:11" x14ac:dyDescent="0.2">
      <c r="A6" s="52" t="s">
        <v>9</v>
      </c>
      <c r="B6" s="61" t="s">
        <v>0</v>
      </c>
      <c r="C6" s="52">
        <v>0.28000000000000003</v>
      </c>
      <c r="D6" s="44">
        <v>0.28000000000000003</v>
      </c>
      <c r="E6" s="53">
        <v>0.28000000000000003</v>
      </c>
      <c r="F6" s="52">
        <v>0.92</v>
      </c>
      <c r="G6" s="44">
        <v>0.96</v>
      </c>
      <c r="H6" s="53">
        <v>1</v>
      </c>
      <c r="I6" s="52">
        <v>1</v>
      </c>
      <c r="J6" s="44">
        <v>1</v>
      </c>
      <c r="K6" s="53">
        <v>1</v>
      </c>
    </row>
    <row r="7" spans="1:11" x14ac:dyDescent="0.2">
      <c r="A7" s="54">
        <v>25</v>
      </c>
      <c r="B7" s="61" t="s">
        <v>4</v>
      </c>
      <c r="C7" s="52">
        <v>0</v>
      </c>
      <c r="D7" s="44">
        <v>0.04</v>
      </c>
      <c r="E7" s="53">
        <v>0.36</v>
      </c>
      <c r="F7" s="52">
        <v>0.92</v>
      </c>
      <c r="G7" s="44">
        <v>1</v>
      </c>
      <c r="H7" s="53">
        <v>1</v>
      </c>
      <c r="I7" s="52">
        <v>1</v>
      </c>
      <c r="J7" s="44">
        <v>1</v>
      </c>
      <c r="K7" s="53">
        <v>1</v>
      </c>
    </row>
    <row r="8" spans="1:11" x14ac:dyDescent="0.2">
      <c r="A8" s="54">
        <v>60</v>
      </c>
      <c r="B8" s="61" t="s">
        <v>5</v>
      </c>
      <c r="C8" s="52">
        <v>0.2</v>
      </c>
      <c r="D8" s="44">
        <v>0.36</v>
      </c>
      <c r="E8" s="53">
        <v>0.6</v>
      </c>
      <c r="F8" s="52">
        <v>1</v>
      </c>
      <c r="G8" s="44">
        <v>1</v>
      </c>
      <c r="H8" s="53">
        <v>1</v>
      </c>
      <c r="I8" s="52">
        <v>1</v>
      </c>
      <c r="J8" s="44">
        <v>1</v>
      </c>
      <c r="K8" s="53">
        <v>1</v>
      </c>
    </row>
    <row r="9" spans="1:11" x14ac:dyDescent="0.2">
      <c r="A9" s="55" t="s">
        <v>12</v>
      </c>
      <c r="B9" s="60" t="s">
        <v>0</v>
      </c>
      <c r="C9" s="55">
        <v>0.14299999999999999</v>
      </c>
      <c r="D9" s="42">
        <v>0.19</v>
      </c>
      <c r="E9" s="51">
        <v>0.19</v>
      </c>
      <c r="F9" s="55">
        <v>0.81</v>
      </c>
      <c r="G9" s="42">
        <v>0.90500000000000003</v>
      </c>
      <c r="H9" s="51">
        <v>0.95199999999999996</v>
      </c>
      <c r="I9" s="55">
        <v>0.90500000000000003</v>
      </c>
      <c r="J9" s="42">
        <v>0.95199999999999996</v>
      </c>
      <c r="K9" s="51">
        <v>0.95199999999999996</v>
      </c>
    </row>
    <row r="10" spans="1:11" x14ac:dyDescent="0.2">
      <c r="A10" s="50">
        <v>21</v>
      </c>
      <c r="B10" s="60" t="s">
        <v>4</v>
      </c>
      <c r="C10" s="55">
        <v>4.8000000000000001E-2</v>
      </c>
      <c r="D10" s="42">
        <v>4.8000000000000001E-2</v>
      </c>
      <c r="E10" s="51">
        <v>4.8000000000000001E-2</v>
      </c>
      <c r="F10" s="55">
        <v>0.71399999999999997</v>
      </c>
      <c r="G10" s="42">
        <v>0.85699999999999998</v>
      </c>
      <c r="H10" s="51">
        <v>0.95199999999999996</v>
      </c>
      <c r="I10" s="55">
        <v>0.90500000000000003</v>
      </c>
      <c r="J10" s="42">
        <v>0.95199999999999996</v>
      </c>
      <c r="K10" s="51">
        <v>0.95199999999999996</v>
      </c>
    </row>
    <row r="11" spans="1:11" x14ac:dyDescent="0.2">
      <c r="A11" s="50">
        <v>66</v>
      </c>
      <c r="B11" s="60" t="s">
        <v>5</v>
      </c>
      <c r="C11" s="55">
        <v>9.5000000000000001E-2</v>
      </c>
      <c r="D11" s="42">
        <v>9.5000000000000001E-2</v>
      </c>
      <c r="E11" s="51">
        <v>9.5000000000000001E-2</v>
      </c>
      <c r="F11" s="55">
        <v>0.52400000000000002</v>
      </c>
      <c r="G11" s="42">
        <v>0.61899999999999999</v>
      </c>
      <c r="H11" s="51">
        <v>0.61899999999999999</v>
      </c>
      <c r="I11" s="55">
        <v>0.61899999999999999</v>
      </c>
      <c r="J11" s="42">
        <v>0.61899999999999999</v>
      </c>
      <c r="K11" s="51">
        <v>0.61899999999999999</v>
      </c>
    </row>
    <row r="12" spans="1:11" x14ac:dyDescent="0.2">
      <c r="A12" s="52" t="s">
        <v>13</v>
      </c>
      <c r="B12" s="61" t="s">
        <v>0</v>
      </c>
      <c r="C12" s="52">
        <v>0.34</v>
      </c>
      <c r="D12" s="44">
        <v>0.40400000000000003</v>
      </c>
      <c r="E12" s="53">
        <v>0.55400000000000005</v>
      </c>
      <c r="F12" s="52">
        <v>0.70199999999999996</v>
      </c>
      <c r="G12" s="44">
        <v>0.85099999999999998</v>
      </c>
      <c r="H12" s="53">
        <v>0.97899999999999998</v>
      </c>
      <c r="I12" s="52">
        <v>0.97899999999999998</v>
      </c>
      <c r="J12" s="44">
        <v>0.97899999999999998</v>
      </c>
      <c r="K12" s="53">
        <v>0.97899999999999998</v>
      </c>
    </row>
    <row r="13" spans="1:11" x14ac:dyDescent="0.2">
      <c r="A13" s="54">
        <v>47</v>
      </c>
      <c r="B13" s="61" t="s">
        <v>4</v>
      </c>
      <c r="C13" s="52">
        <v>0.21299999999999999</v>
      </c>
      <c r="D13" s="44">
        <v>0.31900000000000001</v>
      </c>
      <c r="E13" s="53">
        <v>0.46800000000000003</v>
      </c>
      <c r="F13" s="52">
        <v>0.66</v>
      </c>
      <c r="G13" s="44">
        <v>0.80900000000000005</v>
      </c>
      <c r="H13" s="53">
        <v>0.97899999999999998</v>
      </c>
      <c r="I13" s="52">
        <v>0.93600000000000005</v>
      </c>
      <c r="J13" s="44">
        <v>0.97899999999999998</v>
      </c>
      <c r="K13" s="53">
        <v>0.97899999999999998</v>
      </c>
    </row>
    <row r="14" spans="1:11" x14ac:dyDescent="0.2">
      <c r="A14" s="54">
        <v>67</v>
      </c>
      <c r="B14" s="61" t="s">
        <v>5</v>
      </c>
      <c r="C14" s="52">
        <v>0.21299999999999999</v>
      </c>
      <c r="D14" s="44">
        <v>0.23400000000000001</v>
      </c>
      <c r="E14" s="53">
        <v>0.27700000000000002</v>
      </c>
      <c r="F14" s="52">
        <v>0.44700000000000001</v>
      </c>
      <c r="G14" s="44">
        <v>0.83</v>
      </c>
      <c r="H14" s="53">
        <v>0.97899999999999998</v>
      </c>
      <c r="I14" s="52">
        <v>0.93600000000000005</v>
      </c>
      <c r="J14" s="44">
        <v>0.97899999999999998</v>
      </c>
      <c r="K14" s="53">
        <v>0.97899999999999998</v>
      </c>
    </row>
    <row r="15" spans="1:11" x14ac:dyDescent="0.2">
      <c r="A15" s="55" t="s">
        <v>14</v>
      </c>
      <c r="B15" s="60" t="s">
        <v>0</v>
      </c>
      <c r="C15" s="55">
        <v>0.17399999999999999</v>
      </c>
      <c r="D15" s="42">
        <v>0.28299999999999997</v>
      </c>
      <c r="E15" s="51">
        <v>0.28999999999999998</v>
      </c>
      <c r="F15" s="55">
        <v>0.71</v>
      </c>
      <c r="G15" s="42">
        <v>0.93500000000000005</v>
      </c>
      <c r="H15" s="51">
        <v>1</v>
      </c>
      <c r="I15" s="55">
        <v>1</v>
      </c>
      <c r="J15" s="42">
        <v>1</v>
      </c>
      <c r="K15" s="51">
        <v>1</v>
      </c>
    </row>
    <row r="16" spans="1:11" x14ac:dyDescent="0.2">
      <c r="A16" s="50">
        <v>138</v>
      </c>
      <c r="B16" s="60" t="s">
        <v>4</v>
      </c>
      <c r="C16" s="55">
        <v>7.9000000000000001E-2</v>
      </c>
      <c r="D16" s="42">
        <v>0.123</v>
      </c>
      <c r="E16" s="51">
        <v>0.28999999999999998</v>
      </c>
      <c r="F16" s="55">
        <v>0.76800000000000002</v>
      </c>
      <c r="G16" s="42">
        <v>0.94899999999999995</v>
      </c>
      <c r="H16" s="51">
        <v>1</v>
      </c>
      <c r="I16" s="55">
        <v>1</v>
      </c>
      <c r="J16" s="42">
        <v>1</v>
      </c>
      <c r="K16" s="51">
        <v>1</v>
      </c>
    </row>
    <row r="17" spans="1:11" x14ac:dyDescent="0.2">
      <c r="A17" s="50">
        <v>61</v>
      </c>
      <c r="B17" s="60" t="s">
        <v>5</v>
      </c>
      <c r="C17" s="55">
        <v>0.08</v>
      </c>
      <c r="D17" s="42">
        <v>0.11600000000000001</v>
      </c>
      <c r="E17" s="51">
        <v>0.152</v>
      </c>
      <c r="F17" s="55">
        <v>0.67400000000000004</v>
      </c>
      <c r="G17" s="42">
        <v>0.90600000000000003</v>
      </c>
      <c r="H17" s="51">
        <v>0.97099999999999997</v>
      </c>
      <c r="I17" s="55">
        <v>0.95699999999999996</v>
      </c>
      <c r="J17" s="42">
        <v>0.97099999999999997</v>
      </c>
      <c r="K17" s="51">
        <v>0.97099999999999997</v>
      </c>
    </row>
    <row r="18" spans="1:11" x14ac:dyDescent="0.2">
      <c r="A18" s="52" t="s">
        <v>15</v>
      </c>
      <c r="B18" s="61" t="s">
        <v>0</v>
      </c>
      <c r="C18" s="52">
        <v>4.0000000000000001E-3</v>
      </c>
      <c r="D18" s="44">
        <v>6.0000000000000001E-3</v>
      </c>
      <c r="E18" s="53">
        <v>8.0000000000000002E-3</v>
      </c>
      <c r="F18" s="52">
        <v>0.16300000000000001</v>
      </c>
      <c r="G18" s="44">
        <v>0.29699999999999999</v>
      </c>
      <c r="H18" s="53">
        <v>0.58599999999999997</v>
      </c>
      <c r="I18" s="52">
        <v>0.93899999999999995</v>
      </c>
      <c r="J18" s="44">
        <v>0.97599999999999998</v>
      </c>
      <c r="K18" s="53">
        <v>0.98199999999999998</v>
      </c>
    </row>
    <row r="19" spans="1:11" x14ac:dyDescent="0.2">
      <c r="A19" s="54">
        <v>719</v>
      </c>
      <c r="B19" s="61" t="s">
        <v>4</v>
      </c>
      <c r="C19" s="52">
        <v>0.1</v>
      </c>
      <c r="D19" s="44">
        <v>0.191</v>
      </c>
      <c r="E19" s="53">
        <v>0.30599999999999999</v>
      </c>
      <c r="F19" s="52">
        <v>0.47599999999999998</v>
      </c>
      <c r="G19" s="44">
        <v>0.54800000000000004</v>
      </c>
      <c r="H19" s="53">
        <v>0.69099999999999995</v>
      </c>
      <c r="I19" s="52">
        <v>0.95</v>
      </c>
      <c r="J19" s="44">
        <v>0.97499999999999998</v>
      </c>
      <c r="K19" s="53">
        <v>0.98199999999999998</v>
      </c>
    </row>
    <row r="20" spans="1:11" x14ac:dyDescent="0.2">
      <c r="A20" s="54">
        <v>2999</v>
      </c>
      <c r="B20" s="61" t="s">
        <v>5</v>
      </c>
      <c r="C20" s="52">
        <v>0</v>
      </c>
      <c r="D20" s="44">
        <v>1E-3</v>
      </c>
      <c r="E20" s="53">
        <v>1E-3</v>
      </c>
      <c r="F20" s="52">
        <v>0.16300000000000001</v>
      </c>
      <c r="G20" s="44">
        <v>0.28399999999999997</v>
      </c>
      <c r="H20" s="53">
        <v>0.58099999999999996</v>
      </c>
      <c r="I20" s="52">
        <v>0.94299999999999995</v>
      </c>
      <c r="J20" s="44">
        <v>0.98099999999999998</v>
      </c>
      <c r="K20" s="53">
        <v>0.98199999999999998</v>
      </c>
    </row>
    <row r="21" spans="1:11" x14ac:dyDescent="0.2">
      <c r="A21" s="55" t="s">
        <v>16</v>
      </c>
      <c r="B21" s="60" t="s">
        <v>0</v>
      </c>
      <c r="C21" s="55">
        <v>0.25700000000000001</v>
      </c>
      <c r="D21" s="42">
        <v>0.27100000000000002</v>
      </c>
      <c r="E21" s="51">
        <v>0.27900000000000003</v>
      </c>
      <c r="F21" s="55">
        <v>0.66400000000000003</v>
      </c>
      <c r="G21" s="42">
        <v>0.80700000000000005</v>
      </c>
      <c r="H21" s="51">
        <v>0.95</v>
      </c>
      <c r="I21" s="55">
        <v>0.92900000000000005</v>
      </c>
      <c r="J21" s="42">
        <v>0.94299999999999995</v>
      </c>
      <c r="K21" s="51">
        <v>0.95699999999999996</v>
      </c>
    </row>
    <row r="22" spans="1:11" x14ac:dyDescent="0.2">
      <c r="A22" s="50">
        <v>140</v>
      </c>
      <c r="B22" s="60" t="s">
        <v>4</v>
      </c>
      <c r="C22" s="55">
        <v>0.186</v>
      </c>
      <c r="D22" s="42">
        <v>0.23599999999999999</v>
      </c>
      <c r="E22" s="51">
        <v>0.27100000000000002</v>
      </c>
      <c r="F22" s="55">
        <v>0.67100000000000004</v>
      </c>
      <c r="G22" s="42">
        <v>0.85</v>
      </c>
      <c r="H22" s="51">
        <v>0.95699999999999996</v>
      </c>
      <c r="I22" s="55">
        <v>0.92900000000000005</v>
      </c>
      <c r="J22" s="42">
        <v>0.95699999999999996</v>
      </c>
      <c r="K22" s="51">
        <v>0.95699999999999996</v>
      </c>
    </row>
    <row r="23" spans="1:11" x14ac:dyDescent="0.2">
      <c r="A23" s="50">
        <v>137</v>
      </c>
      <c r="B23" s="60" t="s">
        <v>5</v>
      </c>
      <c r="C23" s="55">
        <v>7.0000000000000001E-3</v>
      </c>
      <c r="D23" s="42">
        <v>2.1000000000000001E-2</v>
      </c>
      <c r="E23" s="51">
        <v>9.2999999999999999E-2</v>
      </c>
      <c r="F23" s="55">
        <v>0.443</v>
      </c>
      <c r="G23" s="42">
        <v>0.67100000000000004</v>
      </c>
      <c r="H23" s="51">
        <v>0.94299999999999995</v>
      </c>
      <c r="I23" s="55">
        <v>0.92100000000000004</v>
      </c>
      <c r="J23" s="42">
        <v>0.92900000000000005</v>
      </c>
      <c r="K23" s="51">
        <v>0.95699999999999996</v>
      </c>
    </row>
    <row r="24" spans="1:11" x14ac:dyDescent="0.2">
      <c r="A24" s="52" t="s">
        <v>17</v>
      </c>
      <c r="B24" s="61" t="s">
        <v>0</v>
      </c>
      <c r="C24" s="52">
        <v>3.6999999999999998E-2</v>
      </c>
      <c r="D24" s="44">
        <v>0.14599999999999999</v>
      </c>
      <c r="E24" s="53">
        <v>0.186</v>
      </c>
      <c r="F24" s="52">
        <v>0.67800000000000005</v>
      </c>
      <c r="G24" s="44">
        <v>0.81699999999999995</v>
      </c>
      <c r="H24" s="53">
        <v>0.97199999999999998</v>
      </c>
      <c r="I24" s="52">
        <v>0.98199999999999998</v>
      </c>
      <c r="J24" s="44">
        <v>0.99099999999999999</v>
      </c>
      <c r="K24" s="53">
        <v>0.99099999999999999</v>
      </c>
    </row>
    <row r="25" spans="1:11" x14ac:dyDescent="0.2">
      <c r="A25" s="54">
        <v>671</v>
      </c>
      <c r="B25" s="61" t="s">
        <v>4</v>
      </c>
      <c r="C25" s="52">
        <v>0.14000000000000001</v>
      </c>
      <c r="D25" s="44">
        <v>0.22500000000000001</v>
      </c>
      <c r="E25" s="53">
        <v>0.37</v>
      </c>
      <c r="F25" s="52">
        <v>0.81200000000000006</v>
      </c>
      <c r="G25" s="44">
        <v>0.88700000000000001</v>
      </c>
      <c r="H25" s="53">
        <v>0.98199999999999998</v>
      </c>
      <c r="I25" s="52">
        <v>0.98499999999999999</v>
      </c>
      <c r="J25" s="44">
        <v>0.99099999999999999</v>
      </c>
      <c r="K25" s="53">
        <v>0.99099999999999999</v>
      </c>
    </row>
    <row r="26" spans="1:11" x14ac:dyDescent="0.2">
      <c r="A26" s="54">
        <v>322</v>
      </c>
      <c r="B26" s="61" t="s">
        <v>5</v>
      </c>
      <c r="C26" s="52">
        <v>1.6E-2</v>
      </c>
      <c r="D26" s="44">
        <v>3.9E-2</v>
      </c>
      <c r="E26" s="53">
        <v>3.9E-2</v>
      </c>
      <c r="F26" s="52">
        <v>0.435</v>
      </c>
      <c r="G26" s="44">
        <v>0.64700000000000002</v>
      </c>
      <c r="H26" s="53">
        <v>0.94799999999999995</v>
      </c>
      <c r="I26" s="52">
        <v>0.98199999999999998</v>
      </c>
      <c r="J26" s="44">
        <v>0.99099999999999999</v>
      </c>
      <c r="K26" s="53">
        <v>0.99099999999999999</v>
      </c>
    </row>
    <row r="27" spans="1:11" x14ac:dyDescent="0.2">
      <c r="A27" s="55" t="s">
        <v>18</v>
      </c>
      <c r="B27" s="60" t="s">
        <v>0</v>
      </c>
      <c r="C27" s="55">
        <v>0.26200000000000001</v>
      </c>
      <c r="D27" s="42">
        <v>0.32</v>
      </c>
      <c r="E27" s="51">
        <v>0.439</v>
      </c>
      <c r="F27" s="55">
        <v>0.68400000000000005</v>
      </c>
      <c r="G27" s="42">
        <v>0.82399999999999995</v>
      </c>
      <c r="H27" s="51">
        <v>0.97099999999999997</v>
      </c>
      <c r="I27" s="55">
        <v>0.95099999999999996</v>
      </c>
      <c r="J27" s="42">
        <v>0.97499999999999998</v>
      </c>
      <c r="K27" s="51">
        <v>0.98799999999999999</v>
      </c>
    </row>
    <row r="28" spans="1:11" x14ac:dyDescent="0.2">
      <c r="A28" s="50">
        <v>244</v>
      </c>
      <c r="B28" s="60" t="s">
        <v>4</v>
      </c>
      <c r="C28" s="55">
        <v>4.0000000000000001E-3</v>
      </c>
      <c r="D28" s="42">
        <v>1.2E-2</v>
      </c>
      <c r="E28" s="51">
        <v>2.5000000000000001E-2</v>
      </c>
      <c r="F28" s="55">
        <v>0.36499999999999999</v>
      </c>
      <c r="G28" s="42">
        <v>0.68899999999999995</v>
      </c>
      <c r="H28" s="51">
        <v>0.97499999999999998</v>
      </c>
      <c r="I28" s="55">
        <v>0.91800000000000004</v>
      </c>
      <c r="J28" s="42">
        <v>0.98799999999999999</v>
      </c>
      <c r="K28" s="51">
        <v>0.98799999999999999</v>
      </c>
    </row>
    <row r="29" spans="1:11" x14ac:dyDescent="0.2">
      <c r="A29" s="50">
        <v>124</v>
      </c>
      <c r="B29" s="60" t="s">
        <v>5</v>
      </c>
      <c r="C29" s="55">
        <v>0</v>
      </c>
      <c r="D29" s="42">
        <v>4.0000000000000001E-3</v>
      </c>
      <c r="E29" s="51">
        <v>4.1000000000000002E-2</v>
      </c>
      <c r="F29" s="55">
        <v>0.10199999999999999</v>
      </c>
      <c r="G29" s="42">
        <v>0.111</v>
      </c>
      <c r="H29" s="51">
        <v>0.115</v>
      </c>
      <c r="I29" s="55">
        <v>0.10199999999999999</v>
      </c>
      <c r="J29" s="42">
        <v>0.111</v>
      </c>
      <c r="K29" s="51">
        <v>0.115</v>
      </c>
    </row>
    <row r="30" spans="1:11" x14ac:dyDescent="0.2">
      <c r="A30" s="52" t="s">
        <v>19</v>
      </c>
      <c r="B30" s="61" t="s">
        <v>0</v>
      </c>
      <c r="C30" s="52">
        <v>0.72299999999999998</v>
      </c>
      <c r="D30" s="44">
        <v>0.74099999999999999</v>
      </c>
      <c r="E30" s="53">
        <v>0.75900000000000001</v>
      </c>
      <c r="F30" s="52">
        <v>0.88400000000000001</v>
      </c>
      <c r="G30" s="44">
        <v>0.95499999999999996</v>
      </c>
      <c r="H30" s="53">
        <v>0.99099999999999999</v>
      </c>
      <c r="I30" s="52">
        <v>0.98199999999999998</v>
      </c>
      <c r="J30" s="44">
        <v>1</v>
      </c>
      <c r="K30" s="53">
        <v>1</v>
      </c>
    </row>
    <row r="31" spans="1:11" x14ac:dyDescent="0.2">
      <c r="A31" s="54">
        <v>257</v>
      </c>
      <c r="B31" s="61" t="s">
        <v>4</v>
      </c>
      <c r="C31" s="52">
        <v>1.7999999999999999E-2</v>
      </c>
      <c r="D31" s="44">
        <v>1.7899999999999999E-2</v>
      </c>
      <c r="E31" s="53">
        <v>2.5999999999999999E-2</v>
      </c>
      <c r="F31" s="52">
        <v>0.25900000000000001</v>
      </c>
      <c r="G31" s="44">
        <v>0.73199999999999998</v>
      </c>
      <c r="H31" s="53">
        <v>0.99099999999999999</v>
      </c>
      <c r="I31" s="52">
        <v>0.88400000000000001</v>
      </c>
      <c r="J31" s="44">
        <v>0.99099999999999999</v>
      </c>
      <c r="K31" s="53">
        <v>1</v>
      </c>
    </row>
    <row r="32" spans="1:11" x14ac:dyDescent="0.2">
      <c r="A32" s="54">
        <v>142</v>
      </c>
      <c r="B32" s="61" t="s">
        <v>5</v>
      </c>
      <c r="C32" s="52">
        <v>8.9999999999999993E-3</v>
      </c>
      <c r="D32" s="44">
        <v>8.9999999999999993E-3</v>
      </c>
      <c r="E32" s="53">
        <v>1.7999999999999999E-2</v>
      </c>
      <c r="F32" s="52">
        <v>0.25</v>
      </c>
      <c r="G32" s="44">
        <v>0.73199999999999998</v>
      </c>
      <c r="H32" s="53">
        <v>0.99099999999999999</v>
      </c>
      <c r="I32" s="52">
        <v>0.91100000000000003</v>
      </c>
      <c r="J32" s="44">
        <v>0.99099999999999999</v>
      </c>
      <c r="K32" s="53">
        <v>1</v>
      </c>
    </row>
    <row r="33" spans="1:11" x14ac:dyDescent="0.2">
      <c r="A33" s="55" t="s">
        <v>20</v>
      </c>
      <c r="B33" s="60" t="s">
        <v>0</v>
      </c>
      <c r="C33" s="55">
        <v>2E-3</v>
      </c>
      <c r="D33" s="42">
        <v>2E-3</v>
      </c>
      <c r="E33" s="51">
        <v>2.5000000000000001E-2</v>
      </c>
      <c r="F33" s="55">
        <v>0.98499999999999999</v>
      </c>
      <c r="G33" s="42">
        <v>0.995</v>
      </c>
      <c r="H33" s="51">
        <v>0.998</v>
      </c>
      <c r="I33" s="55">
        <v>0.998</v>
      </c>
      <c r="J33" s="42">
        <v>0.998</v>
      </c>
      <c r="K33" s="51">
        <v>0.998</v>
      </c>
    </row>
    <row r="34" spans="1:11" x14ac:dyDescent="0.2">
      <c r="A34" s="50">
        <v>1304</v>
      </c>
      <c r="B34" s="60" t="s">
        <v>4</v>
      </c>
      <c r="C34" s="55">
        <v>1E-3</v>
      </c>
      <c r="D34" s="42">
        <v>1E-3</v>
      </c>
      <c r="E34" s="51">
        <v>1E-3</v>
      </c>
      <c r="F34" s="55">
        <v>0.98199999999999998</v>
      </c>
      <c r="G34" s="42">
        <v>0.99099999999999999</v>
      </c>
      <c r="H34" s="51">
        <v>0.998</v>
      </c>
      <c r="I34" s="55">
        <v>0.998</v>
      </c>
      <c r="J34" s="42">
        <v>0.998</v>
      </c>
      <c r="K34" s="51">
        <v>0.998</v>
      </c>
    </row>
    <row r="35" spans="1:11" ht="15" thickBot="1" x14ac:dyDescent="0.25">
      <c r="A35" s="56">
        <v>976</v>
      </c>
      <c r="B35" s="62" t="s">
        <v>5</v>
      </c>
      <c r="C35" s="63">
        <v>1E-3</v>
      </c>
      <c r="D35" s="57">
        <v>1E-3</v>
      </c>
      <c r="E35" s="58">
        <v>1E-3</v>
      </c>
      <c r="F35" s="63">
        <v>0.97799999999999998</v>
      </c>
      <c r="G35" s="57">
        <v>0.98799999999999999</v>
      </c>
      <c r="H35" s="58">
        <v>0.995</v>
      </c>
      <c r="I35" s="63">
        <v>0.998</v>
      </c>
      <c r="J35" s="57">
        <v>0.98799999999999999</v>
      </c>
      <c r="K35" s="58">
        <v>0.98799999999999999</v>
      </c>
    </row>
  </sheetData>
  <mergeCells count="4">
    <mergeCell ref="I1:K1"/>
    <mergeCell ref="A2:B2"/>
    <mergeCell ref="F1:H1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zoomScaleNormal="100" workbookViewId="0">
      <selection activeCell="K5" sqref="K5"/>
    </sheetView>
  </sheetViews>
  <sheetFormatPr defaultRowHeight="14.25" x14ac:dyDescent="0.2"/>
  <cols>
    <col min="1" max="1" width="17.625" customWidth="1"/>
    <col min="2" max="2" width="17.5" customWidth="1"/>
  </cols>
  <sheetData>
    <row r="1" spans="1:11" ht="15.75" x14ac:dyDescent="0.25">
      <c r="A1" s="9"/>
      <c r="B1" s="9" t="s">
        <v>10</v>
      </c>
      <c r="C1" s="83" t="s">
        <v>44</v>
      </c>
      <c r="D1" s="83"/>
      <c r="E1" s="83"/>
      <c r="F1" s="83" t="s">
        <v>37</v>
      </c>
      <c r="G1" s="83"/>
      <c r="H1" s="83"/>
      <c r="I1" s="83" t="s">
        <v>38</v>
      </c>
      <c r="J1" s="83"/>
      <c r="K1" s="83"/>
    </row>
    <row r="2" spans="1:11" ht="16.5" thickBot="1" x14ac:dyDescent="0.3">
      <c r="A2" s="85" t="s">
        <v>39</v>
      </c>
      <c r="B2" s="85"/>
      <c r="C2" s="46" t="s">
        <v>48</v>
      </c>
      <c r="D2" s="46" t="s">
        <v>3</v>
      </c>
      <c r="E2" s="46" t="s">
        <v>49</v>
      </c>
      <c r="F2" s="46" t="s">
        <v>50</v>
      </c>
      <c r="G2" s="46" t="s">
        <v>3</v>
      </c>
      <c r="H2" s="46" t="s">
        <v>51</v>
      </c>
      <c r="I2" s="46" t="s">
        <v>7</v>
      </c>
      <c r="J2" s="46" t="s">
        <v>52</v>
      </c>
      <c r="K2" s="46" t="s">
        <v>53</v>
      </c>
    </row>
    <row r="3" spans="1:11" x14ac:dyDescent="0.2">
      <c r="A3" s="42" t="s">
        <v>6</v>
      </c>
      <c r="B3" s="60" t="s">
        <v>0</v>
      </c>
      <c r="C3" s="47">
        <v>0.311</v>
      </c>
      <c r="D3" s="48">
        <v>0.35799999999999998</v>
      </c>
      <c r="E3" s="49">
        <v>0.377</v>
      </c>
      <c r="F3" s="47">
        <v>0.86099999999999999</v>
      </c>
      <c r="G3" s="48">
        <v>0.96</v>
      </c>
      <c r="H3" s="49">
        <v>0.99299999999999999</v>
      </c>
      <c r="I3" s="47">
        <v>0.98699999999999999</v>
      </c>
      <c r="J3" s="48">
        <v>0.99299999999999999</v>
      </c>
      <c r="K3" s="49">
        <v>1</v>
      </c>
    </row>
    <row r="4" spans="1:11" x14ac:dyDescent="0.2">
      <c r="A4" s="43">
        <v>151</v>
      </c>
      <c r="B4" s="60" t="s">
        <v>4</v>
      </c>
      <c r="C4" s="55">
        <v>2.5999999999999999E-2</v>
      </c>
      <c r="D4" s="42">
        <v>6.6000000000000003E-2</v>
      </c>
      <c r="E4" s="51">
        <v>0.25800000000000001</v>
      </c>
      <c r="F4" s="55">
        <v>0.88100000000000001</v>
      </c>
      <c r="G4" s="42">
        <v>0.96</v>
      </c>
      <c r="H4" s="51">
        <v>1</v>
      </c>
      <c r="I4" s="55">
        <v>0.99299999999999999</v>
      </c>
      <c r="J4" s="42">
        <v>0.99299999999999999</v>
      </c>
      <c r="K4" s="51">
        <v>1</v>
      </c>
    </row>
    <row r="5" spans="1:11" x14ac:dyDescent="0.2">
      <c r="A5" s="43">
        <v>60</v>
      </c>
      <c r="B5" s="60" t="s">
        <v>5</v>
      </c>
      <c r="C5" s="55">
        <v>0.43</v>
      </c>
      <c r="D5" s="42">
        <v>0.43</v>
      </c>
      <c r="E5" s="51">
        <v>0.44400000000000001</v>
      </c>
      <c r="F5" s="55">
        <v>0.72799999999999998</v>
      </c>
      <c r="G5" s="42">
        <v>0.95399999999999996</v>
      </c>
      <c r="H5" s="51">
        <v>0.99299999999999999</v>
      </c>
      <c r="I5" s="55">
        <v>0.99299999999999999</v>
      </c>
      <c r="J5" s="42">
        <v>0.99299999999999999</v>
      </c>
      <c r="K5" s="51">
        <v>1</v>
      </c>
    </row>
    <row r="6" spans="1:11" x14ac:dyDescent="0.2">
      <c r="A6" s="44" t="s">
        <v>9</v>
      </c>
      <c r="B6" s="61" t="s">
        <v>0</v>
      </c>
      <c r="C6" s="52">
        <v>0.28000000000000003</v>
      </c>
      <c r="D6" s="44">
        <v>0.28000000000000003</v>
      </c>
      <c r="E6" s="53">
        <v>0.28000000000000003</v>
      </c>
      <c r="F6" s="52">
        <v>0.92</v>
      </c>
      <c r="G6" s="44">
        <v>0.96</v>
      </c>
      <c r="H6" s="53">
        <v>1</v>
      </c>
      <c r="I6" s="52">
        <v>1</v>
      </c>
      <c r="J6" s="44">
        <v>1</v>
      </c>
      <c r="K6" s="53">
        <v>1</v>
      </c>
    </row>
    <row r="7" spans="1:11" x14ac:dyDescent="0.2">
      <c r="A7" s="45">
        <v>25</v>
      </c>
      <c r="B7" s="61" t="s">
        <v>4</v>
      </c>
      <c r="C7" s="52">
        <v>0</v>
      </c>
      <c r="D7" s="44">
        <v>0.04</v>
      </c>
      <c r="E7" s="53">
        <v>0.36</v>
      </c>
      <c r="F7" s="52">
        <v>0.92</v>
      </c>
      <c r="G7" s="44">
        <v>1</v>
      </c>
      <c r="H7" s="53">
        <v>1</v>
      </c>
      <c r="I7" s="52">
        <v>1</v>
      </c>
      <c r="J7" s="44">
        <v>1</v>
      </c>
      <c r="K7" s="53">
        <v>1</v>
      </c>
    </row>
    <row r="8" spans="1:11" x14ac:dyDescent="0.2">
      <c r="A8" s="45">
        <v>60</v>
      </c>
      <c r="B8" s="61" t="s">
        <v>5</v>
      </c>
      <c r="C8" s="52">
        <v>0.2</v>
      </c>
      <c r="D8" s="44">
        <v>0.36</v>
      </c>
      <c r="E8" s="53">
        <v>0.6</v>
      </c>
      <c r="F8" s="52">
        <v>1</v>
      </c>
      <c r="G8" s="44">
        <v>1</v>
      </c>
      <c r="H8" s="53">
        <v>1</v>
      </c>
      <c r="I8" s="52">
        <v>1</v>
      </c>
      <c r="J8" s="44">
        <v>1</v>
      </c>
      <c r="K8" s="53">
        <v>1</v>
      </c>
    </row>
    <row r="9" spans="1:11" x14ac:dyDescent="0.2">
      <c r="A9" s="42" t="s">
        <v>12</v>
      </c>
      <c r="B9" s="60" t="s">
        <v>0</v>
      </c>
      <c r="C9" s="55">
        <v>9.5000000000000001E-2</v>
      </c>
      <c r="D9" s="42">
        <v>9.5000000000000001E-2</v>
      </c>
      <c r="E9" s="51">
        <v>9.5000000000000001E-2</v>
      </c>
      <c r="F9" s="55">
        <v>0.76200000000000001</v>
      </c>
      <c r="G9" s="42">
        <v>0.85699999999999998</v>
      </c>
      <c r="H9" s="51">
        <v>0.95199999999999996</v>
      </c>
      <c r="I9" s="55">
        <v>0.85699999999999998</v>
      </c>
      <c r="J9" s="42">
        <v>0.90500000000000003</v>
      </c>
      <c r="K9" s="51">
        <v>0.95199999999999996</v>
      </c>
    </row>
    <row r="10" spans="1:11" x14ac:dyDescent="0.2">
      <c r="A10" s="43">
        <v>21</v>
      </c>
      <c r="B10" s="60" t="s">
        <v>4</v>
      </c>
      <c r="C10" s="55">
        <v>0</v>
      </c>
      <c r="D10" s="42">
        <v>0</v>
      </c>
      <c r="E10" s="51">
        <v>0</v>
      </c>
      <c r="F10" s="55">
        <v>0.62</v>
      </c>
      <c r="G10" s="42">
        <v>0.76</v>
      </c>
      <c r="H10" s="51">
        <v>0.95199999999999996</v>
      </c>
      <c r="I10" s="55">
        <v>0.81</v>
      </c>
      <c r="J10" s="42">
        <v>0.90500000000000003</v>
      </c>
      <c r="K10" s="51">
        <v>0.95199999999999996</v>
      </c>
    </row>
    <row r="11" spans="1:11" x14ac:dyDescent="0.2">
      <c r="A11" s="43">
        <v>66</v>
      </c>
      <c r="B11" s="60" t="s">
        <v>5</v>
      </c>
      <c r="C11" s="55">
        <v>9.5000000000000001E-2</v>
      </c>
      <c r="D11" s="42">
        <v>9.5000000000000001E-2</v>
      </c>
      <c r="E11" s="51">
        <v>9.5000000000000001E-2</v>
      </c>
      <c r="F11" s="55">
        <v>0.47599999999999998</v>
      </c>
      <c r="G11" s="42">
        <v>0.57099999999999995</v>
      </c>
      <c r="H11" s="51">
        <v>0.57099999999999995</v>
      </c>
      <c r="I11" s="55">
        <v>0.57099999999999995</v>
      </c>
      <c r="J11" s="42">
        <v>0.57099999999999995</v>
      </c>
      <c r="K11" s="51">
        <v>0.57099999999999995</v>
      </c>
    </row>
    <row r="12" spans="1:11" x14ac:dyDescent="0.2">
      <c r="A12" s="44" t="s">
        <v>13</v>
      </c>
      <c r="B12" s="61" t="s">
        <v>0</v>
      </c>
      <c r="C12" s="52">
        <v>0.27700000000000002</v>
      </c>
      <c r="D12" s="44">
        <v>0.31900000000000001</v>
      </c>
      <c r="E12" s="53">
        <v>0.38300000000000001</v>
      </c>
      <c r="F12" s="52">
        <v>0.46800000000000003</v>
      </c>
      <c r="G12" s="44">
        <v>0.63800000000000001</v>
      </c>
      <c r="H12" s="53">
        <v>0.78700000000000003</v>
      </c>
      <c r="I12" s="52">
        <v>0.72299999999999998</v>
      </c>
      <c r="J12" s="44">
        <v>0.83</v>
      </c>
      <c r="K12" s="53">
        <v>0.93600000000000005</v>
      </c>
    </row>
    <row r="13" spans="1:11" x14ac:dyDescent="0.2">
      <c r="A13" s="45">
        <v>47</v>
      </c>
      <c r="B13" s="61" t="s">
        <v>4</v>
      </c>
      <c r="C13" s="52">
        <v>0.17</v>
      </c>
      <c r="D13" s="44">
        <v>0.27700000000000002</v>
      </c>
      <c r="E13" s="53">
        <v>0.36199999999999999</v>
      </c>
      <c r="F13" s="52">
        <v>0.46800000000000003</v>
      </c>
      <c r="G13" s="44">
        <v>0.61699999999999999</v>
      </c>
      <c r="H13" s="53">
        <v>0.78700000000000003</v>
      </c>
      <c r="I13" s="52">
        <v>0.70199999999999996</v>
      </c>
      <c r="J13" s="44">
        <v>0.80900000000000005</v>
      </c>
      <c r="K13" s="53">
        <v>0.93600000000000005</v>
      </c>
    </row>
    <row r="14" spans="1:11" x14ac:dyDescent="0.2">
      <c r="A14" s="45">
        <v>67</v>
      </c>
      <c r="B14" s="61" t="s">
        <v>5</v>
      </c>
      <c r="C14" s="52">
        <v>0.128</v>
      </c>
      <c r="D14" s="44">
        <v>0.128</v>
      </c>
      <c r="E14" s="53">
        <v>0.17</v>
      </c>
      <c r="F14" s="52">
        <v>0.255</v>
      </c>
      <c r="G14" s="44">
        <v>0.63800000000000001</v>
      </c>
      <c r="H14" s="53">
        <v>0.78700000000000003</v>
      </c>
      <c r="I14" s="52">
        <v>0.68100000000000005</v>
      </c>
      <c r="J14" s="44">
        <v>0.80900000000000005</v>
      </c>
      <c r="K14" s="53">
        <v>0.93600000000000005</v>
      </c>
    </row>
    <row r="15" spans="1:11" x14ac:dyDescent="0.2">
      <c r="A15" s="42" t="s">
        <v>14</v>
      </c>
      <c r="B15" s="60" t="s">
        <v>0</v>
      </c>
      <c r="C15" s="55">
        <v>0.17399999999999999</v>
      </c>
      <c r="D15" s="42">
        <v>0.28299999999999997</v>
      </c>
      <c r="E15" s="51">
        <v>0.28999999999999998</v>
      </c>
      <c r="F15" s="55">
        <v>0.71</v>
      </c>
      <c r="G15" s="42">
        <v>0.93500000000000005</v>
      </c>
      <c r="H15" s="51">
        <v>1</v>
      </c>
      <c r="I15" s="55">
        <v>1</v>
      </c>
      <c r="J15" s="42">
        <v>1</v>
      </c>
      <c r="K15" s="51">
        <v>1</v>
      </c>
    </row>
    <row r="16" spans="1:11" x14ac:dyDescent="0.2">
      <c r="A16" s="43">
        <v>138</v>
      </c>
      <c r="B16" s="60" t="s">
        <v>4</v>
      </c>
      <c r="C16" s="55">
        <v>0.08</v>
      </c>
      <c r="D16" s="42">
        <v>0.123</v>
      </c>
      <c r="E16" s="51">
        <v>0.28999999999999998</v>
      </c>
      <c r="F16" s="55">
        <v>0.76800000000000002</v>
      </c>
      <c r="G16" s="42">
        <v>0.94899999999999995</v>
      </c>
      <c r="H16" s="51">
        <v>1</v>
      </c>
      <c r="I16" s="55">
        <v>1</v>
      </c>
      <c r="J16" s="42">
        <v>1</v>
      </c>
      <c r="K16" s="51">
        <v>1</v>
      </c>
    </row>
    <row r="17" spans="1:11" x14ac:dyDescent="0.2">
      <c r="A17" s="43">
        <v>61</v>
      </c>
      <c r="B17" s="60" t="s">
        <v>5</v>
      </c>
      <c r="C17" s="55">
        <v>0.79700000000000004</v>
      </c>
      <c r="D17" s="42">
        <v>0.11600000000000001</v>
      </c>
      <c r="E17" s="51">
        <v>0.152</v>
      </c>
      <c r="F17" s="55">
        <v>0.67400000000000004</v>
      </c>
      <c r="G17" s="42">
        <v>0.90600000000000003</v>
      </c>
      <c r="H17" s="51">
        <v>0.97099999999999997</v>
      </c>
      <c r="I17" s="55">
        <v>0.95699999999999996</v>
      </c>
      <c r="J17" s="42">
        <v>0.97099999999999997</v>
      </c>
      <c r="K17" s="51">
        <v>0.97099999999999997</v>
      </c>
    </row>
    <row r="18" spans="1:11" x14ac:dyDescent="0.2">
      <c r="A18" s="44" t="s">
        <v>15</v>
      </c>
      <c r="B18" s="61" t="s">
        <v>0</v>
      </c>
      <c r="C18" s="52">
        <v>0</v>
      </c>
      <c r="D18" s="44">
        <v>0</v>
      </c>
      <c r="E18" s="53">
        <v>0</v>
      </c>
      <c r="F18" s="52">
        <v>9.1999999999999998E-2</v>
      </c>
      <c r="G18" s="44">
        <v>0.20899999999999999</v>
      </c>
      <c r="H18" s="53">
        <v>0.48099999999999998</v>
      </c>
      <c r="I18" s="52">
        <v>0.82899999999999996</v>
      </c>
      <c r="J18" s="44">
        <v>0.91100000000000003</v>
      </c>
      <c r="K18" s="53">
        <v>0.95399999999999996</v>
      </c>
    </row>
    <row r="19" spans="1:11" x14ac:dyDescent="0.2">
      <c r="A19" s="45">
        <v>719</v>
      </c>
      <c r="B19" s="61" t="s">
        <v>4</v>
      </c>
      <c r="C19" s="52">
        <v>8.2000000000000003E-2</v>
      </c>
      <c r="D19" s="44">
        <v>0.14699999999999999</v>
      </c>
      <c r="E19" s="53">
        <v>0.24199999999999999</v>
      </c>
      <c r="F19" s="52">
        <v>0.38500000000000001</v>
      </c>
      <c r="G19" s="44">
        <v>0.45500000000000002</v>
      </c>
      <c r="H19" s="53">
        <v>0.60399999999999998</v>
      </c>
      <c r="I19" s="52">
        <v>0.85299999999999998</v>
      </c>
      <c r="J19" s="44">
        <v>0.91500000000000004</v>
      </c>
      <c r="K19" s="53">
        <v>0.95399999999999996</v>
      </c>
    </row>
    <row r="20" spans="1:11" x14ac:dyDescent="0.2">
      <c r="A20" s="45">
        <v>2999</v>
      </c>
      <c r="B20" s="61" t="s">
        <v>5</v>
      </c>
      <c r="C20" s="52">
        <v>0</v>
      </c>
      <c r="D20" s="44">
        <v>0</v>
      </c>
      <c r="E20" s="53">
        <v>0</v>
      </c>
      <c r="F20" s="52">
        <v>0.11</v>
      </c>
      <c r="G20" s="44">
        <v>0.19900000000000001</v>
      </c>
      <c r="H20" s="53">
        <v>0.47399999999999998</v>
      </c>
      <c r="I20" s="52">
        <v>0.83699999999999997</v>
      </c>
      <c r="J20" s="44">
        <v>0.90700000000000003</v>
      </c>
      <c r="K20" s="53">
        <v>0.95099999999999996</v>
      </c>
    </row>
    <row r="21" spans="1:11" x14ac:dyDescent="0.2">
      <c r="A21" s="42" t="s">
        <v>16</v>
      </c>
      <c r="B21" s="60" t="s">
        <v>0</v>
      </c>
      <c r="C21" s="55">
        <v>0.25700000000000001</v>
      </c>
      <c r="D21" s="42">
        <v>0.27100000000000002</v>
      </c>
      <c r="E21" s="51">
        <v>0.27900000000000003</v>
      </c>
      <c r="F21" s="55">
        <v>0.65700000000000003</v>
      </c>
      <c r="G21" s="42">
        <v>0.8</v>
      </c>
      <c r="H21" s="51">
        <v>0.94299999999999995</v>
      </c>
      <c r="I21" s="55">
        <v>0.92100000000000004</v>
      </c>
      <c r="J21" s="42">
        <v>0.93600000000000005</v>
      </c>
      <c r="K21" s="51">
        <v>0.95699999999999996</v>
      </c>
    </row>
    <row r="22" spans="1:11" x14ac:dyDescent="0.2">
      <c r="A22" s="43">
        <v>140</v>
      </c>
      <c r="B22" s="60" t="s">
        <v>4</v>
      </c>
      <c r="C22" s="55">
        <v>0.186</v>
      </c>
      <c r="D22" s="42">
        <v>0.23599999999999999</v>
      </c>
      <c r="E22" s="51">
        <v>0.27100000000000002</v>
      </c>
      <c r="F22" s="55">
        <v>0.65700000000000003</v>
      </c>
      <c r="G22" s="42">
        <v>0.84299999999999997</v>
      </c>
      <c r="H22" s="51">
        <v>0.95699999999999996</v>
      </c>
      <c r="I22" s="55">
        <v>0.91400000000000003</v>
      </c>
      <c r="J22" s="42">
        <v>0.95</v>
      </c>
      <c r="K22" s="51">
        <v>0.95699999999999996</v>
      </c>
    </row>
    <row r="23" spans="1:11" x14ac:dyDescent="0.2">
      <c r="A23" s="43">
        <v>137</v>
      </c>
      <c r="B23" s="60" t="s">
        <v>5</v>
      </c>
      <c r="C23" s="55">
        <v>7.0000000000000001E-3</v>
      </c>
      <c r="D23" s="42">
        <v>2.4E-2</v>
      </c>
      <c r="E23" s="51">
        <v>8.5999999999999993E-2</v>
      </c>
      <c r="F23" s="55">
        <v>0.42899999999999999</v>
      </c>
      <c r="G23" s="42">
        <v>0.65700000000000003</v>
      </c>
      <c r="H23" s="51">
        <v>0.94299999999999995</v>
      </c>
      <c r="I23" s="55">
        <v>0.90700000000000003</v>
      </c>
      <c r="J23" s="42">
        <v>0.92100000000000004</v>
      </c>
      <c r="K23" s="51">
        <v>0.95699999999999996</v>
      </c>
    </row>
    <row r="24" spans="1:11" x14ac:dyDescent="0.2">
      <c r="A24" s="44" t="s">
        <v>17</v>
      </c>
      <c r="B24" s="61" t="s">
        <v>0</v>
      </c>
      <c r="C24" s="52">
        <v>3.6999999999999998E-2</v>
      </c>
      <c r="D24" s="44">
        <v>0.14599999999999999</v>
      </c>
      <c r="E24" s="53">
        <v>0.185</v>
      </c>
      <c r="F24" s="52">
        <v>0.67500000000000004</v>
      </c>
      <c r="G24" s="44">
        <v>0.81499999999999995</v>
      </c>
      <c r="H24" s="53">
        <v>0.97199999999999998</v>
      </c>
      <c r="I24" s="52">
        <v>0.98099999999999998</v>
      </c>
      <c r="J24" s="44">
        <v>0.99099999999999999</v>
      </c>
      <c r="K24" s="53">
        <v>0.99099999999999999</v>
      </c>
    </row>
    <row r="25" spans="1:11" x14ac:dyDescent="0.2">
      <c r="A25" s="45">
        <v>671</v>
      </c>
      <c r="B25" s="61" t="s">
        <v>4</v>
      </c>
      <c r="C25" s="52">
        <v>0.13700000000000001</v>
      </c>
      <c r="D25" s="44">
        <v>0.221</v>
      </c>
      <c r="E25" s="53">
        <v>0.36199999999999999</v>
      </c>
      <c r="F25" s="52">
        <v>0.80900000000000005</v>
      </c>
      <c r="G25" s="44">
        <v>0.88500000000000001</v>
      </c>
      <c r="H25" s="53">
        <v>0.98199999999999998</v>
      </c>
      <c r="I25" s="52">
        <v>0.98199999999999998</v>
      </c>
      <c r="J25" s="44">
        <v>0.99099999999999999</v>
      </c>
      <c r="K25" s="53">
        <v>0.99099999999999999</v>
      </c>
    </row>
    <row r="26" spans="1:11" x14ac:dyDescent="0.2">
      <c r="A26" s="45">
        <v>322</v>
      </c>
      <c r="B26" s="61" t="s">
        <v>5</v>
      </c>
      <c r="C26" s="52">
        <v>1.6E-2</v>
      </c>
      <c r="D26" s="44">
        <v>3.9E-2</v>
      </c>
      <c r="E26" s="53">
        <v>3.9E-2</v>
      </c>
      <c r="F26" s="52">
        <v>0.434</v>
      </c>
      <c r="G26" s="44">
        <v>0.64</v>
      </c>
      <c r="H26" s="53">
        <v>0.94799999999999995</v>
      </c>
      <c r="I26" s="52">
        <v>0.98099999999999998</v>
      </c>
      <c r="J26" s="44">
        <v>0.99099999999999999</v>
      </c>
      <c r="K26" s="53">
        <v>0.99099999999999999</v>
      </c>
    </row>
    <row r="27" spans="1:11" x14ac:dyDescent="0.2">
      <c r="A27" s="42" t="s">
        <v>18</v>
      </c>
      <c r="B27" s="60" t="s">
        <v>0</v>
      </c>
      <c r="C27" s="55">
        <v>0.25800000000000001</v>
      </c>
      <c r="D27" s="42">
        <v>0.307</v>
      </c>
      <c r="E27" s="51">
        <v>0.41</v>
      </c>
      <c r="F27" s="55">
        <v>0.65600000000000003</v>
      </c>
      <c r="G27" s="42">
        <v>0.79500000000000004</v>
      </c>
      <c r="H27" s="51">
        <v>0.97099999999999997</v>
      </c>
      <c r="I27" s="55">
        <v>0.93899999999999995</v>
      </c>
      <c r="J27" s="42">
        <v>0.97499999999999998</v>
      </c>
      <c r="K27" s="51">
        <v>0.98799999999999999</v>
      </c>
    </row>
    <row r="28" spans="1:11" x14ac:dyDescent="0.2">
      <c r="A28" s="43">
        <v>244</v>
      </c>
      <c r="B28" s="60" t="s">
        <v>4</v>
      </c>
      <c r="C28" s="55">
        <v>0</v>
      </c>
      <c r="D28" s="42">
        <v>8.0000000000000002E-3</v>
      </c>
      <c r="E28" s="51">
        <v>1.6E-2</v>
      </c>
      <c r="F28" s="55">
        <v>0.34</v>
      </c>
      <c r="G28" s="42">
        <v>0.66400000000000003</v>
      </c>
      <c r="H28" s="51">
        <v>0.97499999999999998</v>
      </c>
      <c r="I28" s="55">
        <v>0.90500000000000003</v>
      </c>
      <c r="J28" s="42">
        <v>0.98399999999999999</v>
      </c>
      <c r="K28" s="51">
        <v>0.98799999999999999</v>
      </c>
    </row>
    <row r="29" spans="1:11" x14ac:dyDescent="0.2">
      <c r="A29" s="43">
        <v>124</v>
      </c>
      <c r="B29" s="60" t="s">
        <v>5</v>
      </c>
      <c r="C29" s="55">
        <v>0</v>
      </c>
      <c r="D29" s="42">
        <v>4.0000000000000001E-3</v>
      </c>
      <c r="E29" s="51">
        <v>3.3000000000000002E-2</v>
      </c>
      <c r="F29" s="55">
        <v>9.4E-2</v>
      </c>
      <c r="G29" s="42">
        <v>0.10199999999999999</v>
      </c>
      <c r="H29" s="51">
        <v>0.10199999999999999</v>
      </c>
      <c r="I29" s="55">
        <v>9.4E-2</v>
      </c>
      <c r="J29" s="42">
        <v>0.10199999999999999</v>
      </c>
      <c r="K29" s="51">
        <v>0.10199999999999999</v>
      </c>
    </row>
    <row r="30" spans="1:11" x14ac:dyDescent="0.2">
      <c r="A30" s="44" t="s">
        <v>19</v>
      </c>
      <c r="B30" s="61" t="s">
        <v>0</v>
      </c>
      <c r="C30" s="52">
        <v>0.50900000000000001</v>
      </c>
      <c r="D30" s="44">
        <v>0.50900000000000001</v>
      </c>
      <c r="E30" s="53">
        <v>0.50900000000000001</v>
      </c>
      <c r="F30" s="52">
        <v>0.67</v>
      </c>
      <c r="G30" s="44">
        <v>0.77700000000000002</v>
      </c>
      <c r="H30" s="53">
        <v>0.89300000000000002</v>
      </c>
      <c r="I30" s="52">
        <v>0.80400000000000005</v>
      </c>
      <c r="J30" s="44">
        <v>0.88400000000000001</v>
      </c>
      <c r="K30" s="53">
        <v>0.94599999999999995</v>
      </c>
    </row>
    <row r="31" spans="1:11" x14ac:dyDescent="0.2">
      <c r="A31" s="45">
        <v>257</v>
      </c>
      <c r="B31" s="61" t="s">
        <v>4</v>
      </c>
      <c r="C31" s="52">
        <v>0</v>
      </c>
      <c r="D31" s="44">
        <v>0</v>
      </c>
      <c r="E31" s="53">
        <v>0</v>
      </c>
      <c r="F31" s="52">
        <v>0.13400000000000001</v>
      </c>
      <c r="G31" s="44">
        <v>0.46400000000000002</v>
      </c>
      <c r="H31" s="53">
        <v>0.89300000000000002</v>
      </c>
      <c r="I31" s="52">
        <v>0.67</v>
      </c>
      <c r="J31" s="44">
        <v>0.875</v>
      </c>
      <c r="K31" s="53">
        <v>0.94599999999999995</v>
      </c>
    </row>
    <row r="32" spans="1:11" x14ac:dyDescent="0.2">
      <c r="A32" s="45">
        <v>142</v>
      </c>
      <c r="B32" s="61" t="s">
        <v>5</v>
      </c>
      <c r="C32" s="52">
        <v>0</v>
      </c>
      <c r="D32" s="44">
        <v>0</v>
      </c>
      <c r="E32" s="53">
        <v>0</v>
      </c>
      <c r="F32" s="52">
        <v>0.13400000000000001</v>
      </c>
      <c r="G32" s="44">
        <v>0.47299999999999998</v>
      </c>
      <c r="H32" s="53">
        <v>0.875</v>
      </c>
      <c r="I32" s="52">
        <v>0.67900000000000005</v>
      </c>
      <c r="J32" s="44">
        <v>0.86599999999999999</v>
      </c>
      <c r="K32" s="53">
        <v>0.94599999999999995</v>
      </c>
    </row>
    <row r="33" spans="1:11" x14ac:dyDescent="0.2">
      <c r="A33" s="42" t="s">
        <v>20</v>
      </c>
      <c r="B33" s="60" t="s">
        <v>0</v>
      </c>
      <c r="C33" s="55">
        <v>2E-3</v>
      </c>
      <c r="D33" s="42">
        <v>2E-3</v>
      </c>
      <c r="E33" s="51">
        <v>2.5000000000000001E-2</v>
      </c>
      <c r="F33" s="55">
        <v>0.98499999999999999</v>
      </c>
      <c r="G33" s="42">
        <v>0.995</v>
      </c>
      <c r="H33" s="51">
        <v>0.998</v>
      </c>
      <c r="I33" s="55">
        <v>0.998</v>
      </c>
      <c r="J33" s="42">
        <v>0.998</v>
      </c>
      <c r="K33" s="51">
        <v>0.998</v>
      </c>
    </row>
    <row r="34" spans="1:11" x14ac:dyDescent="0.2">
      <c r="A34" s="43">
        <v>1304</v>
      </c>
      <c r="B34" s="60" t="s">
        <v>4</v>
      </c>
      <c r="C34" s="55">
        <v>1E-3</v>
      </c>
      <c r="D34" s="42">
        <v>1E-3</v>
      </c>
      <c r="E34" s="51">
        <v>1E-3</v>
      </c>
      <c r="F34" s="55">
        <v>0.98199999999999998</v>
      </c>
      <c r="G34" s="42">
        <v>0.99099999999999999</v>
      </c>
      <c r="H34" s="51">
        <v>0.998</v>
      </c>
      <c r="I34" s="55">
        <v>0.998</v>
      </c>
      <c r="J34" s="42">
        <v>0.998</v>
      </c>
      <c r="K34" s="51">
        <v>0.998</v>
      </c>
    </row>
    <row r="35" spans="1:11" ht="15" thickBot="1" x14ac:dyDescent="0.25">
      <c r="A35" s="43">
        <v>976</v>
      </c>
      <c r="B35" s="60" t="s">
        <v>5</v>
      </c>
      <c r="C35" s="63">
        <v>7.0000000000000001E-3</v>
      </c>
      <c r="D35" s="57">
        <v>7.0000000000000001E-3</v>
      </c>
      <c r="E35" s="58">
        <v>7.0000000000000001E-3</v>
      </c>
      <c r="F35" s="63">
        <v>0.97199999999999998</v>
      </c>
      <c r="G35" s="57">
        <v>0.98799999999999999</v>
      </c>
      <c r="H35" s="58">
        <v>0.995</v>
      </c>
      <c r="I35" s="63">
        <v>0.998</v>
      </c>
      <c r="J35" s="57">
        <v>0.998</v>
      </c>
      <c r="K35" s="58">
        <v>0.998</v>
      </c>
    </row>
  </sheetData>
  <mergeCells count="4">
    <mergeCell ref="C1:E1"/>
    <mergeCell ref="F1:H1"/>
    <mergeCell ref="I1:K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8"/>
  <sheetViews>
    <sheetView zoomScaleNormal="100" workbookViewId="0">
      <selection activeCell="H38" sqref="H38"/>
    </sheetView>
  </sheetViews>
  <sheetFormatPr defaultRowHeight="14.25" x14ac:dyDescent="0.2"/>
  <cols>
    <col min="1" max="1" width="16.5" customWidth="1"/>
    <col min="17" max="17" width="13" customWidth="1"/>
  </cols>
  <sheetData>
    <row r="1" spans="1:28" x14ac:dyDescent="0.2">
      <c r="A1" s="2" t="s">
        <v>62</v>
      </c>
      <c r="B1" s="87" t="s">
        <v>5</v>
      </c>
      <c r="C1" s="88"/>
      <c r="D1" s="88"/>
      <c r="E1" s="89"/>
      <c r="F1" s="87" t="s">
        <v>55</v>
      </c>
      <c r="G1" s="88"/>
      <c r="H1" s="88"/>
      <c r="I1" s="89"/>
      <c r="J1" s="90" t="s">
        <v>4</v>
      </c>
      <c r="K1" s="91"/>
      <c r="L1" s="91"/>
      <c r="M1" s="91"/>
      <c r="N1" t="s">
        <v>41</v>
      </c>
      <c r="O1" t="s">
        <v>42</v>
      </c>
      <c r="Q1" s="64"/>
      <c r="R1" s="86"/>
      <c r="S1" s="86"/>
      <c r="T1" s="86"/>
      <c r="U1" s="86"/>
      <c r="V1" s="86"/>
      <c r="W1" s="86"/>
      <c r="X1" s="86"/>
      <c r="Y1" s="86"/>
      <c r="Z1" s="86"/>
    </row>
    <row r="2" spans="1:28" x14ac:dyDescent="0.2">
      <c r="A2" s="12" t="s">
        <v>11</v>
      </c>
      <c r="B2" s="12" t="s">
        <v>2</v>
      </c>
      <c r="C2" s="12" t="s">
        <v>3</v>
      </c>
      <c r="D2" s="12" t="s">
        <v>45</v>
      </c>
      <c r="E2" s="12" t="s">
        <v>69</v>
      </c>
      <c r="F2" s="12" t="s">
        <v>2</v>
      </c>
      <c r="G2" s="12" t="s">
        <v>3</v>
      </c>
      <c r="H2" s="12" t="s">
        <v>45</v>
      </c>
      <c r="I2" s="12" t="s">
        <v>69</v>
      </c>
      <c r="J2" s="12" t="s">
        <v>2</v>
      </c>
      <c r="K2" s="12" t="s">
        <v>3</v>
      </c>
      <c r="L2" s="12" t="s">
        <v>45</v>
      </c>
      <c r="M2" s="67" t="s">
        <v>69</v>
      </c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8" x14ac:dyDescent="0.2">
      <c r="A3" s="11" t="s">
        <v>21</v>
      </c>
      <c r="B3" s="28">
        <v>8.9999999999999993E-3</v>
      </c>
      <c r="C3" s="10">
        <v>0.05</v>
      </c>
      <c r="D3" s="29">
        <v>7.2999999999999995E-2</v>
      </c>
      <c r="E3" s="10">
        <v>2.5999999999999999E-2</v>
      </c>
      <c r="F3" s="28">
        <v>5.0000000000000001E-3</v>
      </c>
      <c r="G3" s="10">
        <v>5.0000000000000001E-3</v>
      </c>
      <c r="H3" s="29">
        <v>5.0000000000000001E-3</v>
      </c>
      <c r="I3" s="10">
        <v>0.02</v>
      </c>
      <c r="J3" s="28">
        <v>0</v>
      </c>
      <c r="K3" s="10">
        <v>0</v>
      </c>
      <c r="L3" s="29">
        <v>0</v>
      </c>
      <c r="M3" s="10">
        <v>7.0000000000000001E-3</v>
      </c>
      <c r="Q3" s="11"/>
      <c r="R3" s="28"/>
      <c r="S3" s="10"/>
      <c r="T3" s="29"/>
      <c r="U3" s="28"/>
      <c r="V3" s="10"/>
      <c r="W3" s="29"/>
      <c r="X3" s="28"/>
      <c r="Y3" s="10"/>
      <c r="Z3" s="29"/>
    </row>
    <row r="4" spans="1:28" x14ac:dyDescent="0.2">
      <c r="A4" s="11" t="s">
        <v>22</v>
      </c>
      <c r="B4" s="13">
        <v>1.9E-2</v>
      </c>
      <c r="C4" s="14">
        <v>4.7E-2</v>
      </c>
      <c r="D4" s="15">
        <v>0.08</v>
      </c>
      <c r="E4" s="14">
        <v>3.7999999999999999E-2</v>
      </c>
      <c r="F4" s="13">
        <v>0.1</v>
      </c>
      <c r="G4" s="14">
        <v>0.159</v>
      </c>
      <c r="H4" s="15">
        <v>0.19500000000000001</v>
      </c>
      <c r="I4" s="14">
        <v>0.127</v>
      </c>
      <c r="J4" s="13">
        <v>0.17499999999999999</v>
      </c>
      <c r="K4" s="14">
        <v>0.318</v>
      </c>
      <c r="L4" s="15">
        <v>0.46600000000000003</v>
      </c>
      <c r="M4" s="14">
        <v>0.17699999999999999</v>
      </c>
      <c r="O4" s="4"/>
      <c r="Q4" s="11"/>
      <c r="R4" s="13"/>
      <c r="S4" s="14"/>
      <c r="T4" s="15"/>
      <c r="U4" s="13"/>
      <c r="V4" s="14"/>
      <c r="W4" s="15"/>
      <c r="X4" s="13"/>
      <c r="Y4" s="14"/>
      <c r="Z4" s="15"/>
      <c r="AB4" s="4"/>
    </row>
    <row r="5" spans="1:28" x14ac:dyDescent="0.2">
      <c r="A5" s="11" t="s">
        <v>23</v>
      </c>
      <c r="B5" s="16">
        <v>0</v>
      </c>
      <c r="C5" s="17">
        <v>2.1000000000000001E-2</v>
      </c>
      <c r="D5" s="18">
        <v>2.1000000000000001E-2</v>
      </c>
      <c r="E5" s="17">
        <v>5.2999999999999999E-2</v>
      </c>
      <c r="F5" s="16">
        <v>0</v>
      </c>
      <c r="G5" s="20">
        <v>6.25E-2</v>
      </c>
      <c r="H5" s="18">
        <v>0.5</v>
      </c>
      <c r="I5" s="17">
        <v>0.105</v>
      </c>
      <c r="J5" s="16">
        <v>0.625</v>
      </c>
      <c r="K5" s="20">
        <v>0.625</v>
      </c>
      <c r="L5" s="18">
        <v>0.68799999999999994</v>
      </c>
      <c r="M5" s="20">
        <v>0.56100000000000005</v>
      </c>
      <c r="Q5" s="11"/>
      <c r="R5" s="16"/>
      <c r="S5" s="17"/>
      <c r="T5" s="18"/>
      <c r="U5" s="16"/>
      <c r="V5" s="17"/>
      <c r="W5" s="18"/>
      <c r="X5" s="16"/>
      <c r="Y5" s="20"/>
      <c r="Z5" s="18"/>
    </row>
    <row r="6" spans="1:28" x14ac:dyDescent="0.2">
      <c r="A6" s="11" t="s">
        <v>24</v>
      </c>
      <c r="B6" s="13">
        <v>2.5999999999999999E-2</v>
      </c>
      <c r="C6" s="14">
        <v>2.5999999999999999E-2</v>
      </c>
      <c r="D6" s="15">
        <v>0.21199999999999999</v>
      </c>
      <c r="E6" s="14">
        <v>6.0999999999999999E-2</v>
      </c>
      <c r="F6" s="13">
        <v>0.20499999999999999</v>
      </c>
      <c r="G6" s="14">
        <v>0.20499999999999999</v>
      </c>
      <c r="H6" s="15">
        <v>0.20499999999999999</v>
      </c>
      <c r="I6" s="14">
        <v>0.112</v>
      </c>
      <c r="J6" s="13">
        <v>0.22500000000000001</v>
      </c>
      <c r="K6" s="14">
        <v>0.22500000000000001</v>
      </c>
      <c r="L6" s="15">
        <v>0.245</v>
      </c>
      <c r="M6" s="14">
        <v>0.23</v>
      </c>
      <c r="O6" s="4"/>
      <c r="Q6" s="11"/>
      <c r="R6" s="13"/>
      <c r="S6" s="14"/>
      <c r="T6" s="15"/>
      <c r="U6" s="13"/>
      <c r="V6" s="14"/>
      <c r="W6" s="15"/>
      <c r="X6" s="13"/>
      <c r="Y6" s="14"/>
      <c r="Z6" s="15"/>
      <c r="AB6" s="4"/>
    </row>
    <row r="7" spans="1:28" x14ac:dyDescent="0.2">
      <c r="A7" s="11"/>
      <c r="B7" s="13"/>
      <c r="C7" s="14"/>
      <c r="D7" s="15"/>
      <c r="E7" s="14"/>
      <c r="F7" s="13"/>
      <c r="G7" s="14"/>
      <c r="H7" s="15"/>
      <c r="I7" s="14"/>
      <c r="J7" s="13"/>
      <c r="K7" s="14"/>
      <c r="L7" s="15"/>
      <c r="M7" s="14"/>
      <c r="O7" s="4"/>
      <c r="Q7" s="66"/>
      <c r="R7" s="13"/>
      <c r="S7" s="14"/>
      <c r="T7" s="15"/>
      <c r="U7" s="13"/>
      <c r="V7" s="14"/>
      <c r="W7" s="15"/>
      <c r="X7" s="13"/>
      <c r="Y7" s="14"/>
      <c r="Z7" s="15"/>
      <c r="AB7" s="4"/>
    </row>
    <row r="8" spans="1:28" x14ac:dyDescent="0.2">
      <c r="A8" s="11" t="s">
        <v>25</v>
      </c>
      <c r="B8" s="34">
        <v>0</v>
      </c>
      <c r="C8" s="35">
        <v>0</v>
      </c>
      <c r="D8" s="36">
        <v>0</v>
      </c>
      <c r="E8" s="35">
        <v>8.9999999999999993E-3</v>
      </c>
      <c r="F8" s="34">
        <v>0.01</v>
      </c>
      <c r="G8" s="35">
        <v>7.2999999999999995E-2</v>
      </c>
      <c r="H8" s="36">
        <v>9.6000000000000002E-2</v>
      </c>
      <c r="I8" s="35">
        <v>4.7E-2</v>
      </c>
      <c r="J8" s="34">
        <v>2.8000000000000001E-2</v>
      </c>
      <c r="K8" s="35">
        <v>3.2000000000000001E-2</v>
      </c>
      <c r="L8" s="36">
        <v>3.6999999999999998E-2</v>
      </c>
      <c r="M8" s="35">
        <v>2.9000000000000001E-2</v>
      </c>
      <c r="N8" s="5"/>
      <c r="O8" s="5"/>
      <c r="Q8" s="30"/>
      <c r="R8" s="31"/>
      <c r="S8" s="32"/>
      <c r="T8" s="33"/>
      <c r="U8" s="31"/>
      <c r="V8" s="32"/>
      <c r="W8" s="33"/>
      <c r="X8" s="31"/>
      <c r="Y8" s="32"/>
      <c r="Z8" s="33"/>
      <c r="AA8" s="5"/>
      <c r="AB8" s="5"/>
    </row>
    <row r="9" spans="1:28" x14ac:dyDescent="0.2">
      <c r="A9" s="11" t="s">
        <v>40</v>
      </c>
      <c r="B9" s="22">
        <v>3.1E-2</v>
      </c>
      <c r="C9" s="23">
        <v>5.0999999999999997E-2</v>
      </c>
      <c r="D9" s="24">
        <v>0.11</v>
      </c>
      <c r="E9" s="23">
        <v>4.1000000000000002E-2</v>
      </c>
      <c r="F9" s="22">
        <v>3.4000000000000002E-2</v>
      </c>
      <c r="G9" s="23">
        <v>4.3999999999999997E-2</v>
      </c>
      <c r="H9" s="24">
        <v>4.3999999999999997E-2</v>
      </c>
      <c r="I9" s="23">
        <v>3.9E-2</v>
      </c>
      <c r="J9" s="22">
        <v>1.4E-2</v>
      </c>
      <c r="K9" s="23">
        <v>0.02</v>
      </c>
      <c r="L9" s="24">
        <v>6.0999999999999999E-2</v>
      </c>
      <c r="M9" s="23">
        <v>3.2000000000000001E-2</v>
      </c>
      <c r="N9" s="5"/>
      <c r="O9" s="5"/>
      <c r="Q9" s="7"/>
      <c r="R9" s="19"/>
      <c r="S9" s="20"/>
      <c r="T9" s="21"/>
      <c r="U9" s="19"/>
      <c r="V9" s="20"/>
      <c r="W9" s="21"/>
      <c r="X9" s="19"/>
      <c r="Y9" s="20"/>
      <c r="Z9" s="21"/>
      <c r="AA9" s="5"/>
      <c r="AB9" s="5"/>
    </row>
    <row r="10" spans="1:28" x14ac:dyDescent="0.2">
      <c r="A10" s="11" t="s">
        <v>26</v>
      </c>
      <c r="B10" s="19">
        <v>0</v>
      </c>
      <c r="C10" s="20">
        <v>0</v>
      </c>
      <c r="D10" s="21">
        <v>0</v>
      </c>
      <c r="E10" s="20">
        <v>1.4E-2</v>
      </c>
      <c r="F10" s="19">
        <v>0</v>
      </c>
      <c r="G10" s="20">
        <v>0</v>
      </c>
      <c r="H10" s="21">
        <v>0</v>
      </c>
      <c r="I10" s="20">
        <v>5.2999999999999999E-2</v>
      </c>
      <c r="J10" s="19">
        <v>0</v>
      </c>
      <c r="K10" s="20">
        <v>0</v>
      </c>
      <c r="L10" s="21">
        <v>0</v>
      </c>
      <c r="M10" s="20">
        <v>0.01</v>
      </c>
      <c r="Q10" s="11"/>
      <c r="R10" s="34"/>
      <c r="S10" s="35"/>
      <c r="T10" s="36"/>
      <c r="U10" s="34"/>
      <c r="V10" s="35"/>
      <c r="W10" s="36"/>
      <c r="X10" s="34"/>
      <c r="Y10" s="35"/>
      <c r="Z10" s="36"/>
    </row>
    <row r="11" spans="1:28" x14ac:dyDescent="0.2">
      <c r="A11" s="11" t="s">
        <v>27</v>
      </c>
      <c r="B11" s="22">
        <v>6.0000000000000001E-3</v>
      </c>
      <c r="C11" s="23">
        <v>1.6E-2</v>
      </c>
      <c r="D11" s="24">
        <v>2.1999999999999999E-2</v>
      </c>
      <c r="E11" s="23">
        <v>4.1000000000000002E-2</v>
      </c>
      <c r="F11" s="22">
        <v>1.7000000000000001E-2</v>
      </c>
      <c r="G11" s="23">
        <v>2.1999999999999999E-2</v>
      </c>
      <c r="H11" s="24">
        <v>2.1999999999999999E-2</v>
      </c>
      <c r="I11" s="23">
        <v>4.1000000000000002E-2</v>
      </c>
      <c r="J11" s="22">
        <v>0.09</v>
      </c>
      <c r="K11" s="23">
        <v>0.124</v>
      </c>
      <c r="L11" s="24">
        <v>0.17399999999999999</v>
      </c>
      <c r="M11" s="23">
        <v>0.18099999999999999</v>
      </c>
      <c r="O11" s="3"/>
      <c r="Q11" s="11"/>
      <c r="R11" s="22"/>
      <c r="S11" s="23"/>
      <c r="T11" s="24"/>
      <c r="U11" s="22"/>
      <c r="V11" s="23"/>
      <c r="W11" s="24"/>
      <c r="X11" s="22"/>
      <c r="Y11" s="23"/>
      <c r="Z11" s="24"/>
      <c r="AB11" s="3"/>
    </row>
    <row r="12" spans="1:28" x14ac:dyDescent="0.2">
      <c r="A12" s="11"/>
      <c r="B12" s="22"/>
      <c r="C12" s="23"/>
      <c r="D12" s="24"/>
      <c r="E12" s="23"/>
      <c r="F12" s="22"/>
      <c r="G12" s="23"/>
      <c r="H12" s="24"/>
      <c r="I12" s="23"/>
      <c r="J12" s="22"/>
      <c r="K12" s="23"/>
      <c r="L12" s="24"/>
      <c r="M12" s="23"/>
      <c r="O12" s="3"/>
      <c r="Q12" s="11"/>
      <c r="R12" s="22"/>
      <c r="S12" s="23"/>
      <c r="T12" s="24"/>
      <c r="U12" s="22"/>
      <c r="V12" s="23"/>
      <c r="W12" s="24"/>
      <c r="X12" s="22"/>
      <c r="Y12" s="23"/>
      <c r="Z12" s="24"/>
      <c r="AB12" s="3"/>
    </row>
    <row r="13" spans="1:28" x14ac:dyDescent="0.2">
      <c r="A13" s="11" t="s">
        <v>28</v>
      </c>
      <c r="B13" s="34">
        <v>0</v>
      </c>
      <c r="C13" s="35">
        <v>8.3000000000000004E-2</v>
      </c>
      <c r="D13" s="36">
        <v>0.13300000000000001</v>
      </c>
      <c r="E13" s="35">
        <v>4.1000000000000002E-2</v>
      </c>
      <c r="F13" s="34">
        <v>0.05</v>
      </c>
      <c r="G13" s="35">
        <v>0.05</v>
      </c>
      <c r="H13" s="36">
        <v>0.13300000000000001</v>
      </c>
      <c r="I13" s="35">
        <v>5.6000000000000001E-2</v>
      </c>
      <c r="J13" s="34">
        <v>0</v>
      </c>
      <c r="K13" s="35">
        <v>1.7000000000000001E-2</v>
      </c>
      <c r="L13" s="36">
        <v>1.7000000000000001E-2</v>
      </c>
      <c r="M13" s="35">
        <v>2.7E-2</v>
      </c>
      <c r="Q13" s="11"/>
      <c r="R13" s="19"/>
      <c r="S13" s="20"/>
      <c r="T13" s="21"/>
      <c r="U13" s="19"/>
      <c r="V13" s="20"/>
      <c r="W13" s="21"/>
      <c r="X13" s="19"/>
      <c r="Y13" s="20"/>
      <c r="Z13" s="21"/>
    </row>
    <row r="14" spans="1:28" x14ac:dyDescent="0.2">
      <c r="A14" s="11" t="s">
        <v>29</v>
      </c>
      <c r="B14" s="25">
        <v>3.0000000000000001E-3</v>
      </c>
      <c r="C14" s="26">
        <v>3.0000000000000001E-3</v>
      </c>
      <c r="D14" s="27">
        <v>7.9000000000000001E-2</v>
      </c>
      <c r="E14" s="26">
        <v>2.1000000000000001E-2</v>
      </c>
      <c r="F14" s="25">
        <v>0.01</v>
      </c>
      <c r="G14" s="26">
        <v>0.02</v>
      </c>
      <c r="H14" s="27">
        <v>4.2999999999999997E-2</v>
      </c>
      <c r="I14" s="26">
        <v>2.5000000000000001E-2</v>
      </c>
      <c r="J14" s="25">
        <v>6.0000000000000001E-3</v>
      </c>
      <c r="K14" s="26">
        <v>0.02</v>
      </c>
      <c r="L14" s="27">
        <v>0.05</v>
      </c>
      <c r="M14" s="26">
        <v>2.5000000000000001E-2</v>
      </c>
      <c r="O14" s="3"/>
      <c r="Q14" s="11"/>
      <c r="R14" s="22"/>
      <c r="S14" s="23"/>
      <c r="T14" s="24"/>
      <c r="U14" s="22"/>
      <c r="V14" s="23"/>
      <c r="W14" s="24"/>
      <c r="X14" s="22"/>
      <c r="Y14" s="23"/>
      <c r="Z14" s="24"/>
      <c r="AB14" s="3"/>
    </row>
    <row r="15" spans="1:28" x14ac:dyDescent="0.2">
      <c r="A15" s="11" t="s">
        <v>30</v>
      </c>
      <c r="B15" s="16">
        <v>0</v>
      </c>
      <c r="C15" s="17">
        <v>5.0000000000000001E-3</v>
      </c>
      <c r="D15" s="18">
        <v>5.8000000000000003E-2</v>
      </c>
      <c r="E15" s="20">
        <v>2.4E-2</v>
      </c>
      <c r="F15" s="16">
        <v>4.8000000000000001E-2</v>
      </c>
      <c r="G15" s="20">
        <v>6.3E-2</v>
      </c>
      <c r="H15" s="18">
        <v>9.5000000000000001E-2</v>
      </c>
      <c r="I15" s="20">
        <v>5.0999999999999997E-2</v>
      </c>
      <c r="J15" s="16">
        <v>0</v>
      </c>
      <c r="K15" s="20">
        <v>5.0000000000000001E-3</v>
      </c>
      <c r="L15" s="18">
        <v>5.8000000000000003E-2</v>
      </c>
      <c r="M15" s="20">
        <v>2.3E-2</v>
      </c>
      <c r="N15" s="5"/>
      <c r="O15" s="5"/>
      <c r="Q15" s="30"/>
      <c r="R15" s="31"/>
      <c r="S15" s="32"/>
      <c r="T15" s="33"/>
      <c r="U15" s="31"/>
      <c r="V15" s="32"/>
      <c r="W15" s="33"/>
      <c r="X15" s="31"/>
      <c r="Y15" s="32"/>
      <c r="Z15" s="33"/>
      <c r="AA15" s="5"/>
      <c r="AB15" s="5"/>
    </row>
    <row r="16" spans="1:28" x14ac:dyDescent="0.2">
      <c r="A16" s="11" t="s">
        <v>65</v>
      </c>
      <c r="B16" s="25">
        <v>1.7600000000000001E-2</v>
      </c>
      <c r="C16" s="26">
        <v>1.7600000000000001E-2</v>
      </c>
      <c r="D16" s="27">
        <v>3.5000000000000003E-2</v>
      </c>
      <c r="E16" s="26">
        <v>1.7999999999999999E-2</v>
      </c>
      <c r="F16" s="25">
        <v>1.7999999999999999E-2</v>
      </c>
      <c r="G16" s="26">
        <v>1.7999999999999999E-2</v>
      </c>
      <c r="H16" s="27">
        <v>3.5000000000000003E-2</v>
      </c>
      <c r="I16" s="26">
        <v>2.1999999999999999E-2</v>
      </c>
      <c r="J16" s="25">
        <v>1.7999999999999999E-2</v>
      </c>
      <c r="K16" s="26">
        <v>1.7999999999999999E-2</v>
      </c>
      <c r="L16" s="27">
        <v>1.7999999999999999E-2</v>
      </c>
      <c r="M16" s="26">
        <v>1.7000000000000001E-2</v>
      </c>
      <c r="N16" s="5"/>
      <c r="O16" s="5"/>
      <c r="Q16" s="7"/>
      <c r="R16" s="19"/>
      <c r="S16" s="20"/>
      <c r="T16" s="21"/>
      <c r="U16" s="19"/>
      <c r="V16" s="20"/>
      <c r="W16" s="21"/>
      <c r="X16" s="19"/>
      <c r="Y16" s="20"/>
      <c r="Z16" s="21"/>
      <c r="AA16" s="5"/>
      <c r="AB16" s="5"/>
    </row>
    <row r="17" spans="1:28" x14ac:dyDescent="0.2">
      <c r="A17" s="11" t="s">
        <v>31</v>
      </c>
      <c r="B17" s="16">
        <v>0</v>
      </c>
      <c r="C17" s="20">
        <v>8.9999999999999993E-3</v>
      </c>
      <c r="D17" s="18">
        <v>4.7E-2</v>
      </c>
      <c r="E17" s="20">
        <v>0.02</v>
      </c>
      <c r="F17" s="16">
        <v>8.9999999999999993E-3</v>
      </c>
      <c r="G17" s="20">
        <v>1.9E-2</v>
      </c>
      <c r="H17" s="18">
        <v>5.6000000000000001E-2</v>
      </c>
      <c r="I17" s="20">
        <v>2.5000000000000001E-2</v>
      </c>
      <c r="J17" s="16">
        <v>0</v>
      </c>
      <c r="K17" s="20">
        <v>0.01</v>
      </c>
      <c r="L17" s="18">
        <v>0.01</v>
      </c>
      <c r="M17" s="20">
        <v>8.0000000000000002E-3</v>
      </c>
      <c r="Q17" s="11"/>
      <c r="R17" s="34"/>
      <c r="S17" s="35"/>
      <c r="T17" s="36"/>
      <c r="U17" s="34"/>
      <c r="V17" s="35"/>
      <c r="W17" s="36"/>
      <c r="X17" s="34"/>
      <c r="Y17" s="35"/>
      <c r="Z17" s="36"/>
    </row>
    <row r="18" spans="1:28" x14ac:dyDescent="0.2">
      <c r="A18" s="11" t="s">
        <v>32</v>
      </c>
      <c r="B18" s="25">
        <v>3.0000000000000001E-3</v>
      </c>
      <c r="C18" s="26">
        <v>3.0000000000000001E-3</v>
      </c>
      <c r="D18" s="27">
        <v>9.6000000000000002E-2</v>
      </c>
      <c r="E18" s="26">
        <v>2.7E-2</v>
      </c>
      <c r="F18" s="25">
        <v>6.4000000000000001E-2</v>
      </c>
      <c r="G18" s="26">
        <v>0.08</v>
      </c>
      <c r="H18" s="27">
        <v>0.09</v>
      </c>
      <c r="I18" s="26">
        <v>7.0000000000000007E-2</v>
      </c>
      <c r="J18" s="25">
        <v>3.0000000000000001E-3</v>
      </c>
      <c r="K18" s="26">
        <v>1.2999999999999999E-2</v>
      </c>
      <c r="L18" s="27">
        <v>6.4000000000000001E-2</v>
      </c>
      <c r="M18" s="26">
        <v>0.02</v>
      </c>
      <c r="O18" s="6"/>
      <c r="Q18" s="11"/>
      <c r="R18" s="25"/>
      <c r="S18" s="26"/>
      <c r="T18" s="27"/>
      <c r="U18" s="25"/>
      <c r="V18" s="26"/>
      <c r="W18" s="27"/>
      <c r="X18" s="25"/>
      <c r="Y18" s="26"/>
      <c r="Z18" s="27"/>
      <c r="AB18" s="6"/>
    </row>
    <row r="19" spans="1:28" x14ac:dyDescent="0.2">
      <c r="A19" s="11" t="s">
        <v>33</v>
      </c>
      <c r="B19" s="16">
        <v>1.7999999999999999E-2</v>
      </c>
      <c r="C19" s="17">
        <v>1.7999999999999999E-2</v>
      </c>
      <c r="D19" s="18">
        <v>3.5000000000000003E-2</v>
      </c>
      <c r="E19" s="20">
        <v>2.3E-2</v>
      </c>
      <c r="F19" s="16">
        <v>8.7999999999999995E-2</v>
      </c>
      <c r="G19" s="20">
        <v>0.105</v>
      </c>
      <c r="H19" s="18">
        <v>0.17499999999999999</v>
      </c>
      <c r="I19" s="20">
        <v>7.0000000000000007E-2</v>
      </c>
      <c r="J19" s="16">
        <v>1.7999999999999999E-2</v>
      </c>
      <c r="K19" s="20">
        <v>1.7999999999999999E-2</v>
      </c>
      <c r="L19" s="18">
        <v>8.7999999999999995E-2</v>
      </c>
      <c r="M19" s="20">
        <v>0.03</v>
      </c>
      <c r="Q19" s="11"/>
      <c r="R19" s="16"/>
      <c r="S19" s="20"/>
      <c r="T19" s="18"/>
      <c r="U19" s="16"/>
      <c r="V19" s="20"/>
      <c r="W19" s="18"/>
      <c r="X19" s="16"/>
      <c r="Y19" s="20"/>
      <c r="Z19" s="18"/>
    </row>
    <row r="20" spans="1:28" x14ac:dyDescent="0.2">
      <c r="A20" s="37" t="s">
        <v>34</v>
      </c>
      <c r="B20" s="38">
        <v>8.9999999999999993E-3</v>
      </c>
      <c r="C20" s="39">
        <v>8.9999999999999993E-3</v>
      </c>
      <c r="D20" s="40">
        <v>1.9E-2</v>
      </c>
      <c r="E20" s="39">
        <v>2.5999999999999999E-2</v>
      </c>
      <c r="F20" s="38">
        <v>2.4E-2</v>
      </c>
      <c r="G20" s="39">
        <v>2.8000000000000001E-2</v>
      </c>
      <c r="H20" s="40">
        <v>4.7E-2</v>
      </c>
      <c r="I20" s="39">
        <v>0.04</v>
      </c>
      <c r="J20" s="38">
        <v>0</v>
      </c>
      <c r="K20" s="39">
        <v>0.01</v>
      </c>
      <c r="L20" s="40">
        <v>2.4E-2</v>
      </c>
      <c r="M20" s="39">
        <v>2.1999999999999999E-2</v>
      </c>
      <c r="O20" s="6"/>
      <c r="Q20" s="11"/>
      <c r="R20" s="25"/>
      <c r="S20" s="26"/>
      <c r="T20" s="27"/>
      <c r="U20" s="25"/>
      <c r="V20" s="26"/>
      <c r="W20" s="27"/>
      <c r="X20" s="25"/>
      <c r="Y20" s="26"/>
      <c r="Z20" s="27"/>
      <c r="AB20" s="6"/>
    </row>
    <row r="21" spans="1:28" x14ac:dyDescent="0.2">
      <c r="A21" s="66"/>
      <c r="B21" s="25"/>
      <c r="C21" s="26"/>
      <c r="D21" s="27"/>
      <c r="E21" s="26"/>
      <c r="F21" s="25"/>
      <c r="G21" s="26"/>
      <c r="H21" s="27"/>
      <c r="I21" s="26"/>
      <c r="J21" s="25"/>
      <c r="K21" s="26"/>
      <c r="L21" s="27"/>
      <c r="M21" s="26"/>
      <c r="O21" s="6"/>
      <c r="Q21" s="11"/>
      <c r="R21" s="25"/>
      <c r="S21" s="26"/>
      <c r="T21" s="27"/>
      <c r="U21" s="25"/>
      <c r="V21" s="26"/>
      <c r="W21" s="27"/>
      <c r="X21" s="25"/>
      <c r="Y21" s="26"/>
      <c r="Z21" s="27"/>
      <c r="AB21" s="6"/>
    </row>
    <row r="22" spans="1:28" x14ac:dyDescent="0.2">
      <c r="A22" s="66" t="s">
        <v>72</v>
      </c>
      <c r="B22" s="25">
        <f>0.327611*B3+0.378237*B4+0.072156*B5+0.221996*B6</f>
        <v>1.5906897999999999E-2</v>
      </c>
      <c r="C22" s="25">
        <f t="shared" ref="C22:M22" si="0">0.327611*C3+0.378237*C4+0.072156*C5+0.221996*C6</f>
        <v>4.1444861000000006E-2</v>
      </c>
      <c r="D22" s="25">
        <f t="shared" si="0"/>
        <v>0.10275299099999999</v>
      </c>
      <c r="E22" s="25">
        <f t="shared" si="0"/>
        <v>4.0256915999999997E-2</v>
      </c>
      <c r="F22" s="25">
        <f t="shared" si="0"/>
        <v>8.4970934999999997E-2</v>
      </c>
      <c r="G22" s="25">
        <f t="shared" si="0"/>
        <v>0.111796668</v>
      </c>
      <c r="H22" s="25">
        <f t="shared" si="0"/>
        <v>0.15698144999999999</v>
      </c>
      <c r="I22" s="25">
        <f t="shared" si="0"/>
        <v>8.7028251000000001E-2</v>
      </c>
      <c r="J22" s="25">
        <f t="shared" si="0"/>
        <v>0.16123807500000001</v>
      </c>
      <c r="K22" s="25">
        <f t="shared" si="0"/>
        <v>0.21532596600000001</v>
      </c>
      <c r="L22" s="25">
        <f t="shared" si="0"/>
        <v>0.28029079000000001</v>
      </c>
      <c r="M22" s="25">
        <f t="shared" si="0"/>
        <v>0.16077982199999999</v>
      </c>
      <c r="O22" s="6"/>
      <c r="Q22" s="11"/>
      <c r="R22" s="25"/>
      <c r="S22" s="26"/>
      <c r="T22" s="27"/>
      <c r="U22" s="25"/>
      <c r="V22" s="26"/>
      <c r="W22" s="27"/>
      <c r="X22" s="25"/>
      <c r="Y22" s="26"/>
      <c r="Z22" s="27"/>
      <c r="AB22" s="6"/>
    </row>
    <row r="23" spans="1:28" x14ac:dyDescent="0.2">
      <c r="A23" s="66" t="s">
        <v>73</v>
      </c>
      <c r="B23" s="25">
        <f>0.304685*B8+0.408095*B9+0.0309091*B10+0.248129*B11</f>
        <v>1.4139719E-2</v>
      </c>
      <c r="C23" s="25">
        <f t="shared" ref="C23:M23" si="1">0.304685*C8+0.408095*C9+0.0309091*C10+0.248129*C11</f>
        <v>2.4782908999999995E-2</v>
      </c>
      <c r="D23" s="25">
        <f t="shared" si="1"/>
        <v>5.0349287999999999E-2</v>
      </c>
      <c r="E23" s="25">
        <f t="shared" si="1"/>
        <v>3.0080076400000003E-2</v>
      </c>
      <c r="F23" s="25">
        <f t="shared" si="1"/>
        <v>2.1140273000000001E-2</v>
      </c>
      <c r="G23" s="25">
        <f t="shared" si="1"/>
        <v>4.5657022999999998E-2</v>
      </c>
      <c r="H23" s="25">
        <f t="shared" si="1"/>
        <v>5.2664778000000002E-2</v>
      </c>
      <c r="I23" s="25">
        <f t="shared" si="1"/>
        <v>4.2047371299999997E-2</v>
      </c>
      <c r="J23" s="25">
        <f t="shared" si="1"/>
        <v>3.6576119999999997E-2</v>
      </c>
      <c r="K23" s="25">
        <f t="shared" si="1"/>
        <v>4.8679816000000001E-2</v>
      </c>
      <c r="L23" s="25">
        <f t="shared" si="1"/>
        <v>7.9341585999999992E-2</v>
      </c>
      <c r="M23" s="25">
        <f t="shared" si="1"/>
        <v>6.7115344999999993E-2</v>
      </c>
      <c r="O23" s="6"/>
      <c r="Q23" s="11"/>
      <c r="R23" s="25"/>
      <c r="S23" s="26"/>
      <c r="T23" s="27"/>
      <c r="U23" s="25"/>
      <c r="V23" s="26"/>
      <c r="W23" s="27"/>
      <c r="X23" s="25"/>
      <c r="Y23" s="26"/>
      <c r="Z23" s="27"/>
      <c r="AB23" s="6"/>
    </row>
    <row r="24" spans="1:28" x14ac:dyDescent="0.2">
      <c r="A24" s="66" t="s">
        <v>76</v>
      </c>
      <c r="B24" s="25">
        <f>0.046611*B13+0.233364*B14+0.145508*B15+0.044005*B16+0.082183*B17+0.24149*B18+0.044005*B19+0.162833*B20</f>
        <v>4.4566370000000003E-3</v>
      </c>
      <c r="C24" s="25">
        <f t="shared" ref="C24:M24" si="2">0.046611*C13+0.233364*C14+0.145508*C15+0.044005*C16+0.082183*C17+0.24149*C18+0.044005*C19+0.162833*C20</f>
        <v>9.7925370000000005E-3</v>
      </c>
      <c r="D24" s="25">
        <f t="shared" si="2"/>
        <v>6.6294301E-2</v>
      </c>
      <c r="E24" s="25">
        <f t="shared" si="2"/>
        <v>2.4505640000000002E-2</v>
      </c>
      <c r="F24" s="25">
        <f t="shared" si="2"/>
        <v>3.6416102999999998E-2</v>
      </c>
      <c r="G24" s="25">
        <f t="shared" si="2"/>
        <v>4.7017450000000002E-2</v>
      </c>
      <c r="H24" s="25">
        <f t="shared" si="2"/>
        <v>7.3287723999999999E-2</v>
      </c>
      <c r="I24" s="25">
        <f t="shared" si="2"/>
        <v>4.5385879000000011E-2</v>
      </c>
      <c r="J24" s="25">
        <f t="shared" si="2"/>
        <v>3.7088340000000003E-3</v>
      </c>
      <c r="K24" s="25">
        <f t="shared" si="2"/>
        <v>1.3360917000000002E-2</v>
      </c>
      <c r="L24" s="25">
        <f t="shared" si="2"/>
        <v>4.5749762999999999E-2</v>
      </c>
      <c r="M24" s="25">
        <f t="shared" si="2"/>
        <v>2.1577106000000002E-2</v>
      </c>
      <c r="O24" s="6"/>
      <c r="Q24" s="11"/>
      <c r="R24" s="25"/>
      <c r="S24" s="26"/>
      <c r="T24" s="27"/>
      <c r="U24" s="25"/>
      <c r="V24" s="26"/>
      <c r="W24" s="27"/>
      <c r="X24" s="25"/>
      <c r="Y24" s="26"/>
      <c r="Z24" s="27"/>
      <c r="AB24" s="6"/>
    </row>
    <row r="25" spans="1:28" x14ac:dyDescent="0.2">
      <c r="A25" s="66" t="s">
        <v>6</v>
      </c>
      <c r="B25" s="34">
        <v>0.43</v>
      </c>
      <c r="C25" s="35">
        <v>0.43</v>
      </c>
      <c r="D25" s="36">
        <v>0.44400000000000001</v>
      </c>
      <c r="E25" s="35">
        <v>0.40600000000000003</v>
      </c>
      <c r="F25" s="34">
        <v>0.311</v>
      </c>
      <c r="G25" s="35">
        <v>0.35799999999999998</v>
      </c>
      <c r="H25" s="36">
        <v>0.377</v>
      </c>
      <c r="I25" s="35">
        <v>0.156</v>
      </c>
      <c r="J25" s="34">
        <v>2.5999999999999999E-2</v>
      </c>
      <c r="K25" s="35">
        <v>6.6000000000000003E-2</v>
      </c>
      <c r="L25" s="36">
        <v>0.25800000000000001</v>
      </c>
      <c r="M25" s="35">
        <v>7.5999999999999998E-2</v>
      </c>
      <c r="Q25" s="11"/>
      <c r="R25" s="16"/>
      <c r="S25" s="20"/>
      <c r="T25" s="18"/>
      <c r="U25" s="16"/>
      <c r="V25" s="20"/>
      <c r="W25" s="18"/>
      <c r="X25" s="16"/>
      <c r="Y25" s="20"/>
      <c r="Z25" s="18"/>
    </row>
    <row r="26" spans="1:28" x14ac:dyDescent="0.2">
      <c r="A26" s="66" t="s">
        <v>59</v>
      </c>
      <c r="B26" s="25">
        <v>0.2</v>
      </c>
      <c r="C26" s="26">
        <v>0.36</v>
      </c>
      <c r="D26" s="27">
        <v>0.6</v>
      </c>
      <c r="E26" s="26">
        <v>0.22500000000000001</v>
      </c>
      <c r="F26" s="25">
        <v>0.28000000000000003</v>
      </c>
      <c r="G26" s="26">
        <v>0.28000000000000003</v>
      </c>
      <c r="H26" s="27">
        <v>0.28000000000000003</v>
      </c>
      <c r="I26" s="26">
        <v>0.13400000000000001</v>
      </c>
      <c r="J26" s="25">
        <v>0</v>
      </c>
      <c r="K26" s="26">
        <v>0.04</v>
      </c>
      <c r="L26" s="27">
        <v>0.36</v>
      </c>
      <c r="M26" s="26">
        <v>6.8000000000000005E-2</v>
      </c>
      <c r="Q26" s="11"/>
      <c r="R26" s="25"/>
      <c r="S26" s="26"/>
      <c r="T26" s="27"/>
      <c r="U26" s="25"/>
      <c r="V26" s="26"/>
      <c r="W26" s="27"/>
      <c r="X26" s="25"/>
      <c r="Y26" s="26"/>
      <c r="Z26" s="27"/>
    </row>
    <row r="27" spans="1:28" x14ac:dyDescent="0.2">
      <c r="A27" s="66" t="s">
        <v>60</v>
      </c>
      <c r="B27" s="16">
        <v>9.5000000000000001E-2</v>
      </c>
      <c r="C27" s="20">
        <v>9.5000000000000001E-2</v>
      </c>
      <c r="D27" s="18">
        <v>9.5000000000000001E-2</v>
      </c>
      <c r="E27" s="20">
        <v>0.126</v>
      </c>
      <c r="F27" s="16">
        <v>9.5000000000000001E-2</v>
      </c>
      <c r="G27" s="20">
        <v>9.5000000000000001E-2</v>
      </c>
      <c r="H27" s="18">
        <v>9.5000000000000001E-2</v>
      </c>
      <c r="I27" s="20">
        <v>0.14899999999999999</v>
      </c>
      <c r="J27" s="16">
        <v>0</v>
      </c>
      <c r="K27" s="20">
        <v>0</v>
      </c>
      <c r="L27" s="18">
        <v>0</v>
      </c>
      <c r="M27" s="20">
        <v>6.8000000000000005E-2</v>
      </c>
      <c r="Q27" s="11"/>
      <c r="R27" s="16"/>
      <c r="S27" s="20"/>
      <c r="T27" s="18"/>
      <c r="U27" s="16"/>
      <c r="V27" s="20"/>
      <c r="W27" s="18"/>
      <c r="X27" s="16"/>
      <c r="Y27" s="20"/>
      <c r="Z27" s="18"/>
    </row>
    <row r="28" spans="1:28" x14ac:dyDescent="0.2">
      <c r="A28" s="66" t="s">
        <v>13</v>
      </c>
      <c r="B28" s="25">
        <v>0.128</v>
      </c>
      <c r="C28" s="26">
        <v>0.128</v>
      </c>
      <c r="D28" s="27">
        <v>0.17</v>
      </c>
      <c r="E28" s="26">
        <v>0.14599999999999999</v>
      </c>
      <c r="F28" s="25">
        <v>0.27700000000000002</v>
      </c>
      <c r="G28" s="26">
        <v>0.31900000000000001</v>
      </c>
      <c r="H28" s="27">
        <v>0.38200000000000001</v>
      </c>
      <c r="I28" s="26">
        <v>0.246</v>
      </c>
      <c r="J28" s="25">
        <v>0.17</v>
      </c>
      <c r="K28" s="26">
        <v>0.27700000000000002</v>
      </c>
      <c r="L28" s="27">
        <v>0.36199999999999999</v>
      </c>
      <c r="M28" s="26">
        <v>0.219</v>
      </c>
      <c r="O28" s="6"/>
      <c r="Q28" s="37"/>
      <c r="R28" s="38"/>
      <c r="S28" s="39"/>
      <c r="T28" s="40"/>
      <c r="U28" s="38"/>
      <c r="V28" s="39"/>
      <c r="W28" s="40"/>
      <c r="X28" s="38"/>
      <c r="Y28" s="39"/>
      <c r="Z28" s="40"/>
      <c r="AB28" s="6"/>
    </row>
    <row r="29" spans="1:28" x14ac:dyDescent="0.2">
      <c r="A29" s="66" t="s">
        <v>14</v>
      </c>
      <c r="B29" s="16">
        <v>0.08</v>
      </c>
      <c r="C29" s="20">
        <v>0.08</v>
      </c>
      <c r="D29" s="18">
        <v>0.11600000000000001</v>
      </c>
      <c r="E29" s="20">
        <v>8.8999999999999996E-2</v>
      </c>
      <c r="F29" s="16">
        <v>0.17399999999999999</v>
      </c>
      <c r="G29" s="20">
        <v>0.28299999999999997</v>
      </c>
      <c r="H29" s="18">
        <v>0.28999999999999998</v>
      </c>
      <c r="I29" s="20">
        <v>0.13200000000000001</v>
      </c>
      <c r="J29" s="16">
        <v>0.08</v>
      </c>
      <c r="K29" s="20">
        <v>0.123</v>
      </c>
      <c r="L29" s="18">
        <v>0.28899999999999998</v>
      </c>
      <c r="M29" s="20">
        <v>9.8000000000000004E-2</v>
      </c>
      <c r="Q29" s="41"/>
    </row>
    <row r="30" spans="1:28" x14ac:dyDescent="0.2">
      <c r="A30" s="66" t="s">
        <v>16</v>
      </c>
      <c r="B30" s="25">
        <v>7.0000000000000001E-3</v>
      </c>
      <c r="C30" s="26">
        <v>2.1000000000000001E-2</v>
      </c>
      <c r="D30" s="27">
        <v>8.5999999999999993E-2</v>
      </c>
      <c r="E30" s="26">
        <v>3.1E-2</v>
      </c>
      <c r="F30" s="25">
        <v>0.25700000000000001</v>
      </c>
      <c r="G30" s="26">
        <v>0.27100000000000002</v>
      </c>
      <c r="H30" s="27">
        <v>0.27900000000000003</v>
      </c>
      <c r="I30" s="26">
        <v>0.159</v>
      </c>
      <c r="J30" s="25">
        <v>0.186</v>
      </c>
      <c r="K30" s="26">
        <v>0.23599999999999999</v>
      </c>
      <c r="L30" s="27">
        <v>0.27100000000000002</v>
      </c>
      <c r="M30" s="26">
        <v>0.129</v>
      </c>
    </row>
    <row r="31" spans="1:28" x14ac:dyDescent="0.2">
      <c r="A31" s="66" t="s">
        <v>61</v>
      </c>
      <c r="B31" s="16">
        <v>0</v>
      </c>
      <c r="C31" s="20">
        <v>4.0000000000000001E-3</v>
      </c>
      <c r="D31" s="18">
        <v>3.3000000000000002E-2</v>
      </c>
      <c r="E31" s="20">
        <v>2.4E-2</v>
      </c>
      <c r="F31" s="16">
        <v>0.25800000000000001</v>
      </c>
      <c r="G31" s="20">
        <v>0.307</v>
      </c>
      <c r="H31" s="18">
        <v>0.41</v>
      </c>
      <c r="I31" s="20">
        <v>0.307</v>
      </c>
      <c r="J31" s="16">
        <v>0</v>
      </c>
      <c r="K31" s="20">
        <v>8.0000000000000002E-3</v>
      </c>
      <c r="L31" s="18">
        <v>1.6E-2</v>
      </c>
      <c r="M31" s="20">
        <v>2.5000000000000001E-2</v>
      </c>
      <c r="Q31" s="66"/>
      <c r="R31" s="34"/>
      <c r="S31" s="35"/>
      <c r="T31" s="36"/>
      <c r="U31" s="34"/>
      <c r="V31" s="35"/>
      <c r="W31" s="36"/>
      <c r="X31" s="34"/>
      <c r="Y31" s="35"/>
      <c r="Z31" s="36"/>
    </row>
    <row r="32" spans="1:28" x14ac:dyDescent="0.2">
      <c r="A32" s="66" t="s">
        <v>19</v>
      </c>
      <c r="B32" s="38">
        <v>0</v>
      </c>
      <c r="C32" s="39">
        <v>0</v>
      </c>
      <c r="D32" s="40">
        <v>0</v>
      </c>
      <c r="E32" s="39">
        <v>2.4E-2</v>
      </c>
      <c r="F32" s="38">
        <v>0.50900000000000001</v>
      </c>
      <c r="G32" s="39">
        <v>0.50900000000000001</v>
      </c>
      <c r="H32" s="40">
        <v>0.50900000000000001</v>
      </c>
      <c r="I32" s="39">
        <v>0.74</v>
      </c>
      <c r="J32" s="38">
        <v>0</v>
      </c>
      <c r="K32" s="39">
        <v>0</v>
      </c>
      <c r="L32" s="40">
        <v>0</v>
      </c>
      <c r="M32" s="39">
        <v>3.3000000000000002E-2</v>
      </c>
      <c r="Q32" s="66"/>
      <c r="R32" s="25"/>
      <c r="S32" s="26"/>
      <c r="T32" s="27"/>
      <c r="U32" s="25"/>
      <c r="V32" s="26"/>
      <c r="W32" s="27"/>
      <c r="X32" s="25"/>
      <c r="Y32" s="26"/>
      <c r="Z32" s="27"/>
    </row>
    <row r="33" spans="17:26" x14ac:dyDescent="0.2">
      <c r="Q33" s="66"/>
      <c r="R33" s="16"/>
      <c r="S33" s="20"/>
      <c r="T33" s="18"/>
      <c r="U33" s="16"/>
      <c r="V33" s="20"/>
      <c r="W33" s="18"/>
      <c r="X33" s="16"/>
      <c r="Y33" s="20"/>
      <c r="Z33" s="18"/>
    </row>
    <row r="34" spans="17:26" x14ac:dyDescent="0.2">
      <c r="Q34" s="66"/>
      <c r="R34" s="25"/>
      <c r="S34" s="26"/>
      <c r="T34" s="27"/>
      <c r="U34" s="25"/>
      <c r="V34" s="26"/>
      <c r="W34" s="27"/>
      <c r="X34" s="25"/>
      <c r="Y34" s="26"/>
      <c r="Z34" s="27"/>
    </row>
    <row r="35" spans="17:26" x14ac:dyDescent="0.2">
      <c r="Q35" s="66"/>
      <c r="R35" s="16"/>
      <c r="S35" s="20"/>
      <c r="T35" s="18"/>
      <c r="U35" s="16"/>
      <c r="V35" s="20"/>
      <c r="W35" s="18"/>
      <c r="X35" s="16"/>
      <c r="Y35" s="20"/>
      <c r="Z35" s="18"/>
    </row>
    <row r="36" spans="17:26" x14ac:dyDescent="0.2">
      <c r="Q36" s="66"/>
      <c r="R36" s="25"/>
      <c r="S36" s="26"/>
      <c r="T36" s="27"/>
      <c r="U36" s="25"/>
      <c r="V36" s="26"/>
      <c r="W36" s="27"/>
      <c r="X36" s="25"/>
      <c r="Y36" s="26"/>
      <c r="Z36" s="27"/>
    </row>
    <row r="37" spans="17:26" x14ac:dyDescent="0.2">
      <c r="Q37" s="66"/>
      <c r="R37" s="16"/>
      <c r="S37" s="20"/>
      <c r="T37" s="18"/>
      <c r="U37" s="16"/>
      <c r="V37" s="20"/>
      <c r="W37" s="18"/>
      <c r="X37" s="16"/>
      <c r="Y37" s="20"/>
      <c r="Z37" s="18"/>
    </row>
    <row r="38" spans="17:26" x14ac:dyDescent="0.2">
      <c r="Q38" s="66"/>
      <c r="R38" s="38"/>
      <c r="S38" s="39"/>
      <c r="T38" s="40"/>
      <c r="U38" s="38"/>
      <c r="V38" s="39"/>
      <c r="W38" s="40"/>
      <c r="X38" s="38"/>
      <c r="Y38" s="39"/>
      <c r="Z38" s="40"/>
    </row>
  </sheetData>
  <mergeCells count="6">
    <mergeCell ref="X1:Z1"/>
    <mergeCell ref="B1:E1"/>
    <mergeCell ref="F1:I1"/>
    <mergeCell ref="J1:M1"/>
    <mergeCell ref="R1:T1"/>
    <mergeCell ref="U1:W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6852-937D-4F58-B043-17A20C1D92F3}">
  <dimension ref="A1:Z37"/>
  <sheetViews>
    <sheetView workbookViewId="0">
      <selection activeCell="N35" sqref="N35"/>
    </sheetView>
  </sheetViews>
  <sheetFormatPr defaultRowHeight="14.25" x14ac:dyDescent="0.2"/>
  <cols>
    <col min="1" max="1" width="16.5" customWidth="1"/>
    <col min="17" max="17" width="11.375" customWidth="1"/>
    <col min="18" max="18" width="15.5" customWidth="1"/>
  </cols>
  <sheetData>
    <row r="1" spans="1:26" x14ac:dyDescent="0.2">
      <c r="A1" s="64" t="s">
        <v>64</v>
      </c>
      <c r="B1" s="87" t="s">
        <v>57</v>
      </c>
      <c r="C1" s="88"/>
      <c r="D1" s="88"/>
      <c r="E1" s="89"/>
      <c r="F1" s="87" t="s">
        <v>58</v>
      </c>
      <c r="G1" s="88"/>
      <c r="H1" s="88"/>
      <c r="I1" s="89"/>
      <c r="J1" s="92" t="s">
        <v>56</v>
      </c>
      <c r="K1" s="93"/>
      <c r="L1" s="93"/>
      <c r="M1" s="93"/>
      <c r="N1" s="90" t="s">
        <v>70</v>
      </c>
      <c r="O1" s="91"/>
      <c r="P1" s="91"/>
      <c r="Q1" s="91"/>
      <c r="R1" s="86"/>
      <c r="S1" s="86"/>
      <c r="T1" s="86"/>
      <c r="U1" s="86"/>
      <c r="V1" s="86"/>
      <c r="W1" s="86"/>
      <c r="X1" s="86"/>
      <c r="Y1" s="86"/>
      <c r="Z1" s="86"/>
    </row>
    <row r="2" spans="1:26" x14ac:dyDescent="0.2">
      <c r="A2" s="12" t="s">
        <v>11</v>
      </c>
      <c r="B2" s="12" t="s">
        <v>1</v>
      </c>
      <c r="C2" s="12" t="s">
        <v>2</v>
      </c>
      <c r="D2" s="12" t="s">
        <v>3</v>
      </c>
      <c r="E2" s="12" t="s">
        <v>69</v>
      </c>
      <c r="F2" s="12" t="s">
        <v>1</v>
      </c>
      <c r="G2" s="12" t="s">
        <v>2</v>
      </c>
      <c r="H2" s="12" t="s">
        <v>3</v>
      </c>
      <c r="I2" s="12" t="s">
        <v>69</v>
      </c>
      <c r="J2" s="69" t="s">
        <v>1</v>
      </c>
      <c r="K2" s="69" t="s">
        <v>2</v>
      </c>
      <c r="L2" s="69" t="s">
        <v>3</v>
      </c>
      <c r="M2" s="70" t="s">
        <v>69</v>
      </c>
      <c r="N2" s="12" t="s">
        <v>1</v>
      </c>
      <c r="O2" s="12" t="s">
        <v>2</v>
      </c>
      <c r="P2" s="12" t="s">
        <v>3</v>
      </c>
      <c r="Q2" s="68" t="s">
        <v>63</v>
      </c>
      <c r="R2" s="12"/>
      <c r="S2" s="12" t="s">
        <v>75</v>
      </c>
      <c r="T2" s="12"/>
      <c r="U2" s="12"/>
      <c r="V2" s="12"/>
      <c r="W2" s="12"/>
      <c r="X2" s="12"/>
      <c r="Y2" s="12"/>
      <c r="Z2" s="12"/>
    </row>
    <row r="3" spans="1:26" x14ac:dyDescent="0.2">
      <c r="A3" s="11" t="s">
        <v>21</v>
      </c>
      <c r="B3" s="28">
        <v>0.255</v>
      </c>
      <c r="C3" s="10">
        <v>0.26900000000000002</v>
      </c>
      <c r="D3" s="29">
        <v>0.3</v>
      </c>
      <c r="E3" s="28">
        <v>0.23</v>
      </c>
      <c r="F3" s="28">
        <v>0.251</v>
      </c>
      <c r="G3" s="10">
        <v>0.29199999999999998</v>
      </c>
      <c r="H3" s="29">
        <v>0.34200000000000003</v>
      </c>
      <c r="I3" s="28">
        <v>0.20499999999999999</v>
      </c>
      <c r="J3" s="71">
        <v>8.9999999999999993E-3</v>
      </c>
      <c r="K3" s="72">
        <v>0.05</v>
      </c>
      <c r="L3" s="73">
        <v>7.0000000000000007E-2</v>
      </c>
      <c r="M3" s="71">
        <v>2.5999999999999999E-2</v>
      </c>
      <c r="N3" s="28">
        <v>0</v>
      </c>
      <c r="O3" s="10">
        <v>0</v>
      </c>
      <c r="P3" s="29">
        <v>0</v>
      </c>
      <c r="Q3" s="28">
        <v>7.0000000000000001E-3</v>
      </c>
      <c r="R3" s="28"/>
      <c r="S3" s="10">
        <v>0.32761128891475122</v>
      </c>
      <c r="T3" s="29"/>
      <c r="U3" s="28"/>
      <c r="V3" s="10"/>
      <c r="W3" s="29"/>
      <c r="X3" s="28"/>
      <c r="Y3" s="10"/>
      <c r="Z3" s="29"/>
    </row>
    <row r="4" spans="1:26" x14ac:dyDescent="0.2">
      <c r="A4" s="11" t="s">
        <v>22</v>
      </c>
      <c r="B4" s="13">
        <v>0.17499999999999999</v>
      </c>
      <c r="C4" s="14">
        <v>0.254</v>
      </c>
      <c r="D4" s="15">
        <v>0.314</v>
      </c>
      <c r="E4" s="13">
        <v>0.16</v>
      </c>
      <c r="F4" s="13">
        <v>7.9000000000000001E-2</v>
      </c>
      <c r="G4" s="14">
        <v>8.6999999999999994E-2</v>
      </c>
      <c r="H4" s="15">
        <v>9.9000000000000005E-2</v>
      </c>
      <c r="I4" s="13">
        <v>7.9000000000000001E-2</v>
      </c>
      <c r="J4" s="74">
        <v>1.9E-2</v>
      </c>
      <c r="K4" s="75">
        <v>4.7E-2</v>
      </c>
      <c r="L4" s="76">
        <v>7.9000000000000001E-2</v>
      </c>
      <c r="M4" s="74">
        <v>3.7999999999999999E-2</v>
      </c>
      <c r="N4" s="13">
        <v>0.17499999999999999</v>
      </c>
      <c r="O4" s="14">
        <v>0.318</v>
      </c>
      <c r="P4" s="15">
        <v>0.46600000000000003</v>
      </c>
      <c r="Q4" s="13">
        <v>0.17599999999999999</v>
      </c>
      <c r="R4" s="13"/>
      <c r="S4" s="14">
        <v>0.37823683444864709</v>
      </c>
      <c r="T4" s="15"/>
      <c r="U4" s="13"/>
      <c r="V4" s="14"/>
      <c r="W4" s="15"/>
      <c r="X4" s="13"/>
      <c r="Y4" s="14"/>
      <c r="Z4" s="15"/>
    </row>
    <row r="5" spans="1:26" x14ac:dyDescent="0.2">
      <c r="A5" s="11" t="s">
        <v>23</v>
      </c>
      <c r="B5" s="16">
        <v>0.35399999999999998</v>
      </c>
      <c r="C5" s="17">
        <v>0.5</v>
      </c>
      <c r="D5" s="18">
        <v>0.64500000000000002</v>
      </c>
      <c r="E5" s="16">
        <v>0.23400000000000001</v>
      </c>
      <c r="F5" s="16">
        <v>0.02</v>
      </c>
      <c r="G5" s="20">
        <v>0.02</v>
      </c>
      <c r="H5" s="18">
        <v>0.104</v>
      </c>
      <c r="I5" s="16">
        <v>5.8000000000000003E-2</v>
      </c>
      <c r="J5" s="74">
        <v>0</v>
      </c>
      <c r="K5" s="75">
        <v>0.02</v>
      </c>
      <c r="L5" s="76">
        <v>0.02</v>
      </c>
      <c r="M5" s="74">
        <v>5.2999999999999999E-2</v>
      </c>
      <c r="N5" s="16">
        <v>0.625</v>
      </c>
      <c r="O5" s="20">
        <v>0.625</v>
      </c>
      <c r="P5" s="18">
        <v>0.68799999999999994</v>
      </c>
      <c r="Q5" s="16">
        <v>0.56100000000000005</v>
      </c>
      <c r="R5" s="16"/>
      <c r="S5" s="17">
        <v>7.2155949956357282E-2</v>
      </c>
      <c r="T5" s="18"/>
      <c r="U5" s="16"/>
      <c r="V5" s="20"/>
      <c r="W5" s="18"/>
      <c r="X5" s="16"/>
      <c r="Y5" s="17"/>
      <c r="Z5" s="18"/>
    </row>
    <row r="6" spans="1:26" x14ac:dyDescent="0.2">
      <c r="A6" s="11" t="s">
        <v>24</v>
      </c>
      <c r="B6" s="13">
        <v>0.27800000000000002</v>
      </c>
      <c r="C6" s="14">
        <v>0.377</v>
      </c>
      <c r="D6" s="15">
        <v>0.39</v>
      </c>
      <c r="E6" s="13">
        <v>0.26400000000000001</v>
      </c>
      <c r="F6" s="13">
        <v>6.0000000000000001E-3</v>
      </c>
      <c r="G6" s="14">
        <v>1.9E-2</v>
      </c>
      <c r="H6" s="15">
        <v>5.1999999999999998E-2</v>
      </c>
      <c r="I6" s="13">
        <v>2.7E-2</v>
      </c>
      <c r="J6" s="74">
        <v>2.5999999999999999E-2</v>
      </c>
      <c r="K6" s="75">
        <v>2.5999999999999999E-2</v>
      </c>
      <c r="L6" s="76">
        <v>0.21099999999999999</v>
      </c>
      <c r="M6" s="74">
        <v>6.0999999999999999E-2</v>
      </c>
      <c r="N6" s="13">
        <v>0.22500000000000001</v>
      </c>
      <c r="O6" s="14">
        <v>0.22500000000000001</v>
      </c>
      <c r="P6" s="15">
        <v>0.245</v>
      </c>
      <c r="Q6" s="13">
        <v>0.22900000000000001</v>
      </c>
      <c r="R6" s="13"/>
      <c r="S6" s="14">
        <v>0.2219959266802444</v>
      </c>
      <c r="T6" s="15"/>
      <c r="U6" s="13"/>
      <c r="V6" s="14"/>
      <c r="W6" s="15"/>
      <c r="X6" s="13"/>
      <c r="Y6" s="14"/>
      <c r="Z6" s="15"/>
    </row>
    <row r="7" spans="1:26" x14ac:dyDescent="0.2">
      <c r="A7" s="11"/>
      <c r="B7" s="13"/>
      <c r="C7" s="14"/>
      <c r="D7" s="15"/>
      <c r="E7" s="13"/>
      <c r="F7" s="13"/>
      <c r="G7" s="14"/>
      <c r="H7" s="15"/>
      <c r="I7" s="13"/>
      <c r="J7" s="74"/>
      <c r="K7" s="75"/>
      <c r="L7" s="76"/>
      <c r="M7" s="74"/>
      <c r="N7" s="13"/>
      <c r="O7" s="14"/>
      <c r="P7" s="15"/>
      <c r="Q7" s="13"/>
      <c r="R7" s="13"/>
      <c r="S7" s="14"/>
      <c r="T7" s="15"/>
      <c r="U7" s="13"/>
      <c r="V7" s="14"/>
      <c r="W7" s="15"/>
      <c r="X7" s="13"/>
      <c r="Y7" s="14"/>
      <c r="Z7" s="15"/>
    </row>
    <row r="8" spans="1:26" x14ac:dyDescent="0.2">
      <c r="A8" s="11" t="s">
        <v>25</v>
      </c>
      <c r="B8" s="34">
        <v>7.6999999999999999E-2</v>
      </c>
      <c r="C8" s="35">
        <v>7.6999999999999999E-2</v>
      </c>
      <c r="D8" s="36">
        <v>7.6999999999999999E-2</v>
      </c>
      <c r="E8" s="34">
        <v>6.5000000000000002E-2</v>
      </c>
      <c r="F8" s="34">
        <v>0</v>
      </c>
      <c r="G8" s="35">
        <v>1.7999999999999999E-2</v>
      </c>
      <c r="H8" s="36">
        <v>5.5E-2</v>
      </c>
      <c r="I8" s="34">
        <v>1.9E-2</v>
      </c>
      <c r="J8" s="77">
        <v>0</v>
      </c>
      <c r="K8" s="78">
        <v>0</v>
      </c>
      <c r="L8" s="79">
        <v>0</v>
      </c>
      <c r="M8" s="77">
        <v>0.01</v>
      </c>
      <c r="N8" s="34">
        <v>2.8000000000000001E-2</v>
      </c>
      <c r="O8" s="35">
        <v>3.2000000000000001E-2</v>
      </c>
      <c r="P8" s="36">
        <v>3.6999999999999998E-2</v>
      </c>
      <c r="Q8" s="34">
        <v>2.9000000000000001E-2</v>
      </c>
      <c r="R8" s="19"/>
      <c r="S8" s="20">
        <v>0.30468533407263654</v>
      </c>
      <c r="T8" s="21"/>
      <c r="U8" s="19"/>
      <c r="V8" s="20"/>
      <c r="W8" s="21"/>
      <c r="X8" s="19"/>
      <c r="Y8" s="20"/>
      <c r="Z8" s="21"/>
    </row>
    <row r="9" spans="1:26" x14ac:dyDescent="0.2">
      <c r="A9" s="11" t="s">
        <v>40</v>
      </c>
      <c r="B9" s="22">
        <v>3.0000000000000001E-3</v>
      </c>
      <c r="C9" s="23">
        <v>1.2999999999999999E-2</v>
      </c>
      <c r="D9" s="24">
        <v>2.3E-2</v>
      </c>
      <c r="E9" s="22">
        <v>2.5999999999999999E-2</v>
      </c>
      <c r="F9" s="22">
        <v>3.0000000000000001E-3</v>
      </c>
      <c r="G9" s="23">
        <v>3.0000000000000001E-3</v>
      </c>
      <c r="H9" s="24">
        <v>1.2999999999999999E-2</v>
      </c>
      <c r="I9" s="22">
        <v>1.7999999999999999E-2</v>
      </c>
      <c r="J9" s="74">
        <v>3.0000000000000001E-3</v>
      </c>
      <c r="K9" s="75">
        <v>3.0000000000000001E-3</v>
      </c>
      <c r="L9" s="76">
        <v>3.0000000000000001E-3</v>
      </c>
      <c r="M9" s="74">
        <v>7.0000000000000001E-3</v>
      </c>
      <c r="N9" s="22">
        <v>1.4E-2</v>
      </c>
      <c r="O9" s="23">
        <v>0.02</v>
      </c>
      <c r="P9" s="24">
        <v>6.0999999999999999E-2</v>
      </c>
      <c r="Q9" s="22">
        <v>3.2000000000000001E-2</v>
      </c>
      <c r="R9" s="34"/>
      <c r="S9" s="35">
        <v>0.40809537011366787</v>
      </c>
      <c r="T9" s="36"/>
      <c r="U9" s="34"/>
      <c r="V9" s="35"/>
      <c r="W9" s="36"/>
      <c r="X9" s="34"/>
      <c r="Y9" s="35"/>
      <c r="Z9" s="36"/>
    </row>
    <row r="10" spans="1:26" x14ac:dyDescent="0.2">
      <c r="A10" s="11" t="s">
        <v>26</v>
      </c>
      <c r="B10" s="19">
        <v>0</v>
      </c>
      <c r="C10" s="20">
        <v>0</v>
      </c>
      <c r="D10" s="21">
        <v>0</v>
      </c>
      <c r="E10" s="19">
        <v>5.8999999999999997E-2</v>
      </c>
      <c r="F10" s="19">
        <v>0</v>
      </c>
      <c r="G10" s="20">
        <v>0</v>
      </c>
      <c r="H10" s="21">
        <v>0</v>
      </c>
      <c r="I10" s="19">
        <v>2.1000000000000001E-2</v>
      </c>
      <c r="J10" s="74">
        <v>0</v>
      </c>
      <c r="K10" s="75">
        <v>0</v>
      </c>
      <c r="L10" s="76">
        <v>0</v>
      </c>
      <c r="M10" s="74">
        <v>0.02</v>
      </c>
      <c r="N10" s="19">
        <v>0</v>
      </c>
      <c r="O10" s="20">
        <v>0</v>
      </c>
      <c r="P10" s="21">
        <v>0</v>
      </c>
      <c r="Q10" s="19">
        <v>0.01</v>
      </c>
      <c r="R10" s="22"/>
      <c r="S10" s="23">
        <v>3.9090657055724981E-2</v>
      </c>
      <c r="T10" s="24"/>
      <c r="U10" s="22"/>
      <c r="V10" s="23"/>
      <c r="W10" s="24"/>
      <c r="X10" s="22"/>
      <c r="Y10" s="23"/>
      <c r="Z10" s="24"/>
    </row>
    <row r="11" spans="1:26" x14ac:dyDescent="0.2">
      <c r="A11" s="11" t="s">
        <v>27</v>
      </c>
      <c r="B11" s="22">
        <v>0</v>
      </c>
      <c r="C11" s="23">
        <v>0</v>
      </c>
      <c r="D11" s="24">
        <v>1.6E-2</v>
      </c>
      <c r="E11" s="22">
        <v>1.2999999999999999E-2</v>
      </c>
      <c r="F11" s="22">
        <v>5.0000000000000001E-3</v>
      </c>
      <c r="G11" s="23">
        <v>1.0999999999999999E-2</v>
      </c>
      <c r="H11" s="24">
        <v>1.6E-2</v>
      </c>
      <c r="I11" s="22">
        <v>3.4000000000000002E-2</v>
      </c>
      <c r="J11" s="74">
        <v>0</v>
      </c>
      <c r="K11" s="75">
        <v>0</v>
      </c>
      <c r="L11" s="76">
        <v>0</v>
      </c>
      <c r="M11" s="74">
        <v>0.02</v>
      </c>
      <c r="N11" s="22">
        <v>8.8999999999999996E-2</v>
      </c>
      <c r="O11" s="23">
        <v>0.123</v>
      </c>
      <c r="P11" s="24">
        <v>0.17399999999999999</v>
      </c>
      <c r="Q11" s="22">
        <v>0.18099999999999999</v>
      </c>
      <c r="R11" s="19"/>
      <c r="S11" s="20">
        <v>0.24812863875797062</v>
      </c>
      <c r="T11" s="21"/>
      <c r="U11" s="19"/>
      <c r="V11" s="20"/>
      <c r="W11" s="21"/>
      <c r="X11" s="19"/>
      <c r="Y11" s="20"/>
      <c r="Z11" s="21"/>
    </row>
    <row r="12" spans="1:26" x14ac:dyDescent="0.2">
      <c r="A12" s="11"/>
      <c r="B12" s="22"/>
      <c r="C12" s="23"/>
      <c r="D12" s="24"/>
      <c r="E12" s="22"/>
      <c r="F12" s="22"/>
      <c r="G12" s="23"/>
      <c r="H12" s="24"/>
      <c r="I12" s="22"/>
      <c r="J12" s="74"/>
      <c r="K12" s="75"/>
      <c r="L12" s="76"/>
      <c r="M12" s="74"/>
      <c r="N12" s="22"/>
      <c r="O12" s="23"/>
      <c r="P12" s="24"/>
      <c r="Q12" s="22"/>
      <c r="R12" s="19"/>
      <c r="S12" s="20"/>
      <c r="T12" s="21"/>
      <c r="U12" s="19"/>
      <c r="V12" s="20"/>
      <c r="W12" s="21"/>
      <c r="X12" s="19"/>
      <c r="Y12" s="20"/>
      <c r="Z12" s="21"/>
    </row>
    <row r="13" spans="1:26" x14ac:dyDescent="0.2">
      <c r="A13" s="11" t="s">
        <v>28</v>
      </c>
      <c r="B13" s="34">
        <v>0</v>
      </c>
      <c r="C13" s="35">
        <v>0</v>
      </c>
      <c r="D13" s="36">
        <v>0.216</v>
      </c>
      <c r="E13" s="34">
        <v>3.9E-2</v>
      </c>
      <c r="F13" s="34">
        <v>0</v>
      </c>
      <c r="G13" s="35">
        <v>0.05</v>
      </c>
      <c r="H13" s="36">
        <v>0.1</v>
      </c>
      <c r="I13" s="34">
        <v>3.5999999999999997E-2</v>
      </c>
      <c r="J13" s="77">
        <v>1.6E-2</v>
      </c>
      <c r="K13" s="78">
        <v>1.6E-2</v>
      </c>
      <c r="L13" s="79">
        <v>0.15</v>
      </c>
      <c r="M13" s="77">
        <v>0.04</v>
      </c>
      <c r="N13" s="34">
        <v>0</v>
      </c>
      <c r="O13" s="35">
        <v>1.7000000000000001E-2</v>
      </c>
      <c r="P13" s="36">
        <v>1.7000000000000001E-2</v>
      </c>
      <c r="Q13" s="34">
        <v>2.7E-2</v>
      </c>
      <c r="R13" s="22"/>
      <c r="S13" s="23">
        <v>4.661146887457835E-2</v>
      </c>
      <c r="T13" s="24"/>
      <c r="U13" s="22"/>
      <c r="V13" s="23"/>
      <c r="W13" s="24"/>
      <c r="X13" s="22"/>
      <c r="Y13" s="23"/>
      <c r="Z13" s="24"/>
    </row>
    <row r="14" spans="1:26" x14ac:dyDescent="0.2">
      <c r="A14" s="11" t="s">
        <v>29</v>
      </c>
      <c r="B14" s="25">
        <v>4.2000000000000003E-2</v>
      </c>
      <c r="C14" s="26">
        <v>5.1999999999999998E-2</v>
      </c>
      <c r="D14" s="27">
        <v>0.115</v>
      </c>
      <c r="E14" s="25">
        <v>4.1000000000000002E-2</v>
      </c>
      <c r="F14" s="25">
        <v>0.10199999999999999</v>
      </c>
      <c r="G14" s="26">
        <v>0.13200000000000001</v>
      </c>
      <c r="H14" s="27">
        <v>0.13800000000000001</v>
      </c>
      <c r="I14" s="25">
        <v>0.1</v>
      </c>
      <c r="J14" s="74">
        <v>3.0000000000000001E-3</v>
      </c>
      <c r="K14" s="75">
        <v>3.0000000000000001E-3</v>
      </c>
      <c r="L14" s="76">
        <v>7.5999999999999998E-2</v>
      </c>
      <c r="M14" s="74">
        <v>0.02</v>
      </c>
      <c r="N14" s="25">
        <v>6.0000000000000001E-3</v>
      </c>
      <c r="O14" s="26">
        <v>0.02</v>
      </c>
      <c r="P14" s="27">
        <v>4.5999999999999999E-2</v>
      </c>
      <c r="Q14" s="25">
        <v>2.5000000000000001E-2</v>
      </c>
      <c r="R14" s="19"/>
      <c r="S14" s="20">
        <v>0.2333639987733824</v>
      </c>
      <c r="T14" s="21"/>
      <c r="U14" s="19"/>
      <c r="V14" s="20"/>
      <c r="W14" s="21"/>
      <c r="X14" s="19"/>
      <c r="Y14" s="20"/>
      <c r="Z14" s="21"/>
    </row>
    <row r="15" spans="1:26" x14ac:dyDescent="0.2">
      <c r="A15" s="11" t="s">
        <v>30</v>
      </c>
      <c r="B15" s="16">
        <v>0</v>
      </c>
      <c r="C15" s="17">
        <v>5.0000000000000001E-3</v>
      </c>
      <c r="D15" s="18">
        <v>5.8000000000000003E-2</v>
      </c>
      <c r="E15" s="16">
        <v>2.4E-2</v>
      </c>
      <c r="F15" s="16">
        <v>0</v>
      </c>
      <c r="G15" s="20">
        <v>5.0000000000000001E-3</v>
      </c>
      <c r="H15" s="18">
        <v>5.8000000000000003E-2</v>
      </c>
      <c r="I15" s="16">
        <v>2.3E-2</v>
      </c>
      <c r="J15" s="74">
        <v>0</v>
      </c>
      <c r="K15" s="75">
        <v>0</v>
      </c>
      <c r="L15" s="76">
        <v>5.8000000000000003E-2</v>
      </c>
      <c r="M15" s="74">
        <v>0.02</v>
      </c>
      <c r="N15" s="16">
        <v>0</v>
      </c>
      <c r="O15" s="20">
        <v>5.0000000000000001E-3</v>
      </c>
      <c r="P15" s="18">
        <v>5.8000000000000003E-2</v>
      </c>
      <c r="Q15" s="16">
        <v>2.3E-2</v>
      </c>
      <c r="R15" s="34"/>
      <c r="S15" s="35">
        <v>0.14550751303281201</v>
      </c>
      <c r="T15" s="36"/>
      <c r="U15" s="34"/>
      <c r="V15" s="35"/>
      <c r="W15" s="36"/>
      <c r="X15" s="34"/>
      <c r="Y15" s="35"/>
      <c r="Z15" s="36"/>
    </row>
    <row r="16" spans="1:26" x14ac:dyDescent="0.2">
      <c r="A16" s="11" t="s">
        <v>54</v>
      </c>
      <c r="B16" s="25">
        <v>0</v>
      </c>
      <c r="C16" s="26">
        <v>0</v>
      </c>
      <c r="D16" s="27">
        <v>0</v>
      </c>
      <c r="E16" s="25">
        <v>0.01</v>
      </c>
      <c r="F16" s="25">
        <v>0</v>
      </c>
      <c r="G16" s="26">
        <v>0</v>
      </c>
      <c r="H16" s="27">
        <v>0</v>
      </c>
      <c r="I16" s="25">
        <v>1.2999999999999999E-2</v>
      </c>
      <c r="J16" s="74">
        <v>1.7000000000000001E-2</v>
      </c>
      <c r="K16" s="75">
        <v>1.7000000000000001E-2</v>
      </c>
      <c r="L16" s="76">
        <v>3.5000000000000003E-2</v>
      </c>
      <c r="M16" s="74">
        <v>0.02</v>
      </c>
      <c r="N16" s="25">
        <v>1.7000000000000001E-2</v>
      </c>
      <c r="O16" s="26">
        <v>1.7000000000000001E-2</v>
      </c>
      <c r="P16" s="27">
        <v>1.7000000000000001E-2</v>
      </c>
      <c r="Q16" s="25">
        <v>1.7000000000000001E-2</v>
      </c>
      <c r="R16" s="25"/>
      <c r="S16" s="26">
        <v>4.4004906470407848E-2</v>
      </c>
      <c r="T16" s="27"/>
      <c r="U16" s="25"/>
      <c r="V16" s="26"/>
      <c r="W16" s="27"/>
      <c r="X16" s="25"/>
      <c r="Y16" s="26"/>
      <c r="Z16" s="27"/>
    </row>
    <row r="17" spans="1:26" x14ac:dyDescent="0.2">
      <c r="A17" s="11" t="s">
        <v>31</v>
      </c>
      <c r="B17" s="16">
        <v>1.7999999999999999E-2</v>
      </c>
      <c r="C17" s="20">
        <v>2.8000000000000001E-2</v>
      </c>
      <c r="D17" s="18">
        <v>2.8000000000000001E-2</v>
      </c>
      <c r="E17" s="16">
        <v>2.5999999999999999E-2</v>
      </c>
      <c r="F17" s="16">
        <v>0</v>
      </c>
      <c r="G17" s="20">
        <v>8.9999999999999993E-3</v>
      </c>
      <c r="H17" s="18">
        <v>8.9999999999999993E-3</v>
      </c>
      <c r="I17" s="16">
        <v>0.01</v>
      </c>
      <c r="J17" s="74">
        <v>0</v>
      </c>
      <c r="K17" s="75">
        <v>8.9999999999999993E-3</v>
      </c>
      <c r="L17" s="76">
        <v>4.5999999999999999E-2</v>
      </c>
      <c r="M17" s="74">
        <v>0.02</v>
      </c>
      <c r="N17" s="16">
        <v>0</v>
      </c>
      <c r="O17" s="20">
        <v>8.9999999999999993E-3</v>
      </c>
      <c r="P17" s="18">
        <v>8.9999999999999993E-3</v>
      </c>
      <c r="Q17" s="16">
        <v>8.0000000000000002E-3</v>
      </c>
      <c r="R17" s="16"/>
      <c r="S17" s="17">
        <v>8.2183379331493403E-2</v>
      </c>
      <c r="T17" s="18"/>
      <c r="U17" s="16"/>
      <c r="V17" s="20"/>
      <c r="W17" s="18"/>
      <c r="X17" s="16"/>
      <c r="Y17" s="17"/>
      <c r="Z17" s="18"/>
    </row>
    <row r="18" spans="1:26" x14ac:dyDescent="0.2">
      <c r="A18" s="11" t="s">
        <v>32</v>
      </c>
      <c r="B18" s="25">
        <v>2.5000000000000001E-2</v>
      </c>
      <c r="C18" s="26">
        <v>2.5000000000000001E-2</v>
      </c>
      <c r="D18" s="27">
        <v>5.3999999999999999E-2</v>
      </c>
      <c r="E18" s="25">
        <v>3.2000000000000001E-2</v>
      </c>
      <c r="F18" s="25">
        <v>4.3999999999999997E-2</v>
      </c>
      <c r="G18" s="26">
        <v>4.3999999999999997E-2</v>
      </c>
      <c r="H18" s="27">
        <v>0.06</v>
      </c>
      <c r="I18" s="25">
        <v>3.4000000000000002E-2</v>
      </c>
      <c r="J18" s="74">
        <v>3.0000000000000001E-3</v>
      </c>
      <c r="K18" s="75">
        <v>1.2E-2</v>
      </c>
      <c r="L18" s="76">
        <v>6.3E-2</v>
      </c>
      <c r="M18" s="74">
        <v>0.02</v>
      </c>
      <c r="N18" s="25">
        <v>3.0000000000000001E-3</v>
      </c>
      <c r="O18" s="26">
        <v>1.2999999999999999E-2</v>
      </c>
      <c r="P18" s="27">
        <v>6.4000000000000001E-2</v>
      </c>
      <c r="Q18" s="25">
        <v>2.1000000000000001E-2</v>
      </c>
      <c r="R18" s="25"/>
      <c r="S18" s="26">
        <v>0.24149034038638453</v>
      </c>
      <c r="T18" s="27"/>
      <c r="U18" s="25"/>
      <c r="V18" s="26"/>
      <c r="W18" s="27"/>
      <c r="X18" s="25"/>
      <c r="Y18" s="26"/>
      <c r="Z18" s="27"/>
    </row>
    <row r="19" spans="1:26" x14ac:dyDescent="0.2">
      <c r="A19" s="11" t="s">
        <v>33</v>
      </c>
      <c r="B19" s="16">
        <v>1.7000000000000001E-2</v>
      </c>
      <c r="C19" s="17">
        <v>1.7000000000000001E-2</v>
      </c>
      <c r="D19" s="18">
        <v>8.6999999999999994E-2</v>
      </c>
      <c r="E19" s="16">
        <v>0.03</v>
      </c>
      <c r="F19" s="16">
        <v>1.7000000000000001E-2</v>
      </c>
      <c r="G19" s="20">
        <v>1.7000000000000001E-2</v>
      </c>
      <c r="H19" s="18">
        <v>8.6999999999999994E-2</v>
      </c>
      <c r="I19" s="16">
        <v>0.03</v>
      </c>
      <c r="J19" s="74">
        <v>1.7000000000000001E-2</v>
      </c>
      <c r="K19" s="75">
        <v>1.7000000000000001E-2</v>
      </c>
      <c r="L19" s="76">
        <v>7.0000000000000007E-2</v>
      </c>
      <c r="M19" s="74">
        <v>2.1999999999999999E-2</v>
      </c>
      <c r="N19" s="16">
        <v>1.7999999999999999E-2</v>
      </c>
      <c r="O19" s="20">
        <v>1.7999999999999999E-2</v>
      </c>
      <c r="P19" s="18">
        <v>8.7999999999999995E-2</v>
      </c>
      <c r="Q19" s="16">
        <v>0.03</v>
      </c>
      <c r="R19" s="16"/>
      <c r="S19" s="20">
        <v>4.4004906470407848E-2</v>
      </c>
      <c r="T19" s="18"/>
      <c r="U19" s="16"/>
      <c r="V19" s="20"/>
      <c r="W19" s="18"/>
      <c r="X19" s="16"/>
      <c r="Y19" s="20"/>
      <c r="Z19" s="18"/>
    </row>
    <row r="20" spans="1:26" x14ac:dyDescent="0.2">
      <c r="A20" s="37" t="s">
        <v>34</v>
      </c>
      <c r="B20" s="38">
        <v>0</v>
      </c>
      <c r="C20" s="39">
        <v>8.9999999999999993E-3</v>
      </c>
      <c r="D20" s="40">
        <v>2.3E-2</v>
      </c>
      <c r="E20" s="38">
        <v>2.1999999999999999E-2</v>
      </c>
      <c r="F20" s="38">
        <v>0</v>
      </c>
      <c r="G20" s="39">
        <v>8.9999999999999993E-3</v>
      </c>
      <c r="H20" s="40">
        <v>2.3E-2</v>
      </c>
      <c r="I20" s="38">
        <v>2.1999999999999999E-2</v>
      </c>
      <c r="J20" s="80">
        <v>0</v>
      </c>
      <c r="K20" s="81">
        <v>8.9999999999999993E-3</v>
      </c>
      <c r="L20" s="82">
        <v>2.3E-2</v>
      </c>
      <c r="M20" s="80">
        <v>2.1999999999999999E-2</v>
      </c>
      <c r="N20" s="38">
        <v>0</v>
      </c>
      <c r="O20" s="39">
        <v>8.9999999999999993E-3</v>
      </c>
      <c r="P20" s="40">
        <v>2.4E-2</v>
      </c>
      <c r="Q20" s="38">
        <v>2.1999999999999999E-2</v>
      </c>
      <c r="R20" s="25"/>
      <c r="S20" s="26">
        <v>0.16283348666053357</v>
      </c>
      <c r="T20" s="27"/>
      <c r="U20" s="25"/>
      <c r="V20" s="26"/>
      <c r="W20" s="27"/>
      <c r="X20" s="25"/>
      <c r="Y20" s="26"/>
      <c r="Z20" s="27"/>
    </row>
    <row r="21" spans="1:26" x14ac:dyDescent="0.2">
      <c r="A21" s="66"/>
      <c r="B21" s="25"/>
      <c r="C21" s="26"/>
      <c r="D21" s="27"/>
      <c r="E21" s="25"/>
      <c r="F21" s="25"/>
      <c r="G21" s="26"/>
      <c r="H21" s="27"/>
      <c r="I21" s="25"/>
      <c r="J21" s="74"/>
      <c r="K21" s="75"/>
      <c r="L21" s="76"/>
      <c r="M21" s="74"/>
      <c r="N21" s="25"/>
      <c r="O21" s="26"/>
      <c r="P21" s="27"/>
      <c r="Q21" s="25"/>
      <c r="R21" s="25"/>
      <c r="S21" s="26"/>
      <c r="T21" s="27"/>
      <c r="U21" s="25"/>
      <c r="V21" s="26"/>
      <c r="W21" s="27"/>
      <c r="X21" s="25"/>
      <c r="Y21" s="26"/>
      <c r="Z21" s="27"/>
    </row>
    <row r="22" spans="1:26" x14ac:dyDescent="0.2">
      <c r="A22" s="66" t="s">
        <v>72</v>
      </c>
      <c r="B22" s="25">
        <f>0.327611*B3+0.378237*B4+0.072156*B5+0.221996*B6</f>
        <v>0.23699039199999999</v>
      </c>
      <c r="C22" s="25">
        <f t="shared" ref="C22:Q22" si="0">0.327611*C3+0.378237*C4+0.072156*C5+0.221996*C6</f>
        <v>0.30397004900000002</v>
      </c>
      <c r="D22" s="25">
        <f t="shared" si="0"/>
        <v>0.35016877800000001</v>
      </c>
      <c r="E22" s="25">
        <f t="shared" si="0"/>
        <v>0.21135989799999999</v>
      </c>
      <c r="F22" s="25">
        <f t="shared" si="0"/>
        <v>0.11488618</v>
      </c>
      <c r="G22" s="25">
        <f t="shared" si="0"/>
        <v>0.134230075</v>
      </c>
      <c r="H22" s="25">
        <f t="shared" si="0"/>
        <v>0.16853644100000001</v>
      </c>
      <c r="I22" s="25">
        <f t="shared" si="0"/>
        <v>0.10721991799999998</v>
      </c>
      <c r="J22" s="74">
        <f t="shared" si="0"/>
        <v>1.5906897999999999E-2</v>
      </c>
      <c r="K22" s="74">
        <f t="shared" si="0"/>
        <v>4.1372705000000003E-2</v>
      </c>
      <c r="L22" s="74">
        <f t="shared" si="0"/>
        <v>0.101097769</v>
      </c>
      <c r="M22" s="74">
        <f t="shared" si="0"/>
        <v>4.0256915999999997E-2</v>
      </c>
      <c r="N22" s="25">
        <f t="shared" si="0"/>
        <v>0.16123807500000001</v>
      </c>
      <c r="O22" s="25">
        <f t="shared" si="0"/>
        <v>0.21532596600000001</v>
      </c>
      <c r="P22" s="25">
        <f t="shared" si="0"/>
        <v>0.28029079000000001</v>
      </c>
      <c r="Q22" s="25">
        <f t="shared" si="0"/>
        <v>0.16017958899999998</v>
      </c>
      <c r="R22" s="25"/>
      <c r="S22" s="26"/>
      <c r="T22" s="27"/>
      <c r="U22" s="25"/>
      <c r="V22" s="26"/>
      <c r="W22" s="27"/>
      <c r="X22" s="25"/>
      <c r="Y22" s="26"/>
      <c r="Z22" s="27"/>
    </row>
    <row r="23" spans="1:26" x14ac:dyDescent="0.2">
      <c r="A23" s="66" t="s">
        <v>73</v>
      </c>
      <c r="B23" s="25">
        <f>0.304685*B8+0.408095*B9+0.0309091*B10+0.248129*B11</f>
        <v>2.4685029999999997E-2</v>
      </c>
      <c r="C23" s="25">
        <f t="shared" ref="C23:Q23" si="1">0.304685*C8+0.408095*C9+0.0309091*C10+0.248129*C11</f>
        <v>2.8765979999999997E-2</v>
      </c>
      <c r="D23" s="25">
        <f t="shared" si="1"/>
        <v>3.6816993999999999E-2</v>
      </c>
      <c r="E23" s="25">
        <f t="shared" si="1"/>
        <v>3.5464308900000005E-2</v>
      </c>
      <c r="F23" s="25">
        <f t="shared" si="1"/>
        <v>2.4649300000000002E-3</v>
      </c>
      <c r="G23" s="25">
        <f t="shared" si="1"/>
        <v>9.4380339999999997E-3</v>
      </c>
      <c r="H23" s="25">
        <f t="shared" si="1"/>
        <v>2.6032973999999997E-2</v>
      </c>
      <c r="I23" s="25">
        <f t="shared" si="1"/>
        <v>2.2220202100000003E-2</v>
      </c>
      <c r="J23" s="74">
        <f t="shared" si="1"/>
        <v>1.2242850000000001E-3</v>
      </c>
      <c r="K23" s="74">
        <f t="shared" si="1"/>
        <v>1.2242850000000001E-3</v>
      </c>
      <c r="L23" s="74">
        <f t="shared" si="1"/>
        <v>1.2242850000000001E-3</v>
      </c>
      <c r="M23" s="74">
        <f t="shared" si="1"/>
        <v>1.1484277000000001E-2</v>
      </c>
      <c r="N23" s="25">
        <f t="shared" si="1"/>
        <v>3.6327990999999997E-2</v>
      </c>
      <c r="O23" s="25">
        <f t="shared" si="1"/>
        <v>4.8431687000000001E-2</v>
      </c>
      <c r="P23" s="25">
        <f t="shared" si="1"/>
        <v>7.9341585999999992E-2</v>
      </c>
      <c r="Q23" s="25">
        <f t="shared" si="1"/>
        <v>6.7115344999999993E-2</v>
      </c>
      <c r="R23" s="25"/>
      <c r="S23" s="26"/>
      <c r="T23" s="27"/>
      <c r="U23" s="25"/>
      <c r="V23" s="26"/>
      <c r="W23" s="27"/>
      <c r="X23" s="25"/>
      <c r="Y23" s="26"/>
      <c r="Z23" s="27"/>
    </row>
    <row r="24" spans="1:26" x14ac:dyDescent="0.2">
      <c r="A24" s="66" t="s">
        <v>74</v>
      </c>
      <c r="B24" s="25">
        <f>0.046611*B13+0.233364*B14+0.145508*B15+0.044005*B16+0.082183*B17+0.24149*B18+0.044005*B19+0.162833*B20</f>
        <v>1.8065917000000001E-2</v>
      </c>
      <c r="C24" s="25">
        <f t="shared" ref="C24:Q24" si="2">0.046611*C13+0.233364*C14+0.145508*C15+0.044005*C16+0.082183*C17+0.24149*C18+0.044005*C19+0.162833*C20</f>
        <v>2.3414424E-2</v>
      </c>
      <c r="D24" s="25">
        <f t="shared" si="2"/>
        <v>6.8259477999999998E-2</v>
      </c>
      <c r="E24" s="25">
        <f t="shared" si="2"/>
        <v>3.0084909E-2</v>
      </c>
      <c r="F24" s="25">
        <f t="shared" si="2"/>
        <v>3.5176773000000001E-2</v>
      </c>
      <c r="G24" s="25">
        <f t="shared" si="2"/>
        <v>4.7440927000000008E-2</v>
      </c>
      <c r="H24" s="25">
        <f t="shared" si="2"/>
        <v>6.8107437000000007E-2</v>
      </c>
      <c r="I24" s="25">
        <f t="shared" si="2"/>
        <v>4.2868110999999993E-2</v>
      </c>
      <c r="J24" s="74">
        <f t="shared" si="2"/>
        <v>3.6665080000000006E-3</v>
      </c>
      <c r="K24" s="74">
        <f t="shared" si="2"/>
        <v>8.0450620000000004E-3</v>
      </c>
      <c r="L24" s="74">
        <f t="shared" si="2"/>
        <v>6.0526749999999997E-2</v>
      </c>
      <c r="M24" s="74">
        <f t="shared" si="2"/>
        <v>2.1345876000000003E-2</v>
      </c>
      <c r="N24" s="25">
        <f t="shared" si="2"/>
        <v>3.6648290000000005E-3</v>
      </c>
      <c r="O24" s="25">
        <f t="shared" si="2"/>
        <v>1.3071896000000001E-2</v>
      </c>
      <c r="P24" s="25">
        <f t="shared" si="2"/>
        <v>4.4690118999999993E-2</v>
      </c>
      <c r="Q24" s="25">
        <f t="shared" si="2"/>
        <v>2.1818595999999999E-2</v>
      </c>
      <c r="R24" s="25"/>
      <c r="S24" s="26"/>
      <c r="T24" s="27"/>
      <c r="U24" s="25"/>
      <c r="V24" s="26"/>
      <c r="W24" s="27"/>
      <c r="X24" s="25"/>
      <c r="Y24" s="26"/>
      <c r="Z24" s="27"/>
    </row>
    <row r="25" spans="1:26" x14ac:dyDescent="0.2">
      <c r="A25" s="66" t="s">
        <v>6</v>
      </c>
      <c r="B25" s="34">
        <v>0</v>
      </c>
      <c r="C25" s="35">
        <v>0</v>
      </c>
      <c r="D25" s="36">
        <v>0</v>
      </c>
      <c r="E25" s="34">
        <v>1.9E-2</v>
      </c>
      <c r="F25" s="34">
        <v>6.0000000000000001E-3</v>
      </c>
      <c r="G25" s="35">
        <v>7.0000000000000001E-3</v>
      </c>
      <c r="H25" s="36">
        <v>0.33800000000000002</v>
      </c>
      <c r="I25" s="34">
        <v>7.0999999999999994E-2</v>
      </c>
      <c r="J25" s="77">
        <v>0.43</v>
      </c>
      <c r="K25" s="78">
        <v>0.43</v>
      </c>
      <c r="L25" s="79">
        <v>0.443</v>
      </c>
      <c r="M25" s="77">
        <v>0.40600000000000003</v>
      </c>
      <c r="N25" s="28">
        <v>2.5999999999999999E-2</v>
      </c>
      <c r="O25" s="10">
        <v>6.6000000000000003E-2</v>
      </c>
      <c r="P25" s="29">
        <v>0.25800000000000001</v>
      </c>
      <c r="Q25" s="28">
        <v>7.5999999999999998E-2</v>
      </c>
      <c r="R25" s="16"/>
      <c r="S25" s="17"/>
      <c r="T25" s="18"/>
      <c r="U25" s="16"/>
      <c r="V25" s="20"/>
      <c r="W25" s="18"/>
      <c r="X25" s="16"/>
      <c r="Y25" s="17"/>
      <c r="Z25" s="18"/>
    </row>
    <row r="26" spans="1:26" x14ac:dyDescent="0.2">
      <c r="A26" s="66" t="s">
        <v>59</v>
      </c>
      <c r="B26" s="25">
        <v>0.04</v>
      </c>
      <c r="C26" s="26">
        <v>0.04</v>
      </c>
      <c r="D26" s="27">
        <v>0.12</v>
      </c>
      <c r="E26" s="25">
        <v>5.6000000000000001E-2</v>
      </c>
      <c r="F26" s="25">
        <v>0</v>
      </c>
      <c r="G26" s="26">
        <v>0</v>
      </c>
      <c r="H26" s="27">
        <v>0</v>
      </c>
      <c r="I26" s="25">
        <v>0.08</v>
      </c>
      <c r="J26" s="74">
        <v>0</v>
      </c>
      <c r="K26" s="75">
        <v>0</v>
      </c>
      <c r="L26" s="76">
        <v>0</v>
      </c>
      <c r="M26" s="74">
        <v>4.2999999999999997E-2</v>
      </c>
      <c r="N26" s="25">
        <v>0</v>
      </c>
      <c r="O26" s="26">
        <v>0.04</v>
      </c>
      <c r="P26" s="27">
        <v>0.36</v>
      </c>
      <c r="Q26" s="25">
        <v>6.7000000000000004E-2</v>
      </c>
      <c r="R26" s="38"/>
      <c r="S26" s="39"/>
      <c r="T26" s="40"/>
      <c r="U26" s="38"/>
      <c r="V26" s="39"/>
      <c r="W26" s="40"/>
      <c r="X26" s="38"/>
      <c r="Y26" s="39"/>
      <c r="Z26" s="40"/>
    </row>
    <row r="27" spans="1:26" x14ac:dyDescent="0.2">
      <c r="A27" s="66" t="s">
        <v>60</v>
      </c>
      <c r="B27" s="16">
        <v>0</v>
      </c>
      <c r="C27" s="20">
        <v>0</v>
      </c>
      <c r="D27" s="18">
        <v>0</v>
      </c>
      <c r="E27" s="16">
        <v>2.1000000000000001E-2</v>
      </c>
      <c r="F27" s="16">
        <v>0</v>
      </c>
      <c r="G27" s="20">
        <v>0</v>
      </c>
      <c r="H27" s="18">
        <v>9.5000000000000001E-2</v>
      </c>
      <c r="I27" s="16">
        <v>4.3999999999999997E-2</v>
      </c>
      <c r="J27" s="74">
        <v>4.7E-2</v>
      </c>
      <c r="K27" s="75">
        <v>4.7E-2</v>
      </c>
      <c r="L27" s="76">
        <v>4.7E-2</v>
      </c>
      <c r="M27" s="74">
        <v>5.2999999999999999E-2</v>
      </c>
      <c r="N27" s="16">
        <v>0</v>
      </c>
      <c r="O27" s="20">
        <v>0</v>
      </c>
      <c r="P27" s="18">
        <v>0</v>
      </c>
      <c r="Q27" s="16">
        <v>6.8000000000000005E-2</v>
      </c>
    </row>
    <row r="28" spans="1:26" x14ac:dyDescent="0.2">
      <c r="A28" s="66" t="s">
        <v>13</v>
      </c>
      <c r="B28" s="25">
        <v>0</v>
      </c>
      <c r="C28" s="26">
        <v>0</v>
      </c>
      <c r="D28" s="27">
        <v>0</v>
      </c>
      <c r="E28" s="25">
        <v>2.5999999999999999E-2</v>
      </c>
      <c r="F28" s="25">
        <v>0.23400000000000001</v>
      </c>
      <c r="G28" s="26">
        <v>0.255</v>
      </c>
      <c r="H28" s="27">
        <v>0.31900000000000001</v>
      </c>
      <c r="I28" s="25">
        <v>0.26500000000000001</v>
      </c>
      <c r="J28" s="74">
        <v>0.128</v>
      </c>
      <c r="K28" s="75">
        <v>0.128</v>
      </c>
      <c r="L28" s="76">
        <v>0.17</v>
      </c>
      <c r="M28" s="74">
        <v>0.14599999999999999</v>
      </c>
      <c r="N28" s="25">
        <v>0.17</v>
      </c>
      <c r="O28" s="26">
        <v>0.27700000000000002</v>
      </c>
      <c r="P28" s="27">
        <v>0.36199999999999999</v>
      </c>
      <c r="Q28" s="25">
        <v>0.219</v>
      </c>
      <c r="R28" s="34"/>
      <c r="S28" s="35"/>
      <c r="T28" s="36"/>
      <c r="U28" s="34"/>
      <c r="V28" s="35"/>
      <c r="W28" s="36"/>
      <c r="X28" s="34"/>
      <c r="Y28" s="35"/>
      <c r="Z28" s="36"/>
    </row>
    <row r="29" spans="1:26" x14ac:dyDescent="0.2">
      <c r="A29" s="66" t="s">
        <v>14</v>
      </c>
      <c r="B29" s="16">
        <v>0.23200000000000001</v>
      </c>
      <c r="C29" s="20">
        <v>0.34100000000000003</v>
      </c>
      <c r="D29" s="18">
        <v>0.47799999999999998</v>
      </c>
      <c r="E29" s="16">
        <v>0.17699999999999999</v>
      </c>
      <c r="F29" s="16">
        <v>7.9000000000000001E-2</v>
      </c>
      <c r="G29" s="20">
        <v>0.152</v>
      </c>
      <c r="H29" s="18">
        <v>0.34699999999999998</v>
      </c>
      <c r="I29" s="16">
        <v>0.124</v>
      </c>
      <c r="J29" s="74">
        <v>0.08</v>
      </c>
      <c r="K29" s="75">
        <v>0.18099999999999999</v>
      </c>
      <c r="L29" s="76">
        <v>0.253</v>
      </c>
      <c r="M29" s="74">
        <v>0.106</v>
      </c>
      <c r="N29" s="16">
        <v>7.9000000000000001E-2</v>
      </c>
      <c r="O29" s="20">
        <v>0.123</v>
      </c>
      <c r="P29" s="18">
        <v>0.28899999999999998</v>
      </c>
      <c r="Q29" s="16">
        <v>9.9000000000000005E-2</v>
      </c>
      <c r="R29" s="25"/>
      <c r="S29" s="26"/>
      <c r="T29" s="27"/>
      <c r="U29" s="25"/>
      <c r="V29" s="26"/>
      <c r="W29" s="27"/>
      <c r="X29" s="25"/>
      <c r="Y29" s="26"/>
      <c r="Z29" s="27"/>
    </row>
    <row r="30" spans="1:26" x14ac:dyDescent="0.2">
      <c r="A30" s="66" t="s">
        <v>16</v>
      </c>
      <c r="B30" s="25">
        <v>0</v>
      </c>
      <c r="C30" s="26">
        <v>0</v>
      </c>
      <c r="D30" s="27">
        <v>0</v>
      </c>
      <c r="E30" s="25">
        <v>1.2999999999999999E-2</v>
      </c>
      <c r="F30" s="25">
        <v>3.5000000000000003E-2</v>
      </c>
      <c r="G30" s="26">
        <v>4.2000000000000003E-2</v>
      </c>
      <c r="H30" s="27">
        <v>8.5000000000000006E-2</v>
      </c>
      <c r="I30" s="25">
        <v>4.3999999999999997E-2</v>
      </c>
      <c r="J30" s="74">
        <v>7.0000000000000001E-3</v>
      </c>
      <c r="K30" s="75">
        <v>2.1000000000000001E-2</v>
      </c>
      <c r="L30" s="76">
        <v>8.5000000000000006E-2</v>
      </c>
      <c r="M30" s="74">
        <v>3.1E-2</v>
      </c>
      <c r="N30" s="25">
        <v>0.186</v>
      </c>
      <c r="O30" s="26">
        <v>0.23599999999999999</v>
      </c>
      <c r="P30" s="27">
        <v>0.27100000000000002</v>
      </c>
      <c r="Q30" s="25">
        <v>0.129</v>
      </c>
      <c r="R30" s="16"/>
      <c r="S30" s="20"/>
      <c r="T30" s="18"/>
      <c r="U30" s="16"/>
      <c r="V30" s="20"/>
      <c r="W30" s="18"/>
      <c r="X30" s="16"/>
      <c r="Y30" s="20"/>
      <c r="Z30" s="18"/>
    </row>
    <row r="31" spans="1:26" x14ac:dyDescent="0.2">
      <c r="A31" s="66" t="s">
        <v>61</v>
      </c>
      <c r="B31" s="16">
        <v>0.33600000000000002</v>
      </c>
      <c r="C31" s="20">
        <v>0.377</v>
      </c>
      <c r="D31" s="18">
        <v>0.622</v>
      </c>
      <c r="E31" s="16">
        <v>0.35699999999999998</v>
      </c>
      <c r="F31" s="16">
        <v>7.0000000000000007E-2</v>
      </c>
      <c r="G31" s="20">
        <v>7.0000000000000007E-2</v>
      </c>
      <c r="H31" s="18">
        <v>0.111</v>
      </c>
      <c r="I31" s="16">
        <v>9.2999999999999999E-2</v>
      </c>
      <c r="J31" s="74">
        <v>0</v>
      </c>
      <c r="K31" s="75">
        <v>8.0000000000000002E-3</v>
      </c>
      <c r="L31" s="76">
        <v>1.6E-2</v>
      </c>
      <c r="M31" s="74">
        <v>2.5000000000000001E-2</v>
      </c>
      <c r="N31" s="16">
        <v>0</v>
      </c>
      <c r="O31" s="20">
        <v>8.0000000000000002E-3</v>
      </c>
      <c r="P31" s="18">
        <v>1.6E-2</v>
      </c>
      <c r="Q31" s="16">
        <v>2.5000000000000001E-2</v>
      </c>
      <c r="R31" s="25"/>
      <c r="S31" s="26"/>
      <c r="T31" s="27"/>
      <c r="U31" s="25"/>
      <c r="V31" s="26"/>
      <c r="W31" s="27"/>
      <c r="X31" s="25"/>
      <c r="Y31" s="26"/>
      <c r="Z31" s="27"/>
    </row>
    <row r="32" spans="1:26" x14ac:dyDescent="0.2">
      <c r="A32" s="66" t="s">
        <v>19</v>
      </c>
      <c r="B32" s="38">
        <v>0.68700000000000006</v>
      </c>
      <c r="C32" s="39">
        <v>0.75800000000000001</v>
      </c>
      <c r="D32" s="40">
        <v>0.83</v>
      </c>
      <c r="E32" s="38">
        <v>0.82799999999999996</v>
      </c>
      <c r="F32" s="38">
        <v>0.312</v>
      </c>
      <c r="G32" s="39">
        <v>0.32100000000000001</v>
      </c>
      <c r="H32" s="40">
        <v>0.36599999999999999</v>
      </c>
      <c r="I32" s="38">
        <v>0.41099999999999998</v>
      </c>
      <c r="J32" s="80">
        <v>0</v>
      </c>
      <c r="K32" s="81">
        <v>0</v>
      </c>
      <c r="L32" s="82">
        <v>0</v>
      </c>
      <c r="M32" s="80">
        <v>3.3000000000000002E-2</v>
      </c>
      <c r="N32" s="38">
        <v>0</v>
      </c>
      <c r="O32" s="39">
        <v>0</v>
      </c>
      <c r="P32" s="40">
        <v>0</v>
      </c>
      <c r="Q32" s="38">
        <v>3.3000000000000002E-2</v>
      </c>
      <c r="R32" s="16"/>
      <c r="S32" s="20"/>
      <c r="T32" s="18"/>
      <c r="U32" s="16"/>
      <c r="V32" s="20"/>
      <c r="W32" s="18"/>
      <c r="X32" s="16"/>
      <c r="Y32" s="20"/>
      <c r="Z32" s="18"/>
    </row>
    <row r="33" spans="2:26" x14ac:dyDescent="0.2">
      <c r="B33">
        <f>MIN(B25:B32)</f>
        <v>0</v>
      </c>
      <c r="Q33" s="66"/>
      <c r="R33" s="25"/>
      <c r="S33" s="26"/>
      <c r="T33" s="27"/>
      <c r="U33" s="25"/>
      <c r="V33" s="26"/>
      <c r="W33" s="27"/>
      <c r="X33" s="25"/>
      <c r="Y33" s="26"/>
      <c r="Z33" s="27"/>
    </row>
    <row r="34" spans="2:26" x14ac:dyDescent="0.2">
      <c r="Q34" s="66"/>
      <c r="R34" s="16"/>
      <c r="S34" s="20"/>
      <c r="T34" s="18"/>
      <c r="U34" s="16"/>
      <c r="V34" s="20"/>
      <c r="W34" s="18"/>
      <c r="X34" s="16"/>
      <c r="Y34" s="20"/>
      <c r="Z34" s="18"/>
    </row>
    <row r="35" spans="2:26" x14ac:dyDescent="0.2">
      <c r="Q35" s="66"/>
      <c r="R35" s="38"/>
      <c r="S35" s="39"/>
      <c r="T35" s="40"/>
      <c r="U35" s="38"/>
      <c r="V35" s="39"/>
      <c r="W35" s="40"/>
      <c r="X35" s="38"/>
      <c r="Y35" s="39"/>
      <c r="Z35" s="40"/>
    </row>
    <row r="36" spans="2:26" x14ac:dyDescent="0.2">
      <c r="Q36" s="50"/>
      <c r="R36" s="60"/>
      <c r="S36" s="55"/>
      <c r="T36" s="42"/>
      <c r="U36" s="51"/>
    </row>
    <row r="37" spans="2:26" ht="15" thickBot="1" x14ac:dyDescent="0.25">
      <c r="Q37" s="56"/>
      <c r="R37" s="62"/>
      <c r="S37" s="63"/>
      <c r="T37" s="57"/>
      <c r="U37" s="58"/>
    </row>
  </sheetData>
  <mergeCells count="7">
    <mergeCell ref="X1:Z1"/>
    <mergeCell ref="R1:T1"/>
    <mergeCell ref="U1:W1"/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7FDF-D0AD-4AA9-985D-49251C96CEFC}">
  <dimension ref="A1:AB34"/>
  <sheetViews>
    <sheetView workbookViewId="0">
      <selection activeCell="F39" sqref="F39"/>
    </sheetView>
  </sheetViews>
  <sheetFormatPr defaultRowHeight="14.25" x14ac:dyDescent="0.2"/>
  <cols>
    <col min="1" max="1" width="17" customWidth="1"/>
    <col min="14" max="14" width="5.125" customWidth="1"/>
    <col min="15" max="15" width="16.375" customWidth="1"/>
  </cols>
  <sheetData>
    <row r="1" spans="1:28" x14ac:dyDescent="0.2">
      <c r="A1" s="65" t="s">
        <v>63</v>
      </c>
      <c r="B1" s="86" t="s">
        <v>66</v>
      </c>
      <c r="C1" s="86"/>
      <c r="D1" s="86"/>
      <c r="E1" s="86"/>
      <c r="F1" s="86" t="s">
        <v>67</v>
      </c>
      <c r="G1" s="86"/>
      <c r="H1" s="86"/>
      <c r="I1" s="86"/>
      <c r="J1" s="86" t="s">
        <v>68</v>
      </c>
      <c r="K1" s="86"/>
      <c r="L1" s="86"/>
      <c r="M1" s="86"/>
      <c r="O1" t="s">
        <v>77</v>
      </c>
      <c r="P1" t="s">
        <v>71</v>
      </c>
      <c r="Q1" s="86" t="s">
        <v>66</v>
      </c>
      <c r="R1" s="86"/>
      <c r="S1" s="86"/>
      <c r="T1" s="86"/>
      <c r="U1" s="86" t="s">
        <v>67</v>
      </c>
      <c r="V1" s="86"/>
      <c r="W1" s="86"/>
      <c r="X1" s="86"/>
      <c r="Y1" s="86" t="s">
        <v>68</v>
      </c>
      <c r="Z1" s="86"/>
      <c r="AA1" s="86"/>
      <c r="AB1" s="86"/>
    </row>
    <row r="2" spans="1:28" x14ac:dyDescent="0.2">
      <c r="A2" s="12" t="s">
        <v>11</v>
      </c>
      <c r="B2" s="12" t="s">
        <v>2</v>
      </c>
      <c r="C2" s="12" t="s">
        <v>3</v>
      </c>
      <c r="D2" s="12" t="s">
        <v>45</v>
      </c>
      <c r="E2" s="12" t="s">
        <v>63</v>
      </c>
      <c r="F2" s="12" t="s">
        <v>2</v>
      </c>
      <c r="G2" s="12" t="s">
        <v>3</v>
      </c>
      <c r="H2" s="12" t="s">
        <v>45</v>
      </c>
      <c r="I2" s="12" t="s">
        <v>63</v>
      </c>
      <c r="J2" s="12" t="s">
        <v>2</v>
      </c>
      <c r="K2" s="12" t="s">
        <v>3</v>
      </c>
      <c r="L2" s="12" t="s">
        <v>45</v>
      </c>
      <c r="M2" s="12" t="s">
        <v>63</v>
      </c>
      <c r="Q2" s="12" t="s">
        <v>2</v>
      </c>
      <c r="R2" s="12" t="s">
        <v>3</v>
      </c>
      <c r="S2" s="12" t="s">
        <v>45</v>
      </c>
      <c r="T2" s="12" t="s">
        <v>63</v>
      </c>
      <c r="U2" s="12" t="s">
        <v>2</v>
      </c>
      <c r="V2" s="12" t="s">
        <v>3</v>
      </c>
      <c r="W2" s="12" t="s">
        <v>45</v>
      </c>
      <c r="X2" s="12" t="s">
        <v>63</v>
      </c>
      <c r="Y2" s="12" t="s">
        <v>2</v>
      </c>
      <c r="Z2" s="12" t="s">
        <v>3</v>
      </c>
      <c r="AA2" s="12" t="s">
        <v>45</v>
      </c>
      <c r="AB2" s="12" t="s">
        <v>63</v>
      </c>
    </row>
    <row r="3" spans="1:28" x14ac:dyDescent="0.2">
      <c r="A3" s="11" t="s">
        <v>21</v>
      </c>
      <c r="B3" s="28">
        <v>0.09</v>
      </c>
      <c r="C3" s="10">
        <v>0.05</v>
      </c>
      <c r="D3" s="10">
        <v>7.2999999999999995E-2</v>
      </c>
      <c r="E3" s="29">
        <v>2.5999999999999999E-2</v>
      </c>
      <c r="F3" s="28">
        <v>0.35599999999999998</v>
      </c>
      <c r="G3" s="10">
        <v>0.46600000000000003</v>
      </c>
      <c r="H3" s="10">
        <v>0.47499999999999998</v>
      </c>
      <c r="I3" s="29">
        <v>0.39700000000000002</v>
      </c>
      <c r="J3" s="28">
        <f>(F3-B3)/B3</f>
        <v>2.9555555555555557</v>
      </c>
      <c r="K3" s="28">
        <f t="shared" ref="K3:M3" si="0">(G3-C3)/C3</f>
        <v>8.32</v>
      </c>
      <c r="L3" s="28">
        <f t="shared" si="0"/>
        <v>5.506849315068493</v>
      </c>
      <c r="M3" s="28">
        <f t="shared" si="0"/>
        <v>14.26923076923077</v>
      </c>
      <c r="O3">
        <v>1126</v>
      </c>
      <c r="P3">
        <f>O3/3437</f>
        <v>0.32761128891475122</v>
      </c>
    </row>
    <row r="4" spans="1:28" x14ac:dyDescent="0.2">
      <c r="A4" s="11" t="s">
        <v>22</v>
      </c>
      <c r="B4" s="13">
        <v>0.17499999999999999</v>
      </c>
      <c r="C4" s="14">
        <v>0.318</v>
      </c>
      <c r="D4" s="14">
        <v>0.46600000000000003</v>
      </c>
      <c r="E4" s="15">
        <v>0.17699999999999999</v>
      </c>
      <c r="F4" s="13">
        <v>0.39</v>
      </c>
      <c r="G4" s="14">
        <v>0.49399999999999999</v>
      </c>
      <c r="H4" s="14">
        <v>0.502</v>
      </c>
      <c r="I4" s="15">
        <v>0.19500000000000001</v>
      </c>
      <c r="J4" s="28">
        <f t="shared" ref="J4:J32" si="1">(F4-B4)/B4</f>
        <v>1.2285714285714289</v>
      </c>
      <c r="K4" s="28">
        <f t="shared" ref="K4:K32" si="2">(G4-C4)/C4</f>
        <v>0.55345911949685533</v>
      </c>
      <c r="L4" s="28">
        <f t="shared" ref="L4:L32" si="3">(H4-D4)/D4</f>
        <v>7.7253218884120123E-2</v>
      </c>
      <c r="M4" s="28">
        <f t="shared" ref="M4:M32" si="4">(I4-E4)/E4</f>
        <v>0.10169491525423738</v>
      </c>
      <c r="O4">
        <v>1300</v>
      </c>
      <c r="P4">
        <f t="shared" ref="P4:P6" si="5">O4/3437</f>
        <v>0.37823683444864709</v>
      </c>
    </row>
    <row r="5" spans="1:28" x14ac:dyDescent="0.2">
      <c r="A5" s="11" t="s">
        <v>23</v>
      </c>
      <c r="B5" s="16">
        <v>0.625</v>
      </c>
      <c r="C5" s="17">
        <v>0.625</v>
      </c>
      <c r="D5" s="17">
        <v>0.68799999999999994</v>
      </c>
      <c r="E5" s="18">
        <v>0.56100000000000005</v>
      </c>
      <c r="F5" s="16">
        <v>0.77100000000000002</v>
      </c>
      <c r="G5" s="20">
        <v>0.91700000000000004</v>
      </c>
      <c r="H5" s="20">
        <v>0.91700000000000004</v>
      </c>
      <c r="I5" s="18">
        <v>0.52100000000000002</v>
      </c>
      <c r="J5" s="28">
        <f t="shared" si="1"/>
        <v>0.23360000000000003</v>
      </c>
      <c r="K5" s="28">
        <f t="shared" si="2"/>
        <v>0.46720000000000006</v>
      </c>
      <c r="L5" s="28">
        <f t="shared" si="3"/>
        <v>0.33284883720930247</v>
      </c>
      <c r="M5" s="28">
        <f t="shared" si="4"/>
        <v>-7.1301247771836065E-2</v>
      </c>
      <c r="O5">
        <v>248</v>
      </c>
      <c r="P5">
        <f t="shared" si="5"/>
        <v>7.2155949956357282E-2</v>
      </c>
    </row>
    <row r="6" spans="1:28" x14ac:dyDescent="0.2">
      <c r="A6" s="11" t="s">
        <v>24</v>
      </c>
      <c r="B6" s="13">
        <v>0.22500000000000001</v>
      </c>
      <c r="C6" s="14">
        <v>0.22500000000000001</v>
      </c>
      <c r="D6" s="14">
        <v>0.245</v>
      </c>
      <c r="E6" s="15">
        <v>0.23</v>
      </c>
      <c r="F6" s="13">
        <v>0.55000000000000004</v>
      </c>
      <c r="G6" s="14">
        <v>0.629</v>
      </c>
      <c r="H6" s="14">
        <v>0.629</v>
      </c>
      <c r="I6" s="15">
        <v>0.26500000000000001</v>
      </c>
      <c r="J6" s="28">
        <f t="shared" si="1"/>
        <v>1.4444444444444446</v>
      </c>
      <c r="K6" s="28">
        <f t="shared" si="2"/>
        <v>1.7955555555555556</v>
      </c>
      <c r="L6" s="28">
        <f t="shared" si="3"/>
        <v>1.5673469387755103</v>
      </c>
      <c r="M6" s="28">
        <f t="shared" si="4"/>
        <v>0.15217391304347827</v>
      </c>
      <c r="O6">
        <v>763</v>
      </c>
      <c r="P6">
        <f t="shared" si="5"/>
        <v>0.2219959266802444</v>
      </c>
    </row>
    <row r="7" spans="1:28" x14ac:dyDescent="0.2">
      <c r="A7" s="11"/>
      <c r="B7" s="13"/>
      <c r="C7" s="14"/>
      <c r="D7" s="14"/>
      <c r="E7" s="15"/>
      <c r="F7" s="13"/>
      <c r="G7" s="14"/>
      <c r="H7" s="14"/>
      <c r="I7" s="15"/>
      <c r="J7" s="28"/>
      <c r="K7" s="28"/>
      <c r="L7" s="28"/>
      <c r="M7" s="28"/>
      <c r="O7" s="3">
        <f>SUM(O3:O6)</f>
        <v>3437</v>
      </c>
      <c r="Q7">
        <f>B3*P3+B4*P4+B5*P5+B6*P6</f>
        <v>0.19072301425661914</v>
      </c>
      <c r="R7">
        <f>C3*P3+C4*P4+P5*P5+C6*P6</f>
        <v>0.19181544241756668</v>
      </c>
      <c r="S7">
        <f>D3*P3+D4*P4+D5*P5+D6*P6</f>
        <v>0.30420628455048004</v>
      </c>
      <c r="T7">
        <f>E3*P3+E4*P4+E5*P5+E6*P6</f>
        <v>0.16700436427116672</v>
      </c>
      <c r="U7">
        <f>F3*P3+F4*P4+F5*P5+F6*P6</f>
        <v>0.44187198137910971</v>
      </c>
      <c r="V7">
        <f>G3*P3+G4*P4+G5*P5+G6*P6</f>
        <v>0.5453183008437591</v>
      </c>
      <c r="W7">
        <f>H3*P3+H4*P4+H5*P5+H6*P6</f>
        <v>0.55129269711958095</v>
      </c>
      <c r="X7">
        <f>I3*P3+I4*P4+I5*P5+I6*P6</f>
        <v>0.30024003491416934</v>
      </c>
      <c r="Y7">
        <f>(U7-Q7)/Q7</f>
        <v>1.3168257019290179</v>
      </c>
      <c r="Z7">
        <f t="shared" ref="Z7:AB7" si="6">(V7-R7)/R7</f>
        <v>1.8429322163574575</v>
      </c>
      <c r="AA7">
        <f t="shared" si="6"/>
        <v>0.81223309680868661</v>
      </c>
      <c r="AB7">
        <f t="shared" si="6"/>
        <v>0.79779753795335839</v>
      </c>
    </row>
    <row r="8" spans="1:28" x14ac:dyDescent="0.2">
      <c r="A8" s="11" t="s">
        <v>25</v>
      </c>
      <c r="B8" s="34">
        <v>2.8000000000000001E-2</v>
      </c>
      <c r="C8" s="35">
        <v>7.2999999999999995E-2</v>
      </c>
      <c r="D8" s="35">
        <v>9.6000000000000002E-2</v>
      </c>
      <c r="E8" s="36">
        <v>4.7E-2</v>
      </c>
      <c r="F8" s="34">
        <v>0.188</v>
      </c>
      <c r="G8" s="35">
        <v>0.27100000000000002</v>
      </c>
      <c r="H8" s="35">
        <v>0.27100000000000002</v>
      </c>
      <c r="I8" s="36">
        <v>7.8E-2</v>
      </c>
      <c r="J8" s="28">
        <f t="shared" si="1"/>
        <v>5.7142857142857144</v>
      </c>
      <c r="K8" s="28">
        <f t="shared" si="2"/>
        <v>2.7123287671232879</v>
      </c>
      <c r="L8" s="28">
        <f t="shared" si="3"/>
        <v>1.8229166666666667</v>
      </c>
      <c r="M8" s="28">
        <f t="shared" si="4"/>
        <v>0.65957446808510634</v>
      </c>
      <c r="O8">
        <v>1099</v>
      </c>
      <c r="P8">
        <f>O8/3607</f>
        <v>0.30468533407263654</v>
      </c>
    </row>
    <row r="9" spans="1:28" x14ac:dyDescent="0.2">
      <c r="A9" s="11" t="s">
        <v>40</v>
      </c>
      <c r="B9" s="22">
        <v>3.4000000000000002E-2</v>
      </c>
      <c r="C9" s="23">
        <v>5.0999999999999997E-2</v>
      </c>
      <c r="D9" s="23">
        <v>0.11</v>
      </c>
      <c r="E9" s="24">
        <v>4.1000000000000002E-2</v>
      </c>
      <c r="F9" s="22">
        <v>0.17299999999999999</v>
      </c>
      <c r="G9" s="23">
        <v>0.23400000000000001</v>
      </c>
      <c r="H9" s="23">
        <v>0.23499999999999999</v>
      </c>
      <c r="I9" s="24">
        <v>7.8E-2</v>
      </c>
      <c r="J9" s="28">
        <f t="shared" si="1"/>
        <v>4.0882352941176467</v>
      </c>
      <c r="K9" s="28">
        <f t="shared" si="2"/>
        <v>3.5882352941176476</v>
      </c>
      <c r="L9" s="28">
        <f t="shared" si="3"/>
        <v>1.1363636363636362</v>
      </c>
      <c r="M9" s="28">
        <f t="shared" si="4"/>
        <v>0.90243902439024382</v>
      </c>
      <c r="O9">
        <v>1472</v>
      </c>
      <c r="P9">
        <f t="shared" ref="P9:P11" si="7">O9/3607</f>
        <v>0.40809537011366787</v>
      </c>
    </row>
    <row r="10" spans="1:28" x14ac:dyDescent="0.2">
      <c r="A10" s="11" t="s">
        <v>26</v>
      </c>
      <c r="B10" s="19">
        <v>0</v>
      </c>
      <c r="C10" s="20">
        <v>0</v>
      </c>
      <c r="D10" s="20">
        <v>0</v>
      </c>
      <c r="E10" s="21">
        <v>5.2999999999999999E-2</v>
      </c>
      <c r="F10" s="19">
        <v>0.25900000000000001</v>
      </c>
      <c r="G10" s="20">
        <v>0.37</v>
      </c>
      <c r="H10" s="20">
        <v>0.39600000000000002</v>
      </c>
      <c r="I10" s="21">
        <v>0.14799999999999999</v>
      </c>
      <c r="J10" s="28" t="e">
        <f t="shared" si="1"/>
        <v>#DIV/0!</v>
      </c>
      <c r="K10" s="28" t="e">
        <f t="shared" si="2"/>
        <v>#DIV/0!</v>
      </c>
      <c r="L10" s="28" t="e">
        <f t="shared" si="3"/>
        <v>#DIV/0!</v>
      </c>
      <c r="M10" s="28">
        <f t="shared" si="4"/>
        <v>1.7924528301886793</v>
      </c>
      <c r="O10">
        <v>141</v>
      </c>
      <c r="P10">
        <f t="shared" si="7"/>
        <v>3.9090657055724981E-2</v>
      </c>
    </row>
    <row r="11" spans="1:28" x14ac:dyDescent="0.2">
      <c r="A11" s="11" t="s">
        <v>27</v>
      </c>
      <c r="B11" s="22">
        <v>0.09</v>
      </c>
      <c r="C11" s="23">
        <v>0.124</v>
      </c>
      <c r="D11" s="23">
        <v>0.17399999999999999</v>
      </c>
      <c r="E11" s="24">
        <v>0.18099999999999999</v>
      </c>
      <c r="F11" s="22">
        <v>0.34799999999999998</v>
      </c>
      <c r="G11" s="23">
        <v>0.438</v>
      </c>
      <c r="H11" s="23">
        <v>0.45200000000000001</v>
      </c>
      <c r="I11" s="24">
        <v>0.19700000000000001</v>
      </c>
      <c r="J11" s="28">
        <f t="shared" si="1"/>
        <v>2.8666666666666667</v>
      </c>
      <c r="K11" s="28">
        <f t="shared" si="2"/>
        <v>2.532258064516129</v>
      </c>
      <c r="L11" s="28">
        <f t="shared" si="3"/>
        <v>1.5977011494252875</v>
      </c>
      <c r="M11" s="28">
        <f t="shared" si="4"/>
        <v>8.8397790055248698E-2</v>
      </c>
      <c r="O11">
        <v>895</v>
      </c>
      <c r="P11">
        <f t="shared" si="7"/>
        <v>0.24812863875797062</v>
      </c>
    </row>
    <row r="12" spans="1:28" x14ac:dyDescent="0.2">
      <c r="A12" s="11"/>
      <c r="B12" s="22"/>
      <c r="C12" s="23"/>
      <c r="D12" s="23"/>
      <c r="E12" s="24"/>
      <c r="F12" s="22"/>
      <c r="G12" s="23"/>
      <c r="H12" s="23"/>
      <c r="I12" s="24"/>
      <c r="J12" s="28"/>
      <c r="K12" s="28"/>
      <c r="L12" s="28"/>
      <c r="M12" s="28"/>
      <c r="O12" s="3">
        <f>SUM(O8:O11)</f>
        <v>3607</v>
      </c>
      <c r="Q12">
        <f>B8*P8+B9*P9+B10*P10+B11*P11</f>
        <v>4.4738009426115888E-2</v>
      </c>
      <c r="R12">
        <f>C8*P8+C9*P9+C10*P10+C11*P11</f>
        <v>7.3822844469087878E-2</v>
      </c>
      <c r="S12">
        <f>D8*P8+D9*P9+D10*P10+D11*P11</f>
        <v>0.11731466592736346</v>
      </c>
      <c r="T12">
        <f>E8*P8+E9*P9+E10*P10+E11*P11</f>
        <v>7.80352093152204E-2</v>
      </c>
      <c r="U12">
        <f>F8*P8+F9*P9+F10*P10+F11*P11</f>
        <v>0.22435458830052676</v>
      </c>
      <c r="V12">
        <f>G8*P8+G9*P9+G10*P10+G11*P11</f>
        <v>0.30120792902689214</v>
      </c>
      <c r="W12">
        <f>H8*P8+H9*P9+H10*P10+H11*P11</f>
        <v>0.30610618242306625</v>
      </c>
      <c r="X12">
        <f>I8*P8+I9*P9+I10*P10+I11*P11</f>
        <v>0.11026365400609925</v>
      </c>
      <c r="Y12">
        <f>(U12-Q12)/Q12</f>
        <v>4.0148540620933257</v>
      </c>
      <c r="Z12">
        <f t="shared" ref="Z12:AB12" si="8">(V12-R12)/R12</f>
        <v>3.0801452611734312</v>
      </c>
      <c r="AA12">
        <f t="shared" si="8"/>
        <v>1.6092746376023859</v>
      </c>
      <c r="AB12">
        <f t="shared" si="8"/>
        <v>0.41299876009421871</v>
      </c>
    </row>
    <row r="13" spans="1:28" x14ac:dyDescent="0.2">
      <c r="A13" s="11" t="s">
        <v>28</v>
      </c>
      <c r="B13" s="34">
        <v>0.05</v>
      </c>
      <c r="C13" s="35">
        <v>8.3000000000000004E-2</v>
      </c>
      <c r="D13" s="35">
        <v>0.13300000000000001</v>
      </c>
      <c r="E13" s="36">
        <v>5.6000000000000001E-2</v>
      </c>
      <c r="F13" s="34">
        <v>0.4</v>
      </c>
      <c r="G13" s="35">
        <v>0.55000000000000004</v>
      </c>
      <c r="H13" s="35">
        <v>0.55000000000000004</v>
      </c>
      <c r="I13" s="36">
        <v>0.15</v>
      </c>
      <c r="J13" s="28">
        <f t="shared" si="1"/>
        <v>7</v>
      </c>
      <c r="K13" s="28">
        <f t="shared" si="2"/>
        <v>5.6265060240963853</v>
      </c>
      <c r="L13" s="28">
        <f t="shared" si="3"/>
        <v>3.1353383458646618</v>
      </c>
      <c r="M13" s="28">
        <f t="shared" si="4"/>
        <v>1.6785714285714286</v>
      </c>
      <c r="O13">
        <v>304</v>
      </c>
      <c r="P13">
        <f>O13/6522</f>
        <v>4.661146887457835E-2</v>
      </c>
    </row>
    <row r="14" spans="1:28" x14ac:dyDescent="0.2">
      <c r="A14" s="11" t="s">
        <v>29</v>
      </c>
      <c r="B14" s="25">
        <v>0.01</v>
      </c>
      <c r="C14" s="26">
        <v>0.02</v>
      </c>
      <c r="D14" s="26">
        <v>7.9000000000000001E-2</v>
      </c>
      <c r="E14" s="27">
        <v>2.5000000000000001E-2</v>
      </c>
      <c r="F14" s="25">
        <v>0.32</v>
      </c>
      <c r="G14" s="26">
        <v>0.442</v>
      </c>
      <c r="H14" s="26">
        <v>0.48899999999999999</v>
      </c>
      <c r="I14" s="27">
        <v>0.13600000000000001</v>
      </c>
      <c r="J14" s="28">
        <f t="shared" si="1"/>
        <v>31</v>
      </c>
      <c r="K14" s="28">
        <f t="shared" si="2"/>
        <v>21.099999999999998</v>
      </c>
      <c r="L14" s="28">
        <f t="shared" si="3"/>
        <v>5.1898734177215182</v>
      </c>
      <c r="M14" s="28">
        <f t="shared" si="4"/>
        <v>4.4400000000000004</v>
      </c>
      <c r="O14">
        <v>1522</v>
      </c>
      <c r="P14">
        <f t="shared" ref="P14:P20" si="9">O14/6522</f>
        <v>0.2333639987733824</v>
      </c>
    </row>
    <row r="15" spans="1:28" x14ac:dyDescent="0.2">
      <c r="A15" s="11" t="s">
        <v>30</v>
      </c>
      <c r="B15" s="16">
        <v>4.8000000000000001E-2</v>
      </c>
      <c r="C15" s="20">
        <v>6.3E-2</v>
      </c>
      <c r="D15" s="20">
        <v>9.5000000000000001E-2</v>
      </c>
      <c r="E15" s="18">
        <v>5.0999999999999997E-2</v>
      </c>
      <c r="F15" s="16">
        <v>0.153</v>
      </c>
      <c r="G15" s="20">
        <v>0.25900000000000001</v>
      </c>
      <c r="H15" s="20">
        <v>0.26300000000000001</v>
      </c>
      <c r="I15" s="18">
        <v>5.8000000000000003E-2</v>
      </c>
      <c r="J15" s="28">
        <f t="shared" si="1"/>
        <v>2.1875</v>
      </c>
      <c r="K15" s="28">
        <f t="shared" si="2"/>
        <v>3.1111111111111112</v>
      </c>
      <c r="L15" s="28">
        <f t="shared" si="3"/>
        <v>1.7684210526315791</v>
      </c>
      <c r="M15" s="28">
        <f t="shared" si="4"/>
        <v>0.13725490196078444</v>
      </c>
      <c r="O15">
        <v>949</v>
      </c>
      <c r="P15">
        <f t="shared" si="9"/>
        <v>0.14550751303281201</v>
      </c>
    </row>
    <row r="16" spans="1:28" x14ac:dyDescent="0.2">
      <c r="A16" s="11" t="s">
        <v>54</v>
      </c>
      <c r="B16" s="25">
        <v>1.7999999999999999E-2</v>
      </c>
      <c r="C16" s="26">
        <v>1.7999999999999999E-2</v>
      </c>
      <c r="D16" s="26">
        <v>3.5000000000000003E-2</v>
      </c>
      <c r="E16" s="27">
        <v>2.1999999999999999E-2</v>
      </c>
      <c r="F16" s="25">
        <v>1.7999999999999999E-2</v>
      </c>
      <c r="G16" s="26">
        <v>3.5000000000000003E-2</v>
      </c>
      <c r="H16" s="26">
        <v>4.1000000000000002E-2</v>
      </c>
      <c r="I16" s="27">
        <v>2.1999999999999999E-2</v>
      </c>
      <c r="J16" s="28">
        <f t="shared" si="1"/>
        <v>0</v>
      </c>
      <c r="K16" s="28">
        <f t="shared" si="2"/>
        <v>0.94444444444444475</v>
      </c>
      <c r="L16" s="28">
        <f t="shared" si="3"/>
        <v>0.17142857142857137</v>
      </c>
      <c r="M16" s="28">
        <f t="shared" si="4"/>
        <v>0</v>
      </c>
      <c r="O16">
        <v>287</v>
      </c>
      <c r="P16">
        <f t="shared" si="9"/>
        <v>4.4004906470407848E-2</v>
      </c>
    </row>
    <row r="17" spans="1:28" x14ac:dyDescent="0.2">
      <c r="A17" s="11" t="s">
        <v>31</v>
      </c>
      <c r="B17" s="16">
        <v>8.9999999999999993E-3</v>
      </c>
      <c r="C17" s="20">
        <v>1.9E-2</v>
      </c>
      <c r="D17" s="20">
        <v>5.6000000000000001E-2</v>
      </c>
      <c r="E17" s="18">
        <v>0.02</v>
      </c>
      <c r="F17" s="16">
        <v>0.39300000000000002</v>
      </c>
      <c r="G17" s="20">
        <v>0.54200000000000004</v>
      </c>
      <c r="H17" s="20">
        <v>0.54200000000000004</v>
      </c>
      <c r="I17" s="18">
        <v>0.14099999999999999</v>
      </c>
      <c r="J17" s="28">
        <f t="shared" si="1"/>
        <v>42.666666666666671</v>
      </c>
      <c r="K17" s="28">
        <f t="shared" si="2"/>
        <v>27.526315789473685</v>
      </c>
      <c r="L17" s="28">
        <f t="shared" si="3"/>
        <v>8.6785714285714288</v>
      </c>
      <c r="M17" s="28">
        <f t="shared" si="4"/>
        <v>6.0499999999999989</v>
      </c>
      <c r="O17">
        <v>536</v>
      </c>
      <c r="P17">
        <f t="shared" si="9"/>
        <v>8.2183379331493403E-2</v>
      </c>
    </row>
    <row r="18" spans="1:28" x14ac:dyDescent="0.2">
      <c r="A18" s="11" t="s">
        <v>32</v>
      </c>
      <c r="B18" s="25">
        <v>6.4000000000000001E-2</v>
      </c>
      <c r="C18" s="26">
        <v>0.08</v>
      </c>
      <c r="D18" s="26">
        <v>0.09</v>
      </c>
      <c r="E18" s="27">
        <v>2.7E-2</v>
      </c>
      <c r="F18" s="25">
        <v>0.43</v>
      </c>
      <c r="G18" s="26">
        <v>0.627</v>
      </c>
      <c r="H18" s="26">
        <v>0.627</v>
      </c>
      <c r="I18" s="27">
        <v>0.19500000000000001</v>
      </c>
      <c r="J18" s="28">
        <f t="shared" si="1"/>
        <v>5.71875</v>
      </c>
      <c r="K18" s="28">
        <f t="shared" si="2"/>
        <v>6.8375000000000004</v>
      </c>
      <c r="L18" s="28">
        <f t="shared" si="3"/>
        <v>5.9666666666666677</v>
      </c>
      <c r="M18" s="28">
        <f t="shared" si="4"/>
        <v>6.2222222222222223</v>
      </c>
      <c r="O18">
        <v>1575</v>
      </c>
      <c r="P18">
        <f t="shared" si="9"/>
        <v>0.24149034038638453</v>
      </c>
    </row>
    <row r="19" spans="1:28" x14ac:dyDescent="0.2">
      <c r="A19" s="11" t="s">
        <v>33</v>
      </c>
      <c r="B19" s="16">
        <v>8.7999999999999995E-2</v>
      </c>
      <c r="C19" s="20">
        <v>0.105</v>
      </c>
      <c r="D19" s="20">
        <v>0.17499999999999999</v>
      </c>
      <c r="E19" s="18">
        <v>7.0000000000000007E-2</v>
      </c>
      <c r="F19" s="16">
        <v>0.21099999999999999</v>
      </c>
      <c r="G19" s="20">
        <v>0.26300000000000001</v>
      </c>
      <c r="H19" s="20">
        <v>0.27800000000000002</v>
      </c>
      <c r="I19" s="18">
        <v>0.123</v>
      </c>
      <c r="J19" s="28">
        <f t="shared" si="1"/>
        <v>1.3977272727272727</v>
      </c>
      <c r="K19" s="28">
        <f t="shared" si="2"/>
        <v>1.5047619047619052</v>
      </c>
      <c r="L19" s="28">
        <f t="shared" si="3"/>
        <v>0.58857142857142886</v>
      </c>
      <c r="M19" s="28">
        <f t="shared" si="4"/>
        <v>0.7571428571428569</v>
      </c>
      <c r="O19">
        <v>287</v>
      </c>
      <c r="P19">
        <f t="shared" si="9"/>
        <v>4.4004906470407848E-2</v>
      </c>
    </row>
    <row r="20" spans="1:28" x14ac:dyDescent="0.2">
      <c r="A20" s="37" t="s">
        <v>34</v>
      </c>
      <c r="B20" s="38">
        <v>2.4E-2</v>
      </c>
      <c r="C20" s="39">
        <v>2.8000000000000001E-2</v>
      </c>
      <c r="D20" s="39">
        <v>4.7E-2</v>
      </c>
      <c r="E20" s="40">
        <v>0.04</v>
      </c>
      <c r="F20" s="38">
        <v>0.36799999999999999</v>
      </c>
      <c r="G20" s="39">
        <v>0.42499999999999999</v>
      </c>
      <c r="H20" s="39">
        <v>0.42499999999999999</v>
      </c>
      <c r="I20" s="40">
        <v>0.151</v>
      </c>
      <c r="J20" s="28">
        <f t="shared" si="1"/>
        <v>14.333333333333332</v>
      </c>
      <c r="K20" s="28">
        <f t="shared" si="2"/>
        <v>14.178571428571427</v>
      </c>
      <c r="L20" s="28">
        <f t="shared" si="3"/>
        <v>8.0425531914893611</v>
      </c>
      <c r="M20" s="28">
        <f t="shared" si="4"/>
        <v>2.7749999999999995</v>
      </c>
      <c r="O20">
        <v>1062</v>
      </c>
      <c r="P20">
        <f t="shared" si="9"/>
        <v>0.16283348666053357</v>
      </c>
    </row>
    <row r="21" spans="1:28" x14ac:dyDescent="0.2">
      <c r="A21" s="66"/>
      <c r="B21" s="25"/>
      <c r="C21" s="26"/>
      <c r="D21" s="26"/>
      <c r="E21" s="27"/>
      <c r="F21" s="25"/>
      <c r="G21" s="26"/>
      <c r="H21" s="26"/>
      <c r="I21" s="27"/>
      <c r="J21" s="28"/>
      <c r="K21" s="28"/>
      <c r="L21" s="28"/>
      <c r="M21" s="28"/>
      <c r="O21" s="3">
        <f>SUM(O13:O20)</f>
        <v>6522</v>
      </c>
      <c r="Q21">
        <f>B13*P13+B14*P14+B15*P15+B16*P16+B17*P17+B18*P18+B19*P19+B20*P20</f>
        <v>3.6416130021465806E-2</v>
      </c>
      <c r="R21">
        <f>C13*P13+C14*P14+C15*P15+C16*P16+C17*P17+C18*P18+C19*P19+C20*P20</f>
        <v>4.8555657773689059E-2</v>
      </c>
      <c r="S21">
        <f>D13*P13+D14*P14+D15*P15+D16*P16+D17*P17+D18*P18+D19*P19+D20*P20</f>
        <v>8.1688899110702234E-2</v>
      </c>
      <c r="T21">
        <f>E13*P13+E14*P14+E15*P15+E16*P16+E17*P17+E18*P18+E19*P19+E20*P20</f>
        <v>3.459092302974548E-2</v>
      </c>
      <c r="U21">
        <f>F13*P13+F14*P14+F15*P15+F16*P16+F17*P17+F18*P18+F19*P19+F20*P20</f>
        <v>0.32172247776755591</v>
      </c>
      <c r="V21">
        <f>G13*P13+G14*P14+G15*P15+G16*P16+G17*P17+G18*P18+G19*P19+G20*P20</f>
        <v>0.44474517019319226</v>
      </c>
      <c r="W21">
        <f>H13*P13+H14*P14+H15*P15+H16*P16+H17*P17+H18*P18+H19*P19+H20*P20</f>
        <v>0.45721941122355103</v>
      </c>
      <c r="X21">
        <f>I13*P13+I14*P14+I15*P15+I16*P16+I17*P17+I18*P18+I19*P19+I20*P20</f>
        <v>0.1368157007053051</v>
      </c>
      <c r="Y21">
        <f>(U21-Q21)/Q21</f>
        <v>7.8346147044706225</v>
      </c>
      <c r="Z21">
        <f t="shared" ref="Z21:AB21" si="10">(V21-R21)/R21</f>
        <v>8.1594922319060235</v>
      </c>
      <c r="AA21">
        <f t="shared" si="10"/>
        <v>4.5970813195063585</v>
      </c>
      <c r="AB21">
        <f t="shared" si="10"/>
        <v>2.9552486236824134</v>
      </c>
    </row>
    <row r="22" spans="1:28" x14ac:dyDescent="0.2">
      <c r="A22" s="66" t="s">
        <v>72</v>
      </c>
      <c r="B22" s="25">
        <v>0.19072301425661914</v>
      </c>
      <c r="C22" s="26">
        <v>0.19181544241756668</v>
      </c>
      <c r="D22" s="26">
        <v>0.30420628455048004</v>
      </c>
      <c r="E22" s="27">
        <v>0.16700436427116672</v>
      </c>
      <c r="F22" s="25">
        <v>0.44187198137910971</v>
      </c>
      <c r="G22" s="26">
        <v>0.5453183008437591</v>
      </c>
      <c r="H22" s="26">
        <v>0.55129269711958095</v>
      </c>
      <c r="I22" s="27">
        <v>0.30024003491416934</v>
      </c>
      <c r="J22" s="28">
        <v>1.3168257019290179</v>
      </c>
      <c r="K22" s="28">
        <v>1.8429322163574575</v>
      </c>
      <c r="L22" s="28">
        <v>0.81223309680868661</v>
      </c>
      <c r="M22" s="28">
        <v>0.79779753795335839</v>
      </c>
      <c r="O22" s="3"/>
    </row>
    <row r="23" spans="1:28" x14ac:dyDescent="0.2">
      <c r="A23" s="66" t="s">
        <v>73</v>
      </c>
      <c r="B23" s="25">
        <v>4.4738009426115888E-2</v>
      </c>
      <c r="C23" s="26">
        <v>7.3822844469087878E-2</v>
      </c>
      <c r="D23" s="26">
        <v>0.11731466592736346</v>
      </c>
      <c r="E23" s="27">
        <v>7.80352093152204E-2</v>
      </c>
      <c r="F23" s="25">
        <v>0.22435458830052676</v>
      </c>
      <c r="G23" s="26">
        <v>0.30120792902689214</v>
      </c>
      <c r="H23" s="26">
        <v>0.30610618242306625</v>
      </c>
      <c r="I23" s="27">
        <v>0.11026365400609925</v>
      </c>
      <c r="J23" s="28">
        <v>4.0148540620933257</v>
      </c>
      <c r="K23" s="28">
        <v>3.0801452611734312</v>
      </c>
      <c r="L23" s="28">
        <v>1.6092746376023859</v>
      </c>
      <c r="M23" s="28">
        <v>0.41299876009421871</v>
      </c>
      <c r="O23" s="3"/>
    </row>
    <row r="24" spans="1:28" x14ac:dyDescent="0.2">
      <c r="A24" s="66" t="s">
        <v>76</v>
      </c>
      <c r="B24" s="25">
        <v>3.6416130021465806E-2</v>
      </c>
      <c r="C24" s="26">
        <v>4.8555657773689059E-2</v>
      </c>
      <c r="D24" s="26">
        <v>8.1688899110702234E-2</v>
      </c>
      <c r="E24" s="27">
        <v>3.459092302974548E-2</v>
      </c>
      <c r="F24" s="25">
        <v>0.32172247776755591</v>
      </c>
      <c r="G24" s="26">
        <v>0.44474517019319226</v>
      </c>
      <c r="H24" s="26">
        <v>0.45721941122355103</v>
      </c>
      <c r="I24" s="27">
        <v>0.1368157007053051</v>
      </c>
      <c r="J24" s="28">
        <v>7.8346147044706225</v>
      </c>
      <c r="K24" s="28">
        <v>8.1594922319060235</v>
      </c>
      <c r="L24" s="28">
        <v>4.5970813195063585</v>
      </c>
      <c r="M24" s="28">
        <v>2.9552486236824134</v>
      </c>
      <c r="O24" s="3"/>
    </row>
    <row r="25" spans="1:28" x14ac:dyDescent="0.2">
      <c r="A25" s="66" t="s">
        <v>6</v>
      </c>
      <c r="B25" s="34">
        <v>0.43</v>
      </c>
      <c r="C25" s="35">
        <v>0.43</v>
      </c>
      <c r="D25" s="35">
        <v>0.44400000000000001</v>
      </c>
      <c r="E25" s="36">
        <v>0.30599999999999999</v>
      </c>
      <c r="F25" s="34">
        <v>0.59599999999999997</v>
      </c>
      <c r="G25" s="35">
        <v>0.70199999999999996</v>
      </c>
      <c r="H25" s="35">
        <v>0.70499999999999996</v>
      </c>
      <c r="I25" s="36">
        <v>0.39700000000000002</v>
      </c>
      <c r="J25" s="28">
        <f t="shared" si="1"/>
        <v>0.38604651162790693</v>
      </c>
      <c r="K25" s="28">
        <f t="shared" si="2"/>
        <v>0.6325581395348836</v>
      </c>
      <c r="L25" s="28">
        <f t="shared" si="3"/>
        <v>0.58783783783783772</v>
      </c>
      <c r="M25" s="28">
        <f t="shared" si="4"/>
        <v>0.29738562091503279</v>
      </c>
    </row>
    <row r="26" spans="1:28" x14ac:dyDescent="0.2">
      <c r="A26" s="66" t="s">
        <v>59</v>
      </c>
      <c r="B26" s="25">
        <v>0.28000000000000003</v>
      </c>
      <c r="C26" s="26">
        <v>0.36</v>
      </c>
      <c r="D26" s="26">
        <v>0.58299999999999996</v>
      </c>
      <c r="E26" s="27">
        <v>0.22500000000000001</v>
      </c>
      <c r="F26" s="25">
        <v>0.64</v>
      </c>
      <c r="G26" s="26">
        <v>0.76</v>
      </c>
      <c r="H26" s="26">
        <v>0.76</v>
      </c>
      <c r="I26" s="27">
        <v>0.4</v>
      </c>
      <c r="J26" s="28">
        <f t="shared" si="1"/>
        <v>1.2857142857142856</v>
      </c>
      <c r="K26" s="28">
        <f t="shared" si="2"/>
        <v>1.1111111111111112</v>
      </c>
      <c r="L26" s="28">
        <f t="shared" si="3"/>
        <v>0.30360205831903953</v>
      </c>
      <c r="M26" s="28">
        <f t="shared" si="4"/>
        <v>0.77777777777777779</v>
      </c>
    </row>
    <row r="27" spans="1:28" x14ac:dyDescent="0.2">
      <c r="A27" s="66" t="s">
        <v>60</v>
      </c>
      <c r="B27" s="16">
        <v>0.14299999999999999</v>
      </c>
      <c r="C27" s="20">
        <v>0.19</v>
      </c>
      <c r="D27" s="20">
        <v>0.19</v>
      </c>
      <c r="E27" s="18">
        <v>0.14899999999999999</v>
      </c>
      <c r="F27" s="16">
        <v>0.23799999999999999</v>
      </c>
      <c r="G27" s="20">
        <v>0.33300000000000002</v>
      </c>
      <c r="H27" s="20">
        <v>0.36499999999999999</v>
      </c>
      <c r="I27" s="18">
        <v>0.21</v>
      </c>
      <c r="J27" s="28">
        <f t="shared" si="1"/>
        <v>0.66433566433566438</v>
      </c>
      <c r="K27" s="28">
        <f t="shared" si="2"/>
        <v>0.75263157894736854</v>
      </c>
      <c r="L27" s="28">
        <f t="shared" si="3"/>
        <v>0.92105263157894735</v>
      </c>
      <c r="M27" s="28">
        <f t="shared" si="4"/>
        <v>0.40939597315436244</v>
      </c>
    </row>
    <row r="28" spans="1:28" x14ac:dyDescent="0.2">
      <c r="A28" s="66" t="s">
        <v>13</v>
      </c>
      <c r="B28" s="25">
        <v>0.34</v>
      </c>
      <c r="C28" s="26">
        <v>0.40400000000000003</v>
      </c>
      <c r="D28" s="26">
        <v>0.55400000000000005</v>
      </c>
      <c r="E28" s="27">
        <v>0.246</v>
      </c>
      <c r="F28" s="25">
        <v>0.55300000000000005</v>
      </c>
      <c r="G28" s="26">
        <v>0.70199999999999996</v>
      </c>
      <c r="H28" s="26">
        <v>0.70299999999999996</v>
      </c>
      <c r="I28" s="27">
        <v>0.27700000000000002</v>
      </c>
      <c r="J28" s="28">
        <f t="shared" si="1"/>
        <v>0.62647058823529411</v>
      </c>
      <c r="K28" s="28">
        <f t="shared" si="2"/>
        <v>0.73762376237623739</v>
      </c>
      <c r="L28" s="28">
        <f t="shared" si="3"/>
        <v>0.26895306859205759</v>
      </c>
      <c r="M28" s="28">
        <f t="shared" si="4"/>
        <v>0.12601626016260173</v>
      </c>
    </row>
    <row r="29" spans="1:28" x14ac:dyDescent="0.2">
      <c r="A29" s="66" t="s">
        <v>14</v>
      </c>
      <c r="B29" s="16">
        <v>0.17399999999999999</v>
      </c>
      <c r="C29" s="20">
        <v>0.28299999999999997</v>
      </c>
      <c r="D29" s="20">
        <v>0.28999999999999998</v>
      </c>
      <c r="E29" s="18">
        <v>0.13200000000000001</v>
      </c>
      <c r="F29" s="16">
        <v>0.40600000000000003</v>
      </c>
      <c r="G29" s="20">
        <v>0.48599999999999999</v>
      </c>
      <c r="H29" s="20">
        <v>0.502</v>
      </c>
      <c r="I29" s="18">
        <v>0.21299999999999999</v>
      </c>
      <c r="J29" s="28">
        <f t="shared" si="1"/>
        <v>1.3333333333333337</v>
      </c>
      <c r="K29" s="28">
        <f t="shared" si="2"/>
        <v>0.71731448763250893</v>
      </c>
      <c r="L29" s="28">
        <f t="shared" si="3"/>
        <v>0.73103448275862082</v>
      </c>
      <c r="M29" s="28">
        <f t="shared" si="4"/>
        <v>0.61363636363636354</v>
      </c>
    </row>
    <row r="30" spans="1:28" x14ac:dyDescent="0.2">
      <c r="A30" s="66" t="s">
        <v>16</v>
      </c>
      <c r="B30" s="25">
        <v>0.25700000000000001</v>
      </c>
      <c r="C30" s="26">
        <v>0.27100000000000002</v>
      </c>
      <c r="D30" s="26">
        <v>0.27900000000000003</v>
      </c>
      <c r="E30" s="27">
        <v>0.159</v>
      </c>
      <c r="F30" s="25">
        <v>0.4</v>
      </c>
      <c r="G30" s="26">
        <v>0.49299999999999999</v>
      </c>
      <c r="H30" s="26">
        <v>0.51100000000000001</v>
      </c>
      <c r="I30" s="27">
        <v>0.25700000000000001</v>
      </c>
      <c r="J30" s="28">
        <f t="shared" si="1"/>
        <v>0.55642023346303504</v>
      </c>
      <c r="K30" s="28">
        <f t="shared" si="2"/>
        <v>0.81918819188191871</v>
      </c>
      <c r="L30" s="28">
        <f t="shared" si="3"/>
        <v>0.83154121863799269</v>
      </c>
      <c r="M30" s="28">
        <f t="shared" si="4"/>
        <v>0.61635220125786161</v>
      </c>
    </row>
    <row r="31" spans="1:28" x14ac:dyDescent="0.2">
      <c r="A31" s="66" t="s">
        <v>61</v>
      </c>
      <c r="B31" s="16">
        <v>0.21199999999999999</v>
      </c>
      <c r="C31" s="20">
        <v>0.32</v>
      </c>
      <c r="D31" s="20">
        <v>0.439</v>
      </c>
      <c r="E31" s="18">
        <v>0.307</v>
      </c>
      <c r="F31" s="16">
        <v>0.46300000000000002</v>
      </c>
      <c r="G31" s="20">
        <v>0.59799999999999998</v>
      </c>
      <c r="H31" s="20">
        <v>0.61499999999999999</v>
      </c>
      <c r="I31" s="18">
        <v>0.371</v>
      </c>
      <c r="J31" s="28">
        <f t="shared" si="1"/>
        <v>1.1839622641509435</v>
      </c>
      <c r="K31" s="28">
        <f t="shared" si="2"/>
        <v>0.86874999999999991</v>
      </c>
      <c r="L31" s="28">
        <f t="shared" si="3"/>
        <v>0.40091116173120728</v>
      </c>
      <c r="M31" s="28">
        <f t="shared" si="4"/>
        <v>0.20846905537459284</v>
      </c>
    </row>
    <row r="32" spans="1:28" x14ac:dyDescent="0.2">
      <c r="A32" s="66" t="s">
        <v>19</v>
      </c>
      <c r="B32" s="38">
        <v>0.72299999999999998</v>
      </c>
      <c r="C32" s="39">
        <v>0.74099999999999999</v>
      </c>
      <c r="D32" s="39">
        <v>0.75900000000000001</v>
      </c>
      <c r="E32" s="40">
        <v>0.74</v>
      </c>
      <c r="F32" s="38">
        <v>0.84799999999999998</v>
      </c>
      <c r="G32" s="39">
        <v>0.91100000000000003</v>
      </c>
      <c r="H32" s="39">
        <v>0.91100000000000003</v>
      </c>
      <c r="I32" s="40">
        <v>0.75900000000000001</v>
      </c>
      <c r="J32" s="28">
        <f t="shared" si="1"/>
        <v>0.17289073305670816</v>
      </c>
      <c r="K32" s="28">
        <f t="shared" si="2"/>
        <v>0.22941970310391369</v>
      </c>
      <c r="L32" s="28">
        <f t="shared" si="3"/>
        <v>0.20026350461133072</v>
      </c>
      <c r="M32" s="28">
        <f t="shared" si="4"/>
        <v>2.5675675675675698E-2</v>
      </c>
    </row>
    <row r="33" spans="2:13" x14ac:dyDescent="0.2">
      <c r="B33">
        <f>MIN(B25:B32)</f>
        <v>0.14299999999999999</v>
      </c>
      <c r="C33">
        <f t="shared" ref="C33:M33" si="11">MIN(C25:C32)</f>
        <v>0.19</v>
      </c>
      <c r="D33">
        <f t="shared" si="11"/>
        <v>0.19</v>
      </c>
      <c r="E33">
        <f t="shared" si="11"/>
        <v>0.13200000000000001</v>
      </c>
      <c r="F33">
        <f t="shared" si="11"/>
        <v>0.23799999999999999</v>
      </c>
      <c r="G33">
        <f t="shared" si="11"/>
        <v>0.33300000000000002</v>
      </c>
      <c r="H33">
        <f t="shared" si="11"/>
        <v>0.36499999999999999</v>
      </c>
      <c r="I33">
        <f t="shared" si="11"/>
        <v>0.21</v>
      </c>
      <c r="J33">
        <f t="shared" si="11"/>
        <v>0.17289073305670816</v>
      </c>
      <c r="K33">
        <f t="shared" si="11"/>
        <v>0.22941970310391369</v>
      </c>
      <c r="L33">
        <f t="shared" si="11"/>
        <v>0.20026350461133072</v>
      </c>
      <c r="M33">
        <f t="shared" si="11"/>
        <v>2.5675675675675698E-2</v>
      </c>
    </row>
    <row r="34" spans="2:13" x14ac:dyDescent="0.2">
      <c r="B34">
        <f>MAX(B25:B32)</f>
        <v>0.72299999999999998</v>
      </c>
      <c r="C34">
        <f t="shared" ref="C34:M34" si="12">MAX(C25:C32)</f>
        <v>0.74099999999999999</v>
      </c>
      <c r="D34">
        <f t="shared" si="12"/>
        <v>0.75900000000000001</v>
      </c>
      <c r="E34">
        <f t="shared" si="12"/>
        <v>0.74</v>
      </c>
      <c r="F34">
        <f t="shared" si="12"/>
        <v>0.84799999999999998</v>
      </c>
      <c r="G34">
        <f t="shared" si="12"/>
        <v>0.91100000000000003</v>
      </c>
      <c r="H34">
        <f t="shared" si="12"/>
        <v>0.91100000000000003</v>
      </c>
      <c r="I34">
        <f t="shared" si="12"/>
        <v>0.75900000000000001</v>
      </c>
      <c r="J34">
        <f t="shared" si="12"/>
        <v>1.3333333333333337</v>
      </c>
      <c r="K34">
        <f t="shared" si="12"/>
        <v>1.1111111111111112</v>
      </c>
      <c r="L34">
        <f t="shared" si="12"/>
        <v>0.92105263157894735</v>
      </c>
      <c r="M34">
        <f t="shared" si="12"/>
        <v>0.77777777777777779</v>
      </c>
    </row>
  </sheetData>
  <mergeCells count="6">
    <mergeCell ref="Y1:AB1"/>
    <mergeCell ref="B1:E1"/>
    <mergeCell ref="F1:I1"/>
    <mergeCell ref="J1:M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topK</vt:lpstr>
      <vt:lpstr>recallall</vt:lpstr>
      <vt:lpstr>baseAlgs</vt:lpstr>
      <vt:lpstr>baseLines</vt:lpstr>
      <vt:lpstr>PolicyModel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2018-08-06T00:21:11Z</dcterms:modified>
</cp:coreProperties>
</file>