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G:\gitee\danmufishKuaishou\配置表\"/>
    </mc:Choice>
  </mc:AlternateContent>
  <xr:revisionPtr revIDLastSave="0" documentId="13_ncr:1_{6495C1A7-8F48-4F22-9F8B-B7A0841E84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sh002" sheetId="1" r:id="rId1"/>
    <sheet name="命名规则" sheetId="2" r:id="rId2"/>
    <sheet name="Sheet1" sheetId="3" r:id="rId3"/>
    <sheet name="Sheet2" sheetId="4" r:id="rId4"/>
    <sheet name="Sheet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5" l="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J43" i="4"/>
  <c r="J42" i="4"/>
  <c r="M39" i="4"/>
  <c r="M38" i="4"/>
  <c r="M37" i="4"/>
  <c r="H37" i="4"/>
  <c r="I37" i="4" s="1"/>
  <c r="D37" i="4"/>
  <c r="E37" i="4" s="1"/>
  <c r="M36" i="4"/>
  <c r="M35" i="4"/>
  <c r="M34" i="4"/>
  <c r="M33" i="4"/>
  <c r="M32" i="4"/>
  <c r="H32" i="4"/>
  <c r="I32" i="4" s="1"/>
  <c r="D32" i="4"/>
  <c r="E32" i="4" s="1"/>
  <c r="M31" i="4"/>
  <c r="M30" i="4"/>
  <c r="M29" i="4"/>
  <c r="M28" i="4"/>
  <c r="Q27" i="4"/>
  <c r="R27" i="4" s="1"/>
  <c r="M27" i="4"/>
  <c r="M26" i="4"/>
  <c r="Q25" i="4"/>
  <c r="R25" i="4" s="1"/>
  <c r="M25" i="4"/>
  <c r="H25" i="4"/>
  <c r="I25" i="4" s="1"/>
  <c r="D25" i="4"/>
  <c r="E25" i="4" s="1"/>
  <c r="M24" i="4"/>
  <c r="M23" i="4"/>
  <c r="Q22" i="4"/>
  <c r="R22" i="4" s="1"/>
  <c r="M22" i="4"/>
  <c r="M21" i="4"/>
  <c r="M20" i="4"/>
  <c r="M19" i="4"/>
  <c r="M18" i="4"/>
  <c r="W17" i="4"/>
  <c r="M17" i="4"/>
  <c r="W16" i="4"/>
  <c r="M16" i="4"/>
  <c r="W15" i="4"/>
  <c r="Q15" i="4"/>
  <c r="R15" i="4" s="1"/>
  <c r="M15" i="4"/>
  <c r="H15" i="4"/>
  <c r="I15" i="4" s="1"/>
  <c r="D15" i="4"/>
  <c r="E15" i="4" s="1"/>
  <c r="W14" i="4"/>
  <c r="M14" i="4"/>
  <c r="W13" i="4"/>
  <c r="M13" i="4"/>
  <c r="W12" i="4"/>
  <c r="M12" i="4"/>
  <c r="W11" i="4"/>
  <c r="M11" i="4"/>
  <c r="W10" i="4"/>
  <c r="M10" i="4"/>
  <c r="W9" i="4"/>
  <c r="M9" i="4"/>
  <c r="W8" i="4"/>
  <c r="M8" i="4"/>
  <c r="W7" i="4"/>
  <c r="M7" i="4"/>
  <c r="W6" i="4"/>
  <c r="M6" i="4"/>
  <c r="W5" i="4"/>
  <c r="T5" i="4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M5" i="4"/>
  <c r="W4" i="4"/>
  <c r="U4" i="4"/>
  <c r="T4" i="4"/>
  <c r="M4" i="4"/>
  <c r="W3" i="4"/>
  <c r="M3" i="4"/>
  <c r="W2" i="4"/>
  <c r="Q2" i="4"/>
  <c r="R2" i="4" s="1"/>
  <c r="M2" i="4"/>
  <c r="H2" i="4"/>
  <c r="I2" i="4" s="1"/>
  <c r="E2" i="4"/>
  <c r="D2" i="4"/>
  <c r="G40" i="3"/>
  <c r="H40" i="3" s="1"/>
  <c r="F40" i="3"/>
  <c r="G39" i="3"/>
  <c r="F39" i="3"/>
  <c r="G38" i="3"/>
  <c r="F38" i="3"/>
  <c r="G37" i="3"/>
  <c r="H37" i="3" s="1"/>
  <c r="F37" i="3"/>
  <c r="G36" i="3"/>
  <c r="H36" i="3" s="1"/>
  <c r="F36" i="3"/>
  <c r="G35" i="3"/>
  <c r="F35" i="3"/>
  <c r="G34" i="3"/>
  <c r="F34" i="3"/>
  <c r="G33" i="3"/>
  <c r="H33" i="3" s="1"/>
  <c r="F33" i="3"/>
  <c r="G32" i="3"/>
  <c r="H32" i="3" s="1"/>
  <c r="F32" i="3"/>
  <c r="G31" i="3"/>
  <c r="F31" i="3"/>
  <c r="G30" i="3"/>
  <c r="F30" i="3"/>
  <c r="G29" i="3"/>
  <c r="H13" i="3" s="1"/>
  <c r="F29" i="3"/>
  <c r="G28" i="3"/>
  <c r="H20" i="3" s="1"/>
  <c r="F28" i="3"/>
  <c r="G27" i="3"/>
  <c r="F27" i="3"/>
  <c r="G26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H34" i="3" l="1"/>
  <c r="H3" i="3"/>
  <c r="H9" i="3"/>
  <c r="H21" i="3"/>
  <c r="H30" i="3"/>
  <c r="H38" i="3"/>
  <c r="H15" i="3"/>
  <c r="H4" i="3"/>
  <c r="H10" i="3"/>
  <c r="H16" i="3"/>
  <c r="H22" i="3"/>
  <c r="H27" i="3"/>
  <c r="H31" i="3"/>
  <c r="H35" i="3"/>
  <c r="H39" i="3"/>
  <c r="H26" i="3"/>
  <c r="H5" i="3"/>
  <c r="H17" i="3"/>
  <c r="H11" i="3"/>
  <c r="H23" i="3"/>
  <c r="H28" i="3"/>
  <c r="H6" i="3"/>
  <c r="H12" i="3"/>
  <c r="H18" i="3"/>
  <c r="H24" i="3"/>
  <c r="H19" i="3"/>
  <c r="H25" i="3"/>
  <c r="H29" i="3"/>
  <c r="H7" i="3"/>
  <c r="H8" i="3"/>
  <c r="H14" i="3"/>
</calcChain>
</file>

<file path=xl/sharedStrings.xml><?xml version="1.0" encoding="utf-8"?>
<sst xmlns="http://schemas.openxmlformats.org/spreadsheetml/2006/main" count="216" uniqueCount="206">
  <si>
    <t>id</t>
  </si>
  <si>
    <t>type</t>
  </si>
  <si>
    <t>name</t>
  </si>
  <si>
    <t>size</t>
  </si>
  <si>
    <t>rare</t>
  </si>
  <si>
    <t>weight</t>
  </si>
  <si>
    <t>price</t>
  </si>
  <si>
    <t>icon</t>
  </si>
  <si>
    <t>bianyi</t>
  </si>
  <si>
    <t>record</t>
  </si>
  <si>
    <t>fespack</t>
  </si>
  <si>
    <t>fespoint</t>
  </si>
  <si>
    <t>exp</t>
  </si>
  <si>
    <t>//</t>
  </si>
  <si>
    <t>类型</t>
  </si>
  <si>
    <t>名字</t>
  </si>
  <si>
    <t>标准尺寸</t>
  </si>
  <si>
    <t>稀有度</t>
  </si>
  <si>
    <t>权重</t>
  </si>
  <si>
    <t>标准金币</t>
  </si>
  <si>
    <t>图片</t>
  </si>
  <si>
    <t>是否变异</t>
  </si>
  <si>
    <t>是否记录</t>
  </si>
  <si>
    <t>活动模板</t>
  </si>
  <si>
    <t>活动积分</t>
  </si>
  <si>
    <t>增加经验值</t>
  </si>
  <si>
    <t>Fish/fish02/1020101</t>
  </si>
  <si>
    <t>Fish/fish02/1020201</t>
  </si>
  <si>
    <t>Fish/fish02/1020301</t>
  </si>
  <si>
    <t>Fish/fish02/1020401</t>
  </si>
  <si>
    <t>Fish/fish02/1020501</t>
  </si>
  <si>
    <t>Fish/fish02/1020601</t>
  </si>
  <si>
    <t>Fish/fish02/1020701</t>
  </si>
  <si>
    <t>Fish/fish02/1020801</t>
  </si>
  <si>
    <t>Fish/fish02/1020901</t>
  </si>
  <si>
    <t>Fish/fish02/1021001</t>
  </si>
  <si>
    <t>Fish/fish02/1021201</t>
  </si>
  <si>
    <t>Fish/fish02/1021301</t>
  </si>
  <si>
    <t>Fish/fish02/1021401</t>
  </si>
  <si>
    <t>Fish/fish02/1021501</t>
  </si>
  <si>
    <t>Fish/fish02/1021601</t>
  </si>
  <si>
    <t>Fish/fish02/1021701</t>
  </si>
  <si>
    <t>Fish/fish02/1021801</t>
  </si>
  <si>
    <t>Fish/fish02/1021901</t>
  </si>
  <si>
    <t>Fish/fish02/1022001</t>
  </si>
  <si>
    <t>Fish/fish02/1022101</t>
  </si>
  <si>
    <t>Fish/fish02/1022201</t>
  </si>
  <si>
    <t>Fish/fish02/1022301</t>
  </si>
  <si>
    <t>Fish/fish02/1022401</t>
  </si>
  <si>
    <t>Fish/fish02/1022501</t>
  </si>
  <si>
    <t>鹦鹉螺</t>
  </si>
  <si>
    <t>Fish/fish02/1022601</t>
  </si>
  <si>
    <t>Fish/fish02/1022701</t>
  </si>
  <si>
    <t>Fish/fish02/1022801</t>
  </si>
  <si>
    <t>Fish/fish02/1022901</t>
  </si>
  <si>
    <t>Fish/fish02/1023001</t>
  </si>
  <si>
    <t>Fish/fish02/1023101</t>
  </si>
  <si>
    <t>Fish/fish02/1023201</t>
  </si>
  <si>
    <t>海葵</t>
  </si>
  <si>
    <t>Fish/fish02/1023301</t>
  </si>
  <si>
    <t>Fish/fish02/1023401</t>
  </si>
  <si>
    <t>Fish/fish02/1023501</t>
  </si>
  <si>
    <t>Fish/fish02/1023601</t>
  </si>
  <si>
    <t>Fish/fish02/1023701</t>
  </si>
  <si>
    <t>Fish/fish02/1023801</t>
  </si>
  <si>
    <t>玩家</t>
  </si>
  <si>
    <t>Fish/fish1000002</t>
  </si>
  <si>
    <t>郎朗山</t>
  </si>
  <si>
    <t>Fish/zawu/zawu2000101</t>
  </si>
  <si>
    <t>远方的风笛</t>
  </si>
  <si>
    <t>Fish/zawu/zawu2000102</t>
  </si>
  <si>
    <t>网络收藏夹</t>
  </si>
  <si>
    <t>Fish/zawu/zawu2000103</t>
  </si>
  <si>
    <t>金坷垃</t>
  </si>
  <si>
    <t>Fish/zawu/zawu2000104</t>
  </si>
  <si>
    <t>臭袜子</t>
  </si>
  <si>
    <t>Fish/zawu/zawu2000105</t>
  </si>
  <si>
    <t>芭比Q</t>
  </si>
  <si>
    <t>Fish/zawu/zawu2000106</t>
  </si>
  <si>
    <t>咖喱拌饭</t>
  </si>
  <si>
    <t>Fish/zawu/zawu2000107</t>
  </si>
  <si>
    <t>秋风画扇</t>
  </si>
  <si>
    <t>Fish/zawu/zawu2000108</t>
  </si>
  <si>
    <t>//2000109</t>
  </si>
  <si>
    <t>牌子</t>
  </si>
  <si>
    <t>Fish/zawu/zawu2000109</t>
  </si>
  <si>
    <t>撬棍</t>
  </si>
  <si>
    <t>Fish/zawu/zawu2000110</t>
  </si>
  <si>
    <t>白色塑料桶</t>
  </si>
  <si>
    <t>Fish/zawu/zawu2000111</t>
  </si>
  <si>
    <t>//2000112</t>
  </si>
  <si>
    <t>神秘食谱</t>
  </si>
  <si>
    <t>Fish/zawu/zawu2000112</t>
  </si>
  <si>
    <t>//2000113</t>
  </si>
  <si>
    <t>水晶鞋</t>
  </si>
  <si>
    <t>Fish/zawu/zawu2000113</t>
  </si>
  <si>
    <t>锤子</t>
  </si>
  <si>
    <t>Fish/zawu/zawu2000114</t>
  </si>
  <si>
    <t>82年拉菲</t>
  </si>
  <si>
    <t>Fish/zawu/zawu2000115</t>
  </si>
  <si>
    <t>79年雷碧</t>
  </si>
  <si>
    <t>Fish/zawu/zawu2000116</t>
  </si>
  <si>
    <t>90后红茶</t>
  </si>
  <si>
    <t>Fish/zawu/zawu2000117</t>
  </si>
  <si>
    <t>大个核桃</t>
  </si>
  <si>
    <t>Fish/zawu/zawu2000118</t>
  </si>
  <si>
    <t>周住洗衣粉</t>
  </si>
  <si>
    <t>Fish/zawu/zawu2000119</t>
  </si>
  <si>
    <t>旺子牛奶</t>
  </si>
  <si>
    <t>Fish/zawu/zawu2000120</t>
  </si>
  <si>
    <t>好客的烟花</t>
  </si>
  <si>
    <t>Fish/zawu/zawu2000122</t>
  </si>
  <si>
    <t>齐白石的画</t>
  </si>
  <si>
    <t>Fish/zawu/zawu2000123</t>
  </si>
  <si>
    <t>肠来肠往</t>
  </si>
  <si>
    <t>Fish/zawu/zawu2000124</t>
  </si>
  <si>
    <t>响起的门铃</t>
  </si>
  <si>
    <t>Fish/zawu/zawu2000125</t>
  </si>
  <si>
    <t>示例：</t>
  </si>
  <si>
    <t>名称命名分为四个部分</t>
  </si>
  <si>
    <t>第一部分：</t>
  </si>
  <si>
    <r>
      <rPr>
        <sz val="11"/>
        <color rgb="FFFF0000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010101，第一个数字，表示物品类型，1为鱼，2为杂物，3为碎片，4为随机事件。</t>
    </r>
    <r>
      <rPr>
        <sz val="11"/>
        <color rgb="FFFF0000"/>
        <rFont val="宋体"/>
        <family val="3"/>
        <charset val="134"/>
        <scheme val="minor"/>
      </rPr>
      <t>必须</t>
    </r>
    <r>
      <rPr>
        <sz val="11"/>
        <color theme="1"/>
        <rFont val="宋体"/>
        <family val="3"/>
        <charset val="134"/>
        <scheme val="minor"/>
      </rPr>
      <t>和程序内类型匹配，如果某类型没有填表资源则跳过，如4随机事件无需分配id，则下一个类型以5开头。</t>
    </r>
  </si>
  <si>
    <t>第二部分：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</si>
  <si>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rgb="FFFF0000"/>
        <rFont val="宋体"/>
        <family val="3"/>
        <charset val="134"/>
        <scheme val="minor"/>
      </rPr>
      <t>01</t>
    </r>
    <r>
      <rPr>
        <sz val="11"/>
        <color theme="1"/>
        <rFont val="宋体"/>
        <family val="3"/>
        <charset val="134"/>
        <scheme val="minor"/>
      </rPr>
      <t>0101.第二、三个数字，表示所属渔场，01为1号渔场，以此类推，如果后期需要制作通用渔场鱼类，此处编号为00即可。</t>
    </r>
  </si>
  <si>
    <t>第三部分：</t>
  </si>
  <si>
    <r>
      <rPr>
        <sz val="11"/>
        <color theme="1"/>
        <rFont val="宋体"/>
        <family val="3"/>
        <charset val="134"/>
        <scheme val="minor"/>
      </rPr>
      <t>101</t>
    </r>
    <r>
      <rPr>
        <sz val="11"/>
        <color rgb="FFFF0000"/>
        <rFont val="宋体"/>
        <family val="3"/>
        <charset val="134"/>
        <scheme val="minor"/>
      </rPr>
      <t>01</t>
    </r>
    <r>
      <rPr>
        <sz val="11"/>
        <color theme="1"/>
        <rFont val="宋体"/>
        <family val="3"/>
        <charset val="134"/>
        <scheme val="minor"/>
      </rPr>
      <t>01，第四、五个数字，表示该鱼对应数值表等级（非fish表），01为1级，以此类推。如果后期需要制作全等级通用鱼类，此处编号为00即可。</t>
    </r>
  </si>
  <si>
    <t>第四部分：</t>
  </si>
  <si>
    <r>
      <rPr>
        <sz val="11"/>
        <color theme="1"/>
        <rFont val="宋体"/>
        <family val="3"/>
        <charset val="134"/>
        <scheme val="minor"/>
      </rPr>
      <t>10101</t>
    </r>
    <r>
      <rPr>
        <sz val="11"/>
        <color rgb="FFFF0000"/>
        <rFont val="宋体"/>
        <family val="3"/>
        <charset val="134"/>
        <scheme val="minor"/>
      </rPr>
      <t>01</t>
    </r>
    <r>
      <rPr>
        <sz val="11"/>
        <color theme="1"/>
        <rFont val="宋体"/>
        <family val="3"/>
        <charset val="134"/>
        <scheme val="minor"/>
      </rPr>
      <t>，第六、七个数字，用于区分同一类型，同一渔场，同一等级的不同鱼。</t>
    </r>
  </si>
  <si>
    <t>海藻</t>
  </si>
  <si>
    <t>海螺蛳</t>
  </si>
  <si>
    <t>锥螺</t>
  </si>
  <si>
    <t>厚壳扇贝</t>
  </si>
  <si>
    <t>寄居蟹</t>
  </si>
  <si>
    <t>蛏王贝</t>
  </si>
  <si>
    <t>鹑螺</t>
  </si>
  <si>
    <t>黄海星</t>
  </si>
  <si>
    <t>蜗牛贝</t>
  </si>
  <si>
    <t>小毛蚶</t>
  </si>
  <si>
    <t>长号螺</t>
  </si>
  <si>
    <t>粉水母</t>
  </si>
  <si>
    <t>骨螺</t>
  </si>
  <si>
    <t>芋螺</t>
  </si>
  <si>
    <t>赤海星</t>
  </si>
  <si>
    <t>斑点螺</t>
  </si>
  <si>
    <t>蓝贝</t>
  </si>
  <si>
    <t>紫海马</t>
  </si>
  <si>
    <t>宝塔螺</t>
  </si>
  <si>
    <t>大法螺</t>
  </si>
  <si>
    <t>黄鱿鱼</t>
  </si>
  <si>
    <t>幽兰星贝</t>
  </si>
  <si>
    <t>凝光刺螺</t>
  </si>
  <si>
    <t>红章鱼</t>
  </si>
  <si>
    <t>斑斓长螺</t>
  </si>
  <si>
    <t>七彩扇贝</t>
  </si>
  <si>
    <t>螃蟹</t>
  </si>
  <si>
    <t>星螺</t>
  </si>
  <si>
    <t>篮彩螺</t>
  </si>
  <si>
    <t>血珊瑚</t>
  </si>
  <si>
    <t>黄金螺</t>
  </si>
  <si>
    <t>海龟</t>
  </si>
  <si>
    <t>星彩蚌</t>
  </si>
  <si>
    <t>炫彩水母</t>
  </si>
  <si>
    <t>炫彩法螺</t>
  </si>
  <si>
    <t>帝王蟹</t>
  </si>
  <si>
    <t>浪浪山</t>
  </si>
  <si>
    <t>网络收藏家</t>
  </si>
  <si>
    <t>扇上秋风</t>
  </si>
  <si>
    <t>霓虹脂鲤</t>
  </si>
  <si>
    <t>小蜜蜂鱼</t>
  </si>
  <si>
    <t>白斑托比</t>
  </si>
  <si>
    <t>大鳞脂鲤</t>
  </si>
  <si>
    <t>血鳍脂鲤</t>
  </si>
  <si>
    <t>埃及神仙鱼</t>
  </si>
  <si>
    <t>河鲈</t>
  </si>
  <si>
    <t>底栖腔鲈</t>
  </si>
  <si>
    <t>黑斑太阳鱼</t>
  </si>
  <si>
    <t>杜父鱼</t>
  </si>
  <si>
    <t>银鲤</t>
  </si>
  <si>
    <t>鹰鱼</t>
  </si>
  <si>
    <t>扁脂鲤</t>
  </si>
  <si>
    <t>香附鲤</t>
  </si>
  <si>
    <t>黑珍珠鳉鱼</t>
  </si>
  <si>
    <t>扳机鱼</t>
  </si>
  <si>
    <t>贵玉屈鱼</t>
  </si>
  <si>
    <t>鲳参鱼</t>
  </si>
  <si>
    <t>克利奥鲈鱼</t>
  </si>
  <si>
    <t>油鱼</t>
  </si>
  <si>
    <t>碧古鱼</t>
  </si>
  <si>
    <t>鲤鱼</t>
  </si>
  <si>
    <t>舌齿鲈</t>
  </si>
  <si>
    <t>灰鲈鱼</t>
  </si>
  <si>
    <t>小眼须雅罗</t>
  </si>
  <si>
    <t>大眼鰤鲈</t>
  </si>
  <si>
    <t>亚马逊鳓</t>
  </si>
  <si>
    <t>雅罗鱼</t>
  </si>
  <si>
    <t>丁鱥</t>
  </si>
  <si>
    <t>黑鱼</t>
  </si>
  <si>
    <t>弓鳍鱼</t>
  </si>
  <si>
    <t>大顎小脂鯉</t>
  </si>
  <si>
    <t>淡水鳕</t>
  </si>
  <si>
    <t>湖鳟鱼</t>
  </si>
  <si>
    <t>梭鲈</t>
  </si>
  <si>
    <t>大丝足鲈</t>
  </si>
  <si>
    <t>多鳍鱼</t>
  </si>
  <si>
    <t>欧鳇</t>
  </si>
  <si>
    <t>Fish/fish02/1021101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</si>
</sst>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1" fillId="0" borderId="0" xfId="1">
      <alignment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tabSelected="1" workbookViewId="0">
      <selection activeCell="K19" sqref="K19"/>
    </sheetView>
  </sheetViews>
  <sheetFormatPr defaultColWidth="9" defaultRowHeight="13.5" x14ac:dyDescent="0.15"/>
  <cols>
    <col min="3" max="3" width="41.25" customWidth="1"/>
    <col min="8" max="8" width="27.25" customWidth="1"/>
    <col min="10" max="10" width="12.75" customWidth="1"/>
    <col min="13" max="13" width="11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</row>
    <row r="2" spans="1:13" x14ac:dyDescent="0.1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s="2" t="s">
        <v>25</v>
      </c>
    </row>
    <row r="3" spans="1:13" x14ac:dyDescent="0.15">
      <c r="A3">
        <v>1020101</v>
      </c>
      <c r="B3">
        <v>0</v>
      </c>
      <c r="C3" s="2" t="s">
        <v>167</v>
      </c>
      <c r="D3">
        <v>18</v>
      </c>
      <c r="E3">
        <v>0</v>
      </c>
      <c r="F3">
        <v>13180</v>
      </c>
      <c r="G3" s="6">
        <v>6</v>
      </c>
      <c r="H3" s="2" t="s">
        <v>26</v>
      </c>
      <c r="I3">
        <v>1</v>
      </c>
      <c r="J3">
        <v>0</v>
      </c>
      <c r="K3">
        <v>0</v>
      </c>
      <c r="L3">
        <v>0</v>
      </c>
      <c r="M3">
        <v>0</v>
      </c>
    </row>
    <row r="4" spans="1:13" x14ac:dyDescent="0.15">
      <c r="A4">
        <v>1020201</v>
      </c>
      <c r="B4">
        <v>0</v>
      </c>
      <c r="C4" s="2" t="s">
        <v>168</v>
      </c>
      <c r="D4">
        <v>19</v>
      </c>
      <c r="E4">
        <v>0</v>
      </c>
      <c r="F4">
        <v>12704</v>
      </c>
      <c r="G4" s="6">
        <v>8</v>
      </c>
      <c r="H4" t="s">
        <v>27</v>
      </c>
      <c r="I4">
        <v>1</v>
      </c>
      <c r="J4">
        <v>0</v>
      </c>
      <c r="K4">
        <v>0</v>
      </c>
      <c r="L4">
        <v>0</v>
      </c>
      <c r="M4">
        <v>0</v>
      </c>
    </row>
    <row r="5" spans="1:13" x14ac:dyDescent="0.15">
      <c r="A5">
        <v>1020301</v>
      </c>
      <c r="B5">
        <v>0</v>
      </c>
      <c r="C5" s="2" t="s">
        <v>169</v>
      </c>
      <c r="D5">
        <v>21</v>
      </c>
      <c r="E5">
        <v>0</v>
      </c>
      <c r="F5">
        <v>12228</v>
      </c>
      <c r="G5" s="6">
        <v>12</v>
      </c>
      <c r="H5" t="s">
        <v>28</v>
      </c>
      <c r="I5">
        <v>1</v>
      </c>
      <c r="J5">
        <v>0</v>
      </c>
      <c r="K5">
        <v>0</v>
      </c>
      <c r="L5">
        <v>0</v>
      </c>
      <c r="M5">
        <v>0</v>
      </c>
    </row>
    <row r="6" spans="1:13" x14ac:dyDescent="0.15">
      <c r="A6">
        <v>1020401</v>
      </c>
      <c r="B6">
        <v>0</v>
      </c>
      <c r="C6" s="2" t="s">
        <v>170</v>
      </c>
      <c r="D6">
        <v>23</v>
      </c>
      <c r="E6">
        <v>0</v>
      </c>
      <c r="F6">
        <v>11751</v>
      </c>
      <c r="G6" s="6">
        <v>14</v>
      </c>
      <c r="H6" t="s">
        <v>29</v>
      </c>
      <c r="I6">
        <v>1</v>
      </c>
      <c r="J6">
        <v>0</v>
      </c>
      <c r="K6">
        <v>0</v>
      </c>
      <c r="L6">
        <v>0</v>
      </c>
      <c r="M6">
        <v>0</v>
      </c>
    </row>
    <row r="7" spans="1:13" x14ac:dyDescent="0.15">
      <c r="A7">
        <v>1020501</v>
      </c>
      <c r="B7">
        <v>0</v>
      </c>
      <c r="C7" s="2" t="s">
        <v>171</v>
      </c>
      <c r="D7">
        <v>25</v>
      </c>
      <c r="E7">
        <v>0</v>
      </c>
      <c r="F7">
        <v>11275</v>
      </c>
      <c r="G7" s="6">
        <v>18</v>
      </c>
      <c r="H7" t="s">
        <v>30</v>
      </c>
      <c r="I7">
        <v>1</v>
      </c>
      <c r="J7">
        <v>0</v>
      </c>
      <c r="K7">
        <v>0</v>
      </c>
      <c r="L7">
        <v>0</v>
      </c>
      <c r="M7">
        <v>0</v>
      </c>
    </row>
    <row r="8" spans="1:13" x14ac:dyDescent="0.15">
      <c r="A8">
        <v>1020601</v>
      </c>
      <c r="B8">
        <v>0</v>
      </c>
      <c r="C8" s="2" t="s">
        <v>172</v>
      </c>
      <c r="D8">
        <v>27</v>
      </c>
      <c r="E8">
        <v>0</v>
      </c>
      <c r="F8">
        <v>10798</v>
      </c>
      <c r="G8" s="6">
        <v>24</v>
      </c>
      <c r="H8" t="s">
        <v>31</v>
      </c>
      <c r="I8">
        <v>1</v>
      </c>
      <c r="J8">
        <v>0</v>
      </c>
      <c r="K8">
        <v>0</v>
      </c>
      <c r="L8">
        <v>0</v>
      </c>
      <c r="M8">
        <v>0</v>
      </c>
    </row>
    <row r="9" spans="1:13" x14ac:dyDescent="0.15">
      <c r="A9">
        <v>1020701</v>
      </c>
      <c r="B9">
        <v>0</v>
      </c>
      <c r="C9" s="2" t="s">
        <v>173</v>
      </c>
      <c r="D9">
        <v>29</v>
      </c>
      <c r="E9">
        <v>0</v>
      </c>
      <c r="F9">
        <v>10322</v>
      </c>
      <c r="G9" s="6">
        <v>36</v>
      </c>
      <c r="H9" t="s">
        <v>32</v>
      </c>
      <c r="I9">
        <v>1</v>
      </c>
      <c r="J9">
        <v>0</v>
      </c>
      <c r="K9">
        <v>0</v>
      </c>
      <c r="L9">
        <v>0</v>
      </c>
      <c r="M9">
        <v>0</v>
      </c>
    </row>
    <row r="10" spans="1:13" x14ac:dyDescent="0.15">
      <c r="A10">
        <v>1020801</v>
      </c>
      <c r="B10">
        <v>0</v>
      </c>
      <c r="C10" s="2" t="s">
        <v>174</v>
      </c>
      <c r="D10">
        <v>31</v>
      </c>
      <c r="E10">
        <v>0</v>
      </c>
      <c r="F10">
        <v>9846</v>
      </c>
      <c r="G10" s="6">
        <v>42</v>
      </c>
      <c r="H10" t="s">
        <v>33</v>
      </c>
      <c r="I10">
        <v>1</v>
      </c>
      <c r="J10">
        <v>0</v>
      </c>
      <c r="K10">
        <v>0</v>
      </c>
      <c r="L10">
        <v>0</v>
      </c>
      <c r="M10">
        <v>0</v>
      </c>
    </row>
    <row r="11" spans="1:13" x14ac:dyDescent="0.15">
      <c r="A11">
        <v>1020901</v>
      </c>
      <c r="B11">
        <v>0</v>
      </c>
      <c r="C11" s="2" t="s">
        <v>175</v>
      </c>
      <c r="D11">
        <v>33</v>
      </c>
      <c r="E11">
        <v>0</v>
      </c>
      <c r="F11">
        <v>9369</v>
      </c>
      <c r="G11" s="6">
        <v>56</v>
      </c>
      <c r="H11" t="s">
        <v>34</v>
      </c>
      <c r="I11">
        <v>1</v>
      </c>
      <c r="J11">
        <v>0</v>
      </c>
      <c r="K11">
        <v>0</v>
      </c>
      <c r="L11">
        <v>0</v>
      </c>
      <c r="M11">
        <v>0</v>
      </c>
    </row>
    <row r="12" spans="1:13" x14ac:dyDescent="0.15">
      <c r="A12">
        <v>1021001</v>
      </c>
      <c r="B12">
        <v>0</v>
      </c>
      <c r="C12" s="2" t="s">
        <v>176</v>
      </c>
      <c r="D12">
        <v>36</v>
      </c>
      <c r="E12">
        <v>0</v>
      </c>
      <c r="F12">
        <v>8893</v>
      </c>
      <c r="G12" s="6">
        <v>104</v>
      </c>
      <c r="H12" t="s">
        <v>35</v>
      </c>
      <c r="I12">
        <v>1</v>
      </c>
      <c r="J12">
        <v>0</v>
      </c>
      <c r="K12">
        <v>0</v>
      </c>
      <c r="L12">
        <v>0</v>
      </c>
      <c r="M12">
        <v>0</v>
      </c>
    </row>
    <row r="13" spans="1:13" x14ac:dyDescent="0.15">
      <c r="A13">
        <v>1021101</v>
      </c>
      <c r="B13">
        <v>0</v>
      </c>
      <c r="C13" s="2" t="s">
        <v>177</v>
      </c>
      <c r="D13">
        <v>39</v>
      </c>
      <c r="E13">
        <v>0</v>
      </c>
      <c r="F13">
        <v>8416</v>
      </c>
      <c r="G13" s="6">
        <v>112</v>
      </c>
      <c r="H13" s="2" t="s">
        <v>205</v>
      </c>
      <c r="I13">
        <v>1</v>
      </c>
      <c r="J13">
        <v>0</v>
      </c>
      <c r="K13">
        <v>0</v>
      </c>
      <c r="L13">
        <v>0</v>
      </c>
      <c r="M13">
        <v>0</v>
      </c>
    </row>
    <row r="14" spans="1:13" x14ac:dyDescent="0.15">
      <c r="A14">
        <v>1021201</v>
      </c>
      <c r="B14">
        <v>0</v>
      </c>
      <c r="C14" s="2" t="s">
        <v>178</v>
      </c>
      <c r="D14">
        <v>42</v>
      </c>
      <c r="E14">
        <v>0</v>
      </c>
      <c r="F14">
        <v>7940</v>
      </c>
      <c r="G14" s="6">
        <v>160</v>
      </c>
      <c r="H14" t="s">
        <v>36</v>
      </c>
      <c r="I14">
        <v>1</v>
      </c>
      <c r="J14">
        <v>0</v>
      </c>
      <c r="K14">
        <v>0</v>
      </c>
      <c r="L14">
        <v>0</v>
      </c>
      <c r="M14">
        <v>0</v>
      </c>
    </row>
    <row r="15" spans="1:13" x14ac:dyDescent="0.15">
      <c r="A15">
        <v>1021301</v>
      </c>
      <c r="B15">
        <v>0</v>
      </c>
      <c r="C15" s="2" t="s">
        <v>179</v>
      </c>
      <c r="D15">
        <v>45</v>
      </c>
      <c r="E15">
        <v>0</v>
      </c>
      <c r="F15">
        <v>7464</v>
      </c>
      <c r="G15" s="6">
        <v>208</v>
      </c>
      <c r="H15" t="s">
        <v>37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13" x14ac:dyDescent="0.15">
      <c r="A16">
        <v>1021401</v>
      </c>
      <c r="B16">
        <v>0</v>
      </c>
      <c r="C16" s="2" t="s">
        <v>180</v>
      </c>
      <c r="D16">
        <v>49</v>
      </c>
      <c r="E16">
        <v>1</v>
      </c>
      <c r="F16">
        <v>6987</v>
      </c>
      <c r="G16" s="6">
        <v>320</v>
      </c>
      <c r="H16" t="s">
        <v>38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3" x14ac:dyDescent="0.15">
      <c r="A17">
        <v>1021501</v>
      </c>
      <c r="B17">
        <v>0</v>
      </c>
      <c r="C17" s="2" t="s">
        <v>181</v>
      </c>
      <c r="D17">
        <v>53</v>
      </c>
      <c r="E17">
        <v>1</v>
      </c>
      <c r="F17">
        <v>6511</v>
      </c>
      <c r="G17" s="6">
        <v>480</v>
      </c>
      <c r="H17" t="s">
        <v>39</v>
      </c>
      <c r="I17">
        <v>1</v>
      </c>
      <c r="J17">
        <v>0</v>
      </c>
      <c r="K17">
        <v>0</v>
      </c>
      <c r="L17">
        <v>0</v>
      </c>
      <c r="M17">
        <v>0</v>
      </c>
    </row>
    <row r="18" spans="1:13" x14ac:dyDescent="0.15">
      <c r="A18">
        <v>1021601</v>
      </c>
      <c r="B18">
        <v>0</v>
      </c>
      <c r="C18" s="2" t="s">
        <v>182</v>
      </c>
      <c r="D18">
        <v>57</v>
      </c>
      <c r="E18">
        <v>1</v>
      </c>
      <c r="F18">
        <v>6034</v>
      </c>
      <c r="G18" s="6">
        <v>480</v>
      </c>
      <c r="H18" t="s">
        <v>40</v>
      </c>
      <c r="I18">
        <v>1</v>
      </c>
      <c r="J18">
        <v>0</v>
      </c>
      <c r="K18">
        <v>0</v>
      </c>
      <c r="L18">
        <v>0</v>
      </c>
      <c r="M18">
        <v>0</v>
      </c>
    </row>
    <row r="19" spans="1:13" x14ac:dyDescent="0.15">
      <c r="A19">
        <v>1021701</v>
      </c>
      <c r="B19">
        <v>0</v>
      </c>
      <c r="C19" s="2" t="s">
        <v>183</v>
      </c>
      <c r="D19">
        <v>62</v>
      </c>
      <c r="E19">
        <v>1</v>
      </c>
      <c r="F19">
        <v>5558</v>
      </c>
      <c r="G19" s="6">
        <v>640</v>
      </c>
      <c r="H19" t="s">
        <v>41</v>
      </c>
      <c r="I19">
        <v>1</v>
      </c>
      <c r="J19">
        <v>0</v>
      </c>
      <c r="K19">
        <v>0</v>
      </c>
      <c r="L19">
        <v>0</v>
      </c>
      <c r="M19">
        <v>0</v>
      </c>
    </row>
    <row r="20" spans="1:13" x14ac:dyDescent="0.15">
      <c r="A20">
        <v>1021801</v>
      </c>
      <c r="B20">
        <v>0</v>
      </c>
      <c r="C20" s="2" t="s">
        <v>184</v>
      </c>
      <c r="D20">
        <v>67</v>
      </c>
      <c r="E20">
        <v>1</v>
      </c>
      <c r="F20">
        <v>5082</v>
      </c>
      <c r="G20" s="6">
        <v>720</v>
      </c>
      <c r="H20" t="s">
        <v>42</v>
      </c>
      <c r="I20">
        <v>1</v>
      </c>
      <c r="J20">
        <v>0</v>
      </c>
      <c r="K20">
        <v>0</v>
      </c>
      <c r="L20">
        <v>0</v>
      </c>
      <c r="M20">
        <v>0</v>
      </c>
    </row>
    <row r="21" spans="1:13" x14ac:dyDescent="0.15">
      <c r="A21">
        <v>1021901</v>
      </c>
      <c r="B21">
        <v>0</v>
      </c>
      <c r="C21" s="2" t="s">
        <v>185</v>
      </c>
      <c r="D21">
        <v>72</v>
      </c>
      <c r="E21">
        <v>1</v>
      </c>
      <c r="F21">
        <v>4605</v>
      </c>
      <c r="G21" s="6">
        <v>800</v>
      </c>
      <c r="H21" t="s">
        <v>43</v>
      </c>
      <c r="I21">
        <v>1</v>
      </c>
      <c r="J21">
        <v>0</v>
      </c>
      <c r="K21">
        <v>0</v>
      </c>
      <c r="L21">
        <v>0</v>
      </c>
      <c r="M21">
        <v>0</v>
      </c>
    </row>
    <row r="22" spans="1:13" x14ac:dyDescent="0.15">
      <c r="A22">
        <v>1022001</v>
      </c>
      <c r="B22">
        <v>0</v>
      </c>
      <c r="C22" s="2" t="s">
        <v>186</v>
      </c>
      <c r="D22">
        <v>78</v>
      </c>
      <c r="E22">
        <v>1</v>
      </c>
      <c r="F22">
        <v>4129</v>
      </c>
      <c r="G22" s="6">
        <v>880</v>
      </c>
      <c r="H22" t="s">
        <v>44</v>
      </c>
      <c r="I22">
        <v>1</v>
      </c>
      <c r="J22">
        <v>0</v>
      </c>
      <c r="K22">
        <v>0</v>
      </c>
      <c r="L22">
        <v>0</v>
      </c>
      <c r="M22">
        <v>0</v>
      </c>
    </row>
    <row r="23" spans="1:13" x14ac:dyDescent="0.15">
      <c r="A23">
        <v>1022101</v>
      </c>
      <c r="B23">
        <v>0</v>
      </c>
      <c r="C23" s="2" t="s">
        <v>187</v>
      </c>
      <c r="D23">
        <v>84</v>
      </c>
      <c r="E23">
        <v>1</v>
      </c>
      <c r="F23">
        <v>3652</v>
      </c>
      <c r="G23" s="6">
        <v>960</v>
      </c>
      <c r="H23" t="s">
        <v>45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3" x14ac:dyDescent="0.15">
      <c r="A24">
        <v>1022201</v>
      </c>
      <c r="B24">
        <v>0</v>
      </c>
      <c r="C24" s="2" t="s">
        <v>188</v>
      </c>
      <c r="D24">
        <v>91</v>
      </c>
      <c r="E24">
        <v>1</v>
      </c>
      <c r="F24">
        <v>3176</v>
      </c>
      <c r="G24" s="6">
        <v>1200</v>
      </c>
      <c r="H24" t="s">
        <v>46</v>
      </c>
      <c r="I24">
        <v>1</v>
      </c>
      <c r="J24">
        <v>0</v>
      </c>
      <c r="K24">
        <v>0</v>
      </c>
      <c r="L24">
        <v>0</v>
      </c>
      <c r="M24">
        <v>0</v>
      </c>
    </row>
    <row r="25" spans="1:13" x14ac:dyDescent="0.15">
      <c r="A25">
        <v>1022301</v>
      </c>
      <c r="B25">
        <v>0</v>
      </c>
      <c r="C25" s="2" t="s">
        <v>189</v>
      </c>
      <c r="D25">
        <v>98</v>
      </c>
      <c r="E25">
        <v>1</v>
      </c>
      <c r="F25">
        <v>2700</v>
      </c>
      <c r="G25" s="6">
        <v>1920</v>
      </c>
      <c r="H25" t="s">
        <v>47</v>
      </c>
      <c r="I25">
        <v>1</v>
      </c>
      <c r="J25">
        <v>0</v>
      </c>
      <c r="K25">
        <v>0</v>
      </c>
      <c r="L25">
        <v>0</v>
      </c>
      <c r="M25">
        <v>0</v>
      </c>
    </row>
    <row r="26" spans="1:13" x14ac:dyDescent="0.15">
      <c r="A26">
        <v>1022401</v>
      </c>
      <c r="B26">
        <v>0</v>
      </c>
      <c r="C26" s="2" t="s">
        <v>190</v>
      </c>
      <c r="D26">
        <v>106</v>
      </c>
      <c r="E26">
        <v>2</v>
      </c>
      <c r="F26">
        <v>1605</v>
      </c>
      <c r="G26" s="6">
        <v>2048</v>
      </c>
      <c r="H26" t="s">
        <v>48</v>
      </c>
      <c r="I26">
        <v>1</v>
      </c>
      <c r="J26">
        <v>0</v>
      </c>
      <c r="K26">
        <v>0</v>
      </c>
      <c r="L26">
        <v>0</v>
      </c>
      <c r="M26">
        <v>0</v>
      </c>
    </row>
    <row r="27" spans="1:13" x14ac:dyDescent="0.15">
      <c r="A27">
        <v>1022501</v>
      </c>
      <c r="B27">
        <v>0</v>
      </c>
      <c r="C27" s="2" t="s">
        <v>191</v>
      </c>
      <c r="D27">
        <v>114</v>
      </c>
      <c r="E27">
        <v>2</v>
      </c>
      <c r="F27">
        <v>1465</v>
      </c>
      <c r="G27" s="6">
        <v>2304</v>
      </c>
      <c r="H27" t="s">
        <v>49</v>
      </c>
      <c r="I27">
        <v>1</v>
      </c>
      <c r="J27">
        <v>0</v>
      </c>
      <c r="K27">
        <v>0</v>
      </c>
      <c r="L27">
        <v>0</v>
      </c>
      <c r="M27">
        <v>0</v>
      </c>
    </row>
    <row r="28" spans="1:13" x14ac:dyDescent="0.15">
      <c r="A28">
        <v>1022601</v>
      </c>
      <c r="B28">
        <v>0</v>
      </c>
      <c r="C28" s="2" t="s">
        <v>192</v>
      </c>
      <c r="D28">
        <v>123</v>
      </c>
      <c r="E28">
        <v>2</v>
      </c>
      <c r="F28">
        <v>1325</v>
      </c>
      <c r="G28" s="6">
        <v>2560</v>
      </c>
      <c r="H28" s="2" t="s">
        <v>51</v>
      </c>
      <c r="I28">
        <v>1</v>
      </c>
      <c r="J28">
        <v>0</v>
      </c>
      <c r="K28">
        <v>0</v>
      </c>
      <c r="L28">
        <v>0</v>
      </c>
      <c r="M28">
        <v>0</v>
      </c>
    </row>
    <row r="29" spans="1:13" x14ac:dyDescent="0.15">
      <c r="A29">
        <v>1022701</v>
      </c>
      <c r="B29">
        <v>0</v>
      </c>
      <c r="C29" s="2" t="s">
        <v>193</v>
      </c>
      <c r="D29">
        <v>133</v>
      </c>
      <c r="E29">
        <v>2</v>
      </c>
      <c r="F29">
        <v>1185</v>
      </c>
      <c r="G29" s="6">
        <v>3072</v>
      </c>
      <c r="H29" s="2" t="s">
        <v>52</v>
      </c>
      <c r="I29">
        <v>1</v>
      </c>
      <c r="J29">
        <v>0</v>
      </c>
      <c r="K29">
        <v>0</v>
      </c>
      <c r="L29">
        <v>0</v>
      </c>
      <c r="M29">
        <v>0</v>
      </c>
    </row>
    <row r="30" spans="1:13" x14ac:dyDescent="0.15">
      <c r="A30">
        <v>1022801</v>
      </c>
      <c r="B30">
        <v>0</v>
      </c>
      <c r="C30" s="2" t="s">
        <v>194</v>
      </c>
      <c r="D30">
        <v>144</v>
      </c>
      <c r="E30">
        <v>2</v>
      </c>
      <c r="F30">
        <v>1045</v>
      </c>
      <c r="G30" s="6">
        <v>3072</v>
      </c>
      <c r="H30" s="2" t="s">
        <v>53</v>
      </c>
      <c r="I30">
        <v>1</v>
      </c>
      <c r="J30">
        <v>0</v>
      </c>
      <c r="K30">
        <v>0</v>
      </c>
      <c r="L30">
        <v>0</v>
      </c>
      <c r="M30">
        <v>0</v>
      </c>
    </row>
    <row r="31" spans="1:13" x14ac:dyDescent="0.15">
      <c r="A31">
        <v>1022901</v>
      </c>
      <c r="B31">
        <v>0</v>
      </c>
      <c r="C31" s="2" t="s">
        <v>195</v>
      </c>
      <c r="D31">
        <v>156</v>
      </c>
      <c r="E31">
        <v>2</v>
      </c>
      <c r="F31">
        <v>905</v>
      </c>
      <c r="G31" s="6">
        <v>3584</v>
      </c>
      <c r="H31" s="2" t="s">
        <v>54</v>
      </c>
      <c r="I31">
        <v>1</v>
      </c>
      <c r="J31">
        <v>0</v>
      </c>
      <c r="K31">
        <v>0</v>
      </c>
      <c r="L31">
        <v>0</v>
      </c>
      <c r="M31">
        <v>0</v>
      </c>
    </row>
    <row r="32" spans="1:13" x14ac:dyDescent="0.15">
      <c r="A32">
        <v>1023001</v>
      </c>
      <c r="B32">
        <v>0</v>
      </c>
      <c r="C32" s="2" t="s">
        <v>196</v>
      </c>
      <c r="D32">
        <v>168</v>
      </c>
      <c r="E32">
        <v>2</v>
      </c>
      <c r="F32">
        <v>765</v>
      </c>
      <c r="G32" s="6">
        <v>3840</v>
      </c>
      <c r="H32" s="2" t="s">
        <v>55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3" x14ac:dyDescent="0.15">
      <c r="A33">
        <v>1023101</v>
      </c>
      <c r="B33">
        <v>0</v>
      </c>
      <c r="C33" s="2" t="s">
        <v>197</v>
      </c>
      <c r="D33">
        <v>181</v>
      </c>
      <c r="E33">
        <v>2</v>
      </c>
      <c r="F33">
        <v>625</v>
      </c>
      <c r="G33" s="6">
        <v>4608</v>
      </c>
      <c r="H33" s="2" t="s">
        <v>56</v>
      </c>
      <c r="I33">
        <v>1</v>
      </c>
      <c r="J33">
        <v>0</v>
      </c>
      <c r="K33">
        <v>0</v>
      </c>
      <c r="L33">
        <v>0</v>
      </c>
      <c r="M33">
        <v>0</v>
      </c>
    </row>
    <row r="34" spans="1:13" x14ac:dyDescent="0.15">
      <c r="A34">
        <v>1023201</v>
      </c>
      <c r="B34">
        <v>0</v>
      </c>
      <c r="C34" s="2" t="s">
        <v>198</v>
      </c>
      <c r="D34">
        <v>195</v>
      </c>
      <c r="E34">
        <v>3</v>
      </c>
      <c r="F34">
        <v>221</v>
      </c>
      <c r="G34" s="6">
        <v>5120</v>
      </c>
      <c r="H34" s="2" t="s">
        <v>57</v>
      </c>
      <c r="I34">
        <v>1</v>
      </c>
      <c r="J34">
        <v>0</v>
      </c>
      <c r="K34">
        <v>0</v>
      </c>
      <c r="L34">
        <v>0</v>
      </c>
      <c r="M34">
        <v>0</v>
      </c>
    </row>
    <row r="35" spans="1:13" x14ac:dyDescent="0.15">
      <c r="A35">
        <v>1023301</v>
      </c>
      <c r="B35">
        <v>0</v>
      </c>
      <c r="C35" s="2" t="s">
        <v>199</v>
      </c>
      <c r="D35">
        <v>211</v>
      </c>
      <c r="E35">
        <v>3</v>
      </c>
      <c r="F35">
        <v>170</v>
      </c>
      <c r="G35" s="6">
        <v>5376</v>
      </c>
      <c r="H35" s="2" t="s">
        <v>59</v>
      </c>
      <c r="I35">
        <v>1</v>
      </c>
      <c r="J35">
        <v>0</v>
      </c>
      <c r="K35">
        <v>0</v>
      </c>
      <c r="L35">
        <v>0</v>
      </c>
      <c r="M35">
        <v>0</v>
      </c>
    </row>
    <row r="36" spans="1:13" x14ac:dyDescent="0.15">
      <c r="A36">
        <v>1023401</v>
      </c>
      <c r="B36">
        <v>0</v>
      </c>
      <c r="C36" s="2" t="s">
        <v>200</v>
      </c>
      <c r="D36">
        <v>228</v>
      </c>
      <c r="E36">
        <v>3</v>
      </c>
      <c r="F36">
        <v>148</v>
      </c>
      <c r="G36" s="6">
        <v>7680</v>
      </c>
      <c r="H36" s="2" t="s">
        <v>60</v>
      </c>
      <c r="I36">
        <v>1</v>
      </c>
      <c r="J36">
        <v>0</v>
      </c>
      <c r="K36">
        <v>0</v>
      </c>
      <c r="L36">
        <v>0</v>
      </c>
      <c r="M36">
        <v>0</v>
      </c>
    </row>
    <row r="37" spans="1:13" x14ac:dyDescent="0.15">
      <c r="A37">
        <v>1023501</v>
      </c>
      <c r="B37">
        <v>0</v>
      </c>
      <c r="C37" s="2" t="s">
        <v>201</v>
      </c>
      <c r="D37">
        <v>246</v>
      </c>
      <c r="E37">
        <v>3</v>
      </c>
      <c r="F37">
        <v>121</v>
      </c>
      <c r="G37" s="6">
        <v>10240</v>
      </c>
      <c r="H37" s="2" t="s">
        <v>61</v>
      </c>
      <c r="I37">
        <v>1</v>
      </c>
      <c r="J37">
        <v>0</v>
      </c>
      <c r="K37">
        <v>0</v>
      </c>
      <c r="L37">
        <v>0</v>
      </c>
      <c r="M37">
        <v>0</v>
      </c>
    </row>
    <row r="38" spans="1:13" x14ac:dyDescent="0.15">
      <c r="A38">
        <v>1023601</v>
      </c>
      <c r="B38">
        <v>0</v>
      </c>
      <c r="C38" s="2" t="s">
        <v>202</v>
      </c>
      <c r="D38">
        <v>266</v>
      </c>
      <c r="E38">
        <v>3</v>
      </c>
      <c r="F38">
        <v>99</v>
      </c>
      <c r="G38" s="6">
        <v>12800</v>
      </c>
      <c r="H38" s="2" t="s">
        <v>62</v>
      </c>
      <c r="I38">
        <v>1</v>
      </c>
      <c r="J38">
        <v>0</v>
      </c>
      <c r="K38">
        <v>0</v>
      </c>
      <c r="L38">
        <v>0</v>
      </c>
      <c r="M38">
        <v>0</v>
      </c>
    </row>
    <row r="39" spans="1:13" x14ac:dyDescent="0.15">
      <c r="A39">
        <v>1023701</v>
      </c>
      <c r="B39">
        <v>0</v>
      </c>
      <c r="C39" s="2" t="s">
        <v>203</v>
      </c>
      <c r="D39">
        <v>287</v>
      </c>
      <c r="E39">
        <v>4</v>
      </c>
      <c r="F39">
        <v>45</v>
      </c>
      <c r="G39" s="6">
        <v>15360</v>
      </c>
      <c r="H39" s="2" t="s">
        <v>63</v>
      </c>
      <c r="I39">
        <v>1</v>
      </c>
      <c r="J39">
        <v>0</v>
      </c>
      <c r="K39">
        <v>0</v>
      </c>
      <c r="L39">
        <v>0</v>
      </c>
      <c r="M39">
        <v>0</v>
      </c>
    </row>
    <row r="40" spans="1:13" x14ac:dyDescent="0.15">
      <c r="A40">
        <v>1023801</v>
      </c>
      <c r="B40">
        <v>0</v>
      </c>
      <c r="C40" s="2" t="s">
        <v>204</v>
      </c>
      <c r="D40">
        <v>435</v>
      </c>
      <c r="E40">
        <v>4</v>
      </c>
      <c r="F40">
        <v>35</v>
      </c>
      <c r="G40" s="6">
        <v>19200</v>
      </c>
      <c r="H40" s="2" t="s">
        <v>64</v>
      </c>
      <c r="I40">
        <v>1</v>
      </c>
      <c r="J40">
        <v>1</v>
      </c>
      <c r="K40">
        <v>0</v>
      </c>
      <c r="L40">
        <v>0</v>
      </c>
      <c r="M40">
        <v>0</v>
      </c>
    </row>
    <row r="41" spans="1:13" x14ac:dyDescent="0.15">
      <c r="A41">
        <v>1000002</v>
      </c>
      <c r="B41">
        <v>0</v>
      </c>
      <c r="C41" s="2" t="s">
        <v>65</v>
      </c>
      <c r="D41">
        <v>180</v>
      </c>
      <c r="E41">
        <v>4</v>
      </c>
      <c r="F41">
        <v>25</v>
      </c>
      <c r="G41" s="6">
        <v>23110</v>
      </c>
      <c r="H41" s="2" t="s">
        <v>66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3" x14ac:dyDescent="0.15">
      <c r="A42">
        <v>2000101</v>
      </c>
      <c r="B42">
        <v>1</v>
      </c>
      <c r="C42" s="2" t="s">
        <v>67</v>
      </c>
      <c r="D42">
        <v>100</v>
      </c>
      <c r="E42">
        <v>0</v>
      </c>
      <c r="F42">
        <v>72</v>
      </c>
      <c r="G42">
        <v>1</v>
      </c>
      <c r="H42" s="2" t="s">
        <v>68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15">
      <c r="A43">
        <v>2000102</v>
      </c>
      <c r="B43">
        <v>1</v>
      </c>
      <c r="C43" s="2" t="s">
        <v>69</v>
      </c>
      <c r="D43">
        <v>160</v>
      </c>
      <c r="E43">
        <v>0</v>
      </c>
      <c r="F43">
        <v>72</v>
      </c>
      <c r="G43">
        <v>1</v>
      </c>
      <c r="H43" t="s">
        <v>70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15">
      <c r="A44">
        <v>2000103</v>
      </c>
      <c r="B44">
        <v>1</v>
      </c>
      <c r="C44" s="2" t="s">
        <v>71</v>
      </c>
      <c r="D44">
        <v>15</v>
      </c>
      <c r="E44">
        <v>0</v>
      </c>
      <c r="F44">
        <v>72</v>
      </c>
      <c r="G44">
        <v>1</v>
      </c>
      <c r="H44" t="s">
        <v>72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15">
      <c r="A45">
        <v>2000104</v>
      </c>
      <c r="B45">
        <v>1</v>
      </c>
      <c r="C45" t="s">
        <v>73</v>
      </c>
      <c r="D45">
        <v>35</v>
      </c>
      <c r="E45">
        <v>0</v>
      </c>
      <c r="F45">
        <v>72</v>
      </c>
      <c r="G45">
        <v>1</v>
      </c>
      <c r="H45" s="2" t="s">
        <v>74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15">
      <c r="A46">
        <v>2000105</v>
      </c>
      <c r="B46">
        <v>1</v>
      </c>
      <c r="C46" s="2" t="s">
        <v>75</v>
      </c>
      <c r="D46">
        <v>25</v>
      </c>
      <c r="E46">
        <v>0</v>
      </c>
      <c r="F46">
        <v>72</v>
      </c>
      <c r="G46">
        <v>1</v>
      </c>
      <c r="H46" t="s">
        <v>76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15">
      <c r="A47">
        <v>2000106</v>
      </c>
      <c r="B47">
        <v>1</v>
      </c>
      <c r="C47" s="2" t="s">
        <v>77</v>
      </c>
      <c r="D47">
        <v>1</v>
      </c>
      <c r="E47">
        <v>0</v>
      </c>
      <c r="F47">
        <v>72</v>
      </c>
      <c r="G47">
        <v>1</v>
      </c>
      <c r="H47" t="s">
        <v>78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15">
      <c r="A48">
        <v>2000107</v>
      </c>
      <c r="B48">
        <v>1</v>
      </c>
      <c r="C48" s="2" t="s">
        <v>79</v>
      </c>
      <c r="D48">
        <v>48</v>
      </c>
      <c r="E48">
        <v>0</v>
      </c>
      <c r="F48">
        <v>72</v>
      </c>
      <c r="G48">
        <v>1</v>
      </c>
      <c r="H48" t="s">
        <v>80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15">
      <c r="A49">
        <v>2000108</v>
      </c>
      <c r="B49">
        <v>1</v>
      </c>
      <c r="C49" s="2" t="s">
        <v>81</v>
      </c>
      <c r="D49">
        <v>56</v>
      </c>
      <c r="E49">
        <v>0</v>
      </c>
      <c r="F49">
        <v>72</v>
      </c>
      <c r="G49">
        <v>1</v>
      </c>
      <c r="H49" t="s">
        <v>82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15">
      <c r="A50" s="2" t="s">
        <v>83</v>
      </c>
      <c r="B50">
        <v>1</v>
      </c>
      <c r="C50" s="2" t="s">
        <v>84</v>
      </c>
      <c r="D50">
        <v>75</v>
      </c>
      <c r="E50">
        <v>0</v>
      </c>
      <c r="F50">
        <v>72</v>
      </c>
      <c r="G50">
        <v>1</v>
      </c>
      <c r="H50" t="s">
        <v>85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15">
      <c r="A51">
        <v>2000110</v>
      </c>
      <c r="B51">
        <v>1</v>
      </c>
      <c r="C51" t="s">
        <v>86</v>
      </c>
      <c r="D51">
        <v>99</v>
      </c>
      <c r="E51">
        <v>0</v>
      </c>
      <c r="F51">
        <v>72</v>
      </c>
      <c r="G51">
        <v>1</v>
      </c>
      <c r="H51" t="s">
        <v>87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15">
      <c r="A52">
        <v>2000111</v>
      </c>
      <c r="B52">
        <v>1</v>
      </c>
      <c r="C52" s="2" t="s">
        <v>88</v>
      </c>
      <c r="D52">
        <v>80</v>
      </c>
      <c r="E52">
        <v>0</v>
      </c>
      <c r="F52">
        <v>72</v>
      </c>
      <c r="G52">
        <v>1</v>
      </c>
      <c r="H52" t="s">
        <v>89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15">
      <c r="A53" s="2" t="s">
        <v>90</v>
      </c>
      <c r="B53">
        <v>1</v>
      </c>
      <c r="C53" t="s">
        <v>91</v>
      </c>
      <c r="D53">
        <v>30</v>
      </c>
      <c r="E53">
        <v>0</v>
      </c>
      <c r="F53">
        <v>72</v>
      </c>
      <c r="G53">
        <v>1</v>
      </c>
      <c r="H53" s="2" t="s">
        <v>92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15">
      <c r="A54" s="2" t="s">
        <v>93</v>
      </c>
      <c r="B54">
        <v>1</v>
      </c>
      <c r="C54" t="s">
        <v>94</v>
      </c>
      <c r="D54">
        <v>21</v>
      </c>
      <c r="E54">
        <v>0</v>
      </c>
      <c r="F54">
        <v>72</v>
      </c>
      <c r="G54">
        <v>1</v>
      </c>
      <c r="H54" t="s">
        <v>95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15">
      <c r="A55">
        <v>2000114</v>
      </c>
      <c r="B55">
        <v>1</v>
      </c>
      <c r="C55" t="s">
        <v>96</v>
      </c>
      <c r="D55">
        <v>15</v>
      </c>
      <c r="E55">
        <v>0</v>
      </c>
      <c r="F55">
        <v>72</v>
      </c>
      <c r="G55">
        <v>1</v>
      </c>
      <c r="H55" t="s">
        <v>97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15">
      <c r="A56">
        <v>2000115</v>
      </c>
      <c r="B56">
        <v>1</v>
      </c>
      <c r="C56" s="2" t="s">
        <v>98</v>
      </c>
      <c r="D56">
        <v>35</v>
      </c>
      <c r="E56">
        <v>0</v>
      </c>
      <c r="F56">
        <v>72</v>
      </c>
      <c r="G56">
        <v>82</v>
      </c>
      <c r="H56" t="s">
        <v>99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15">
      <c r="A57">
        <v>2000116</v>
      </c>
      <c r="B57">
        <v>1</v>
      </c>
      <c r="C57" s="2" t="s">
        <v>100</v>
      </c>
      <c r="D57">
        <v>28</v>
      </c>
      <c r="E57">
        <v>0</v>
      </c>
      <c r="F57">
        <v>72</v>
      </c>
      <c r="G57">
        <v>79</v>
      </c>
      <c r="H57" t="s">
        <v>101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15">
      <c r="A58">
        <v>2000117</v>
      </c>
      <c r="B58">
        <v>1</v>
      </c>
      <c r="C58" s="2" t="s">
        <v>102</v>
      </c>
      <c r="D58">
        <v>15</v>
      </c>
      <c r="E58">
        <v>0</v>
      </c>
      <c r="F58">
        <v>72</v>
      </c>
      <c r="G58">
        <v>90</v>
      </c>
      <c r="H58" t="s">
        <v>103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15">
      <c r="A59">
        <v>2000118</v>
      </c>
      <c r="B59">
        <v>1</v>
      </c>
      <c r="C59" s="2" t="s">
        <v>104</v>
      </c>
      <c r="D59">
        <v>10</v>
      </c>
      <c r="E59">
        <v>0</v>
      </c>
      <c r="F59">
        <v>72</v>
      </c>
      <c r="G59">
        <v>6</v>
      </c>
      <c r="H59" t="s">
        <v>105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15">
      <c r="A60">
        <v>2000119</v>
      </c>
      <c r="B60">
        <v>1</v>
      </c>
      <c r="C60" s="2" t="s">
        <v>106</v>
      </c>
      <c r="D60">
        <v>13</v>
      </c>
      <c r="E60">
        <v>0</v>
      </c>
      <c r="F60">
        <v>72</v>
      </c>
      <c r="G60">
        <v>3</v>
      </c>
      <c r="H60" t="s">
        <v>107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15">
      <c r="A61">
        <v>2000120</v>
      </c>
      <c r="B61">
        <v>1</v>
      </c>
      <c r="C61" s="2" t="s">
        <v>108</v>
      </c>
      <c r="D61">
        <v>8</v>
      </c>
      <c r="E61">
        <v>0</v>
      </c>
      <c r="F61">
        <v>72</v>
      </c>
      <c r="G61">
        <v>2</v>
      </c>
      <c r="H61" t="s">
        <v>109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15">
      <c r="A62">
        <v>2000122</v>
      </c>
      <c r="B62">
        <v>1</v>
      </c>
      <c r="C62" s="2" t="s">
        <v>110</v>
      </c>
      <c r="D62">
        <v>500</v>
      </c>
      <c r="E62">
        <v>0</v>
      </c>
      <c r="F62">
        <v>72</v>
      </c>
      <c r="G62">
        <v>1</v>
      </c>
      <c r="H62" s="2" t="s">
        <v>111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15">
      <c r="A63">
        <v>2000123</v>
      </c>
      <c r="B63">
        <v>1</v>
      </c>
      <c r="C63" s="2" t="s">
        <v>112</v>
      </c>
      <c r="D63">
        <v>203</v>
      </c>
      <c r="E63">
        <v>0</v>
      </c>
      <c r="F63">
        <v>72</v>
      </c>
      <c r="G63">
        <v>42</v>
      </c>
      <c r="H63" s="2" t="s">
        <v>113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15">
      <c r="A64">
        <v>2000124</v>
      </c>
      <c r="B64">
        <v>1</v>
      </c>
      <c r="C64" s="2" t="s">
        <v>114</v>
      </c>
      <c r="D64">
        <v>13</v>
      </c>
      <c r="E64">
        <v>0</v>
      </c>
      <c r="F64">
        <v>72</v>
      </c>
      <c r="G64">
        <v>58</v>
      </c>
      <c r="H64" s="2" t="s">
        <v>115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15">
      <c r="A65">
        <v>2000125</v>
      </c>
      <c r="B65">
        <v>1</v>
      </c>
      <c r="C65" s="2" t="s">
        <v>116</v>
      </c>
      <c r="D65">
        <v>8</v>
      </c>
      <c r="E65">
        <v>0</v>
      </c>
      <c r="F65">
        <v>72</v>
      </c>
      <c r="G65">
        <v>6</v>
      </c>
      <c r="H65" s="2" t="s">
        <v>117</v>
      </c>
      <c r="I65">
        <v>0</v>
      </c>
      <c r="J65">
        <v>0</v>
      </c>
      <c r="K65">
        <v>0</v>
      </c>
      <c r="L65">
        <v>0</v>
      </c>
      <c r="M65">
        <v>0</v>
      </c>
    </row>
    <row r="79" spans="1:13" x14ac:dyDescent="0.15">
      <c r="A79" s="2"/>
    </row>
    <row r="80" spans="1:13" x14ac:dyDescent="0.15">
      <c r="A80" s="2"/>
    </row>
    <row r="81" spans="1:13" x14ac:dyDescent="0.15">
      <c r="A81" s="2"/>
    </row>
    <row r="82" spans="1:13" x14ac:dyDescent="0.15">
      <c r="A82" s="2"/>
      <c r="C82" s="2"/>
      <c r="H82" s="2"/>
      <c r="I82" s="2"/>
      <c r="J82" s="2"/>
      <c r="K82" s="2"/>
      <c r="L82" s="2"/>
      <c r="M82" s="2"/>
    </row>
    <row r="83" spans="1:13" x14ac:dyDescent="0.15">
      <c r="M83" s="2"/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7"/>
  <sheetViews>
    <sheetView workbookViewId="0">
      <selection activeCell="C6" sqref="C6"/>
    </sheetView>
  </sheetViews>
  <sheetFormatPr defaultColWidth="9" defaultRowHeight="13.5" x14ac:dyDescent="0.15"/>
  <sheetData>
    <row r="2" spans="2:3" x14ac:dyDescent="0.15">
      <c r="B2" t="s">
        <v>118</v>
      </c>
      <c r="C2">
        <v>1010101</v>
      </c>
    </row>
    <row r="3" spans="2:3" x14ac:dyDescent="0.15">
      <c r="B3" t="s">
        <v>119</v>
      </c>
    </row>
    <row r="4" spans="2:3" x14ac:dyDescent="0.15">
      <c r="B4" t="s">
        <v>120</v>
      </c>
      <c r="C4" s="5" t="s">
        <v>121</v>
      </c>
    </row>
    <row r="5" spans="2:3" x14ac:dyDescent="0.15">
      <c r="B5" t="s">
        <v>122</v>
      </c>
      <c r="C5" s="5" t="s">
        <v>123</v>
      </c>
    </row>
    <row r="6" spans="2:3" x14ac:dyDescent="0.15">
      <c r="B6" t="s">
        <v>124</v>
      </c>
      <c r="C6" s="5" t="s">
        <v>125</v>
      </c>
    </row>
    <row r="7" spans="2:3" x14ac:dyDescent="0.15">
      <c r="B7" t="s">
        <v>126</v>
      </c>
      <c r="C7" s="5" t="s">
        <v>127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0"/>
  <sheetViews>
    <sheetView workbookViewId="0">
      <selection activeCell="N24" sqref="N24"/>
    </sheetView>
  </sheetViews>
  <sheetFormatPr defaultColWidth="9" defaultRowHeight="13.5" x14ac:dyDescent="0.15"/>
  <cols>
    <col min="3" max="3" width="41.2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4</v>
      </c>
    </row>
    <row r="2" spans="1:8" x14ac:dyDescent="0.15">
      <c r="A2" t="s">
        <v>13</v>
      </c>
      <c r="B2" t="s">
        <v>14</v>
      </c>
      <c r="C2" t="s">
        <v>15</v>
      </c>
      <c r="D2" t="s">
        <v>17</v>
      </c>
    </row>
    <row r="3" spans="1:8" x14ac:dyDescent="0.15">
      <c r="A3">
        <v>1010101</v>
      </c>
      <c r="B3">
        <v>0</v>
      </c>
      <c r="C3" s="3" t="s">
        <v>128</v>
      </c>
      <c r="D3">
        <v>0</v>
      </c>
      <c r="E3">
        <v>19661</v>
      </c>
      <c r="F3" s="1">
        <f>E3/SUM($E$3:$E$40)</f>
        <v>0.10453808321148478</v>
      </c>
      <c r="G3">
        <v>19661</v>
      </c>
      <c r="H3" s="1">
        <f>G3/SUM($G$3:$G$40)</f>
        <v>8.2844899145889772E-2</v>
      </c>
    </row>
    <row r="4" spans="1:8" x14ac:dyDescent="0.15">
      <c r="A4">
        <v>1010201</v>
      </c>
      <c r="B4">
        <v>0</v>
      </c>
      <c r="C4" t="s">
        <v>129</v>
      </c>
      <c r="D4">
        <v>0</v>
      </c>
      <c r="E4">
        <v>18022</v>
      </c>
      <c r="F4" s="1">
        <f t="shared" ref="F4:F40" si="0">E4/SUM($E$3:$E$40)</f>
        <v>9.5823474677655188E-2</v>
      </c>
      <c r="G4">
        <v>18022</v>
      </c>
      <c r="H4" s="1">
        <f t="shared" ref="H4:H40" si="1">G4/SUM($G$3:$G$40)</f>
        <v>7.5938699578211977E-2</v>
      </c>
    </row>
    <row r="5" spans="1:8" x14ac:dyDescent="0.15">
      <c r="A5">
        <v>1010301</v>
      </c>
      <c r="B5">
        <v>0</v>
      </c>
      <c r="C5" s="2" t="s">
        <v>130</v>
      </c>
      <c r="D5">
        <v>0</v>
      </c>
      <c r="E5">
        <v>14746</v>
      </c>
      <c r="F5" s="1">
        <f t="shared" si="0"/>
        <v>7.8404891665558946E-2</v>
      </c>
      <c r="G5">
        <v>14746</v>
      </c>
      <c r="H5" s="1">
        <f t="shared" si="1"/>
        <v>6.2134727776068904E-2</v>
      </c>
    </row>
    <row r="6" spans="1:8" x14ac:dyDescent="0.15">
      <c r="A6">
        <v>1010401</v>
      </c>
      <c r="B6">
        <v>0</v>
      </c>
      <c r="C6" s="2" t="s">
        <v>131</v>
      </c>
      <c r="D6">
        <v>0</v>
      </c>
      <c r="E6">
        <v>13107</v>
      </c>
      <c r="F6" s="1">
        <f t="shared" si="0"/>
        <v>6.9690283131729369E-2</v>
      </c>
      <c r="G6">
        <v>13107</v>
      </c>
      <c r="H6" s="1">
        <f t="shared" si="1"/>
        <v>5.5228528208391095E-2</v>
      </c>
    </row>
    <row r="7" spans="1:8" x14ac:dyDescent="0.15">
      <c r="A7">
        <v>1010501</v>
      </c>
      <c r="B7">
        <v>0</v>
      </c>
      <c r="C7" s="3" t="s">
        <v>132</v>
      </c>
      <c r="D7">
        <v>0</v>
      </c>
      <c r="E7">
        <v>12288</v>
      </c>
      <c r="F7" s="1">
        <f t="shared" si="0"/>
        <v>6.5335637378705305E-2</v>
      </c>
      <c r="G7">
        <v>12288</v>
      </c>
      <c r="H7" s="1">
        <f t="shared" si="1"/>
        <v>5.1777535257855327E-2</v>
      </c>
    </row>
    <row r="8" spans="1:8" x14ac:dyDescent="0.15">
      <c r="A8">
        <v>1010601</v>
      </c>
      <c r="B8">
        <v>0</v>
      </c>
      <c r="C8" s="2" t="s">
        <v>133</v>
      </c>
      <c r="D8">
        <v>0</v>
      </c>
      <c r="E8">
        <v>11264</v>
      </c>
      <c r="F8" s="1">
        <f t="shared" si="0"/>
        <v>5.989100093047986E-2</v>
      </c>
      <c r="G8">
        <v>11264</v>
      </c>
      <c r="H8" s="1">
        <f t="shared" si="1"/>
        <v>4.7462740653034054E-2</v>
      </c>
    </row>
    <row r="9" spans="1:8" x14ac:dyDescent="0.15">
      <c r="A9">
        <v>1010701</v>
      </c>
      <c r="B9">
        <v>0</v>
      </c>
      <c r="C9" s="2" t="s">
        <v>134</v>
      </c>
      <c r="D9">
        <v>0</v>
      </c>
      <c r="E9">
        <v>10012</v>
      </c>
      <c r="F9" s="1">
        <f t="shared" si="0"/>
        <v>5.3234082148079225E-2</v>
      </c>
      <c r="G9">
        <v>10012</v>
      </c>
      <c r="H9" s="1">
        <f t="shared" si="1"/>
        <v>4.2187230061983036E-2</v>
      </c>
    </row>
    <row r="10" spans="1:8" x14ac:dyDescent="0.15">
      <c r="A10">
        <v>1010801</v>
      </c>
      <c r="B10">
        <v>0</v>
      </c>
      <c r="C10" s="3" t="s">
        <v>135</v>
      </c>
      <c r="D10">
        <v>0</v>
      </c>
      <c r="E10">
        <v>9216</v>
      </c>
      <c r="F10" s="1">
        <f t="shared" si="0"/>
        <v>4.9001728034028975E-2</v>
      </c>
      <c r="G10">
        <v>9216</v>
      </c>
      <c r="H10" s="1">
        <f t="shared" si="1"/>
        <v>3.8833151443391493E-2</v>
      </c>
    </row>
    <row r="11" spans="1:8" x14ac:dyDescent="0.15">
      <c r="A11">
        <v>1010901</v>
      </c>
      <c r="B11">
        <v>0</v>
      </c>
      <c r="C11" t="s">
        <v>136</v>
      </c>
      <c r="D11">
        <v>0</v>
      </c>
      <c r="E11">
        <v>9102</v>
      </c>
      <c r="F11" s="1">
        <f t="shared" si="0"/>
        <v>4.8395586866941377E-2</v>
      </c>
      <c r="G11">
        <v>9102</v>
      </c>
      <c r="H11" s="1">
        <f t="shared" si="1"/>
        <v>3.8352793450276625E-2</v>
      </c>
    </row>
    <row r="12" spans="1:8" x14ac:dyDescent="0.15">
      <c r="A12">
        <v>1011001</v>
      </c>
      <c r="B12">
        <v>0</v>
      </c>
      <c r="C12" t="s">
        <v>137</v>
      </c>
      <c r="D12">
        <v>0</v>
      </c>
      <c r="E12">
        <v>8192</v>
      </c>
      <c r="F12" s="1">
        <f t="shared" si="0"/>
        <v>4.3557091585803537E-2</v>
      </c>
      <c r="G12">
        <v>8192</v>
      </c>
      <c r="H12" s="1">
        <f t="shared" si="1"/>
        <v>3.451835683857022E-2</v>
      </c>
    </row>
    <row r="13" spans="1:8" x14ac:dyDescent="0.15">
      <c r="A13">
        <v>1011101</v>
      </c>
      <c r="B13">
        <v>0</v>
      </c>
      <c r="C13" s="4" t="s">
        <v>58</v>
      </c>
      <c r="D13">
        <v>0</v>
      </c>
      <c r="E13">
        <v>8192</v>
      </c>
      <c r="F13" s="1">
        <f t="shared" si="0"/>
        <v>4.3557091585803537E-2</v>
      </c>
      <c r="G13">
        <v>8192</v>
      </c>
      <c r="H13" s="1">
        <f t="shared" si="1"/>
        <v>3.451835683857022E-2</v>
      </c>
    </row>
    <row r="14" spans="1:8" x14ac:dyDescent="0.15">
      <c r="A14">
        <v>1011201</v>
      </c>
      <c r="B14">
        <v>0</v>
      </c>
      <c r="C14" t="s">
        <v>138</v>
      </c>
      <c r="D14">
        <v>0</v>
      </c>
      <c r="E14">
        <v>6978</v>
      </c>
      <c r="F14" s="1">
        <f t="shared" si="0"/>
        <v>3.7102219859098763E-2</v>
      </c>
      <c r="G14">
        <v>6978</v>
      </c>
      <c r="H14" s="1">
        <f t="shared" si="1"/>
        <v>2.9402965578557493E-2</v>
      </c>
    </row>
    <row r="15" spans="1:8" x14ac:dyDescent="0.15">
      <c r="A15">
        <v>1011301</v>
      </c>
      <c r="B15">
        <v>0</v>
      </c>
      <c r="C15" s="2" t="s">
        <v>50</v>
      </c>
      <c r="D15">
        <v>0</v>
      </c>
      <c r="E15">
        <v>6675</v>
      </c>
      <c r="F15" s="1">
        <f t="shared" si="0"/>
        <v>3.5491160441313306E-2</v>
      </c>
      <c r="G15">
        <v>6675</v>
      </c>
      <c r="H15" s="1">
        <f t="shared" si="1"/>
        <v>2.8126224596857447E-2</v>
      </c>
    </row>
    <row r="16" spans="1:8" x14ac:dyDescent="0.15">
      <c r="A16">
        <v>1011401</v>
      </c>
      <c r="B16">
        <v>0</v>
      </c>
      <c r="C16" s="3" t="s">
        <v>139</v>
      </c>
      <c r="D16">
        <v>1</v>
      </c>
      <c r="E16">
        <v>6068</v>
      </c>
      <c r="F16" s="1">
        <f t="shared" si="0"/>
        <v>3.2263724577960923E-2</v>
      </c>
      <c r="G16">
        <v>6068</v>
      </c>
      <c r="H16" s="1">
        <f t="shared" si="1"/>
        <v>2.5568528966851085E-2</v>
      </c>
    </row>
    <row r="17" spans="1:8" x14ac:dyDescent="0.15">
      <c r="A17">
        <v>1011501</v>
      </c>
      <c r="B17">
        <v>0</v>
      </c>
      <c r="C17" t="s">
        <v>140</v>
      </c>
      <c r="D17">
        <v>1</v>
      </c>
      <c r="E17">
        <v>5461</v>
      </c>
      <c r="F17" s="1">
        <f t="shared" si="0"/>
        <v>2.9036288714608532E-2</v>
      </c>
      <c r="G17">
        <v>5461</v>
      </c>
      <c r="H17" s="1">
        <f t="shared" si="1"/>
        <v>2.3010833336844724E-2</v>
      </c>
    </row>
    <row r="18" spans="1:8" x14ac:dyDescent="0.15">
      <c r="A18">
        <v>1011601</v>
      </c>
      <c r="B18">
        <v>0</v>
      </c>
      <c r="C18" t="s">
        <v>141</v>
      </c>
      <c r="D18">
        <v>1</v>
      </c>
      <c r="E18">
        <v>5158</v>
      </c>
      <c r="F18" s="1">
        <f t="shared" si="0"/>
        <v>2.7425229296823075E-2</v>
      </c>
      <c r="G18">
        <v>5158</v>
      </c>
      <c r="H18" s="1">
        <f t="shared" si="1"/>
        <v>2.1734092355144678E-2</v>
      </c>
    </row>
    <row r="19" spans="1:8" x14ac:dyDescent="0.15">
      <c r="A19">
        <v>1011701</v>
      </c>
      <c r="B19">
        <v>0</v>
      </c>
      <c r="C19" s="3" t="s">
        <v>142</v>
      </c>
      <c r="D19">
        <v>1</v>
      </c>
      <c r="E19">
        <v>4653</v>
      </c>
      <c r="F19" s="1">
        <f t="shared" si="0"/>
        <v>2.4740130267180645E-2</v>
      </c>
      <c r="G19">
        <v>4653</v>
      </c>
      <c r="H19" s="1">
        <f t="shared" si="1"/>
        <v>1.9606190718977932E-2</v>
      </c>
    </row>
    <row r="20" spans="1:8" x14ac:dyDescent="0.15">
      <c r="A20">
        <v>1011801</v>
      </c>
      <c r="B20">
        <v>0</v>
      </c>
      <c r="C20" s="2" t="s">
        <v>143</v>
      </c>
      <c r="D20">
        <v>1</v>
      </c>
      <c r="E20">
        <v>3439</v>
      </c>
      <c r="F20" s="1">
        <f t="shared" si="0"/>
        <v>1.8285258540475875E-2</v>
      </c>
      <c r="G20">
        <v>3439</v>
      </c>
      <c r="H20" s="1">
        <f t="shared" si="1"/>
        <v>1.4490799458965208E-2</v>
      </c>
    </row>
    <row r="21" spans="1:8" x14ac:dyDescent="0.15">
      <c r="A21">
        <v>1011901</v>
      </c>
      <c r="B21">
        <v>0</v>
      </c>
      <c r="C21" t="s">
        <v>144</v>
      </c>
      <c r="D21">
        <v>1</v>
      </c>
      <c r="E21">
        <v>3102</v>
      </c>
      <c r="F21" s="1">
        <f t="shared" si="0"/>
        <v>1.649342017812043E-2</v>
      </c>
      <c r="G21">
        <v>3102</v>
      </c>
      <c r="H21" s="1">
        <f t="shared" si="1"/>
        <v>1.3070793812651955E-2</v>
      </c>
    </row>
    <row r="22" spans="1:8" x14ac:dyDescent="0.15">
      <c r="A22">
        <v>1012001</v>
      </c>
      <c r="B22">
        <v>0</v>
      </c>
      <c r="C22" s="4" t="s">
        <v>145</v>
      </c>
      <c r="D22">
        <v>1</v>
      </c>
      <c r="E22">
        <v>2292</v>
      </c>
      <c r="F22" s="1">
        <f t="shared" si="0"/>
        <v>1.2186627675129602E-2</v>
      </c>
      <c r="G22">
        <v>2292</v>
      </c>
      <c r="H22" s="1">
        <f t="shared" si="1"/>
        <v>9.657723861572624E-3</v>
      </c>
    </row>
    <row r="23" spans="1:8" x14ac:dyDescent="0.15">
      <c r="A23">
        <v>1012101</v>
      </c>
      <c r="B23">
        <v>0</v>
      </c>
      <c r="C23" s="2" t="s">
        <v>146</v>
      </c>
      <c r="D23">
        <v>1</v>
      </c>
      <c r="E23">
        <v>2068</v>
      </c>
      <c r="F23" s="1">
        <f t="shared" si="0"/>
        <v>1.0995613452080288E-2</v>
      </c>
      <c r="G23">
        <v>2068</v>
      </c>
      <c r="H23" s="1">
        <f t="shared" si="1"/>
        <v>8.7138625417679701E-3</v>
      </c>
    </row>
    <row r="24" spans="1:8" x14ac:dyDescent="0.15">
      <c r="A24">
        <v>1012201</v>
      </c>
      <c r="B24">
        <v>0</v>
      </c>
      <c r="C24" t="s">
        <v>147</v>
      </c>
      <c r="D24">
        <v>1</v>
      </c>
      <c r="E24">
        <v>1528</v>
      </c>
      <c r="F24" s="1">
        <f t="shared" si="0"/>
        <v>8.1244184500864017E-3</v>
      </c>
      <c r="G24">
        <v>1528</v>
      </c>
      <c r="H24" s="1">
        <f t="shared" si="1"/>
        <v>6.4384825743817493E-3</v>
      </c>
    </row>
    <row r="25" spans="1:8" x14ac:dyDescent="0.15">
      <c r="A25">
        <v>1012301</v>
      </c>
      <c r="B25">
        <v>0</v>
      </c>
      <c r="C25" s="3" t="s">
        <v>148</v>
      </c>
      <c r="D25">
        <v>1</v>
      </c>
      <c r="E25">
        <v>1379</v>
      </c>
      <c r="F25" s="1">
        <f t="shared" si="0"/>
        <v>7.3321813106473482E-3</v>
      </c>
      <c r="G25">
        <v>1379</v>
      </c>
      <c r="H25" s="1">
        <f t="shared" si="1"/>
        <v>5.8106462500474038E-3</v>
      </c>
    </row>
    <row r="26" spans="1:8" x14ac:dyDescent="0.15">
      <c r="A26">
        <v>1012401</v>
      </c>
      <c r="B26">
        <v>0</v>
      </c>
      <c r="C26" s="2" t="s">
        <v>149</v>
      </c>
      <c r="D26">
        <v>2</v>
      </c>
      <c r="E26">
        <v>1019</v>
      </c>
      <c r="F26" s="1">
        <f t="shared" si="0"/>
        <v>5.4180513093180912E-3</v>
      </c>
      <c r="G26">
        <f>E26*10</f>
        <v>10190</v>
      </c>
      <c r="H26" s="1">
        <f t="shared" si="1"/>
        <v>4.2937262717899237E-2</v>
      </c>
    </row>
    <row r="27" spans="1:8" x14ac:dyDescent="0.15">
      <c r="A27">
        <v>1012501</v>
      </c>
      <c r="B27">
        <v>0</v>
      </c>
      <c r="C27" s="2" t="s">
        <v>150</v>
      </c>
      <c r="D27">
        <v>2</v>
      </c>
      <c r="E27">
        <v>919</v>
      </c>
      <c r="F27" s="1">
        <f t="shared" si="0"/>
        <v>4.8863485311710754E-3</v>
      </c>
      <c r="G27">
        <f t="shared" ref="G27:G40" si="2">E27*10</f>
        <v>9190</v>
      </c>
      <c r="H27" s="1">
        <f t="shared" si="1"/>
        <v>3.8723596111628455E-2</v>
      </c>
    </row>
    <row r="28" spans="1:8" x14ac:dyDescent="0.15">
      <c r="A28">
        <v>1012601</v>
      </c>
      <c r="B28">
        <v>0</v>
      </c>
      <c r="C28" s="3" t="s">
        <v>151</v>
      </c>
      <c r="D28">
        <v>2</v>
      </c>
      <c r="E28">
        <v>679</v>
      </c>
      <c r="F28" s="1">
        <f t="shared" si="0"/>
        <v>3.6102618636182373E-3</v>
      </c>
      <c r="G28">
        <f t="shared" si="2"/>
        <v>6790</v>
      </c>
      <c r="H28" s="1">
        <f t="shared" si="1"/>
        <v>2.8610796256578586E-2</v>
      </c>
    </row>
    <row r="29" spans="1:8" x14ac:dyDescent="0.15">
      <c r="A29">
        <v>1012701</v>
      </c>
      <c r="B29">
        <v>0</v>
      </c>
      <c r="C29" t="s">
        <v>152</v>
      </c>
      <c r="D29">
        <v>2</v>
      </c>
      <c r="E29">
        <v>613</v>
      </c>
      <c r="F29" s="1">
        <f t="shared" si="0"/>
        <v>3.259338030041207E-3</v>
      </c>
      <c r="G29">
        <f t="shared" si="2"/>
        <v>6130</v>
      </c>
      <c r="H29" s="1">
        <f t="shared" si="1"/>
        <v>2.5829776296439871E-2</v>
      </c>
    </row>
    <row r="30" spans="1:8" x14ac:dyDescent="0.15">
      <c r="A30">
        <v>1012801</v>
      </c>
      <c r="B30">
        <v>0</v>
      </c>
      <c r="C30" s="2" t="s">
        <v>153</v>
      </c>
      <c r="D30">
        <v>2</v>
      </c>
      <c r="E30">
        <v>453</v>
      </c>
      <c r="F30" s="1">
        <f t="shared" si="0"/>
        <v>2.4086135850059816E-3</v>
      </c>
      <c r="G30">
        <f t="shared" si="2"/>
        <v>4530</v>
      </c>
      <c r="H30" s="1">
        <f t="shared" si="1"/>
        <v>1.9087909726406626E-2</v>
      </c>
    </row>
    <row r="31" spans="1:8" x14ac:dyDescent="0.15">
      <c r="A31">
        <v>1012901</v>
      </c>
      <c r="B31">
        <v>0</v>
      </c>
      <c r="C31" s="4" t="s">
        <v>154</v>
      </c>
      <c r="D31">
        <v>2</v>
      </c>
      <c r="E31">
        <v>408</v>
      </c>
      <c r="F31" s="1">
        <f t="shared" si="0"/>
        <v>2.1693473348398246E-3</v>
      </c>
      <c r="G31">
        <f t="shared" si="2"/>
        <v>4080</v>
      </c>
      <c r="H31" s="1">
        <f t="shared" si="1"/>
        <v>1.7191759753584775E-2</v>
      </c>
    </row>
    <row r="32" spans="1:8" x14ac:dyDescent="0.15">
      <c r="A32">
        <v>1013001</v>
      </c>
      <c r="B32">
        <v>0</v>
      </c>
      <c r="C32" s="2" t="s">
        <v>155</v>
      </c>
      <c r="D32">
        <v>2</v>
      </c>
      <c r="E32">
        <v>302</v>
      </c>
      <c r="F32" s="1">
        <f t="shared" si="0"/>
        <v>1.6057423900039877E-3</v>
      </c>
      <c r="G32">
        <f t="shared" si="2"/>
        <v>3020</v>
      </c>
      <c r="H32" s="1">
        <f t="shared" si="1"/>
        <v>1.2725273150937752E-2</v>
      </c>
    </row>
    <row r="33" spans="1:8" x14ac:dyDescent="0.15">
      <c r="A33">
        <v>1013101</v>
      </c>
      <c r="B33">
        <v>0</v>
      </c>
      <c r="C33" s="2" t="s">
        <v>156</v>
      </c>
      <c r="D33">
        <v>3</v>
      </c>
      <c r="E33">
        <v>273</v>
      </c>
      <c r="F33" s="1">
        <f t="shared" si="0"/>
        <v>1.4515485843413533E-3</v>
      </c>
      <c r="G33">
        <f t="shared" si="2"/>
        <v>2730</v>
      </c>
      <c r="H33" s="1">
        <f t="shared" si="1"/>
        <v>1.1503309835119225E-2</v>
      </c>
    </row>
    <row r="34" spans="1:8" x14ac:dyDescent="0.15">
      <c r="A34">
        <v>1013201</v>
      </c>
      <c r="B34">
        <v>0</v>
      </c>
      <c r="C34" s="3" t="s">
        <v>157</v>
      </c>
      <c r="D34">
        <v>3</v>
      </c>
      <c r="E34">
        <v>201</v>
      </c>
      <c r="F34" s="1">
        <f t="shared" si="0"/>
        <v>1.0687225840755018E-3</v>
      </c>
      <c r="G34">
        <f t="shared" si="2"/>
        <v>2010</v>
      </c>
      <c r="H34" s="1">
        <f t="shared" si="1"/>
        <v>8.4694698786042643E-3</v>
      </c>
    </row>
    <row r="35" spans="1:8" x14ac:dyDescent="0.15">
      <c r="A35">
        <v>1013301</v>
      </c>
      <c r="B35">
        <v>0</v>
      </c>
      <c r="C35" s="2" t="s">
        <v>158</v>
      </c>
      <c r="D35">
        <v>3</v>
      </c>
      <c r="E35">
        <v>182</v>
      </c>
      <c r="F35" s="1">
        <f t="shared" si="0"/>
        <v>9.6769905622756875E-4</v>
      </c>
      <c r="G35">
        <f t="shared" si="2"/>
        <v>1820</v>
      </c>
      <c r="H35" s="1">
        <f t="shared" si="1"/>
        <v>7.6688732234128174E-3</v>
      </c>
    </row>
    <row r="36" spans="1:8" x14ac:dyDescent="0.15">
      <c r="A36">
        <v>1013401</v>
      </c>
      <c r="B36">
        <v>0</v>
      </c>
      <c r="C36" s="4" t="s">
        <v>159</v>
      </c>
      <c r="D36">
        <v>3</v>
      </c>
      <c r="E36">
        <v>134</v>
      </c>
      <c r="F36" s="1">
        <f t="shared" si="0"/>
        <v>7.1248172271700121E-4</v>
      </c>
      <c r="G36">
        <f t="shared" si="2"/>
        <v>1340</v>
      </c>
      <c r="H36" s="1">
        <f t="shared" si="1"/>
        <v>5.6463132524028434E-3</v>
      </c>
    </row>
    <row r="37" spans="1:8" x14ac:dyDescent="0.15">
      <c r="A37">
        <v>1013501</v>
      </c>
      <c r="B37">
        <v>0</v>
      </c>
      <c r="C37" t="s">
        <v>160</v>
      </c>
      <c r="D37">
        <v>3</v>
      </c>
      <c r="E37">
        <v>121</v>
      </c>
      <c r="F37" s="1">
        <f t="shared" si="0"/>
        <v>6.4336036155788914E-4</v>
      </c>
      <c r="G37">
        <f t="shared" si="2"/>
        <v>1210</v>
      </c>
      <c r="H37" s="1">
        <f t="shared" si="1"/>
        <v>5.0985365935876424E-3</v>
      </c>
    </row>
    <row r="38" spans="1:8" x14ac:dyDescent="0.15">
      <c r="A38">
        <v>1013601</v>
      </c>
      <c r="B38">
        <v>0</v>
      </c>
      <c r="C38" s="3" t="s">
        <v>161</v>
      </c>
      <c r="D38">
        <v>4</v>
      </c>
      <c r="E38">
        <v>69</v>
      </c>
      <c r="F38" s="1">
        <f t="shared" si="0"/>
        <v>3.668749169214409E-4</v>
      </c>
      <c r="G38">
        <f t="shared" si="2"/>
        <v>690</v>
      </c>
      <c r="H38" s="1">
        <f t="shared" si="1"/>
        <v>2.9074299583268372E-3</v>
      </c>
    </row>
    <row r="39" spans="1:8" x14ac:dyDescent="0.15">
      <c r="A39">
        <v>1013701</v>
      </c>
      <c r="B39">
        <v>0</v>
      </c>
      <c r="C39" t="s">
        <v>162</v>
      </c>
      <c r="D39">
        <v>4</v>
      </c>
      <c r="E39">
        <v>56</v>
      </c>
      <c r="F39" s="1">
        <f t="shared" si="0"/>
        <v>2.9775355576232884E-4</v>
      </c>
      <c r="G39">
        <f t="shared" si="2"/>
        <v>560</v>
      </c>
      <c r="H39" s="1">
        <f t="shared" si="1"/>
        <v>2.3596532995116362E-3</v>
      </c>
    </row>
    <row r="40" spans="1:8" x14ac:dyDescent="0.15">
      <c r="A40">
        <v>1013801</v>
      </c>
      <c r="B40">
        <v>0</v>
      </c>
      <c r="C40" s="3" t="s">
        <v>163</v>
      </c>
      <c r="D40">
        <v>4</v>
      </c>
      <c r="E40">
        <v>43</v>
      </c>
      <c r="F40" s="1">
        <f t="shared" si="0"/>
        <v>2.286321946032168E-4</v>
      </c>
      <c r="G40">
        <f t="shared" si="2"/>
        <v>430</v>
      </c>
      <c r="H40" s="1">
        <f t="shared" si="1"/>
        <v>1.8118766406964347E-3</v>
      </c>
    </row>
    <row r="67" spans="1:3" x14ac:dyDescent="0.15">
      <c r="A67" s="2"/>
    </row>
    <row r="68" spans="1:3" x14ac:dyDescent="0.15">
      <c r="A68" s="2"/>
    </row>
    <row r="69" spans="1:3" x14ac:dyDescent="0.15">
      <c r="A69" s="2"/>
    </row>
    <row r="70" spans="1:3" x14ac:dyDescent="0.15">
      <c r="A70" s="2"/>
      <c r="C70" s="2"/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W43"/>
  <sheetViews>
    <sheetView topLeftCell="A19" workbookViewId="0">
      <selection activeCell="J42" sqref="J42"/>
    </sheetView>
  </sheetViews>
  <sheetFormatPr defaultColWidth="9" defaultRowHeight="13.5" x14ac:dyDescent="0.15"/>
  <cols>
    <col min="7" max="7" width="19" customWidth="1"/>
  </cols>
  <sheetData>
    <row r="2" spans="3:23" x14ac:dyDescent="0.15">
      <c r="C2">
        <v>19661</v>
      </c>
      <c r="D2">
        <f>SUM(C2:C14)</f>
        <v>147455</v>
      </c>
      <c r="E2" s="1">
        <f>D2/SUM($C$2:$C$39)</f>
        <v>0.62132620942765771</v>
      </c>
      <c r="F2">
        <v>0</v>
      </c>
      <c r="G2">
        <v>19661</v>
      </c>
      <c r="H2">
        <f>SUM(G2:G14)</f>
        <v>147455</v>
      </c>
      <c r="I2" s="1">
        <f>H2/SUM($G$2:$G$39)</f>
        <v>0.78402233151668221</v>
      </c>
      <c r="K2">
        <v>25</v>
      </c>
      <c r="L2">
        <v>0.6</v>
      </c>
      <c r="M2">
        <f>ROUND(K2*L2,0)</f>
        <v>15</v>
      </c>
      <c r="N2">
        <v>1010101</v>
      </c>
      <c r="O2">
        <v>0</v>
      </c>
      <c r="P2">
        <v>16384</v>
      </c>
      <c r="Q2">
        <f>SUM(P2:P14)</f>
        <v>152006</v>
      </c>
      <c r="R2" s="1">
        <f>Q2/SUM($P$2:$P$27)</f>
        <v>0.80815137353727717</v>
      </c>
      <c r="S2" s="1">
        <v>0.78402233151668199</v>
      </c>
      <c r="T2">
        <v>230</v>
      </c>
      <c r="V2">
        <v>100</v>
      </c>
      <c r="W2">
        <f>V2/4</f>
        <v>25</v>
      </c>
    </row>
    <row r="3" spans="3:23" x14ac:dyDescent="0.15">
      <c r="C3">
        <v>18022</v>
      </c>
      <c r="F3">
        <v>0</v>
      </c>
      <c r="G3">
        <v>18022</v>
      </c>
      <c r="I3" s="1"/>
      <c r="K3">
        <v>25</v>
      </c>
      <c r="L3">
        <v>0.8</v>
      </c>
      <c r="M3">
        <f t="shared" ref="M3:M39" si="0">ROUND(K3*L3,0)</f>
        <v>20</v>
      </c>
      <c r="N3">
        <v>1010102</v>
      </c>
      <c r="O3">
        <v>0</v>
      </c>
      <c r="P3">
        <v>16384</v>
      </c>
      <c r="R3" s="1"/>
      <c r="S3" s="1"/>
      <c r="T3">
        <v>180</v>
      </c>
      <c r="V3">
        <v>300</v>
      </c>
      <c r="W3">
        <f>V3/4</f>
        <v>75</v>
      </c>
    </row>
    <row r="4" spans="3:23" x14ac:dyDescent="0.15">
      <c r="C4">
        <v>14746</v>
      </c>
      <c r="F4">
        <v>0</v>
      </c>
      <c r="G4">
        <v>14746</v>
      </c>
      <c r="I4" s="1"/>
      <c r="K4">
        <v>25</v>
      </c>
      <c r="L4">
        <v>1.2</v>
      </c>
      <c r="M4">
        <f t="shared" si="0"/>
        <v>30</v>
      </c>
      <c r="N4">
        <v>1010103</v>
      </c>
      <c r="O4">
        <v>0</v>
      </c>
      <c r="P4">
        <v>16384</v>
      </c>
      <c r="R4" s="1"/>
      <c r="S4" s="1"/>
      <c r="T4">
        <f>ROUND(T3*(1-0.09),0)</f>
        <v>164</v>
      </c>
      <c r="U4">
        <f>0.1</f>
        <v>0.1</v>
      </c>
      <c r="V4">
        <v>600</v>
      </c>
      <c r="W4">
        <f>V4/3</f>
        <v>200</v>
      </c>
    </row>
    <row r="5" spans="3:23" x14ac:dyDescent="0.15">
      <c r="C5">
        <v>13107</v>
      </c>
      <c r="F5">
        <v>0</v>
      </c>
      <c r="G5">
        <v>13107</v>
      </c>
      <c r="I5" s="1"/>
      <c r="K5">
        <v>25</v>
      </c>
      <c r="L5">
        <v>1.4</v>
      </c>
      <c r="M5">
        <f t="shared" si="0"/>
        <v>35</v>
      </c>
      <c r="N5">
        <v>1010104</v>
      </c>
      <c r="O5">
        <v>0</v>
      </c>
      <c r="P5">
        <v>16384</v>
      </c>
      <c r="R5" s="1"/>
      <c r="S5" s="1"/>
      <c r="T5">
        <f t="shared" ref="T5:T39" si="1">ROUND(T4*(1-0.09),0)</f>
        <v>149</v>
      </c>
      <c r="V5">
        <v>1200</v>
      </c>
      <c r="W5">
        <f>V5/3</f>
        <v>400</v>
      </c>
    </row>
    <row r="6" spans="3:23" x14ac:dyDescent="0.15">
      <c r="C6">
        <v>12288</v>
      </c>
      <c r="F6">
        <v>0</v>
      </c>
      <c r="G6">
        <v>12288</v>
      </c>
      <c r="I6" s="1"/>
      <c r="K6">
        <v>75</v>
      </c>
      <c r="L6">
        <v>0.6</v>
      </c>
      <c r="M6">
        <f t="shared" si="0"/>
        <v>45</v>
      </c>
      <c r="N6">
        <v>1010201</v>
      </c>
      <c r="O6">
        <v>0</v>
      </c>
      <c r="P6">
        <v>10240</v>
      </c>
      <c r="R6" s="1"/>
      <c r="S6" s="1"/>
      <c r="T6">
        <f t="shared" si="1"/>
        <v>136</v>
      </c>
      <c r="V6">
        <v>2000</v>
      </c>
      <c r="W6">
        <f>V6/2</f>
        <v>1000</v>
      </c>
    </row>
    <row r="7" spans="3:23" x14ac:dyDescent="0.15">
      <c r="C7">
        <v>11264</v>
      </c>
      <c r="F7">
        <v>0</v>
      </c>
      <c r="G7">
        <v>11264</v>
      </c>
      <c r="I7" s="1"/>
      <c r="K7">
        <v>75</v>
      </c>
      <c r="L7">
        <v>0.8</v>
      </c>
      <c r="M7">
        <f t="shared" si="0"/>
        <v>60</v>
      </c>
      <c r="N7">
        <v>1010202</v>
      </c>
      <c r="O7">
        <v>0</v>
      </c>
      <c r="P7">
        <v>10240</v>
      </c>
      <c r="R7" s="1"/>
      <c r="S7" s="1"/>
      <c r="T7">
        <f t="shared" si="1"/>
        <v>124</v>
      </c>
      <c r="V7">
        <v>3000</v>
      </c>
      <c r="W7">
        <f t="shared" ref="W7:W17" si="2">V7/2</f>
        <v>1500</v>
      </c>
    </row>
    <row r="8" spans="3:23" x14ac:dyDescent="0.15">
      <c r="C8">
        <v>10012</v>
      </c>
      <c r="F8">
        <v>0</v>
      </c>
      <c r="G8">
        <v>10012</v>
      </c>
      <c r="I8" s="1"/>
      <c r="K8">
        <v>75</v>
      </c>
      <c r="L8">
        <v>1.2</v>
      </c>
      <c r="M8">
        <f t="shared" si="0"/>
        <v>90</v>
      </c>
      <c r="N8">
        <v>1010203</v>
      </c>
      <c r="O8">
        <v>0</v>
      </c>
      <c r="P8">
        <v>10240</v>
      </c>
      <c r="R8" s="1"/>
      <c r="S8" s="1"/>
      <c r="T8">
        <f t="shared" si="1"/>
        <v>113</v>
      </c>
      <c r="V8">
        <v>4000</v>
      </c>
      <c r="W8">
        <f t="shared" si="2"/>
        <v>2000</v>
      </c>
    </row>
    <row r="9" spans="3:23" x14ac:dyDescent="0.15">
      <c r="C9">
        <v>9216</v>
      </c>
      <c r="F9">
        <v>0</v>
      </c>
      <c r="G9">
        <v>9216</v>
      </c>
      <c r="I9" s="1"/>
      <c r="K9">
        <v>75</v>
      </c>
      <c r="L9">
        <v>1.4</v>
      </c>
      <c r="M9">
        <f t="shared" si="0"/>
        <v>105</v>
      </c>
      <c r="N9">
        <v>1010204</v>
      </c>
      <c r="O9">
        <v>0</v>
      </c>
      <c r="P9">
        <v>10240</v>
      </c>
      <c r="R9" s="1"/>
      <c r="S9" s="1"/>
      <c r="T9">
        <f t="shared" si="1"/>
        <v>103</v>
      </c>
      <c r="V9">
        <v>5000</v>
      </c>
      <c r="W9">
        <f t="shared" si="2"/>
        <v>2500</v>
      </c>
    </row>
    <row r="10" spans="3:23" x14ac:dyDescent="0.15">
      <c r="C10">
        <v>9102</v>
      </c>
      <c r="F10">
        <v>0</v>
      </c>
      <c r="G10">
        <v>9102</v>
      </c>
      <c r="I10" s="1"/>
      <c r="K10">
        <v>200</v>
      </c>
      <c r="L10">
        <v>0.7</v>
      </c>
      <c r="M10">
        <f t="shared" si="0"/>
        <v>140</v>
      </c>
      <c r="N10">
        <v>1010301</v>
      </c>
      <c r="O10">
        <v>0</v>
      </c>
      <c r="P10">
        <v>9102</v>
      </c>
      <c r="R10" s="1"/>
      <c r="S10" s="1"/>
      <c r="T10">
        <f t="shared" si="1"/>
        <v>94</v>
      </c>
      <c r="V10">
        <v>6000</v>
      </c>
      <c r="W10">
        <f t="shared" si="2"/>
        <v>3000</v>
      </c>
    </row>
    <row r="11" spans="3:23" x14ac:dyDescent="0.15">
      <c r="C11">
        <v>8192</v>
      </c>
      <c r="F11">
        <v>0</v>
      </c>
      <c r="G11">
        <v>8192</v>
      </c>
      <c r="I11" s="1"/>
      <c r="K11">
        <v>200</v>
      </c>
      <c r="L11">
        <v>1</v>
      </c>
      <c r="M11">
        <f t="shared" si="0"/>
        <v>200</v>
      </c>
      <c r="N11">
        <v>1010302</v>
      </c>
      <c r="O11">
        <v>0</v>
      </c>
      <c r="P11">
        <v>9102</v>
      </c>
      <c r="R11" s="1"/>
      <c r="S11" s="1"/>
      <c r="T11">
        <f t="shared" si="1"/>
        <v>86</v>
      </c>
      <c r="V11">
        <v>8000</v>
      </c>
      <c r="W11">
        <f t="shared" si="2"/>
        <v>4000</v>
      </c>
    </row>
    <row r="12" spans="3:23" x14ac:dyDescent="0.15">
      <c r="C12">
        <v>8192</v>
      </c>
      <c r="F12">
        <v>0</v>
      </c>
      <c r="G12">
        <v>8192</v>
      </c>
      <c r="I12" s="1"/>
      <c r="K12">
        <v>200</v>
      </c>
      <c r="L12">
        <v>1.3</v>
      </c>
      <c r="M12">
        <f t="shared" si="0"/>
        <v>260</v>
      </c>
      <c r="N12">
        <v>1010303</v>
      </c>
      <c r="O12">
        <v>0</v>
      </c>
      <c r="P12">
        <v>9102</v>
      </c>
      <c r="R12" s="1"/>
      <c r="S12" s="1"/>
      <c r="T12">
        <f t="shared" si="1"/>
        <v>78</v>
      </c>
      <c r="V12">
        <v>10000</v>
      </c>
      <c r="W12">
        <f t="shared" si="2"/>
        <v>5000</v>
      </c>
    </row>
    <row r="13" spans="3:23" x14ac:dyDescent="0.15">
      <c r="C13">
        <v>6978</v>
      </c>
      <c r="F13">
        <v>0</v>
      </c>
      <c r="G13">
        <v>6978</v>
      </c>
      <c r="I13" s="1"/>
      <c r="K13">
        <v>400</v>
      </c>
      <c r="L13">
        <v>0.7</v>
      </c>
      <c r="M13">
        <f t="shared" si="0"/>
        <v>280</v>
      </c>
      <c r="N13">
        <v>1010401</v>
      </c>
      <c r="O13">
        <v>0</v>
      </c>
      <c r="P13">
        <v>9102</v>
      </c>
      <c r="R13" s="1"/>
      <c r="S13" s="1"/>
      <c r="T13">
        <f t="shared" si="1"/>
        <v>71</v>
      </c>
      <c r="V13">
        <v>12000</v>
      </c>
      <c r="W13">
        <f t="shared" si="2"/>
        <v>6000</v>
      </c>
    </row>
    <row r="14" spans="3:23" x14ac:dyDescent="0.15">
      <c r="C14">
        <v>6675</v>
      </c>
      <c r="F14">
        <v>0</v>
      </c>
      <c r="G14">
        <v>6675</v>
      </c>
      <c r="I14" s="1"/>
      <c r="K14">
        <v>400</v>
      </c>
      <c r="L14">
        <v>1</v>
      </c>
      <c r="M14">
        <f t="shared" si="0"/>
        <v>400</v>
      </c>
      <c r="N14">
        <v>1010402</v>
      </c>
      <c r="O14">
        <v>0</v>
      </c>
      <c r="P14">
        <v>9102</v>
      </c>
      <c r="R14" s="1"/>
      <c r="S14" s="1"/>
      <c r="T14">
        <f t="shared" si="1"/>
        <v>65</v>
      </c>
      <c r="V14">
        <v>14000</v>
      </c>
      <c r="W14">
        <f t="shared" si="2"/>
        <v>7000</v>
      </c>
    </row>
    <row r="15" spans="3:23" x14ac:dyDescent="0.15">
      <c r="C15">
        <v>6068</v>
      </c>
      <c r="D15">
        <f>SUM(C15:C24)</f>
        <v>35148</v>
      </c>
      <c r="E15" s="1">
        <f>D15/SUM($C$2:$C$39)</f>
        <v>0.14810195387720532</v>
      </c>
      <c r="F15">
        <v>1</v>
      </c>
      <c r="G15">
        <v>6068</v>
      </c>
      <c r="H15">
        <f>SUM(G15:G24)</f>
        <v>35148</v>
      </c>
      <c r="I15" s="1">
        <f>H15/SUM($G$2:$G$39)</f>
        <v>0.18688289246311313</v>
      </c>
      <c r="K15">
        <v>400</v>
      </c>
      <c r="L15">
        <v>1.3</v>
      </c>
      <c r="M15">
        <f t="shared" si="0"/>
        <v>520</v>
      </c>
      <c r="N15">
        <v>1010501</v>
      </c>
      <c r="O15">
        <v>1</v>
      </c>
      <c r="P15">
        <v>6068</v>
      </c>
      <c r="Q15">
        <f>SUM(P15:P21)</f>
        <v>33212</v>
      </c>
      <c r="R15" s="1">
        <f>Q15/SUM($P$2:$P$27)</f>
        <v>0.17657410508743107</v>
      </c>
      <c r="S15" s="1">
        <v>0.18688289246311299</v>
      </c>
      <c r="T15">
        <f t="shared" si="1"/>
        <v>59</v>
      </c>
      <c r="V15">
        <v>20000</v>
      </c>
      <c r="W15">
        <f t="shared" si="2"/>
        <v>10000</v>
      </c>
    </row>
    <row r="16" spans="3:23" x14ac:dyDescent="0.15">
      <c r="C16">
        <v>5461</v>
      </c>
      <c r="F16">
        <v>1</v>
      </c>
      <c r="G16">
        <v>5461</v>
      </c>
      <c r="I16" s="1"/>
      <c r="K16">
        <v>1000</v>
      </c>
      <c r="L16">
        <v>0.8</v>
      </c>
      <c r="M16">
        <f t="shared" si="0"/>
        <v>800</v>
      </c>
      <c r="N16">
        <v>1010502</v>
      </c>
      <c r="O16">
        <v>1</v>
      </c>
      <c r="P16">
        <v>6068</v>
      </c>
      <c r="R16" s="1"/>
      <c r="S16" s="1"/>
      <c r="T16">
        <f t="shared" si="1"/>
        <v>54</v>
      </c>
      <c r="V16">
        <v>40000</v>
      </c>
      <c r="W16">
        <f t="shared" si="2"/>
        <v>20000</v>
      </c>
    </row>
    <row r="17" spans="3:23" x14ac:dyDescent="0.15">
      <c r="C17">
        <v>5158</v>
      </c>
      <c r="F17">
        <v>1</v>
      </c>
      <c r="G17">
        <v>5158</v>
      </c>
      <c r="I17" s="1"/>
      <c r="K17">
        <v>1000</v>
      </c>
      <c r="L17">
        <v>1.2</v>
      </c>
      <c r="M17">
        <f t="shared" si="0"/>
        <v>1200</v>
      </c>
      <c r="N17">
        <v>1010601</v>
      </c>
      <c r="O17">
        <v>1</v>
      </c>
      <c r="P17">
        <v>8091</v>
      </c>
      <c r="R17" s="1"/>
      <c r="S17" s="1"/>
      <c r="T17">
        <f t="shared" si="1"/>
        <v>49</v>
      </c>
      <c r="V17">
        <v>50000</v>
      </c>
      <c r="W17">
        <f t="shared" si="2"/>
        <v>25000</v>
      </c>
    </row>
    <row r="18" spans="3:23" x14ac:dyDescent="0.15">
      <c r="C18">
        <v>4653</v>
      </c>
      <c r="F18">
        <v>1</v>
      </c>
      <c r="G18">
        <v>4653</v>
      </c>
      <c r="I18" s="1"/>
      <c r="K18">
        <v>1500</v>
      </c>
      <c r="L18">
        <v>0.8</v>
      </c>
      <c r="M18">
        <f t="shared" si="0"/>
        <v>1200</v>
      </c>
      <c r="N18">
        <v>1010701</v>
      </c>
      <c r="O18">
        <v>1</v>
      </c>
      <c r="P18">
        <v>5394</v>
      </c>
      <c r="R18" s="1"/>
      <c r="S18" s="1"/>
      <c r="T18">
        <f t="shared" si="1"/>
        <v>45</v>
      </c>
    </row>
    <row r="19" spans="3:23" x14ac:dyDescent="0.15">
      <c r="C19">
        <v>3439</v>
      </c>
      <c r="F19">
        <v>1</v>
      </c>
      <c r="G19">
        <v>3439</v>
      </c>
      <c r="I19" s="1"/>
      <c r="K19">
        <v>1500</v>
      </c>
      <c r="L19">
        <v>1.2</v>
      </c>
      <c r="M19">
        <f t="shared" si="0"/>
        <v>1800</v>
      </c>
      <c r="N19">
        <v>1010801</v>
      </c>
      <c r="O19">
        <v>1</v>
      </c>
      <c r="P19">
        <v>3596</v>
      </c>
      <c r="R19" s="1"/>
      <c r="S19" s="1"/>
      <c r="T19">
        <f t="shared" si="1"/>
        <v>41</v>
      </c>
    </row>
    <row r="20" spans="3:23" x14ac:dyDescent="0.15">
      <c r="C20">
        <v>3102</v>
      </c>
      <c r="F20">
        <v>1</v>
      </c>
      <c r="G20">
        <v>3102</v>
      </c>
      <c r="I20" s="1"/>
      <c r="K20">
        <v>2000</v>
      </c>
      <c r="L20">
        <v>0.8</v>
      </c>
      <c r="M20">
        <f t="shared" si="0"/>
        <v>1600</v>
      </c>
      <c r="N20">
        <v>1010901</v>
      </c>
      <c r="O20">
        <v>1</v>
      </c>
      <c r="P20">
        <v>2397</v>
      </c>
      <c r="R20" s="1"/>
      <c r="S20" s="1"/>
      <c r="T20">
        <f t="shared" si="1"/>
        <v>37</v>
      </c>
    </row>
    <row r="21" spans="3:23" x14ac:dyDescent="0.15">
      <c r="C21">
        <v>2292</v>
      </c>
      <c r="F21">
        <v>1</v>
      </c>
      <c r="G21">
        <v>2292</v>
      </c>
      <c r="I21" s="1"/>
      <c r="K21">
        <v>2000</v>
      </c>
      <c r="L21">
        <v>1.2</v>
      </c>
      <c r="M21">
        <f t="shared" si="0"/>
        <v>2400</v>
      </c>
      <c r="N21">
        <v>1011001</v>
      </c>
      <c r="O21">
        <v>1</v>
      </c>
      <c r="P21">
        <v>1598</v>
      </c>
      <c r="R21" s="1"/>
      <c r="S21" s="1"/>
      <c r="T21">
        <f t="shared" si="1"/>
        <v>34</v>
      </c>
    </row>
    <row r="22" spans="3:23" x14ac:dyDescent="0.15">
      <c r="C22">
        <v>2068</v>
      </c>
      <c r="F22">
        <v>1</v>
      </c>
      <c r="G22">
        <v>2068</v>
      </c>
      <c r="I22" s="1"/>
      <c r="K22">
        <v>2500</v>
      </c>
      <c r="L22">
        <v>0.8</v>
      </c>
      <c r="M22">
        <f t="shared" si="0"/>
        <v>2000</v>
      </c>
      <c r="N22">
        <v>1011101</v>
      </c>
      <c r="O22">
        <v>2</v>
      </c>
      <c r="P22">
        <v>1065</v>
      </c>
      <c r="Q22">
        <f>SUM(P22:P24)</f>
        <v>2248</v>
      </c>
      <c r="R22" s="1">
        <f>Q22/SUM($P$2:$P$27)</f>
        <v>1.1951661695668586E-2</v>
      </c>
      <c r="S22" s="1">
        <v>2.3357703043998399E-2</v>
      </c>
      <c r="T22">
        <f t="shared" si="1"/>
        <v>31</v>
      </c>
    </row>
    <row r="23" spans="3:23" x14ac:dyDescent="0.15">
      <c r="C23">
        <v>1528</v>
      </c>
      <c r="F23">
        <v>1</v>
      </c>
      <c r="G23">
        <v>1528</v>
      </c>
      <c r="I23" s="1"/>
      <c r="K23">
        <v>2500</v>
      </c>
      <c r="L23">
        <v>1.2</v>
      </c>
      <c r="M23">
        <f t="shared" si="0"/>
        <v>3000</v>
      </c>
      <c r="N23">
        <v>1011201</v>
      </c>
      <c r="O23">
        <v>2</v>
      </c>
      <c r="P23">
        <v>710</v>
      </c>
      <c r="R23" s="1"/>
      <c r="S23" s="1"/>
      <c r="T23">
        <f t="shared" si="1"/>
        <v>28</v>
      </c>
    </row>
    <row r="24" spans="3:23" x14ac:dyDescent="0.15">
      <c r="C24">
        <v>1379</v>
      </c>
      <c r="F24">
        <v>1</v>
      </c>
      <c r="G24">
        <v>1379</v>
      </c>
      <c r="I24" s="1"/>
      <c r="K24">
        <v>3000</v>
      </c>
      <c r="L24">
        <v>0.8</v>
      </c>
      <c r="M24">
        <f t="shared" si="0"/>
        <v>2400</v>
      </c>
      <c r="N24">
        <v>1011301</v>
      </c>
      <c r="O24">
        <v>2</v>
      </c>
      <c r="P24">
        <v>473</v>
      </c>
      <c r="R24" s="1"/>
      <c r="S24" s="1"/>
      <c r="T24">
        <f t="shared" si="1"/>
        <v>25</v>
      </c>
    </row>
    <row r="25" spans="3:23" x14ac:dyDescent="0.15">
      <c r="C25">
        <v>10190</v>
      </c>
      <c r="D25">
        <f>SUM(C25:C31)</f>
        <v>43930</v>
      </c>
      <c r="E25" s="1">
        <f>D25/SUM($C$2:$C$39)</f>
        <v>0.18510637401347529</v>
      </c>
      <c r="F25">
        <v>2</v>
      </c>
      <c r="G25">
        <v>1019</v>
      </c>
      <c r="H25">
        <f>SUM(G25:G31)</f>
        <v>4393</v>
      </c>
      <c r="I25" s="1">
        <f>H25/SUM($G$2:$G$39)</f>
        <v>2.3357703043998406E-2</v>
      </c>
      <c r="K25">
        <v>3000</v>
      </c>
      <c r="L25">
        <v>1.2</v>
      </c>
      <c r="M25">
        <f t="shared" si="0"/>
        <v>3600</v>
      </c>
      <c r="N25">
        <v>1011401</v>
      </c>
      <c r="O25">
        <v>3</v>
      </c>
      <c r="P25">
        <v>315</v>
      </c>
      <c r="Q25">
        <f>SUM(P25:P26)</f>
        <v>525</v>
      </c>
      <c r="R25" s="1">
        <f>Q25/SUM($P$2:$P$27)</f>
        <v>2.7912021308834556E-3</v>
      </c>
      <c r="S25" s="1">
        <v>4.8438123089193097E-3</v>
      </c>
      <c r="T25">
        <f t="shared" si="1"/>
        <v>23</v>
      </c>
    </row>
    <row r="26" spans="3:23" x14ac:dyDescent="0.15">
      <c r="C26">
        <v>9190</v>
      </c>
      <c r="F26">
        <v>2</v>
      </c>
      <c r="G26">
        <v>919</v>
      </c>
      <c r="I26" s="1"/>
      <c r="K26">
        <v>4000</v>
      </c>
      <c r="L26">
        <v>0.8</v>
      </c>
      <c r="M26">
        <f t="shared" si="0"/>
        <v>3200</v>
      </c>
      <c r="N26">
        <v>1011501</v>
      </c>
      <c r="O26">
        <v>3</v>
      </c>
      <c r="P26">
        <v>210</v>
      </c>
      <c r="R26" s="1"/>
      <c r="S26" s="1"/>
      <c r="T26">
        <f t="shared" si="1"/>
        <v>21</v>
      </c>
    </row>
    <row r="27" spans="3:23" x14ac:dyDescent="0.15">
      <c r="C27">
        <v>6790</v>
      </c>
      <c r="F27">
        <v>2</v>
      </c>
      <c r="G27">
        <v>679</v>
      </c>
      <c r="I27" s="1"/>
      <c r="K27">
        <v>4000</v>
      </c>
      <c r="L27">
        <v>1.2</v>
      </c>
      <c r="M27">
        <f t="shared" si="0"/>
        <v>4800</v>
      </c>
      <c r="N27">
        <v>1011601</v>
      </c>
      <c r="O27">
        <v>4</v>
      </c>
      <c r="P27">
        <v>100</v>
      </c>
      <c r="Q27">
        <f>SUM(P27)</f>
        <v>100</v>
      </c>
      <c r="R27" s="1">
        <f>Q27/SUM($P$2:$P$27)</f>
        <v>5.3165754873970574E-4</v>
      </c>
      <c r="S27" s="1">
        <v>8.9326066728698695E-4</v>
      </c>
      <c r="T27">
        <f t="shared" si="1"/>
        <v>19</v>
      </c>
    </row>
    <row r="28" spans="3:23" x14ac:dyDescent="0.15">
      <c r="C28">
        <v>6130</v>
      </c>
      <c r="F28">
        <v>2</v>
      </c>
      <c r="G28">
        <v>613</v>
      </c>
      <c r="I28" s="1"/>
      <c r="K28">
        <v>5000</v>
      </c>
      <c r="L28">
        <v>0.8</v>
      </c>
      <c r="M28">
        <f t="shared" si="0"/>
        <v>4000</v>
      </c>
      <c r="S28" s="1"/>
      <c r="T28">
        <f t="shared" si="1"/>
        <v>17</v>
      </c>
    </row>
    <row r="29" spans="3:23" x14ac:dyDescent="0.15">
      <c r="C29">
        <v>4530</v>
      </c>
      <c r="F29">
        <v>2</v>
      </c>
      <c r="G29">
        <v>453</v>
      </c>
      <c r="I29" s="1"/>
      <c r="K29">
        <v>5000</v>
      </c>
      <c r="L29">
        <v>1.2</v>
      </c>
      <c r="M29">
        <f t="shared" si="0"/>
        <v>6000</v>
      </c>
      <c r="T29">
        <f t="shared" si="1"/>
        <v>15</v>
      </c>
    </row>
    <row r="30" spans="3:23" x14ac:dyDescent="0.15">
      <c r="C30">
        <v>4080</v>
      </c>
      <c r="F30">
        <v>2</v>
      </c>
      <c r="G30">
        <v>408</v>
      </c>
      <c r="I30" s="1"/>
      <c r="K30">
        <v>6000</v>
      </c>
      <c r="L30">
        <v>0.8</v>
      </c>
      <c r="M30">
        <f t="shared" si="0"/>
        <v>4800</v>
      </c>
      <c r="T30">
        <f t="shared" si="1"/>
        <v>14</v>
      </c>
    </row>
    <row r="31" spans="3:23" x14ac:dyDescent="0.15">
      <c r="C31">
        <v>3020</v>
      </c>
      <c r="F31">
        <v>2</v>
      </c>
      <c r="G31">
        <v>302</v>
      </c>
      <c r="I31" s="1"/>
      <c r="K31">
        <v>6000</v>
      </c>
      <c r="L31">
        <v>1.2</v>
      </c>
      <c r="M31">
        <f t="shared" si="0"/>
        <v>7200</v>
      </c>
      <c r="T31">
        <f t="shared" si="1"/>
        <v>13</v>
      </c>
    </row>
    <row r="32" spans="3:23" x14ac:dyDescent="0.15">
      <c r="C32">
        <v>2730</v>
      </c>
      <c r="D32">
        <f>SUM(C32:C36)</f>
        <v>9110</v>
      </c>
      <c r="E32" s="1">
        <f>D32/SUM($C$2:$C$39)</f>
        <v>3.8386502783126795E-2</v>
      </c>
      <c r="F32">
        <v>3</v>
      </c>
      <c r="G32">
        <v>273</v>
      </c>
      <c r="H32">
        <f>SUM(G32:G36)</f>
        <v>911</v>
      </c>
      <c r="I32" s="1">
        <f>H32/SUM($G$2:$G$39)</f>
        <v>4.843812308919314E-3</v>
      </c>
      <c r="K32">
        <v>7000</v>
      </c>
      <c r="L32">
        <v>0.8</v>
      </c>
      <c r="M32">
        <f t="shared" si="0"/>
        <v>5600</v>
      </c>
      <c r="T32">
        <f t="shared" si="1"/>
        <v>12</v>
      </c>
    </row>
    <row r="33" spans="3:20" x14ac:dyDescent="0.15">
      <c r="C33">
        <v>2010</v>
      </c>
      <c r="F33">
        <v>3</v>
      </c>
      <c r="G33">
        <v>201</v>
      </c>
      <c r="I33" s="1"/>
      <c r="K33">
        <v>7000</v>
      </c>
      <c r="L33">
        <v>1.2</v>
      </c>
      <c r="M33">
        <f t="shared" si="0"/>
        <v>8400</v>
      </c>
      <c r="N33" s="2" t="s">
        <v>164</v>
      </c>
      <c r="T33">
        <f t="shared" si="1"/>
        <v>11</v>
      </c>
    </row>
    <row r="34" spans="3:20" x14ac:dyDescent="0.15">
      <c r="C34">
        <v>1820</v>
      </c>
      <c r="F34">
        <v>3</v>
      </c>
      <c r="G34">
        <v>182</v>
      </c>
      <c r="I34" s="1"/>
      <c r="K34">
        <v>10000</v>
      </c>
      <c r="L34">
        <v>0.8</v>
      </c>
      <c r="M34">
        <f t="shared" si="0"/>
        <v>8000</v>
      </c>
      <c r="N34" s="2" t="s">
        <v>165</v>
      </c>
      <c r="T34">
        <f t="shared" si="1"/>
        <v>10</v>
      </c>
    </row>
    <row r="35" spans="3:20" x14ac:dyDescent="0.15">
      <c r="C35">
        <v>1340</v>
      </c>
      <c r="F35">
        <v>3</v>
      </c>
      <c r="G35">
        <v>134</v>
      </c>
      <c r="I35" s="1"/>
      <c r="K35">
        <v>10000</v>
      </c>
      <c r="L35">
        <v>1.2</v>
      </c>
      <c r="M35">
        <f t="shared" si="0"/>
        <v>12000</v>
      </c>
      <c r="N35" s="2" t="s">
        <v>69</v>
      </c>
      <c r="T35">
        <f t="shared" si="1"/>
        <v>9</v>
      </c>
    </row>
    <row r="36" spans="3:20" x14ac:dyDescent="0.15">
      <c r="C36">
        <v>1210</v>
      </c>
      <c r="F36">
        <v>3</v>
      </c>
      <c r="G36">
        <v>121</v>
      </c>
      <c r="I36" s="1"/>
      <c r="K36">
        <v>20000</v>
      </c>
      <c r="L36">
        <v>0.8</v>
      </c>
      <c r="M36">
        <f t="shared" si="0"/>
        <v>16000</v>
      </c>
      <c r="N36" s="2" t="s">
        <v>166</v>
      </c>
      <c r="T36">
        <f t="shared" si="1"/>
        <v>8</v>
      </c>
    </row>
    <row r="37" spans="3:20" x14ac:dyDescent="0.15">
      <c r="C37">
        <v>690</v>
      </c>
      <c r="D37">
        <f>SUM(C37:C39)</f>
        <v>1680</v>
      </c>
      <c r="E37" s="1">
        <f>D37/SUM($C$2:$C$39)</f>
        <v>7.0789598985349081E-3</v>
      </c>
      <c r="F37">
        <v>4</v>
      </c>
      <c r="G37">
        <v>69</v>
      </c>
      <c r="H37">
        <f>SUM(G37:G39)</f>
        <v>168</v>
      </c>
      <c r="I37" s="1">
        <f>H37/SUM($G$2:$G$39)</f>
        <v>8.9326066728698662E-4</v>
      </c>
      <c r="K37">
        <v>20000</v>
      </c>
      <c r="L37">
        <v>1.2</v>
      </c>
      <c r="M37">
        <f t="shared" si="0"/>
        <v>24000</v>
      </c>
      <c r="N37" s="2" t="s">
        <v>79</v>
      </c>
      <c r="T37">
        <f t="shared" si="1"/>
        <v>7</v>
      </c>
    </row>
    <row r="38" spans="3:20" x14ac:dyDescent="0.15">
      <c r="C38">
        <v>560</v>
      </c>
      <c r="F38">
        <v>4</v>
      </c>
      <c r="G38">
        <v>56</v>
      </c>
      <c r="K38">
        <v>25000</v>
      </c>
      <c r="L38">
        <v>0.8</v>
      </c>
      <c r="M38">
        <f t="shared" si="0"/>
        <v>20000</v>
      </c>
      <c r="T38">
        <f t="shared" si="1"/>
        <v>6</v>
      </c>
    </row>
    <row r="39" spans="3:20" x14ac:dyDescent="0.15">
      <c r="C39">
        <v>430</v>
      </c>
      <c r="F39">
        <v>4</v>
      </c>
      <c r="G39">
        <v>43</v>
      </c>
      <c r="K39">
        <v>25000</v>
      </c>
      <c r="L39">
        <v>1.2</v>
      </c>
      <c r="M39">
        <f t="shared" si="0"/>
        <v>30000</v>
      </c>
      <c r="T39">
        <f t="shared" si="1"/>
        <v>5</v>
      </c>
    </row>
    <row r="41" spans="3:20" x14ac:dyDescent="0.15">
      <c r="J41">
        <v>300</v>
      </c>
    </row>
    <row r="42" spans="3:20" x14ac:dyDescent="0.15">
      <c r="J42">
        <f>J41/14</f>
        <v>21.428571428571427</v>
      </c>
    </row>
    <row r="43" spans="3:20" x14ac:dyDescent="0.15">
      <c r="J43">
        <f>J42*0.0455</f>
        <v>0.97499999999999987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2:F39"/>
  <sheetViews>
    <sheetView topLeftCell="A13" workbookViewId="0">
      <selection activeCell="F2" sqref="F2:F39"/>
    </sheetView>
  </sheetViews>
  <sheetFormatPr defaultColWidth="9" defaultRowHeight="13.5" x14ac:dyDescent="0.15"/>
  <sheetData>
    <row r="2" spans="5:6" x14ac:dyDescent="0.15">
      <c r="E2">
        <v>5</v>
      </c>
      <c r="F2">
        <f>ROUND(E2/2,0)</f>
        <v>3</v>
      </c>
    </row>
    <row r="3" spans="5:6" x14ac:dyDescent="0.15">
      <c r="E3">
        <v>6</v>
      </c>
      <c r="F3">
        <f t="shared" ref="F3:F39" si="0">ROUND(E3/2,0)</f>
        <v>3</v>
      </c>
    </row>
    <row r="4" spans="5:6" x14ac:dyDescent="0.15">
      <c r="E4">
        <v>7</v>
      </c>
      <c r="F4">
        <f t="shared" si="0"/>
        <v>4</v>
      </c>
    </row>
    <row r="5" spans="5:6" x14ac:dyDescent="0.15">
      <c r="E5">
        <v>8</v>
      </c>
      <c r="F5">
        <f t="shared" si="0"/>
        <v>4</v>
      </c>
    </row>
    <row r="6" spans="5:6" x14ac:dyDescent="0.15">
      <c r="E6">
        <v>9</v>
      </c>
      <c r="F6">
        <f t="shared" si="0"/>
        <v>5</v>
      </c>
    </row>
    <row r="7" spans="5:6" x14ac:dyDescent="0.15">
      <c r="E7">
        <v>10</v>
      </c>
      <c r="F7">
        <f t="shared" si="0"/>
        <v>5</v>
      </c>
    </row>
    <row r="8" spans="5:6" x14ac:dyDescent="0.15">
      <c r="E8">
        <v>11</v>
      </c>
      <c r="F8">
        <f t="shared" si="0"/>
        <v>6</v>
      </c>
    </row>
    <row r="9" spans="5:6" x14ac:dyDescent="0.15">
      <c r="E9">
        <v>12</v>
      </c>
      <c r="F9">
        <f t="shared" si="0"/>
        <v>6</v>
      </c>
    </row>
    <row r="10" spans="5:6" x14ac:dyDescent="0.15">
      <c r="E10">
        <v>13</v>
      </c>
      <c r="F10">
        <f t="shared" si="0"/>
        <v>7</v>
      </c>
    </row>
    <row r="11" spans="5:6" x14ac:dyDescent="0.15">
      <c r="E11">
        <v>14</v>
      </c>
      <c r="F11">
        <f t="shared" si="0"/>
        <v>7</v>
      </c>
    </row>
    <row r="12" spans="5:6" x14ac:dyDescent="0.15">
      <c r="E12">
        <v>15</v>
      </c>
      <c r="F12">
        <f t="shared" si="0"/>
        <v>8</v>
      </c>
    </row>
    <row r="13" spans="5:6" x14ac:dyDescent="0.15">
      <c r="E13">
        <v>17</v>
      </c>
      <c r="F13">
        <f t="shared" si="0"/>
        <v>9</v>
      </c>
    </row>
    <row r="14" spans="5:6" x14ac:dyDescent="0.15">
      <c r="E14">
        <v>19</v>
      </c>
      <c r="F14">
        <f t="shared" si="0"/>
        <v>10</v>
      </c>
    </row>
    <row r="15" spans="5:6" x14ac:dyDescent="0.15">
      <c r="E15">
        <v>21</v>
      </c>
      <c r="F15">
        <f t="shared" si="0"/>
        <v>11</v>
      </c>
    </row>
    <row r="16" spans="5:6" x14ac:dyDescent="0.15">
      <c r="E16">
        <v>23</v>
      </c>
      <c r="F16">
        <f t="shared" si="0"/>
        <v>12</v>
      </c>
    </row>
    <row r="17" spans="5:6" x14ac:dyDescent="0.15">
      <c r="E17">
        <v>25</v>
      </c>
      <c r="F17">
        <f t="shared" si="0"/>
        <v>13</v>
      </c>
    </row>
    <row r="18" spans="5:6" x14ac:dyDescent="0.15">
      <c r="E18">
        <v>28</v>
      </c>
      <c r="F18">
        <f t="shared" si="0"/>
        <v>14</v>
      </c>
    </row>
    <row r="19" spans="5:6" x14ac:dyDescent="0.15">
      <c r="E19">
        <v>31</v>
      </c>
      <c r="F19">
        <f t="shared" si="0"/>
        <v>16</v>
      </c>
    </row>
    <row r="20" spans="5:6" x14ac:dyDescent="0.15">
      <c r="E20">
        <v>34</v>
      </c>
      <c r="F20">
        <f t="shared" si="0"/>
        <v>17</v>
      </c>
    </row>
    <row r="21" spans="5:6" x14ac:dyDescent="0.15">
      <c r="E21">
        <v>37</v>
      </c>
      <c r="F21">
        <f t="shared" si="0"/>
        <v>19</v>
      </c>
    </row>
    <row r="22" spans="5:6" x14ac:dyDescent="0.15">
      <c r="E22">
        <v>41</v>
      </c>
      <c r="F22">
        <f t="shared" si="0"/>
        <v>21</v>
      </c>
    </row>
    <row r="23" spans="5:6" x14ac:dyDescent="0.15">
      <c r="E23">
        <v>45</v>
      </c>
      <c r="F23">
        <f t="shared" si="0"/>
        <v>23</v>
      </c>
    </row>
    <row r="24" spans="5:6" x14ac:dyDescent="0.15">
      <c r="E24">
        <v>49</v>
      </c>
      <c r="F24">
        <f t="shared" si="0"/>
        <v>25</v>
      </c>
    </row>
    <row r="25" spans="5:6" x14ac:dyDescent="0.15">
      <c r="E25">
        <v>54</v>
      </c>
      <c r="F25">
        <f t="shared" si="0"/>
        <v>27</v>
      </c>
    </row>
    <row r="26" spans="5:6" x14ac:dyDescent="0.15">
      <c r="E26">
        <v>59</v>
      </c>
      <c r="F26">
        <f t="shared" si="0"/>
        <v>30</v>
      </c>
    </row>
    <row r="27" spans="5:6" x14ac:dyDescent="0.15">
      <c r="E27">
        <v>65</v>
      </c>
      <c r="F27">
        <f t="shared" si="0"/>
        <v>33</v>
      </c>
    </row>
    <row r="28" spans="5:6" x14ac:dyDescent="0.15">
      <c r="E28">
        <v>71</v>
      </c>
      <c r="F28">
        <f t="shared" si="0"/>
        <v>36</v>
      </c>
    </row>
    <row r="29" spans="5:6" x14ac:dyDescent="0.15">
      <c r="E29">
        <v>78</v>
      </c>
      <c r="F29">
        <f t="shared" si="0"/>
        <v>39</v>
      </c>
    </row>
    <row r="30" spans="5:6" x14ac:dyDescent="0.15">
      <c r="E30">
        <v>86</v>
      </c>
      <c r="F30">
        <f t="shared" si="0"/>
        <v>43</v>
      </c>
    </row>
    <row r="31" spans="5:6" x14ac:dyDescent="0.15">
      <c r="E31">
        <v>94</v>
      </c>
      <c r="F31">
        <f t="shared" si="0"/>
        <v>47</v>
      </c>
    </row>
    <row r="32" spans="5:6" x14ac:dyDescent="0.15">
      <c r="E32">
        <v>103</v>
      </c>
      <c r="F32">
        <f t="shared" si="0"/>
        <v>52</v>
      </c>
    </row>
    <row r="33" spans="5:6" x14ac:dyDescent="0.15">
      <c r="E33">
        <v>113</v>
      </c>
      <c r="F33">
        <f t="shared" si="0"/>
        <v>57</v>
      </c>
    </row>
    <row r="34" spans="5:6" x14ac:dyDescent="0.15">
      <c r="E34">
        <v>124</v>
      </c>
      <c r="F34">
        <f t="shared" si="0"/>
        <v>62</v>
      </c>
    </row>
    <row r="35" spans="5:6" x14ac:dyDescent="0.15">
      <c r="E35">
        <v>136</v>
      </c>
      <c r="F35">
        <f t="shared" si="0"/>
        <v>68</v>
      </c>
    </row>
    <row r="36" spans="5:6" x14ac:dyDescent="0.15">
      <c r="E36">
        <v>149</v>
      </c>
      <c r="F36">
        <f t="shared" si="0"/>
        <v>75</v>
      </c>
    </row>
    <row r="37" spans="5:6" x14ac:dyDescent="0.15">
      <c r="E37">
        <v>164</v>
      </c>
      <c r="F37">
        <f t="shared" si="0"/>
        <v>82</v>
      </c>
    </row>
    <row r="38" spans="5:6" x14ac:dyDescent="0.15">
      <c r="E38">
        <v>180</v>
      </c>
      <c r="F38">
        <f t="shared" si="0"/>
        <v>90</v>
      </c>
    </row>
    <row r="39" spans="5:6" x14ac:dyDescent="0.15">
      <c r="E39">
        <v>230</v>
      </c>
      <c r="F39">
        <f t="shared" si="0"/>
        <v>115</v>
      </c>
    </row>
  </sheetData>
  <sortState xmlns:xlrd2="http://schemas.microsoft.com/office/spreadsheetml/2017/richdata2" ref="E2:E39">
    <sortCondition ref="E2:E39"/>
  </sortState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Fish002</vt:lpstr>
      <vt:lpstr>命名规则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2022-08-03T10:11:00Z</dcterms:created>
  <dcterms:modified xsi:type="dcterms:W3CDTF">2023-03-22T07:00:42Z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C045D8D90F814682B0D313AA422969B2</vt:lpwstr>
  </property>
  <property fmtid="{D5CDD505-2E9C-101B-9397-08002B2CF9AE}" pid="3" name="KSOProductBuildVer">
    <vt:lpwstr>2052-11.1.0.13703</vt:lpwstr>
  </property>
</Properties>
</file>