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G:\1毕业课题\2-1试验数据\1Q890矩形缺口试验20180308\"/>
    </mc:Choice>
  </mc:AlternateContent>
  <bookViews>
    <workbookView xWindow="0" yWindow="0" windowWidth="19185" windowHeight="4035" activeTab="1"/>
  </bookViews>
  <sheets>
    <sheet name="试验前尺寸数据" sheetId="1" r:id="rId1"/>
    <sheet name="试验承载力计算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0" i="2" l="1"/>
  <c r="AA20" i="2"/>
  <c r="AA19" i="2"/>
  <c r="AB19" i="2"/>
  <c r="AA9" i="2" l="1"/>
  <c r="AA13" i="2"/>
  <c r="AA17" i="2"/>
  <c r="AA5" i="2"/>
  <c r="V3" i="2" l="1"/>
  <c r="V4" i="2"/>
  <c r="V6" i="2"/>
  <c r="V7" i="2"/>
  <c r="V8" i="2"/>
  <c r="V10" i="2"/>
  <c r="V11" i="2"/>
  <c r="V12" i="2"/>
  <c r="V14" i="2"/>
  <c r="V15" i="2"/>
  <c r="V16" i="2"/>
  <c r="V2" i="2"/>
  <c r="U17" i="2"/>
  <c r="T17" i="2"/>
  <c r="S17" i="2"/>
  <c r="R17" i="2"/>
  <c r="U13" i="2"/>
  <c r="T13" i="2"/>
  <c r="S13" i="2"/>
  <c r="R13" i="2"/>
  <c r="U9" i="2"/>
  <c r="T9" i="2"/>
  <c r="S9" i="2"/>
  <c r="R9" i="2"/>
  <c r="S5" i="2"/>
  <c r="T5" i="2"/>
  <c r="U5" i="2"/>
  <c r="R5" i="2"/>
  <c r="V13" i="2" l="1"/>
  <c r="V5" i="2"/>
  <c r="V9" i="2"/>
  <c r="V17" i="2"/>
  <c r="M3" i="2"/>
  <c r="M4" i="2"/>
  <c r="M5" i="2"/>
  <c r="M6" i="2"/>
  <c r="M7" i="2"/>
  <c r="M8" i="2"/>
  <c r="M9" i="2"/>
  <c r="M10" i="2"/>
  <c r="M11" i="2"/>
  <c r="M12" i="2"/>
  <c r="M13" i="2"/>
  <c r="M2" i="2"/>
  <c r="N5" i="2"/>
  <c r="N6" i="2"/>
  <c r="N7" i="2"/>
  <c r="N8" i="2"/>
  <c r="N9" i="2"/>
  <c r="N10" i="2"/>
  <c r="N11" i="2"/>
  <c r="N12" i="2"/>
  <c r="N13" i="2"/>
  <c r="N3" i="2"/>
  <c r="N4" i="2"/>
  <c r="N2" i="2"/>
  <c r="G13" i="2" l="1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</calcChain>
</file>

<file path=xl/sharedStrings.xml><?xml version="1.0" encoding="utf-8"?>
<sst xmlns="http://schemas.openxmlformats.org/spreadsheetml/2006/main" count="93" uniqueCount="60">
  <si>
    <t>编号</t>
    <phoneticPr fontId="1" type="noConversion"/>
  </si>
  <si>
    <t>Tu1(mm)</t>
    <phoneticPr fontId="1" type="noConversion"/>
  </si>
  <si>
    <t>Tu2(mm)</t>
    <phoneticPr fontId="1" type="noConversion"/>
  </si>
  <si>
    <t>Tn1(mm)</t>
    <phoneticPr fontId="1" type="noConversion"/>
  </si>
  <si>
    <t>Tn2(mm)</t>
    <phoneticPr fontId="1" type="noConversion"/>
  </si>
  <si>
    <r>
      <t>面积(mm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charset val="134"/>
        <scheme val="minor"/>
      </rPr>
      <t>)</t>
    </r>
    <phoneticPr fontId="1" type="noConversion"/>
  </si>
  <si>
    <t>8A2</t>
    <phoneticPr fontId="1" type="noConversion"/>
  </si>
  <si>
    <t>8A3</t>
    <phoneticPr fontId="1" type="noConversion"/>
  </si>
  <si>
    <t>8A4</t>
    <phoneticPr fontId="1" type="noConversion"/>
  </si>
  <si>
    <t>8B1</t>
    <phoneticPr fontId="1" type="noConversion"/>
  </si>
  <si>
    <t>8B2</t>
    <phoneticPr fontId="1" type="noConversion"/>
  </si>
  <si>
    <t>8B3</t>
    <phoneticPr fontId="1" type="noConversion"/>
  </si>
  <si>
    <t>8B4</t>
    <phoneticPr fontId="1" type="noConversion"/>
  </si>
  <si>
    <t>8C1</t>
    <phoneticPr fontId="1" type="noConversion"/>
  </si>
  <si>
    <t>8C2</t>
    <phoneticPr fontId="1" type="noConversion"/>
  </si>
  <si>
    <t>8C3</t>
    <phoneticPr fontId="1" type="noConversion"/>
  </si>
  <si>
    <t>8C4</t>
    <phoneticPr fontId="1" type="noConversion"/>
  </si>
  <si>
    <t>8D1</t>
    <phoneticPr fontId="1" type="noConversion"/>
  </si>
  <si>
    <t>8D2</t>
    <phoneticPr fontId="1" type="noConversion"/>
  </si>
  <si>
    <t>8D3</t>
    <phoneticPr fontId="1" type="noConversion"/>
  </si>
  <si>
    <t>8D4</t>
    <phoneticPr fontId="1" type="noConversion"/>
  </si>
  <si>
    <t>加载速率mm/min</t>
    <phoneticPr fontId="1" type="noConversion"/>
  </si>
  <si>
    <t>Ratio（实测值）</t>
    <phoneticPr fontId="1" type="noConversion"/>
  </si>
  <si>
    <t>Ratio（名义值）</t>
    <phoneticPr fontId="1" type="noConversion"/>
  </si>
  <si>
    <t>8A1</t>
    <phoneticPr fontId="1" type="noConversion"/>
  </si>
  <si>
    <t>用时（s)</t>
    <phoneticPr fontId="1" type="noConversion"/>
  </si>
  <si>
    <t>890A1</t>
    <phoneticPr fontId="1" type="noConversion"/>
  </si>
  <si>
    <t>890A2</t>
  </si>
  <si>
    <t>890A3</t>
  </si>
  <si>
    <t>890B1</t>
    <phoneticPr fontId="1" type="noConversion"/>
  </si>
  <si>
    <t>890B2</t>
  </si>
  <si>
    <t>890B3</t>
  </si>
  <si>
    <t>890C1</t>
    <phoneticPr fontId="1" type="noConversion"/>
  </si>
  <si>
    <t>890C2</t>
    <phoneticPr fontId="1" type="noConversion"/>
  </si>
  <si>
    <t>890C3</t>
    <phoneticPr fontId="1" type="noConversion"/>
  </si>
  <si>
    <t>890D1</t>
    <phoneticPr fontId="1" type="noConversion"/>
  </si>
  <si>
    <t>890D2</t>
  </si>
  <si>
    <t>890D3</t>
  </si>
  <si>
    <t>编号（试件加工时）</t>
    <phoneticPr fontId="1" type="noConversion"/>
  </si>
  <si>
    <t>编号（实际使用）</t>
    <phoneticPr fontId="1" type="noConversion"/>
  </si>
  <si>
    <t>Q890极限强度 Mpa</t>
    <phoneticPr fontId="1" type="noConversion"/>
  </si>
  <si>
    <t>Tu1(mm)</t>
    <phoneticPr fontId="1" type="noConversion"/>
  </si>
  <si>
    <t>理论宽度(mm)</t>
    <phoneticPr fontId="1" type="noConversion"/>
  </si>
  <si>
    <t>按照尺寸设计应有承载力(KN)</t>
    <phoneticPr fontId="1" type="noConversion"/>
  </si>
  <si>
    <t>890A1</t>
  </si>
  <si>
    <t>Tn2(mm)</t>
    <phoneticPr fontId="1" type="noConversion"/>
  </si>
  <si>
    <t>极限荷载对应的位移(mm)</t>
    <phoneticPr fontId="1" type="noConversion"/>
  </si>
  <si>
    <t>断裂荷载对应的应变(mm)</t>
    <phoneticPr fontId="1" type="noConversion"/>
  </si>
  <si>
    <t>理论长度(mm)</t>
    <phoneticPr fontId="1" type="noConversion"/>
  </si>
  <si>
    <t>理论承载力(KN)</t>
    <phoneticPr fontId="1" type="noConversion"/>
  </si>
  <si>
    <t>极限荷载(KN)</t>
    <phoneticPr fontId="1" type="noConversion"/>
  </si>
  <si>
    <t>断裂荷载(KN)</t>
    <phoneticPr fontId="1" type="noConversion"/>
  </si>
  <si>
    <t>平均值</t>
    <phoneticPr fontId="1" type="noConversion"/>
  </si>
  <si>
    <t>断裂荷载/极限荷载</t>
    <phoneticPr fontId="1" type="noConversion"/>
  </si>
  <si>
    <t>T(应力三轴度）</t>
    <phoneticPr fontId="1" type="noConversion"/>
  </si>
  <si>
    <t>lode</t>
    <phoneticPr fontId="1" type="noConversion"/>
  </si>
  <si>
    <t>890B</t>
    <phoneticPr fontId="1" type="noConversion"/>
  </si>
  <si>
    <t>890C</t>
    <phoneticPr fontId="1" type="noConversion"/>
  </si>
  <si>
    <t>890D</t>
    <phoneticPr fontId="1" type="noConversion"/>
  </si>
  <si>
    <t>890A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</si>
</sst>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"/>
    <numFmt numFmtId="177" formatCode="0.000"/>
    <numFmt numFmtId="178" formatCode="0.000000"/>
  </numFmts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2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" fontId="0" fillId="0" borderId="1" xfId="0" applyNumberFormat="1" applyBorder="1">
      <alignment vertical="center"/>
    </xf>
    <xf numFmtId="2" fontId="0" fillId="2" borderId="0" xfId="0" applyNumberFormat="1" applyFill="1" applyAlignment="1">
      <alignment vertical="center" wrapText="1"/>
    </xf>
    <xf numFmtId="2" fontId="0" fillId="2" borderId="1" xfId="0" applyNumberFormat="1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1" fontId="0" fillId="3" borderId="1" xfId="0" applyNumberFormat="1" applyFill="1" applyBorder="1">
      <alignment vertical="center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2" fontId="0" fillId="3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2" fontId="0" fillId="0" borderId="1" xfId="0" applyNumberFormat="1" applyFill="1" applyBorder="1">
      <alignment vertical="center"/>
    </xf>
    <xf numFmtId="0" fontId="0" fillId="0" borderId="1" xfId="0" applyFill="1" applyBorder="1">
      <alignment vertical="center"/>
    </xf>
    <xf numFmtId="10" fontId="0" fillId="0" borderId="1" xfId="1" applyNumberFormat="1" applyFont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141986</xdr:colOff>
      <xdr:row>0</xdr:row>
      <xdr:rowOff>123539</xdr:rowOff>
    </xdr:from>
    <xdr:ext cx="490006" cy="1917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文本框 1"/>
            <xdr:cNvSpPr txBox="1"/>
          </xdr:nvSpPr>
          <xdr:spPr>
            <a:xfrm>
              <a:off x="14924786" y="123539"/>
              <a:ext cx="49000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𝜀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sub>
                      <m:sup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𝑐𝑟𝑖𝑡𝑖𝑐𝑎𝑙</m:t>
                        </m:r>
                      </m:sup>
                    </m:sSubSup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2" name="文本框 1"/>
            <xdr:cNvSpPr txBox="1"/>
          </xdr:nvSpPr>
          <xdr:spPr>
            <a:xfrm>
              <a:off x="14924786" y="123539"/>
              <a:ext cx="490006" cy="1917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𝜀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𝑝^𝑐𝑟𝑖𝑡𝑖𝑐𝑎𝑙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28</xdr:col>
      <xdr:colOff>141986</xdr:colOff>
      <xdr:row>0</xdr:row>
      <xdr:rowOff>133064</xdr:rowOff>
    </xdr:from>
    <xdr:ext cx="16953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文本框 2"/>
            <xdr:cNvSpPr txBox="1"/>
          </xdr:nvSpPr>
          <xdr:spPr>
            <a:xfrm>
              <a:off x="16982186" y="133064"/>
              <a:ext cx="1695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altLang="zh-CN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zh-CN" altLang="en-US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altLang="zh-CN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3" name="文本框 2"/>
            <xdr:cNvSpPr txBox="1"/>
          </xdr:nvSpPr>
          <xdr:spPr>
            <a:xfrm>
              <a:off x="16982186" y="133064"/>
              <a:ext cx="16953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𝜎</a:t>
              </a:r>
              <a:r>
                <a:rPr lang="en-US" altLang="zh-CN" sz="1100" i="0">
                  <a:latin typeface="Cambria Math" panose="02040503050406030204" pitchFamily="18" charset="0"/>
                </a:rPr>
                <a:t>_</a:t>
              </a:r>
              <a:r>
                <a:rPr lang="en-US" altLang="zh-CN" sz="1100" b="0" i="0">
                  <a:latin typeface="Cambria Math" panose="02040503050406030204" pitchFamily="18" charset="0"/>
                </a:rPr>
                <a:t>𝑒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26</xdr:col>
      <xdr:colOff>279368</xdr:colOff>
      <xdr:row>0</xdr:row>
      <xdr:rowOff>237013</xdr:rowOff>
    </xdr:from>
    <xdr:ext cx="1207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文本框 5"/>
            <xdr:cNvSpPr txBox="1"/>
          </xdr:nvSpPr>
          <xdr:spPr>
            <a:xfrm>
              <a:off x="16433768" y="237013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6" name="文本框 5"/>
            <xdr:cNvSpPr txBox="1"/>
          </xdr:nvSpPr>
          <xdr:spPr>
            <a:xfrm>
              <a:off x="16433768" y="237013"/>
              <a:ext cx="1207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zh-CN" altLang="en-US" sz="1100" i="0">
                  <a:latin typeface="Cambria Math" panose="02040503050406030204" pitchFamily="18" charset="0"/>
                </a:rPr>
                <a:t>𝛼</a:t>
              </a:r>
              <a:endParaRPr lang="zh-CN" altLang="en-US" sz="1100"/>
            </a:p>
          </xdr:txBody>
        </xdr:sp>
      </mc:Fallback>
    </mc:AlternateContent>
    <xdr:clientData/>
  </xdr:oneCellAnchor>
  <xdr:oneCellAnchor>
    <xdr:from>
      <xdr:col>27</xdr:col>
      <xdr:colOff>285750</xdr:colOff>
      <xdr:row>0</xdr:row>
      <xdr:rowOff>228600</xdr:rowOff>
    </xdr:from>
    <xdr:ext cx="1099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文本框 6"/>
            <xdr:cNvSpPr txBox="1"/>
          </xdr:nvSpPr>
          <xdr:spPr>
            <a:xfrm>
              <a:off x="18535650" y="228600"/>
              <a:ext cx="109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zh-CN" altLang="en-US" sz="1100" i="1">
                        <a:latin typeface="Cambria Math" panose="02040503050406030204" pitchFamily="18" charset="0"/>
                      </a:rPr>
                      <m:t>𝜂</m:t>
                    </m:r>
                  </m:oMath>
                </m:oMathPara>
              </a14:m>
              <a:endParaRPr lang="zh-CN" altLang="en-US" sz="1100"/>
            </a:p>
          </xdr:txBody>
        </xdr:sp>
      </mc:Choice>
      <mc:Fallback xmlns="">
        <xdr:sp macro="" textlink="">
          <xdr:nvSpPr>
            <xdr:cNvPr id="7" name="文本框 6"/>
            <xdr:cNvSpPr txBox="1"/>
          </xdr:nvSpPr>
          <xdr:spPr>
            <a:xfrm>
              <a:off x="18535650" y="228600"/>
              <a:ext cx="1099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zh-CN" altLang="en-US" sz="1100" i="0">
                  <a:latin typeface="Cambria Math" panose="02040503050406030204" pitchFamily="18" charset="0"/>
                </a:rPr>
                <a:t>𝜂</a:t>
              </a:r>
              <a:endParaRPr lang="zh-CN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7"/>
  <sheetViews>
    <sheetView workbookViewId="0">
      <selection sqref="A1:B1"/>
    </sheetView>
  </sheetViews>
  <sheetFormatPr defaultRowHeight="13.5"/>
  <cols>
    <col min="1" max="9" width="8.5" style="2" customWidth="1"/>
    <col min="10" max="16384" width="9" style="1"/>
  </cols>
  <sheetData>
    <row r="1" spans="1:11" ht="40.5">
      <c r="A1" s="2" t="s">
        <v>38</v>
      </c>
      <c r="B1" s="2" t="s">
        <v>39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22</v>
      </c>
      <c r="I1" s="2" t="s">
        <v>23</v>
      </c>
      <c r="J1" s="2" t="s">
        <v>21</v>
      </c>
      <c r="K1" s="9" t="s">
        <v>25</v>
      </c>
    </row>
    <row r="2" spans="1:11" s="7" customFormat="1">
      <c r="A2" s="5" t="s">
        <v>24</v>
      </c>
      <c r="B2" s="5"/>
      <c r="C2" s="5">
        <v>19.78</v>
      </c>
      <c r="D2" s="5">
        <v>19.899999999999999</v>
      </c>
      <c r="E2" s="5">
        <v>7.99</v>
      </c>
      <c r="F2" s="5">
        <v>8.1199999999999992</v>
      </c>
      <c r="G2" s="6">
        <f>E2*F2</f>
        <v>64.878799999999998</v>
      </c>
      <c r="H2" s="6">
        <f>F2/E2</f>
        <v>1.016270337922403</v>
      </c>
      <c r="I2" s="5">
        <v>1</v>
      </c>
      <c r="J2" s="7">
        <v>2</v>
      </c>
      <c r="K2" s="7">
        <v>47</v>
      </c>
    </row>
    <row r="3" spans="1:11">
      <c r="A3" s="2" t="s">
        <v>6</v>
      </c>
      <c r="B3" s="2" t="s">
        <v>26</v>
      </c>
      <c r="C3" s="2">
        <v>19.75</v>
      </c>
      <c r="D3" s="2">
        <v>19.88</v>
      </c>
      <c r="E3" s="2">
        <v>8.02</v>
      </c>
      <c r="F3" s="2">
        <v>8.1199999999999992</v>
      </c>
      <c r="G3" s="3">
        <f t="shared" ref="G3:G17" si="0">E3*F3</f>
        <v>65.122399999999985</v>
      </c>
      <c r="H3" s="4">
        <f t="shared" ref="H3:H17" si="1">F3/E3</f>
        <v>1.0124688279301746</v>
      </c>
      <c r="I3" s="2">
        <v>1</v>
      </c>
      <c r="J3" s="1">
        <v>0.5</v>
      </c>
      <c r="K3" s="1">
        <v>195</v>
      </c>
    </row>
    <row r="4" spans="1:11">
      <c r="A4" s="2" t="s">
        <v>7</v>
      </c>
      <c r="B4" s="2" t="s">
        <v>27</v>
      </c>
      <c r="C4" s="2">
        <v>19.86</v>
      </c>
      <c r="D4" s="2">
        <v>19.88</v>
      </c>
      <c r="E4" s="2">
        <v>7.98</v>
      </c>
      <c r="F4" s="2">
        <v>8.1300000000000008</v>
      </c>
      <c r="G4" s="3">
        <f t="shared" si="0"/>
        <v>64.877400000000009</v>
      </c>
      <c r="H4" s="4">
        <f t="shared" si="1"/>
        <v>1.018796992481203</v>
      </c>
      <c r="I4" s="2">
        <v>1</v>
      </c>
      <c r="J4" s="1">
        <v>0.5</v>
      </c>
      <c r="K4" s="1">
        <v>195</v>
      </c>
    </row>
    <row r="5" spans="1:11">
      <c r="A5" s="2" t="s">
        <v>8</v>
      </c>
      <c r="B5" s="2" t="s">
        <v>28</v>
      </c>
      <c r="C5" s="2">
        <v>19.78</v>
      </c>
      <c r="D5" s="2">
        <v>20.03</v>
      </c>
      <c r="E5" s="2">
        <v>8</v>
      </c>
      <c r="F5" s="2">
        <v>8.0299999999999994</v>
      </c>
      <c r="G5" s="3">
        <f t="shared" si="0"/>
        <v>64.239999999999995</v>
      </c>
      <c r="H5" s="4">
        <f t="shared" si="1"/>
        <v>1.0037499999999999</v>
      </c>
      <c r="I5" s="2">
        <v>1</v>
      </c>
      <c r="J5" s="1">
        <v>0.5</v>
      </c>
      <c r="K5" s="1">
        <v>187</v>
      </c>
    </row>
    <row r="6" spans="1:11">
      <c r="A6" s="2" t="s">
        <v>9</v>
      </c>
      <c r="B6" s="2" t="s">
        <v>29</v>
      </c>
      <c r="C6" s="2">
        <v>19.82</v>
      </c>
      <c r="D6" s="2">
        <v>19.989999999999998</v>
      </c>
      <c r="E6" s="2">
        <v>6.05</v>
      </c>
      <c r="F6" s="2">
        <v>9.0500000000000007</v>
      </c>
      <c r="G6" s="3">
        <f t="shared" si="0"/>
        <v>54.752500000000005</v>
      </c>
      <c r="H6" s="4">
        <f t="shared" si="1"/>
        <v>1.4958677685950414</v>
      </c>
      <c r="I6" s="2">
        <v>1.5</v>
      </c>
      <c r="J6" s="1">
        <v>0.5</v>
      </c>
      <c r="K6" s="1">
        <v>164</v>
      </c>
    </row>
    <row r="7" spans="1:11">
      <c r="A7" s="2" t="s">
        <v>10</v>
      </c>
      <c r="B7" s="2" t="s">
        <v>30</v>
      </c>
      <c r="C7" s="2">
        <v>19.79</v>
      </c>
      <c r="D7" s="2">
        <v>19.75</v>
      </c>
      <c r="E7" s="2">
        <v>5.98</v>
      </c>
      <c r="F7" s="2">
        <v>9</v>
      </c>
      <c r="G7" s="3">
        <f t="shared" si="0"/>
        <v>53.820000000000007</v>
      </c>
      <c r="H7" s="4">
        <f t="shared" si="1"/>
        <v>1.5050167224080266</v>
      </c>
      <c r="I7" s="2">
        <v>1.5</v>
      </c>
      <c r="J7" s="1">
        <v>0.5</v>
      </c>
      <c r="K7" s="1">
        <v>154</v>
      </c>
    </row>
    <row r="8" spans="1:11" s="7" customFormat="1">
      <c r="A8" s="5" t="s">
        <v>11</v>
      </c>
      <c r="C8" s="5">
        <v>19.809999999999999</v>
      </c>
      <c r="D8" s="5">
        <v>19.75</v>
      </c>
      <c r="E8" s="5">
        <v>6.11</v>
      </c>
      <c r="F8" s="5">
        <v>8.9499999999999993</v>
      </c>
      <c r="G8" s="6">
        <f t="shared" si="0"/>
        <v>54.6845</v>
      </c>
      <c r="H8" s="6">
        <f t="shared" si="1"/>
        <v>1.46481178396072</v>
      </c>
      <c r="I8" s="5">
        <v>1.5</v>
      </c>
      <c r="J8" s="7">
        <v>0.5</v>
      </c>
      <c r="K8" s="7">
        <v>161</v>
      </c>
    </row>
    <row r="9" spans="1:11">
      <c r="A9" s="2" t="s">
        <v>12</v>
      </c>
      <c r="B9" s="2" t="s">
        <v>31</v>
      </c>
      <c r="C9" s="2">
        <v>19.809999999999999</v>
      </c>
      <c r="D9" s="2">
        <v>19.82</v>
      </c>
      <c r="E9" s="2">
        <v>5.94</v>
      </c>
      <c r="F9" s="2">
        <v>8.9700000000000006</v>
      </c>
      <c r="G9" s="3">
        <f t="shared" si="0"/>
        <v>53.281800000000004</v>
      </c>
      <c r="H9" s="4">
        <f t="shared" si="1"/>
        <v>1.5101010101010102</v>
      </c>
      <c r="I9" s="2">
        <v>1.5</v>
      </c>
      <c r="J9" s="1">
        <v>0.5</v>
      </c>
      <c r="K9" s="1">
        <v>172</v>
      </c>
    </row>
    <row r="10" spans="1:11">
      <c r="A10" s="2" t="s">
        <v>13</v>
      </c>
      <c r="B10" s="2" t="s">
        <v>32</v>
      </c>
      <c r="C10" s="2">
        <v>19.82</v>
      </c>
      <c r="D10" s="2">
        <v>20.010000000000002</v>
      </c>
      <c r="E10" s="2">
        <v>5.01</v>
      </c>
      <c r="F10" s="2">
        <v>10.029999999999999</v>
      </c>
      <c r="G10" s="3">
        <f t="shared" si="0"/>
        <v>50.250299999999996</v>
      </c>
      <c r="H10" s="4">
        <f t="shared" si="1"/>
        <v>2.0019960079840318</v>
      </c>
      <c r="I10" s="2">
        <v>2</v>
      </c>
      <c r="J10" s="1">
        <v>0.5</v>
      </c>
      <c r="K10" s="1">
        <v>144</v>
      </c>
    </row>
    <row r="11" spans="1:11" s="7" customFormat="1">
      <c r="A11" s="5" t="s">
        <v>14</v>
      </c>
      <c r="B11" s="5"/>
      <c r="C11" s="5">
        <v>19.760000000000002</v>
      </c>
      <c r="D11" s="5">
        <v>19.829999999999998</v>
      </c>
      <c r="E11" s="5">
        <v>5.04</v>
      </c>
      <c r="F11" s="5">
        <v>10.07</v>
      </c>
      <c r="G11" s="6">
        <f t="shared" si="0"/>
        <v>50.752800000000001</v>
      </c>
      <c r="H11" s="6">
        <f t="shared" si="1"/>
        <v>1.998015873015873</v>
      </c>
      <c r="I11" s="5">
        <v>2</v>
      </c>
      <c r="J11" s="7">
        <v>0.5</v>
      </c>
      <c r="K11" s="7">
        <v>145</v>
      </c>
    </row>
    <row r="12" spans="1:11">
      <c r="A12" s="2" t="s">
        <v>15</v>
      </c>
      <c r="B12" s="2" t="s">
        <v>33</v>
      </c>
      <c r="C12" s="2">
        <v>19.72</v>
      </c>
      <c r="D12" s="2">
        <v>19.989999999999998</v>
      </c>
      <c r="E12" s="2">
        <v>5.08</v>
      </c>
      <c r="F12" s="2">
        <v>10.09</v>
      </c>
      <c r="G12" s="3">
        <f t="shared" si="0"/>
        <v>51.257199999999997</v>
      </c>
      <c r="H12" s="4">
        <f t="shared" si="1"/>
        <v>1.9862204724409449</v>
      </c>
      <c r="I12" s="2">
        <v>2</v>
      </c>
      <c r="J12" s="1">
        <v>0.5</v>
      </c>
      <c r="K12" s="1">
        <v>148</v>
      </c>
    </row>
    <row r="13" spans="1:11">
      <c r="A13" s="2" t="s">
        <v>16</v>
      </c>
      <c r="B13" s="2" t="s">
        <v>34</v>
      </c>
      <c r="C13" s="2">
        <v>19.79</v>
      </c>
      <c r="D13" s="2">
        <v>19.87</v>
      </c>
      <c r="E13" s="2">
        <v>5.05</v>
      </c>
      <c r="F13" s="2">
        <v>9.98</v>
      </c>
      <c r="G13" s="3">
        <f t="shared" si="0"/>
        <v>50.399000000000001</v>
      </c>
      <c r="H13" s="4">
        <f t="shared" si="1"/>
        <v>1.9762376237623764</v>
      </c>
      <c r="I13" s="2">
        <v>2</v>
      </c>
      <c r="J13" s="1">
        <v>0.5</v>
      </c>
      <c r="K13" s="1">
        <v>148</v>
      </c>
    </row>
    <row r="14" spans="1:11">
      <c r="A14" s="2" t="s">
        <v>17</v>
      </c>
      <c r="B14" s="2" t="s">
        <v>35</v>
      </c>
      <c r="C14" s="2">
        <v>19.920000000000002</v>
      </c>
      <c r="D14" s="2">
        <v>19.91</v>
      </c>
      <c r="E14" s="2">
        <v>3.99</v>
      </c>
      <c r="F14" s="2">
        <v>11.98</v>
      </c>
      <c r="G14" s="3">
        <f t="shared" si="0"/>
        <v>47.800200000000004</v>
      </c>
      <c r="H14" s="4">
        <f t="shared" si="1"/>
        <v>3.0025062656641603</v>
      </c>
      <c r="I14" s="2">
        <v>3</v>
      </c>
      <c r="J14" s="1">
        <v>0.5</v>
      </c>
      <c r="K14" s="1">
        <v>128.6</v>
      </c>
    </row>
    <row r="15" spans="1:11">
      <c r="A15" s="2" t="s">
        <v>18</v>
      </c>
      <c r="B15" s="2" t="s">
        <v>36</v>
      </c>
      <c r="C15" s="2">
        <v>19.82</v>
      </c>
      <c r="D15" s="2">
        <v>19.93</v>
      </c>
      <c r="E15" s="2">
        <v>3.99</v>
      </c>
      <c r="F15" s="2">
        <v>12.06</v>
      </c>
      <c r="G15" s="3">
        <f t="shared" si="0"/>
        <v>48.119400000000006</v>
      </c>
      <c r="H15" s="4">
        <f t="shared" si="1"/>
        <v>3.0225563909774436</v>
      </c>
      <c r="I15" s="2">
        <v>3</v>
      </c>
      <c r="J15" s="1">
        <v>0.5</v>
      </c>
      <c r="K15" s="1">
        <v>135</v>
      </c>
    </row>
    <row r="16" spans="1:11">
      <c r="A16" s="2" t="s">
        <v>19</v>
      </c>
      <c r="B16" s="2" t="s">
        <v>37</v>
      </c>
      <c r="C16" s="2">
        <v>19.79</v>
      </c>
      <c r="D16" s="2">
        <v>19.8</v>
      </c>
      <c r="E16" s="2">
        <v>4</v>
      </c>
      <c r="F16" s="2">
        <v>11.9</v>
      </c>
      <c r="G16" s="3">
        <f t="shared" si="0"/>
        <v>47.6</v>
      </c>
      <c r="H16" s="4">
        <f t="shared" si="1"/>
        <v>2.9750000000000001</v>
      </c>
      <c r="I16" s="2">
        <v>3</v>
      </c>
      <c r="J16" s="1">
        <v>0.5</v>
      </c>
      <c r="K16" s="1">
        <v>135</v>
      </c>
    </row>
    <row r="17" spans="1:11" s="7" customFormat="1">
      <c r="A17" s="5" t="s">
        <v>20</v>
      </c>
      <c r="B17" s="8"/>
      <c r="C17" s="5">
        <v>19.87</v>
      </c>
      <c r="D17" s="5">
        <v>19.88</v>
      </c>
      <c r="E17" s="5">
        <v>3.96</v>
      </c>
      <c r="F17" s="5">
        <v>11.88</v>
      </c>
      <c r="G17" s="6">
        <f t="shared" si="0"/>
        <v>47.044800000000002</v>
      </c>
      <c r="H17" s="6">
        <f t="shared" si="1"/>
        <v>3.0000000000000004</v>
      </c>
      <c r="I17" s="5">
        <v>3</v>
      </c>
      <c r="J17" s="7">
        <v>0.5</v>
      </c>
      <c r="K17" s="7">
        <v>140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R1" workbookViewId="0">
      <selection activeCell="X31" sqref="X31"/>
    </sheetView>
  </sheetViews>
  <sheetFormatPr defaultRowHeight="13.5"/>
  <cols>
    <col min="1" max="8" width="8.5" style="2" customWidth="1"/>
    <col min="9" max="22" width="9" style="1"/>
    <col min="23" max="23" width="9" style="22"/>
    <col min="24" max="25" width="9" style="1"/>
    <col min="26" max="27" width="9.5" style="1" bestFit="1" customWidth="1"/>
    <col min="28" max="16384" width="9" style="1"/>
  </cols>
  <sheetData>
    <row r="1" spans="1:28" s="2" customFormat="1" ht="54">
      <c r="A1" s="2" t="s">
        <v>0</v>
      </c>
      <c r="B1" s="2" t="s">
        <v>41</v>
      </c>
      <c r="C1" s="2" t="s">
        <v>2</v>
      </c>
      <c r="D1" s="2" t="s">
        <v>3</v>
      </c>
      <c r="E1" s="2" t="s">
        <v>45</v>
      </c>
      <c r="F1" s="2" t="s">
        <v>5</v>
      </c>
      <c r="G1" s="2" t="s">
        <v>22</v>
      </c>
      <c r="H1" s="2" t="s">
        <v>23</v>
      </c>
      <c r="I1" s="2" t="s">
        <v>21</v>
      </c>
      <c r="J1" s="9" t="s">
        <v>25</v>
      </c>
      <c r="K1" s="13" t="s">
        <v>42</v>
      </c>
      <c r="L1" s="13" t="s">
        <v>48</v>
      </c>
      <c r="M1" s="13" t="s">
        <v>49</v>
      </c>
      <c r="N1" s="8" t="s">
        <v>43</v>
      </c>
      <c r="O1" s="8" t="s">
        <v>40</v>
      </c>
      <c r="P1" s="11">
        <v>980.23333333333323</v>
      </c>
      <c r="R1" s="2" t="s">
        <v>50</v>
      </c>
      <c r="S1" s="2" t="s">
        <v>46</v>
      </c>
      <c r="T1" s="2" t="s">
        <v>51</v>
      </c>
      <c r="U1" s="2" t="s">
        <v>47</v>
      </c>
      <c r="V1" s="2" t="s">
        <v>53</v>
      </c>
      <c r="W1" s="9"/>
      <c r="X1" s="2" t="s">
        <v>54</v>
      </c>
      <c r="Z1" s="2" t="s">
        <v>55</v>
      </c>
    </row>
    <row r="2" spans="1:28">
      <c r="A2" s="2" t="s">
        <v>26</v>
      </c>
      <c r="B2" s="3">
        <v>19.75</v>
      </c>
      <c r="C2" s="3">
        <v>19.88</v>
      </c>
      <c r="D2" s="3">
        <v>8.02</v>
      </c>
      <c r="E2" s="3">
        <v>8.1199999999999992</v>
      </c>
      <c r="F2" s="3">
        <f t="shared" ref="F2:F13" si="0">D2*E2</f>
        <v>65.122399999999985</v>
      </c>
      <c r="G2" s="4">
        <f t="shared" ref="G2:G13" si="1">E2/D2</f>
        <v>1.0124688279301746</v>
      </c>
      <c r="H2" s="2">
        <v>1</v>
      </c>
      <c r="I2" s="1">
        <v>0.5</v>
      </c>
      <c r="J2" s="1">
        <v>195</v>
      </c>
      <c r="K2" s="14">
        <v>8</v>
      </c>
      <c r="L2" s="14">
        <v>8</v>
      </c>
      <c r="M2" s="15">
        <f>K2*L2*$P$1/1000</f>
        <v>62.734933333333331</v>
      </c>
      <c r="N2" s="12">
        <f>D2*E2*$P$1/1000</f>
        <v>63.835147226666649</v>
      </c>
      <c r="Q2" s="2" t="s">
        <v>44</v>
      </c>
      <c r="R2" s="16">
        <v>92.459625000000003</v>
      </c>
      <c r="S2" s="17">
        <v>0.26268976900000002</v>
      </c>
      <c r="T2" s="16">
        <v>82.758687499999994</v>
      </c>
      <c r="U2" s="17">
        <v>0.70669752399999997</v>
      </c>
      <c r="V2" s="16">
        <f>T2/R2</f>
        <v>0.895079203490172</v>
      </c>
      <c r="W2" s="21"/>
    </row>
    <row r="3" spans="1:28">
      <c r="A3" s="2" t="s">
        <v>27</v>
      </c>
      <c r="B3" s="3">
        <v>19.86</v>
      </c>
      <c r="C3" s="3">
        <v>19.88</v>
      </c>
      <c r="D3" s="3">
        <v>7.98</v>
      </c>
      <c r="E3" s="3">
        <v>8.1300000000000008</v>
      </c>
      <c r="F3" s="3">
        <f t="shared" si="0"/>
        <v>64.877400000000009</v>
      </c>
      <c r="G3" s="4">
        <f t="shared" si="1"/>
        <v>1.018796992481203</v>
      </c>
      <c r="H3" s="2">
        <v>1</v>
      </c>
      <c r="I3" s="1">
        <v>0.5</v>
      </c>
      <c r="J3" s="1">
        <v>195</v>
      </c>
      <c r="K3" s="14">
        <v>8</v>
      </c>
      <c r="L3" s="14">
        <v>8</v>
      </c>
      <c r="M3" s="15">
        <f t="shared" ref="M3:M13" si="2">K3*L3*$P$1/1000</f>
        <v>62.734933333333331</v>
      </c>
      <c r="N3" s="12">
        <f t="shared" ref="N3:N13" si="3">D3*E3*$P$1/1000</f>
        <v>63.594990060000001</v>
      </c>
      <c r="Q3" s="2" t="s">
        <v>27</v>
      </c>
      <c r="R3" s="16">
        <v>91.72882030000001</v>
      </c>
      <c r="S3" s="17">
        <v>0.27565586600000003</v>
      </c>
      <c r="T3" s="16">
        <v>81.806914099999901</v>
      </c>
      <c r="U3" s="17">
        <v>0.73911601299999996</v>
      </c>
      <c r="V3" s="16">
        <f t="shared" ref="V3:V16" si="4">T3/R3</f>
        <v>0.89183436386132064</v>
      </c>
      <c r="W3" s="21"/>
    </row>
    <row r="4" spans="1:28">
      <c r="A4" s="2" t="s">
        <v>28</v>
      </c>
      <c r="B4" s="3">
        <v>19.78</v>
      </c>
      <c r="C4" s="3">
        <v>20.03</v>
      </c>
      <c r="D4" s="3">
        <v>8</v>
      </c>
      <c r="E4" s="3">
        <v>8.0299999999999994</v>
      </c>
      <c r="F4" s="3">
        <f t="shared" si="0"/>
        <v>64.239999999999995</v>
      </c>
      <c r="G4" s="4">
        <f t="shared" si="1"/>
        <v>1.0037499999999999</v>
      </c>
      <c r="H4" s="2">
        <v>1</v>
      </c>
      <c r="I4" s="1">
        <v>0.5</v>
      </c>
      <c r="J4" s="1">
        <v>187</v>
      </c>
      <c r="K4" s="14">
        <v>8</v>
      </c>
      <c r="L4" s="14">
        <v>8</v>
      </c>
      <c r="M4" s="15">
        <f t="shared" si="2"/>
        <v>62.734933333333331</v>
      </c>
      <c r="N4" s="12">
        <f t="shared" si="3"/>
        <v>62.970189333333323</v>
      </c>
      <c r="Q4" s="2" t="s">
        <v>28</v>
      </c>
      <c r="R4" s="16">
        <v>92.390351599999903</v>
      </c>
      <c r="S4" s="17">
        <v>0.27264255300000001</v>
      </c>
      <c r="T4" s="16">
        <v>82.585640600000005</v>
      </c>
      <c r="U4" s="17">
        <v>0.74091309299999997</v>
      </c>
      <c r="V4" s="16">
        <f t="shared" si="4"/>
        <v>0.89387732777066398</v>
      </c>
      <c r="W4" s="21"/>
    </row>
    <row r="5" spans="1:28">
      <c r="A5" s="2" t="s">
        <v>29</v>
      </c>
      <c r="B5" s="3">
        <v>19.82</v>
      </c>
      <c r="C5" s="3">
        <v>19.989999999999998</v>
      </c>
      <c r="D5" s="3">
        <v>6.05</v>
      </c>
      <c r="E5" s="3">
        <v>9.0500000000000007</v>
      </c>
      <c r="F5" s="3">
        <f t="shared" si="0"/>
        <v>54.752500000000005</v>
      </c>
      <c r="G5" s="4">
        <f t="shared" si="1"/>
        <v>1.4958677685950414</v>
      </c>
      <c r="H5" s="2">
        <v>1.5</v>
      </c>
      <c r="I5" s="1">
        <v>0.5</v>
      </c>
      <c r="J5" s="1">
        <v>164</v>
      </c>
      <c r="K5" s="14">
        <v>6</v>
      </c>
      <c r="L5" s="14">
        <v>9</v>
      </c>
      <c r="M5" s="15">
        <f t="shared" si="2"/>
        <v>52.932599999999994</v>
      </c>
      <c r="N5" s="12">
        <f t="shared" si="3"/>
        <v>53.670225583333334</v>
      </c>
      <c r="Q5" s="14" t="s">
        <v>52</v>
      </c>
      <c r="R5" s="18">
        <f>AVERAGE(R2:R4)</f>
        <v>92.192932299999981</v>
      </c>
      <c r="S5" s="18">
        <f t="shared" ref="S5:U5" si="5">AVERAGE(S2:S4)</f>
        <v>0.270329396</v>
      </c>
      <c r="T5" s="18">
        <f t="shared" si="5"/>
        <v>82.383747399999962</v>
      </c>
      <c r="U5" s="18">
        <f t="shared" si="5"/>
        <v>0.72890887666666659</v>
      </c>
      <c r="V5" s="18">
        <f t="shared" si="4"/>
        <v>0.89360155214414394</v>
      </c>
      <c r="W5" s="21" t="s">
        <v>59</v>
      </c>
      <c r="X5" s="19">
        <v>1.3583385103831529</v>
      </c>
      <c r="Y5" s="19">
        <v>0.22625942528247833</v>
      </c>
      <c r="Z5" s="20">
        <v>0.52098328392827165</v>
      </c>
      <c r="AA5" s="17">
        <f>Y5*(EXP(1))^(1.5*X5)</f>
        <v>1.735741547544285</v>
      </c>
      <c r="AB5" s="17">
        <v>1.7257</v>
      </c>
    </row>
    <row r="6" spans="1:28">
      <c r="A6" s="2" t="s">
        <v>30</v>
      </c>
      <c r="B6" s="3">
        <v>19.79</v>
      </c>
      <c r="C6" s="3">
        <v>19.75</v>
      </c>
      <c r="D6" s="3">
        <v>5.98</v>
      </c>
      <c r="E6" s="3">
        <v>9</v>
      </c>
      <c r="F6" s="3">
        <f t="shared" si="0"/>
        <v>53.820000000000007</v>
      </c>
      <c r="G6" s="4">
        <f t="shared" si="1"/>
        <v>1.5050167224080266</v>
      </c>
      <c r="H6" s="2">
        <v>1.5</v>
      </c>
      <c r="I6" s="1">
        <v>0.5</v>
      </c>
      <c r="J6" s="1">
        <v>154</v>
      </c>
      <c r="K6" s="14">
        <v>6</v>
      </c>
      <c r="L6" s="14">
        <v>9</v>
      </c>
      <c r="M6" s="15">
        <f t="shared" si="2"/>
        <v>52.932599999999994</v>
      </c>
      <c r="N6" s="12">
        <f t="shared" si="3"/>
        <v>52.756158000000006</v>
      </c>
      <c r="Q6" s="2" t="s">
        <v>29</v>
      </c>
      <c r="R6" s="16">
        <v>75.358054699999911</v>
      </c>
      <c r="S6" s="17">
        <v>0.25592899299999999</v>
      </c>
      <c r="T6" s="16">
        <v>68.026703099999992</v>
      </c>
      <c r="U6" s="17">
        <v>0.64224046499999998</v>
      </c>
      <c r="V6" s="16">
        <f t="shared" si="4"/>
        <v>0.90271309909490105</v>
      </c>
      <c r="W6" s="21"/>
      <c r="AA6" s="17"/>
      <c r="AB6" s="19"/>
    </row>
    <row r="7" spans="1:28">
      <c r="A7" s="2" t="s">
        <v>31</v>
      </c>
      <c r="B7" s="3">
        <v>19.809999999999999</v>
      </c>
      <c r="C7" s="3">
        <v>19.82</v>
      </c>
      <c r="D7" s="3">
        <v>5.94</v>
      </c>
      <c r="E7" s="3">
        <v>8.9700000000000006</v>
      </c>
      <c r="F7" s="3">
        <f t="shared" si="0"/>
        <v>53.281800000000004</v>
      </c>
      <c r="G7" s="4">
        <f t="shared" si="1"/>
        <v>1.5101010101010102</v>
      </c>
      <c r="H7" s="2">
        <v>1.5</v>
      </c>
      <c r="I7" s="1">
        <v>0.5</v>
      </c>
      <c r="J7" s="1">
        <v>172</v>
      </c>
      <c r="K7" s="14">
        <v>6</v>
      </c>
      <c r="L7" s="14">
        <v>9</v>
      </c>
      <c r="M7" s="15">
        <f t="shared" si="2"/>
        <v>52.932599999999994</v>
      </c>
      <c r="N7" s="12">
        <f t="shared" si="3"/>
        <v>52.228596420000002</v>
      </c>
      <c r="Q7" s="2" t="s">
        <v>30</v>
      </c>
      <c r="R7" s="16">
        <v>74.990875000000003</v>
      </c>
      <c r="S7" s="17">
        <v>0.25788253500000002</v>
      </c>
      <c r="T7" s="16">
        <v>66.176546900000005</v>
      </c>
      <c r="U7" s="17">
        <v>0.58866828699999996</v>
      </c>
      <c r="V7" s="16">
        <f t="shared" si="4"/>
        <v>0.88246132479451667</v>
      </c>
      <c r="W7" s="21"/>
      <c r="AA7" s="17"/>
      <c r="AB7" s="19"/>
    </row>
    <row r="8" spans="1:28">
      <c r="A8" s="2" t="s">
        <v>32</v>
      </c>
      <c r="B8" s="3">
        <v>19.82</v>
      </c>
      <c r="C8" s="3">
        <v>20.010000000000002</v>
      </c>
      <c r="D8" s="3">
        <v>5.01</v>
      </c>
      <c r="E8" s="3">
        <v>10.029999999999999</v>
      </c>
      <c r="F8" s="3">
        <f t="shared" si="0"/>
        <v>50.250299999999996</v>
      </c>
      <c r="G8" s="4">
        <f t="shared" si="1"/>
        <v>2.0019960079840318</v>
      </c>
      <c r="H8" s="2">
        <v>2</v>
      </c>
      <c r="I8" s="1">
        <v>0.5</v>
      </c>
      <c r="J8" s="1">
        <v>144</v>
      </c>
      <c r="K8" s="14">
        <v>5</v>
      </c>
      <c r="L8" s="14">
        <v>10</v>
      </c>
      <c r="M8" s="15">
        <f t="shared" si="2"/>
        <v>49.011666666666663</v>
      </c>
      <c r="N8" s="12">
        <f t="shared" si="3"/>
        <v>49.257019069999984</v>
      </c>
      <c r="Q8" s="2" t="s">
        <v>31</v>
      </c>
      <c r="R8" s="16">
        <v>74.079078100000004</v>
      </c>
      <c r="S8" s="17">
        <v>0.25543102600000001</v>
      </c>
      <c r="T8" s="16">
        <v>66.057437500000006</v>
      </c>
      <c r="U8" s="17">
        <v>0.67969280499999996</v>
      </c>
      <c r="V8" s="16">
        <f t="shared" si="4"/>
        <v>0.89171516701150744</v>
      </c>
      <c r="W8" s="21"/>
      <c r="AA8" s="17"/>
      <c r="AB8" s="19"/>
    </row>
    <row r="9" spans="1:28">
      <c r="A9" s="2" t="s">
        <v>33</v>
      </c>
      <c r="B9" s="3">
        <v>19.72</v>
      </c>
      <c r="C9" s="3">
        <v>19.989999999999998</v>
      </c>
      <c r="D9" s="3">
        <v>5.08</v>
      </c>
      <c r="E9" s="3">
        <v>10.09</v>
      </c>
      <c r="F9" s="3">
        <f t="shared" si="0"/>
        <v>51.257199999999997</v>
      </c>
      <c r="G9" s="4">
        <f t="shared" si="1"/>
        <v>1.9862204724409449</v>
      </c>
      <c r="H9" s="2">
        <v>2</v>
      </c>
      <c r="I9" s="1">
        <v>0.5</v>
      </c>
      <c r="J9" s="1">
        <v>148</v>
      </c>
      <c r="K9" s="14">
        <v>5</v>
      </c>
      <c r="L9" s="14">
        <v>10</v>
      </c>
      <c r="M9" s="15">
        <f t="shared" si="2"/>
        <v>49.011666666666663</v>
      </c>
      <c r="N9" s="12">
        <f t="shared" si="3"/>
        <v>50.244016013333329</v>
      </c>
      <c r="Q9" s="14" t="s">
        <v>52</v>
      </c>
      <c r="R9" s="18">
        <f>AVERAGE(R6:R8)</f>
        <v>74.809335933333315</v>
      </c>
      <c r="S9" s="18">
        <f t="shared" ref="S9" si="6">AVERAGE(S6:S8)</f>
        <v>0.25641418466666666</v>
      </c>
      <c r="T9" s="18">
        <f t="shared" ref="T9" si="7">AVERAGE(T6:T8)</f>
        <v>66.753562500000001</v>
      </c>
      <c r="U9" s="18">
        <f t="shared" ref="U9" si="8">AVERAGE(U6:U8)</f>
        <v>0.63686718566666667</v>
      </c>
      <c r="V9" s="18">
        <f t="shared" si="4"/>
        <v>0.89231593446421908</v>
      </c>
      <c r="W9" s="21" t="s">
        <v>56</v>
      </c>
      <c r="X9" s="19">
        <v>1.2830612257997303</v>
      </c>
      <c r="Y9" s="19">
        <v>0.24432866275310516</v>
      </c>
      <c r="Z9" s="20">
        <v>0.52099808646273704</v>
      </c>
      <c r="AA9" s="17">
        <f t="shared" ref="AA9:AA17" si="9">Y9*(EXP(1))^(1.5*X9)</f>
        <v>1.6742258128495933</v>
      </c>
      <c r="AB9" s="17">
        <v>1.6466000000000001</v>
      </c>
    </row>
    <row r="10" spans="1:28">
      <c r="A10" s="2" t="s">
        <v>34</v>
      </c>
      <c r="B10" s="3">
        <v>19.79</v>
      </c>
      <c r="C10" s="3">
        <v>19.87</v>
      </c>
      <c r="D10" s="3">
        <v>5.05</v>
      </c>
      <c r="E10" s="3">
        <v>9.98</v>
      </c>
      <c r="F10" s="3">
        <f t="shared" si="0"/>
        <v>50.399000000000001</v>
      </c>
      <c r="G10" s="4">
        <f t="shared" si="1"/>
        <v>1.9762376237623764</v>
      </c>
      <c r="H10" s="2">
        <v>2</v>
      </c>
      <c r="I10" s="1">
        <v>0.5</v>
      </c>
      <c r="J10" s="1">
        <v>148</v>
      </c>
      <c r="K10" s="14">
        <v>5</v>
      </c>
      <c r="L10" s="14">
        <v>10</v>
      </c>
      <c r="M10" s="15">
        <f t="shared" si="2"/>
        <v>49.011666666666663</v>
      </c>
      <c r="N10" s="12">
        <f t="shared" si="3"/>
        <v>49.402779766666661</v>
      </c>
      <c r="Q10" s="2" t="s">
        <v>32</v>
      </c>
      <c r="R10" s="16">
        <v>68.309554699999907</v>
      </c>
      <c r="S10" s="17">
        <v>0.236457482</v>
      </c>
      <c r="T10" s="16">
        <v>61.064722699999997</v>
      </c>
      <c r="U10" s="17">
        <v>0.57264417400000001</v>
      </c>
      <c r="V10" s="16">
        <f t="shared" si="4"/>
        <v>0.89394116193821538</v>
      </c>
      <c r="W10" s="21"/>
      <c r="Z10" s="20"/>
      <c r="AA10" s="17"/>
      <c r="AB10" s="19"/>
    </row>
    <row r="11" spans="1:28">
      <c r="A11" s="2" t="s">
        <v>35</v>
      </c>
      <c r="B11" s="3">
        <v>19.920000000000002</v>
      </c>
      <c r="C11" s="3">
        <v>19.91</v>
      </c>
      <c r="D11" s="3">
        <v>3.99</v>
      </c>
      <c r="E11" s="3">
        <v>11.98</v>
      </c>
      <c r="F11" s="3">
        <f t="shared" si="0"/>
        <v>47.800200000000004</v>
      </c>
      <c r="G11" s="4">
        <f t="shared" si="1"/>
        <v>3.0025062656641603</v>
      </c>
      <c r="H11" s="2">
        <v>3</v>
      </c>
      <c r="I11" s="1">
        <v>0.5</v>
      </c>
      <c r="J11" s="10">
        <v>128.6</v>
      </c>
      <c r="K11" s="15">
        <v>4</v>
      </c>
      <c r="L11" s="15">
        <v>12</v>
      </c>
      <c r="M11" s="15">
        <f t="shared" si="2"/>
        <v>47.051199999999994</v>
      </c>
      <c r="N11" s="12">
        <f t="shared" si="3"/>
        <v>46.85534938</v>
      </c>
      <c r="Q11" s="2" t="s">
        <v>33</v>
      </c>
      <c r="R11" s="16">
        <v>70.848078099999995</v>
      </c>
      <c r="S11" s="17">
        <v>0.22264230300000001</v>
      </c>
      <c r="T11" s="16">
        <v>63.601328099999996</v>
      </c>
      <c r="U11" s="17">
        <v>0.55988556099999998</v>
      </c>
      <c r="V11" s="16">
        <f t="shared" si="4"/>
        <v>0.89771423312610654</v>
      </c>
      <c r="W11" s="21"/>
      <c r="Z11" s="20"/>
      <c r="AA11" s="17"/>
      <c r="AB11" s="19"/>
    </row>
    <row r="12" spans="1:28">
      <c r="A12" s="2" t="s">
        <v>36</v>
      </c>
      <c r="B12" s="3">
        <v>19.82</v>
      </c>
      <c r="C12" s="3">
        <v>19.93</v>
      </c>
      <c r="D12" s="3">
        <v>3.99</v>
      </c>
      <c r="E12" s="3">
        <v>12.06</v>
      </c>
      <c r="F12" s="3">
        <f t="shared" si="0"/>
        <v>48.119400000000006</v>
      </c>
      <c r="G12" s="4">
        <f t="shared" si="1"/>
        <v>3.0225563909774436</v>
      </c>
      <c r="H12" s="2">
        <v>3</v>
      </c>
      <c r="I12" s="1">
        <v>0.5</v>
      </c>
      <c r="J12" s="1">
        <v>135</v>
      </c>
      <c r="K12" s="14">
        <v>4</v>
      </c>
      <c r="L12" s="14">
        <v>12</v>
      </c>
      <c r="M12" s="15">
        <f t="shared" si="2"/>
        <v>47.051199999999994</v>
      </c>
      <c r="N12" s="12">
        <f t="shared" si="3"/>
        <v>47.16823986</v>
      </c>
      <c r="Q12" s="2" t="s">
        <v>34</v>
      </c>
      <c r="R12" s="16">
        <v>69.009421900000007</v>
      </c>
      <c r="S12" s="17">
        <v>0.22137504799999999</v>
      </c>
      <c r="T12" s="16">
        <v>62.549339799999998</v>
      </c>
      <c r="U12" s="17">
        <v>0.560013235</v>
      </c>
      <c r="V12" s="16">
        <f t="shared" si="4"/>
        <v>0.90638840433468393</v>
      </c>
      <c r="W12" s="21"/>
      <c r="Z12" s="20"/>
      <c r="AA12" s="17"/>
      <c r="AB12" s="19"/>
    </row>
    <row r="13" spans="1:28">
      <c r="A13" s="2" t="s">
        <v>37</v>
      </c>
      <c r="B13" s="3">
        <v>19.79</v>
      </c>
      <c r="C13" s="3">
        <v>19.8</v>
      </c>
      <c r="D13" s="3">
        <v>4</v>
      </c>
      <c r="E13" s="3">
        <v>11.9</v>
      </c>
      <c r="F13" s="3">
        <f t="shared" si="0"/>
        <v>47.6</v>
      </c>
      <c r="G13" s="4">
        <f t="shared" si="1"/>
        <v>2.9750000000000001</v>
      </c>
      <c r="H13" s="2">
        <v>3</v>
      </c>
      <c r="I13" s="1">
        <v>0.5</v>
      </c>
      <c r="J13" s="1">
        <v>135</v>
      </c>
      <c r="K13" s="14">
        <v>4</v>
      </c>
      <c r="L13" s="14">
        <v>12</v>
      </c>
      <c r="M13" s="15">
        <f t="shared" si="2"/>
        <v>47.051199999999994</v>
      </c>
      <c r="N13" s="12">
        <f t="shared" si="3"/>
        <v>46.659106666666666</v>
      </c>
      <c r="Q13" s="14" t="s">
        <v>52</v>
      </c>
      <c r="R13" s="18">
        <f>AVERAGE(R10:R12)</f>
        <v>69.389018233333303</v>
      </c>
      <c r="S13" s="18">
        <f t="shared" ref="S13" si="10">AVERAGE(S10:S12)</f>
        <v>0.22682494433333333</v>
      </c>
      <c r="T13" s="18">
        <f t="shared" ref="T13" si="11">AVERAGE(T10:T12)</f>
        <v>62.405130199999995</v>
      </c>
      <c r="U13" s="18">
        <f t="shared" ref="U13" si="12">AVERAGE(U10:U12)</f>
        <v>0.56418098999999999</v>
      </c>
      <c r="V13" s="18">
        <f t="shared" si="4"/>
        <v>0.89935168112843589</v>
      </c>
      <c r="W13" s="21" t="s">
        <v>57</v>
      </c>
      <c r="X13" s="19">
        <v>1.2087213090655791</v>
      </c>
      <c r="Y13" s="19">
        <v>0.26929605007171631</v>
      </c>
      <c r="Z13" s="20">
        <v>0.52101671119924142</v>
      </c>
      <c r="AA13" s="17">
        <f t="shared" si="9"/>
        <v>1.6505986114485014</v>
      </c>
      <c r="AB13" s="17">
        <v>1.6069</v>
      </c>
    </row>
    <row r="14" spans="1:28">
      <c r="Q14" s="2" t="s">
        <v>35</v>
      </c>
      <c r="R14" s="16">
        <v>65.113054700000006</v>
      </c>
      <c r="S14" s="17">
        <v>0.21079978299999999</v>
      </c>
      <c r="T14" s="16">
        <v>60.016562499999999</v>
      </c>
      <c r="U14" s="17">
        <v>0.45427659199999998</v>
      </c>
      <c r="V14" s="16">
        <f t="shared" si="4"/>
        <v>0.92172856543927428</v>
      </c>
      <c r="W14" s="21"/>
      <c r="Z14" s="20"/>
      <c r="AA14" s="17"/>
      <c r="AB14" s="19"/>
    </row>
    <row r="15" spans="1:28">
      <c r="Q15" s="2" t="s">
        <v>36</v>
      </c>
      <c r="R15" s="16">
        <v>65.753500000000003</v>
      </c>
      <c r="S15" s="17">
        <v>0.20905373999999999</v>
      </c>
      <c r="T15" s="16">
        <v>58.956632800000001</v>
      </c>
      <c r="U15" s="17">
        <v>0.51156753300000002</v>
      </c>
      <c r="V15" s="16">
        <f t="shared" si="4"/>
        <v>0.89663109644353534</v>
      </c>
      <c r="W15" s="21"/>
      <c r="Z15" s="20"/>
      <c r="AA15" s="17"/>
      <c r="AB15" s="19"/>
    </row>
    <row r="16" spans="1:28">
      <c r="Q16" s="2" t="s">
        <v>37</v>
      </c>
      <c r="R16" s="16">
        <v>63.385839799999999</v>
      </c>
      <c r="S16" s="17">
        <v>0.19099311499999999</v>
      </c>
      <c r="T16" s="16">
        <v>57.235441400000006</v>
      </c>
      <c r="U16" s="17">
        <v>0.492402434</v>
      </c>
      <c r="V16" s="16">
        <f t="shared" si="4"/>
        <v>0.90296888990654356</v>
      </c>
      <c r="W16" s="21"/>
      <c r="Z16" s="20"/>
      <c r="AA16" s="17"/>
      <c r="AB16" s="19"/>
    </row>
    <row r="17" spans="17:28">
      <c r="Q17" s="14" t="s">
        <v>52</v>
      </c>
      <c r="R17" s="18">
        <f>AVERAGE(R14:R16)</f>
        <v>64.750798166666655</v>
      </c>
      <c r="S17" s="18">
        <f t="shared" ref="S17" si="13">AVERAGE(S14:S16)</f>
        <v>0.20361554599999998</v>
      </c>
      <c r="T17" s="18">
        <f t="shared" ref="T17" si="14">AVERAGE(T14:T16)</f>
        <v>58.736212233333333</v>
      </c>
      <c r="U17" s="18">
        <f t="shared" ref="U17" si="15">AVERAGE(U14:U16)</f>
        <v>0.48608218633333333</v>
      </c>
      <c r="V17" s="18">
        <f>T17/R17</f>
        <v>0.90711178697979977</v>
      </c>
      <c r="W17" s="21" t="s">
        <v>58</v>
      </c>
      <c r="X17" s="19">
        <v>1.1146109239217517</v>
      </c>
      <c r="Y17" s="19">
        <v>0.29295897483825684</v>
      </c>
      <c r="Z17" s="20">
        <v>0.52103270471880669</v>
      </c>
      <c r="AA17" s="17">
        <f t="shared" si="9"/>
        <v>1.5592324617687878</v>
      </c>
      <c r="AB17" s="17">
        <v>1.4944999999999999</v>
      </c>
    </row>
    <row r="19" spans="17:28">
      <c r="AA19" s="17">
        <f>AVERAGE(AA5:AA17)</f>
        <v>1.6549496084027919</v>
      </c>
      <c r="AB19" s="17">
        <f>AVERAGE(AB5:AB17)</f>
        <v>1.6184250000000002</v>
      </c>
    </row>
    <row r="20" spans="17:28">
      <c r="AA20" s="23">
        <f>DEVSQ(AA5:AA17)</f>
        <v>1.6079612822369294E-2</v>
      </c>
      <c r="AB20" s="23">
        <f>DEVSQ(AB5:AB17)</f>
        <v>2.7791987500000021E-2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试验前尺寸数据</vt:lpstr>
      <vt:lpstr>试验承载力计算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2018-03-08T12:21:29Z</dcterms:created>
  <dcterms:modified xsi:type="dcterms:W3CDTF">2018-12-12T06:52:34Z</dcterms:modified>
</cp:coreProperties>
</file>