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ochen\Desktop\"/>
    </mc:Choice>
  </mc:AlternateContent>
  <bookViews>
    <workbookView xWindow="0" yWindow="0" windowWidth="21570" windowHeight="8175"/>
  </bookViews>
  <sheets>
    <sheet name="有限元对比explic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27" i="1" l="1"/>
  <c r="AS28" i="1"/>
  <c r="AS29" i="1"/>
  <c r="AS30" i="1"/>
  <c r="AS31" i="1"/>
  <c r="AS32" i="1"/>
  <c r="AS33" i="1"/>
  <c r="AS34" i="1"/>
  <c r="AC42" i="1"/>
  <c r="AD42" i="1" s="1"/>
  <c r="AC43" i="1"/>
  <c r="AD43" i="1" s="1"/>
  <c r="O20" i="1"/>
  <c r="O21" i="1"/>
  <c r="O22" i="1"/>
  <c r="O37" i="1"/>
  <c r="N17" i="1"/>
  <c r="O17" i="1" s="1"/>
  <c r="N18" i="1"/>
  <c r="O18" i="1" s="1"/>
  <c r="N19" i="1"/>
  <c r="O19" i="1" s="1"/>
  <c r="N20" i="1"/>
  <c r="N21" i="1"/>
  <c r="N22" i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AH43" i="1" l="1"/>
  <c r="AI43" i="1" s="1"/>
  <c r="X43" i="1"/>
  <c r="Y43" i="1" s="1"/>
  <c r="AH42" i="1"/>
  <c r="AI42" i="1" s="1"/>
  <c r="X42" i="1"/>
  <c r="Y42" i="1" s="1"/>
  <c r="AH41" i="1"/>
  <c r="AI41" i="1" s="1"/>
  <c r="AC41" i="1"/>
  <c r="AD41" i="1" s="1"/>
  <c r="X41" i="1"/>
  <c r="Y41" i="1" s="1"/>
  <c r="AH40" i="1"/>
  <c r="AI40" i="1" s="1"/>
  <c r="AC40" i="1"/>
  <c r="AD40" i="1" s="1"/>
  <c r="X40" i="1"/>
  <c r="Y40" i="1" s="1"/>
  <c r="AH39" i="1"/>
  <c r="AI39" i="1" s="1"/>
  <c r="AC39" i="1"/>
  <c r="AD39" i="1" s="1"/>
  <c r="X39" i="1"/>
  <c r="Y39" i="1" s="1"/>
  <c r="AH38" i="1"/>
  <c r="AI38" i="1" s="1"/>
  <c r="AC38" i="1"/>
  <c r="AD38" i="1" s="1"/>
  <c r="X38" i="1"/>
  <c r="Y38" i="1" s="1"/>
  <c r="AH37" i="1"/>
  <c r="AI37" i="1" s="1"/>
  <c r="AC37" i="1"/>
  <c r="AD37" i="1" s="1"/>
  <c r="X37" i="1"/>
  <c r="Y37" i="1" s="1"/>
  <c r="AH36" i="1"/>
  <c r="AI36" i="1" s="1"/>
  <c r="AC36" i="1"/>
  <c r="AD36" i="1" s="1"/>
  <c r="X36" i="1"/>
  <c r="Y36" i="1" s="1"/>
  <c r="AH35" i="1"/>
  <c r="AI35" i="1" s="1"/>
  <c r="AC35" i="1"/>
  <c r="AD35" i="1" s="1"/>
  <c r="X35" i="1"/>
  <c r="Y35" i="1" s="1"/>
  <c r="D35" i="1"/>
  <c r="E35" i="1" s="1"/>
  <c r="AX34" i="1"/>
  <c r="AH34" i="1"/>
  <c r="AI34" i="1" s="1"/>
  <c r="AC34" i="1"/>
  <c r="AD34" i="1" s="1"/>
  <c r="X34" i="1"/>
  <c r="Y34" i="1" s="1"/>
  <c r="D34" i="1"/>
  <c r="E34" i="1" s="1"/>
  <c r="AX33" i="1"/>
  <c r="AH33" i="1"/>
  <c r="AI33" i="1" s="1"/>
  <c r="AC33" i="1"/>
  <c r="AD33" i="1" s="1"/>
  <c r="X33" i="1"/>
  <c r="Y33" i="1" s="1"/>
  <c r="D33" i="1"/>
  <c r="E33" i="1" s="1"/>
  <c r="AX32" i="1"/>
  <c r="AH32" i="1"/>
  <c r="AI32" i="1" s="1"/>
  <c r="AC32" i="1"/>
  <c r="AD32" i="1" s="1"/>
  <c r="X32" i="1"/>
  <c r="Y32" i="1" s="1"/>
  <c r="D32" i="1"/>
  <c r="E32" i="1" s="1"/>
  <c r="AX31" i="1"/>
  <c r="AH31" i="1"/>
  <c r="AI31" i="1" s="1"/>
  <c r="AC31" i="1"/>
  <c r="AD31" i="1" s="1"/>
  <c r="X31" i="1"/>
  <c r="Y31" i="1" s="1"/>
  <c r="D31" i="1"/>
  <c r="E31" i="1" s="1"/>
  <c r="AX30" i="1"/>
  <c r="AH30" i="1"/>
  <c r="AI30" i="1" s="1"/>
  <c r="AC30" i="1"/>
  <c r="AD30" i="1" s="1"/>
  <c r="X30" i="1"/>
  <c r="Y30" i="1" s="1"/>
  <c r="D30" i="1"/>
  <c r="E30" i="1" s="1"/>
  <c r="AX29" i="1"/>
  <c r="AH29" i="1"/>
  <c r="AI29" i="1" s="1"/>
  <c r="AC29" i="1"/>
  <c r="AD29" i="1" s="1"/>
  <c r="X29" i="1"/>
  <c r="Y29" i="1" s="1"/>
  <c r="E29" i="1"/>
  <c r="D29" i="1"/>
  <c r="AX28" i="1"/>
  <c r="AM28" i="1"/>
  <c r="AN28" i="1" s="1"/>
  <c r="AH28" i="1"/>
  <c r="AI28" i="1" s="1"/>
  <c r="AC28" i="1"/>
  <c r="AD28" i="1" s="1"/>
  <c r="X28" i="1"/>
  <c r="Y28" i="1" s="1"/>
  <c r="D28" i="1"/>
  <c r="E28" i="1" s="1"/>
  <c r="AX27" i="1"/>
  <c r="AM27" i="1"/>
  <c r="AN27" i="1" s="1"/>
  <c r="AH27" i="1"/>
  <c r="AI27" i="1" s="1"/>
  <c r="AC27" i="1"/>
  <c r="AD27" i="1" s="1"/>
  <c r="X27" i="1"/>
  <c r="Y27" i="1" s="1"/>
  <c r="D27" i="1"/>
  <c r="E27" i="1" s="1"/>
  <c r="AM26" i="1"/>
  <c r="AN26" i="1" s="1"/>
  <c r="AH26" i="1"/>
  <c r="AI26" i="1" s="1"/>
  <c r="AC26" i="1"/>
  <c r="AD26" i="1" s="1"/>
  <c r="X26" i="1"/>
  <c r="Y26" i="1" s="1"/>
  <c r="D26" i="1"/>
  <c r="E26" i="1" s="1"/>
  <c r="AM25" i="1"/>
  <c r="AN25" i="1" s="1"/>
  <c r="AH25" i="1"/>
  <c r="AI25" i="1" s="1"/>
  <c r="AC25" i="1"/>
  <c r="AD25" i="1" s="1"/>
  <c r="X25" i="1"/>
  <c r="Y25" i="1" s="1"/>
  <c r="I25" i="1"/>
  <c r="J25" i="1" s="1"/>
  <c r="D25" i="1"/>
  <c r="E25" i="1" s="1"/>
  <c r="AM24" i="1"/>
  <c r="AN24" i="1" s="1"/>
  <c r="AH24" i="1"/>
  <c r="AI24" i="1" s="1"/>
  <c r="AC24" i="1"/>
  <c r="AD24" i="1" s="1"/>
  <c r="X24" i="1"/>
  <c r="Y24" i="1" s="1"/>
  <c r="I24" i="1"/>
  <c r="J24" i="1" s="1"/>
  <c r="D24" i="1"/>
  <c r="E24" i="1" s="1"/>
  <c r="AN23" i="1"/>
  <c r="AM23" i="1"/>
  <c r="AH23" i="1"/>
  <c r="AI23" i="1" s="1"/>
  <c r="AC23" i="1"/>
  <c r="AD23" i="1" s="1"/>
  <c r="X23" i="1"/>
  <c r="Y23" i="1" s="1"/>
  <c r="I23" i="1"/>
  <c r="J23" i="1" s="1"/>
  <c r="D23" i="1"/>
  <c r="E23" i="1" s="1"/>
  <c r="AM22" i="1"/>
  <c r="AN22" i="1" s="1"/>
  <c r="AH22" i="1"/>
  <c r="AI22" i="1" s="1"/>
  <c r="AC22" i="1"/>
  <c r="AD22" i="1" s="1"/>
  <c r="X22" i="1"/>
  <c r="Y22" i="1" s="1"/>
  <c r="I22" i="1"/>
  <c r="J22" i="1" s="1"/>
  <c r="D22" i="1"/>
  <c r="E22" i="1" s="1"/>
  <c r="AM21" i="1"/>
  <c r="AN21" i="1" s="1"/>
  <c r="AH21" i="1"/>
  <c r="AI21" i="1" s="1"/>
  <c r="AC21" i="1"/>
  <c r="AD21" i="1" s="1"/>
  <c r="X21" i="1"/>
  <c r="Y21" i="1" s="1"/>
  <c r="I21" i="1"/>
  <c r="J21" i="1" s="1"/>
  <c r="D21" i="1"/>
  <c r="E21" i="1" s="1"/>
  <c r="AM20" i="1"/>
  <c r="AN20" i="1" s="1"/>
  <c r="AH20" i="1"/>
  <c r="AI20" i="1" s="1"/>
  <c r="AC20" i="1"/>
  <c r="AD20" i="1" s="1"/>
  <c r="X20" i="1"/>
  <c r="Y20" i="1" s="1"/>
  <c r="I20" i="1"/>
  <c r="J20" i="1" s="1"/>
  <c r="D20" i="1"/>
  <c r="E20" i="1" s="1"/>
  <c r="AM19" i="1"/>
  <c r="AN19" i="1" s="1"/>
  <c r="AH19" i="1"/>
  <c r="AI19" i="1" s="1"/>
  <c r="AC19" i="1"/>
  <c r="AD19" i="1" s="1"/>
  <c r="X19" i="1"/>
  <c r="Y19" i="1" s="1"/>
  <c r="I19" i="1"/>
  <c r="J19" i="1" s="1"/>
  <c r="D19" i="1"/>
  <c r="E19" i="1" s="1"/>
  <c r="AM18" i="1"/>
  <c r="AN18" i="1" s="1"/>
  <c r="AH18" i="1"/>
  <c r="AI18" i="1" s="1"/>
  <c r="AC18" i="1"/>
  <c r="AD18" i="1" s="1"/>
  <c r="X18" i="1"/>
  <c r="Y18" i="1" s="1"/>
  <c r="I18" i="1"/>
  <c r="J18" i="1" s="1"/>
  <c r="D18" i="1"/>
  <c r="E18" i="1" s="1"/>
  <c r="AM17" i="1"/>
  <c r="AN17" i="1" s="1"/>
  <c r="AH17" i="1"/>
  <c r="AI17" i="1" s="1"/>
  <c r="AC17" i="1"/>
  <c r="AD17" i="1" s="1"/>
  <c r="X17" i="1"/>
  <c r="Y17" i="1" s="1"/>
  <c r="I17" i="1"/>
  <c r="J17" i="1" s="1"/>
  <c r="D17" i="1"/>
  <c r="E17" i="1" s="1"/>
  <c r="AM16" i="1"/>
  <c r="AN16" i="1" s="1"/>
  <c r="AH16" i="1"/>
  <c r="AI16" i="1" s="1"/>
  <c r="AC16" i="1"/>
  <c r="AD16" i="1" s="1"/>
  <c r="X16" i="1"/>
  <c r="Y16" i="1" s="1"/>
  <c r="N16" i="1"/>
  <c r="O16" i="1" s="1"/>
  <c r="I16" i="1"/>
  <c r="J16" i="1" s="1"/>
  <c r="D16" i="1"/>
  <c r="E16" i="1" s="1"/>
  <c r="AM15" i="1"/>
  <c r="AN15" i="1" s="1"/>
  <c r="AH15" i="1"/>
  <c r="AI15" i="1" s="1"/>
  <c r="AC15" i="1"/>
  <c r="AD15" i="1" s="1"/>
  <c r="X15" i="1"/>
  <c r="Y15" i="1" s="1"/>
  <c r="S15" i="1"/>
  <c r="T15" i="1" s="1"/>
  <c r="N15" i="1"/>
  <c r="O15" i="1" s="1"/>
  <c r="I15" i="1"/>
  <c r="J15" i="1" s="1"/>
  <c r="D15" i="1"/>
  <c r="E15" i="1" s="1"/>
  <c r="AM14" i="1"/>
  <c r="AN14" i="1" s="1"/>
  <c r="AH14" i="1"/>
  <c r="AI14" i="1" s="1"/>
  <c r="AC14" i="1"/>
  <c r="AD14" i="1" s="1"/>
  <c r="X14" i="1"/>
  <c r="Y14" i="1" s="1"/>
  <c r="S14" i="1"/>
  <c r="T14" i="1" s="1"/>
  <c r="N14" i="1"/>
  <c r="O14" i="1" s="1"/>
  <c r="I14" i="1"/>
  <c r="J14" i="1" s="1"/>
  <c r="D14" i="1"/>
  <c r="E14" i="1" s="1"/>
  <c r="AM13" i="1"/>
  <c r="AN13" i="1" s="1"/>
  <c r="AH13" i="1"/>
  <c r="AI13" i="1" s="1"/>
  <c r="AC13" i="1"/>
  <c r="AD13" i="1" s="1"/>
  <c r="X13" i="1"/>
  <c r="Y13" i="1" s="1"/>
  <c r="S13" i="1"/>
  <c r="T13" i="1" s="1"/>
  <c r="N13" i="1"/>
  <c r="O13" i="1" s="1"/>
  <c r="I13" i="1"/>
  <c r="J13" i="1" s="1"/>
  <c r="D13" i="1"/>
  <c r="E13" i="1" s="1"/>
  <c r="AM12" i="1"/>
  <c r="AN12" i="1" s="1"/>
  <c r="AH12" i="1"/>
  <c r="AI12" i="1" s="1"/>
  <c r="AC12" i="1"/>
  <c r="AD12" i="1" s="1"/>
  <c r="X12" i="1"/>
  <c r="Y12" i="1" s="1"/>
  <c r="S12" i="1"/>
  <c r="T12" i="1" s="1"/>
  <c r="N12" i="1"/>
  <c r="O12" i="1" s="1"/>
  <c r="I12" i="1"/>
  <c r="J12" i="1" s="1"/>
  <c r="D12" i="1"/>
  <c r="E12" i="1" s="1"/>
  <c r="AM11" i="1"/>
  <c r="AN11" i="1" s="1"/>
  <c r="AH11" i="1"/>
  <c r="AI11" i="1" s="1"/>
  <c r="AC11" i="1"/>
  <c r="AD11" i="1" s="1"/>
  <c r="X11" i="1"/>
  <c r="Y11" i="1" s="1"/>
  <c r="S11" i="1"/>
  <c r="T11" i="1" s="1"/>
  <c r="N11" i="1"/>
  <c r="O11" i="1" s="1"/>
  <c r="I11" i="1"/>
  <c r="J11" i="1" s="1"/>
  <c r="D11" i="1"/>
  <c r="E11" i="1" s="1"/>
  <c r="AM10" i="1"/>
  <c r="AN10" i="1" s="1"/>
  <c r="AH10" i="1"/>
  <c r="AI10" i="1" s="1"/>
  <c r="AC10" i="1"/>
  <c r="AD10" i="1" s="1"/>
  <c r="X10" i="1"/>
  <c r="Y10" i="1" s="1"/>
  <c r="T10" i="1"/>
  <c r="S10" i="1"/>
  <c r="N10" i="1"/>
  <c r="O10" i="1" s="1"/>
  <c r="I10" i="1"/>
  <c r="J10" i="1" s="1"/>
  <c r="D10" i="1"/>
  <c r="E10" i="1" s="1"/>
  <c r="AM9" i="1"/>
  <c r="AN9" i="1" s="1"/>
  <c r="AH9" i="1"/>
  <c r="AI9" i="1" s="1"/>
  <c r="AC9" i="1"/>
  <c r="AD9" i="1" s="1"/>
  <c r="X9" i="1"/>
  <c r="Y9" i="1" s="1"/>
  <c r="S9" i="1"/>
  <c r="T9" i="1" s="1"/>
  <c r="N9" i="1"/>
  <c r="O9" i="1" s="1"/>
  <c r="I9" i="1"/>
  <c r="J9" i="1" s="1"/>
  <c r="D9" i="1"/>
  <c r="E9" i="1" s="1"/>
  <c r="AM8" i="1"/>
  <c r="AN8" i="1" s="1"/>
  <c r="AH8" i="1"/>
  <c r="AI8" i="1" s="1"/>
  <c r="AC8" i="1"/>
  <c r="AD8" i="1" s="1"/>
  <c r="X8" i="1"/>
  <c r="Y8" i="1" s="1"/>
  <c r="S8" i="1"/>
  <c r="T8" i="1" s="1"/>
  <c r="N8" i="1"/>
  <c r="O8" i="1" s="1"/>
  <c r="I8" i="1"/>
  <c r="J8" i="1" s="1"/>
  <c r="D8" i="1"/>
  <c r="E8" i="1" s="1"/>
  <c r="AM7" i="1"/>
  <c r="AN7" i="1" s="1"/>
  <c r="AH7" i="1"/>
  <c r="AI7" i="1" s="1"/>
  <c r="AC7" i="1"/>
  <c r="AD7" i="1" s="1"/>
  <c r="X7" i="1"/>
  <c r="Y7" i="1" s="1"/>
  <c r="S7" i="1"/>
  <c r="T7" i="1" s="1"/>
  <c r="N7" i="1"/>
  <c r="O7" i="1" s="1"/>
  <c r="I7" i="1"/>
  <c r="J7" i="1" s="1"/>
  <c r="D7" i="1"/>
  <c r="E7" i="1" s="1"/>
  <c r="AM6" i="1"/>
  <c r="AN6" i="1" s="1"/>
  <c r="AH6" i="1"/>
  <c r="AI6" i="1" s="1"/>
  <c r="AC6" i="1"/>
  <c r="AD6" i="1" s="1"/>
  <c r="X6" i="1"/>
  <c r="Y6" i="1" s="1"/>
  <c r="S6" i="1"/>
  <c r="T6" i="1" s="1"/>
  <c r="N6" i="1"/>
  <c r="O6" i="1" s="1"/>
  <c r="I6" i="1"/>
  <c r="J6" i="1" s="1"/>
  <c r="D6" i="1"/>
  <c r="E6" i="1" s="1"/>
  <c r="AM5" i="1"/>
  <c r="AN5" i="1" s="1"/>
  <c r="AH5" i="1"/>
  <c r="AI5" i="1" s="1"/>
  <c r="AC5" i="1"/>
  <c r="AD5" i="1" s="1"/>
  <c r="X5" i="1"/>
  <c r="Y5" i="1" s="1"/>
  <c r="S5" i="1"/>
  <c r="T5" i="1" s="1"/>
  <c r="N5" i="1"/>
  <c r="O5" i="1" s="1"/>
  <c r="I5" i="1"/>
  <c r="J5" i="1" s="1"/>
  <c r="D5" i="1"/>
  <c r="E5" i="1" s="1"/>
  <c r="AM4" i="1"/>
  <c r="AN4" i="1" s="1"/>
  <c r="AH4" i="1"/>
  <c r="AI4" i="1" s="1"/>
  <c r="AC4" i="1"/>
  <c r="AD4" i="1" s="1"/>
  <c r="X4" i="1"/>
  <c r="Y4" i="1" s="1"/>
  <c r="S4" i="1"/>
  <c r="T4" i="1" s="1"/>
  <c r="N4" i="1"/>
  <c r="O4" i="1" s="1"/>
  <c r="I4" i="1"/>
  <c r="J4" i="1" s="1"/>
  <c r="D4" i="1"/>
  <c r="E4" i="1" s="1"/>
  <c r="AM3" i="1"/>
  <c r="AN3" i="1" s="1"/>
  <c r="AH3" i="1"/>
  <c r="AI3" i="1" s="1"/>
  <c r="AC3" i="1"/>
  <c r="AD3" i="1" s="1"/>
  <c r="X3" i="1"/>
  <c r="Y3" i="1" s="1"/>
  <c r="S3" i="1"/>
  <c r="T3" i="1" s="1"/>
  <c r="N3" i="1"/>
  <c r="O3" i="1" s="1"/>
  <c r="I3" i="1"/>
  <c r="J3" i="1" s="1"/>
  <c r="D3" i="1"/>
  <c r="E3" i="1" s="1"/>
  <c r="U3" i="1" l="1"/>
  <c r="AQ20" i="1" s="1"/>
  <c r="P3" i="1"/>
  <c r="AQ19" i="1" s="1"/>
  <c r="AE3" i="1"/>
  <c r="AQ22" i="1" s="1"/>
  <c r="K3" i="1"/>
  <c r="AQ18" i="1" s="1"/>
  <c r="AJ3" i="1"/>
  <c r="AQ23" i="1" s="1"/>
  <c r="F3" i="1"/>
  <c r="AQ17" i="1" s="1"/>
  <c r="AO3" i="1"/>
  <c r="AQ24" i="1" s="1"/>
  <c r="AR24" i="1" s="1"/>
  <c r="Z3" i="1"/>
  <c r="AQ21" i="1" s="1"/>
  <c r="AR22" i="1" l="1"/>
  <c r="AR21" i="1"/>
  <c r="AR23" i="1"/>
  <c r="AR19" i="1"/>
  <c r="AR17" i="1"/>
  <c r="AR18" i="1"/>
  <c r="AR20" i="1"/>
</calcChain>
</file>

<file path=xl/sharedStrings.xml><?xml version="1.0" encoding="utf-8"?>
<sst xmlns="http://schemas.openxmlformats.org/spreadsheetml/2006/main" count="41" uniqueCount="21">
  <si>
    <t>Q890-120-90</t>
    <phoneticPr fontId="2" type="noConversion"/>
  </si>
  <si>
    <t>Q890-120-75</t>
    <phoneticPr fontId="2" type="noConversion"/>
  </si>
  <si>
    <t>Q890-120-60</t>
    <phoneticPr fontId="3" type="noConversion"/>
  </si>
  <si>
    <t>Q890-120-45S</t>
    <phoneticPr fontId="3" type="noConversion"/>
  </si>
  <si>
    <t>Q890-120-45D</t>
    <phoneticPr fontId="3" type="noConversion"/>
  </si>
  <si>
    <t>Q890-120-30</t>
    <phoneticPr fontId="3" type="noConversion"/>
  </si>
  <si>
    <t>Q890-120-15</t>
    <phoneticPr fontId="3" type="noConversion"/>
  </si>
  <si>
    <t>Q890-120-0</t>
    <phoneticPr fontId="3" type="noConversion"/>
  </si>
  <si>
    <t>Disp</t>
  </si>
  <si>
    <t>Load</t>
    <phoneticPr fontId="2" type="noConversion"/>
  </si>
  <si>
    <t>per length</t>
    <phoneticPr fontId="2" type="noConversion"/>
  </si>
  <si>
    <t>per side 50mm</t>
    <phoneticPr fontId="2" type="noConversion"/>
  </si>
  <si>
    <t>Load</t>
  </si>
  <si>
    <t>45S</t>
    <phoneticPr fontId="2" type="noConversion"/>
  </si>
  <si>
    <t>45D</t>
    <phoneticPr fontId="2" type="noConversion"/>
  </si>
  <si>
    <t>试验数据</t>
    <phoneticPr fontId="2" type="noConversion"/>
  </si>
  <si>
    <t>有限元</t>
    <phoneticPr fontId="2" type="noConversion"/>
  </si>
  <si>
    <t>理论值</t>
    <phoneticPr fontId="2" type="noConversion"/>
  </si>
  <si>
    <t>45S</t>
  </si>
  <si>
    <t>45D</t>
  </si>
  <si>
    <t>有限元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</si>
</sst>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000_);[Red]\(0.0000\)"/>
  </numFmts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/>
    <xf numFmtId="0" fontId="0" fillId="2" borderId="0" xfId="0" applyFill="1" applyBorder="1" applyAlignment="1"/>
    <xf numFmtId="0" fontId="0" fillId="0" borderId="0" xfId="0" applyAlignment="1"/>
    <xf numFmtId="0" fontId="1" fillId="0" borderId="0" xfId="0" applyFont="1" applyAlignment="1"/>
    <xf numFmtId="0" fontId="4" fillId="0" borderId="0" xfId="0" applyFont="1" applyAlignment="1"/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Alignment="1"/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Alignment="1"/>
    <xf numFmtId="11" fontId="5" fillId="0" borderId="0" xfId="0" applyNumberFormat="1" applyFont="1" applyAlignment="1"/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740135896125348E-2"/>
          <c:y val="7.7806714809285332E-2"/>
          <c:w val="0.86824453637064347"/>
          <c:h val="0.838508194356238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有限元对比explicit!$B$1</c:f>
              <c:strCache>
                <c:ptCount val="1"/>
                <c:pt idx="0">
                  <c:v>Q890-120-90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有限元对比explicit!$B$3:$B$60</c:f>
              <c:numCache>
                <c:formatCode>General</c:formatCode>
                <c:ptCount val="58"/>
                <c:pt idx="0">
                  <c:v>0</c:v>
                </c:pt>
                <c:pt idx="1">
                  <c:v>4.5831279749108944E-7</c:v>
                </c:pt>
                <c:pt idx="2">
                  <c:v>4.8605771735310555E-4</c:v>
                </c:pt>
                <c:pt idx="3">
                  <c:v>4.5562591403722763E-3</c:v>
                </c:pt>
                <c:pt idx="4">
                  <c:v>1.6205679625272751E-2</c:v>
                </c:pt>
                <c:pt idx="5">
                  <c:v>3.8558371365070343E-2</c:v>
                </c:pt>
                <c:pt idx="6">
                  <c:v>7.384549081325531E-2</c:v>
                </c:pt>
                <c:pt idx="7">
                  <c:v>0.12558230757713318</c:v>
                </c:pt>
                <c:pt idx="8">
                  <c:v>0.1986025869846344</c:v>
                </c:pt>
                <c:pt idx="9">
                  <c:v>0.29716458916664124</c:v>
                </c:pt>
                <c:pt idx="10">
                  <c:v>0.42152750492095947</c:v>
                </c:pt>
                <c:pt idx="11">
                  <c:v>0.56997954845428467</c:v>
                </c:pt>
                <c:pt idx="12">
                  <c:v>0.74098140001296997</c:v>
                </c:pt>
                <c:pt idx="13">
                  <c:v>0.93264651298522949</c:v>
                </c:pt>
                <c:pt idx="14">
                  <c:v>1.1413718461990356</c:v>
                </c:pt>
                <c:pt idx="15">
                  <c:v>1.3611081838607788</c:v>
                </c:pt>
                <c:pt idx="16">
                  <c:v>1.5863938331604004</c:v>
                </c:pt>
                <c:pt idx="17">
                  <c:v>1.8142528533935547</c:v>
                </c:pt>
                <c:pt idx="18">
                  <c:v>2.0437819957733154</c:v>
                </c:pt>
                <c:pt idx="19">
                  <c:v>2.2737483978271484</c:v>
                </c:pt>
                <c:pt idx="20">
                  <c:v>2.50327467918396</c:v>
                </c:pt>
                <c:pt idx="21">
                  <c:v>2.7312707901000977</c:v>
                </c:pt>
                <c:pt idx="22">
                  <c:v>2.9583797454833984</c:v>
                </c:pt>
                <c:pt idx="23">
                  <c:v>3.1859509944915771</c:v>
                </c:pt>
                <c:pt idx="24">
                  <c:v>3.4130170345306396</c:v>
                </c:pt>
                <c:pt idx="25">
                  <c:v>3.636235237121582</c:v>
                </c:pt>
                <c:pt idx="26">
                  <c:v>3.8522725105285645</c:v>
                </c:pt>
                <c:pt idx="27">
                  <c:v>4.0574474334716797</c:v>
                </c:pt>
                <c:pt idx="28">
                  <c:v>4.2487258911132812</c:v>
                </c:pt>
                <c:pt idx="29">
                  <c:v>4.4220361709594727</c:v>
                </c:pt>
                <c:pt idx="30">
                  <c:v>4.5731840133666992</c:v>
                </c:pt>
                <c:pt idx="31">
                  <c:v>4.6985998153686523</c:v>
                </c:pt>
                <c:pt idx="32">
                  <c:v>4.8001742362976074</c:v>
                </c:pt>
                <c:pt idx="33">
                  <c:v>4.8779969215393066</c:v>
                </c:pt>
                <c:pt idx="34">
                  <c:v>4.9348101615905762</c:v>
                </c:pt>
                <c:pt idx="35">
                  <c:v>4.9728240966796875</c:v>
                </c:pt>
                <c:pt idx="36">
                  <c:v>4.9946904182434082</c:v>
                </c:pt>
                <c:pt idx="37">
                  <c:v>5.0057463645935059</c:v>
                </c:pt>
                <c:pt idx="38">
                  <c:v>5.0094504356384277</c:v>
                </c:pt>
                <c:pt idx="39">
                  <c:v>5.0094461441040039</c:v>
                </c:pt>
                <c:pt idx="40">
                  <c:v>5.0053110122680664</c:v>
                </c:pt>
              </c:numCache>
            </c:numRef>
          </c:xVal>
          <c:yVal>
            <c:numRef>
              <c:f>有限元对比explicit!$E$3:$E$60</c:f>
              <c:numCache>
                <c:formatCode>General</c:formatCode>
                <c:ptCount val="58"/>
                <c:pt idx="0">
                  <c:v>0</c:v>
                </c:pt>
                <c:pt idx="1">
                  <c:v>4.2973237304687499</c:v>
                </c:pt>
                <c:pt idx="2">
                  <c:v>16.213061523437499</c:v>
                </c:pt>
                <c:pt idx="3">
                  <c:v>36.369636718750002</c:v>
                </c:pt>
                <c:pt idx="4">
                  <c:v>61.855921875</c:v>
                </c:pt>
                <c:pt idx="5">
                  <c:v>92.183046875000002</c:v>
                </c:pt>
                <c:pt idx="6">
                  <c:v>126.59692187500001</c:v>
                </c:pt>
                <c:pt idx="7">
                  <c:v>162.151640625</c:v>
                </c:pt>
                <c:pt idx="8">
                  <c:v>189.571171875</c:v>
                </c:pt>
                <c:pt idx="9">
                  <c:v>200.79362499999996</c:v>
                </c:pt>
                <c:pt idx="10">
                  <c:v>195.86367187499999</c:v>
                </c:pt>
                <c:pt idx="11">
                  <c:v>182.067109375</c:v>
                </c:pt>
                <c:pt idx="12">
                  <c:v>157.57715625</c:v>
                </c:pt>
                <c:pt idx="13">
                  <c:v>122.68621874999998</c:v>
                </c:pt>
                <c:pt idx="14">
                  <c:v>80.184601562500006</c:v>
                </c:pt>
                <c:pt idx="15">
                  <c:v>40.29119140625</c:v>
                </c:pt>
                <c:pt idx="16">
                  <c:v>9.8433037109374997</c:v>
                </c:pt>
                <c:pt idx="17">
                  <c:v>-4.81410009765625</c:v>
                </c:pt>
                <c:pt idx="18">
                  <c:v>-12.99814453125</c:v>
                </c:pt>
                <c:pt idx="19">
                  <c:v>-14.509884765624999</c:v>
                </c:pt>
                <c:pt idx="20">
                  <c:v>-10.536539062499999</c:v>
                </c:pt>
                <c:pt idx="21">
                  <c:v>-0.38134960937500001</c:v>
                </c:pt>
                <c:pt idx="22">
                  <c:v>6.3667475585937492</c:v>
                </c:pt>
                <c:pt idx="23">
                  <c:v>5.3508510742187498</c:v>
                </c:pt>
                <c:pt idx="24">
                  <c:v>-11.486637695312499</c:v>
                </c:pt>
                <c:pt idx="25">
                  <c:v>-36.436433593750003</c:v>
                </c:pt>
                <c:pt idx="26">
                  <c:v>-66.793437499999996</c:v>
                </c:pt>
                <c:pt idx="27">
                  <c:v>-99.780445312500007</c:v>
                </c:pt>
                <c:pt idx="28">
                  <c:v>-135.09303125</c:v>
                </c:pt>
                <c:pt idx="29">
                  <c:v>-166.96104687499999</c:v>
                </c:pt>
                <c:pt idx="30">
                  <c:v>-181.97079687499999</c:v>
                </c:pt>
                <c:pt idx="31">
                  <c:v>-183.68009375</c:v>
                </c:pt>
                <c:pt idx="32">
                  <c:v>-170.80770312499999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有限元对比explicit!$G$1</c:f>
              <c:strCache>
                <c:ptCount val="1"/>
                <c:pt idx="0">
                  <c:v>Q890-120-75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有限元对比explicit!$G$3:$G$34</c:f>
              <c:numCache>
                <c:formatCode>General</c:formatCode>
                <c:ptCount val="32"/>
                <c:pt idx="0">
                  <c:v>0</c:v>
                </c:pt>
                <c:pt idx="1">
                  <c:v>3.7141580833122134E-7</c:v>
                </c:pt>
                <c:pt idx="2">
                  <c:v>5.3476454922929406E-4</c:v>
                </c:pt>
                <c:pt idx="3">
                  <c:v>4.7126002609729767E-3</c:v>
                </c:pt>
                <c:pt idx="4">
                  <c:v>1.6657337546348572E-2</c:v>
                </c:pt>
                <c:pt idx="5">
                  <c:v>3.9612308144569397E-2</c:v>
                </c:pt>
                <c:pt idx="6">
                  <c:v>7.5828120112419128E-2</c:v>
                </c:pt>
                <c:pt idx="7">
                  <c:v>0.12848392128944397</c:v>
                </c:pt>
                <c:pt idx="8">
                  <c:v>0.20226830244064331</c:v>
                </c:pt>
                <c:pt idx="9">
                  <c:v>0.30125686526298523</c:v>
                </c:pt>
                <c:pt idx="10">
                  <c:v>0.4258105456829071</c:v>
                </c:pt>
                <c:pt idx="11">
                  <c:v>0.57414019107818604</c:v>
                </c:pt>
                <c:pt idx="12">
                  <c:v>0.74427998065948486</c:v>
                </c:pt>
                <c:pt idx="13">
                  <c:v>0.93491911888122559</c:v>
                </c:pt>
                <c:pt idx="14">
                  <c:v>1.1424449682235718</c:v>
                </c:pt>
                <c:pt idx="15">
                  <c:v>1.3614565134048462</c:v>
                </c:pt>
                <c:pt idx="16">
                  <c:v>1.5862222909927368</c:v>
                </c:pt>
                <c:pt idx="17">
                  <c:v>1.8135842084884644</c:v>
                </c:pt>
                <c:pt idx="18">
                  <c:v>2.042396068572998</c:v>
                </c:pt>
                <c:pt idx="19">
                  <c:v>2.2722616195678711</c:v>
                </c:pt>
                <c:pt idx="20">
                  <c:v>2.5022356510162354</c:v>
                </c:pt>
                <c:pt idx="21">
                  <c:v>2.7309274673461914</c:v>
                </c:pt>
                <c:pt idx="22">
                  <c:v>2.9583518505096436</c:v>
                </c:pt>
                <c:pt idx="23">
                  <c:v>3.1857478618621826</c:v>
                </c:pt>
                <c:pt idx="24">
                  <c:v>3.4127397537231445</c:v>
                </c:pt>
                <c:pt idx="25">
                  <c:v>3.6361472606658936</c:v>
                </c:pt>
                <c:pt idx="26">
                  <c:v>3.8516876697540283</c:v>
                </c:pt>
                <c:pt idx="27">
                  <c:v>4.0558619499206543</c:v>
                </c:pt>
              </c:numCache>
            </c:numRef>
          </c:xVal>
          <c:yVal>
            <c:numRef>
              <c:f>有限元对比explicit!$J$3:$J$77</c:f>
              <c:numCache>
                <c:formatCode>General</c:formatCode>
                <c:ptCount val="75"/>
                <c:pt idx="0">
                  <c:v>0</c:v>
                </c:pt>
                <c:pt idx="1">
                  <c:v>4.8364356864917406</c:v>
                </c:pt>
                <c:pt idx="2">
                  <c:v>18.265726127801393</c:v>
                </c:pt>
                <c:pt idx="3">
                  <c:v>41.357742616161126</c:v>
                </c:pt>
                <c:pt idx="4">
                  <c:v>70.405416827666144</c:v>
                </c:pt>
                <c:pt idx="5">
                  <c:v>104.87549205467543</c:v>
                </c:pt>
                <c:pt idx="6">
                  <c:v>143.4942523183926</c:v>
                </c:pt>
                <c:pt idx="7">
                  <c:v>183.46149898570326</c:v>
                </c:pt>
                <c:pt idx="8">
                  <c:v>212.4401383790572</c:v>
                </c:pt>
                <c:pt idx="9">
                  <c:v>217.03988359737249</c:v>
                </c:pt>
                <c:pt idx="10">
                  <c:v>202.93948331240341</c:v>
                </c:pt>
                <c:pt idx="11">
                  <c:v>190.67806945517776</c:v>
                </c:pt>
                <c:pt idx="12">
                  <c:v>176.42400019319939</c:v>
                </c:pt>
                <c:pt idx="13">
                  <c:v>149.75780646251934</c:v>
                </c:pt>
                <c:pt idx="14">
                  <c:v>110.49032644658037</c:v>
                </c:pt>
                <c:pt idx="15">
                  <c:v>63.355163857225662</c:v>
                </c:pt>
                <c:pt idx="16">
                  <c:v>25.598867142218896</c:v>
                </c:pt>
                <c:pt idx="17">
                  <c:v>10.842472884164895</c:v>
                </c:pt>
                <c:pt idx="18">
                  <c:v>1.662581501272399</c:v>
                </c:pt>
                <c:pt idx="19">
                  <c:v>-15.519537476151951</c:v>
                </c:pt>
                <c:pt idx="20">
                  <c:v>-21.470671805568973</c:v>
                </c:pt>
                <c:pt idx="21">
                  <c:v>-18.969788824019513</c:v>
                </c:pt>
                <c:pt idx="22">
                  <c:v>-10.506479537468605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有限元对比explicit!$L$1</c:f>
              <c:strCache>
                <c:ptCount val="1"/>
                <c:pt idx="0">
                  <c:v>Q890-120-60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有限元对比explicit!$L$3:$L$151</c:f>
              <c:numCache>
                <c:formatCode>0.0000_);[Red]\(0.0000\)</c:formatCode>
                <c:ptCount val="149"/>
                <c:pt idx="0">
                  <c:v>0</c:v>
                </c:pt>
                <c:pt idx="1">
                  <c:v>-6.5942822402575985E-7</c:v>
                </c:pt>
                <c:pt idx="2">
                  <c:v>9.9307369964662939E-5</c:v>
                </c:pt>
                <c:pt idx="3">
                  <c:v>2.0080152899026871E-3</c:v>
                </c:pt>
                <c:pt idx="4">
                  <c:v>9.4765974208712578E-3</c:v>
                </c:pt>
                <c:pt idx="5">
                  <c:v>2.5807458907365799E-2</c:v>
                </c:pt>
                <c:pt idx="6">
                  <c:v>5.4192110896110535E-2</c:v>
                </c:pt>
                <c:pt idx="7">
                  <c:v>9.7854577004909515E-2</c:v>
                </c:pt>
                <c:pt idx="8">
                  <c:v>0.16142058372497559</c:v>
                </c:pt>
                <c:pt idx="9">
                  <c:v>0.25003623962402344</c:v>
                </c:pt>
                <c:pt idx="10">
                  <c:v>0.36695730686187744</c:v>
                </c:pt>
                <c:pt idx="11">
                  <c:v>0.51262784004211426</c:v>
                </c:pt>
                <c:pt idx="12">
                  <c:v>0.68491899967193604</c:v>
                </c:pt>
                <c:pt idx="13">
                  <c:v>0.88113510608673096</c:v>
                </c:pt>
                <c:pt idx="14">
                  <c:v>1.0981303453445435</c:v>
                </c:pt>
                <c:pt idx="15">
                  <c:v>1.3314696550369263</c:v>
                </c:pt>
                <c:pt idx="16">
                  <c:v>1.5746562480926514</c:v>
                </c:pt>
                <c:pt idx="17">
                  <c:v>1.8208962678909302</c:v>
                </c:pt>
                <c:pt idx="18">
                  <c:v>2.0655162334442139</c:v>
                </c:pt>
                <c:pt idx="19">
                  <c:v>2.3052845001220703</c:v>
                </c:pt>
                <c:pt idx="20">
                  <c:v>2.5398070812225342</c:v>
                </c:pt>
                <c:pt idx="21">
                  <c:v>2.7692029476165771</c:v>
                </c:pt>
                <c:pt idx="22">
                  <c:v>2.9926836490631104</c:v>
                </c:pt>
                <c:pt idx="23">
                  <c:v>3.2104613780975342</c:v>
                </c:pt>
                <c:pt idx="24">
                  <c:v>3.423473596572876</c:v>
                </c:pt>
                <c:pt idx="25">
                  <c:v>3.6338834762573242</c:v>
                </c:pt>
              </c:numCache>
            </c:numRef>
          </c:xVal>
          <c:yVal>
            <c:numRef>
              <c:f>有限元对比explicit!$O$3:$O$90</c:f>
              <c:numCache>
                <c:formatCode>General</c:formatCode>
                <c:ptCount val="88"/>
                <c:pt idx="0">
                  <c:v>0</c:v>
                </c:pt>
                <c:pt idx="1">
                  <c:v>3.5101416649756496</c:v>
                </c:pt>
                <c:pt idx="2">
                  <c:v>13.248614211309523</c:v>
                </c:pt>
                <c:pt idx="3">
                  <c:v>28.657207115800865</c:v>
                </c:pt>
                <c:pt idx="4">
                  <c:v>50.854907332251088</c:v>
                </c:pt>
                <c:pt idx="5">
                  <c:v>75.15765016233766</c:v>
                </c:pt>
                <c:pt idx="6">
                  <c:v>103.5835091991342</c:v>
                </c:pt>
                <c:pt idx="7">
                  <c:v>133.59834956709958</c:v>
                </c:pt>
                <c:pt idx="8">
                  <c:v>161.41939935064934</c:v>
                </c:pt>
                <c:pt idx="9">
                  <c:v>180.30472132034632</c:v>
                </c:pt>
                <c:pt idx="10">
                  <c:v>184.20899621212121</c:v>
                </c:pt>
                <c:pt idx="11">
                  <c:v>176.35499188311687</c:v>
                </c:pt>
                <c:pt idx="12">
                  <c:v>159.09910714285712</c:v>
                </c:pt>
                <c:pt idx="13">
                  <c:v>134.69215367965367</c:v>
                </c:pt>
                <c:pt idx="14">
                  <c:v>102.33139204545456</c:v>
                </c:pt>
                <c:pt idx="15">
                  <c:v>64.327989718614717</c:v>
                </c:pt>
                <c:pt idx="16">
                  <c:v>25.617755681818181</c:v>
                </c:pt>
                <c:pt idx="17">
                  <c:v>-7.4379557291666663</c:v>
                </c:pt>
                <c:pt idx="18">
                  <c:v>-27.665112621753245</c:v>
                </c:pt>
                <c:pt idx="19">
                  <c:v>-36.716839150432904</c:v>
                </c:pt>
                <c:pt idx="20">
                  <c:v>-40.531483360389608</c:v>
                </c:pt>
                <c:pt idx="21">
                  <c:v>-39.330492424242422</c:v>
                </c:pt>
                <c:pt idx="22">
                  <c:v>-35.524435200216445</c:v>
                </c:pt>
                <c:pt idx="23">
                  <c:v>-27.959190679112556</c:v>
                </c:pt>
                <c:pt idx="24">
                  <c:v>-20.444631020021646</c:v>
                </c:pt>
                <c:pt idx="25">
                  <c:v>-19.532332251082249</c:v>
                </c:pt>
                <c:pt idx="26">
                  <c:v>-30.954115936147186</c:v>
                </c:pt>
                <c:pt idx="27">
                  <c:v>-52.498542343073595</c:v>
                </c:pt>
                <c:pt idx="28">
                  <c:v>-76.637669101731603</c:v>
                </c:pt>
                <c:pt idx="29">
                  <c:v>-103.02154356060606</c:v>
                </c:pt>
                <c:pt idx="30">
                  <c:v>-127.86530032467532</c:v>
                </c:pt>
                <c:pt idx="31">
                  <c:v>-152.27954545454548</c:v>
                </c:pt>
                <c:pt idx="32">
                  <c:v>-170.42416125541126</c:v>
                </c:pt>
                <c:pt idx="33">
                  <c:v>-175.60328733766232</c:v>
                </c:pt>
                <c:pt idx="34">
                  <c:v>-168.01930465367965</c:v>
                </c:pt>
                <c:pt idx="35">
                  <c:v>-151.04822781385283</c:v>
                </c:pt>
                <c:pt idx="36">
                  <c:v>-131.29315476190476</c:v>
                </c:pt>
                <c:pt idx="37">
                  <c:v>-105.15019615800867</c:v>
                </c:pt>
                <c:pt idx="38">
                  <c:v>-72.592647456709955</c:v>
                </c:pt>
                <c:pt idx="39">
                  <c:v>-30.453497023809522</c:v>
                </c:pt>
                <c:pt idx="40">
                  <c:v>14.231588203463202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有限元对比explicit!$Q$1</c:f>
              <c:strCache>
                <c:ptCount val="1"/>
                <c:pt idx="0">
                  <c:v>Q890-120-45S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有限元对比explicit!$Q$3:$Q$151</c:f>
              <c:numCache>
                <c:formatCode>General</c:formatCode>
                <c:ptCount val="149"/>
                <c:pt idx="0">
                  <c:v>0</c:v>
                </c:pt>
                <c:pt idx="1">
                  <c:v>1.2183345461380668E-6</c:v>
                </c:pt>
                <c:pt idx="2">
                  <c:v>9.6330986707471311E-5</c:v>
                </c:pt>
                <c:pt idx="3">
                  <c:v>1.9374151015654206E-3</c:v>
                </c:pt>
                <c:pt idx="4">
                  <c:v>9.1783935204148293E-3</c:v>
                </c:pt>
                <c:pt idx="5">
                  <c:v>2.5288652628660202E-2</c:v>
                </c:pt>
                <c:pt idx="6">
                  <c:v>5.358201265335083E-2</c:v>
                </c:pt>
                <c:pt idx="7">
                  <c:v>9.7276493906974792E-2</c:v>
                </c:pt>
                <c:pt idx="8">
                  <c:v>0.16087669134140015</c:v>
                </c:pt>
                <c:pt idx="9">
                  <c:v>0.24940742552280426</c:v>
                </c:pt>
                <c:pt idx="10">
                  <c:v>0.36629077792167664</c:v>
                </c:pt>
                <c:pt idx="11">
                  <c:v>0.5123143196105957</c:v>
                </c:pt>
                <c:pt idx="12">
                  <c:v>0.68526250123977661</c:v>
                </c:pt>
              </c:numCache>
            </c:numRef>
          </c:xVal>
          <c:yVal>
            <c:numRef>
              <c:f>有限元对比explicit!$T$3:$T$87</c:f>
              <c:numCache>
                <c:formatCode>General</c:formatCode>
                <c:ptCount val="85"/>
                <c:pt idx="0">
                  <c:v>0</c:v>
                </c:pt>
                <c:pt idx="1">
                  <c:v>3.8774061196259368</c:v>
                </c:pt>
                <c:pt idx="2">
                  <c:v>14.641174394092069</c:v>
                </c:pt>
                <c:pt idx="3">
                  <c:v>32.02865632955028</c:v>
                </c:pt>
                <c:pt idx="4">
                  <c:v>57.211050196224022</c:v>
                </c:pt>
                <c:pt idx="5">
                  <c:v>84.628831671616481</c:v>
                </c:pt>
                <c:pt idx="6">
                  <c:v>116.69994519869891</c:v>
                </c:pt>
                <c:pt idx="7">
                  <c:v>149.7430084146514</c:v>
                </c:pt>
                <c:pt idx="8">
                  <c:v>180.22618795078492</c:v>
                </c:pt>
                <c:pt idx="9">
                  <c:v>198.12495580540238</c:v>
                </c:pt>
                <c:pt idx="10">
                  <c:v>195.58365595389623</c:v>
                </c:pt>
                <c:pt idx="11">
                  <c:v>179.72161822938767</c:v>
                </c:pt>
                <c:pt idx="12">
                  <c:v>160.2543509581389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369152"/>
        <c:axId val="743369712"/>
      </c:scatterChart>
      <c:valAx>
        <c:axId val="743369152"/>
        <c:scaling>
          <c:orientation val="minMax"/>
          <c:max val="1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369712"/>
        <c:crosses val="autoZero"/>
        <c:crossBetween val="midCat"/>
      </c:valAx>
      <c:valAx>
        <c:axId val="7433697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36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824641416550001"/>
          <c:y val="0.49364193267129414"/>
          <c:w val="0.2772052184812332"/>
          <c:h val="0.353684077777725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990686770430043E-2"/>
          <c:y val="7.8886123883871562E-2"/>
          <c:w val="0.86824453637064347"/>
          <c:h val="0.83850819435623847"/>
        </c:manualLayout>
      </c:layout>
      <c:scatterChart>
        <c:scatterStyle val="smoothMarker"/>
        <c:varyColors val="0"/>
        <c:ser>
          <c:idx val="4"/>
          <c:order val="0"/>
          <c:tx>
            <c:strRef>
              <c:f>有限元对比explicit!$V$1</c:f>
              <c:strCache>
                <c:ptCount val="1"/>
                <c:pt idx="0">
                  <c:v>Q890-120-45D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有限元对比explicit!$V$3:$V$58</c:f>
              <c:numCache>
                <c:formatCode>General</c:formatCode>
                <c:ptCount val="56"/>
                <c:pt idx="0">
                  <c:v>0</c:v>
                </c:pt>
                <c:pt idx="1">
                  <c:v>2.438946467009373E-8</c:v>
                </c:pt>
                <c:pt idx="2">
                  <c:v>4.9156672321259975E-4</c:v>
                </c:pt>
                <c:pt idx="3">
                  <c:v>4.5788679271936417E-3</c:v>
                </c:pt>
                <c:pt idx="4">
                  <c:v>1.6485067084431648E-2</c:v>
                </c:pt>
                <c:pt idx="5">
                  <c:v>3.962123766541481E-2</c:v>
                </c:pt>
                <c:pt idx="6">
                  <c:v>7.5980566442012787E-2</c:v>
                </c:pt>
                <c:pt idx="7">
                  <c:v>0.12825168669223785</c:v>
                </c:pt>
                <c:pt idx="8">
                  <c:v>0.20078356564044952</c:v>
                </c:pt>
                <c:pt idx="9">
                  <c:v>0.2981913685798645</c:v>
                </c:pt>
                <c:pt idx="10">
                  <c:v>0.42163324356079102</c:v>
                </c:pt>
                <c:pt idx="11">
                  <c:v>0.56927013397216797</c:v>
                </c:pt>
                <c:pt idx="12">
                  <c:v>0.73870420455932617</c:v>
                </c:pt>
                <c:pt idx="13">
                  <c:v>0.92832070589065552</c:v>
                </c:pt>
                <c:pt idx="14">
                  <c:v>1.1357909440994263</c:v>
                </c:pt>
                <c:pt idx="15">
                  <c:v>1.356656551361084</c:v>
                </c:pt>
                <c:pt idx="16">
                  <c:v>1.5844647884368896</c:v>
                </c:pt>
                <c:pt idx="17">
                  <c:v>1.814592719078064</c:v>
                </c:pt>
                <c:pt idx="18">
                  <c:v>2.0457553863525391</c:v>
                </c:pt>
                <c:pt idx="19">
                  <c:v>2.2778031826019287</c:v>
                </c:pt>
                <c:pt idx="20">
                  <c:v>2.5096020698547363</c:v>
                </c:pt>
                <c:pt idx="21">
                  <c:v>2.7393622398376465</c:v>
                </c:pt>
                <c:pt idx="22">
                  <c:v>2.9663639068603516</c:v>
                </c:pt>
                <c:pt idx="23">
                  <c:v>3.1913344860076904</c:v>
                </c:pt>
                <c:pt idx="24">
                  <c:v>3.4150054454803467</c:v>
                </c:pt>
                <c:pt idx="25">
                  <c:v>3.6363494396209717</c:v>
                </c:pt>
                <c:pt idx="26">
                  <c:v>3.8512299060821533</c:v>
                </c:pt>
                <c:pt idx="27">
                  <c:v>4.0549592971801758</c:v>
                </c:pt>
                <c:pt idx="28">
                  <c:v>4.2444663047790527</c:v>
                </c:pt>
                <c:pt idx="29">
                  <c:v>4.4178686141967773</c:v>
                </c:pt>
                <c:pt idx="30">
                  <c:v>4.5719804763793945</c:v>
                </c:pt>
                <c:pt idx="31">
                  <c:v>4.7021074295043945</c:v>
                </c:pt>
                <c:pt idx="32">
                  <c:v>4.8059463500976563</c:v>
                </c:pt>
                <c:pt idx="33">
                  <c:v>4.8847684860229492</c:v>
                </c:pt>
                <c:pt idx="34">
                  <c:v>4.9418950080871582</c:v>
                </c:pt>
                <c:pt idx="35">
                  <c:v>4.9797563552856445</c:v>
                </c:pt>
                <c:pt idx="36">
                  <c:v>5.0003952980041504</c:v>
                </c:pt>
                <c:pt idx="37">
                  <c:v>5.0069327354431152</c:v>
                </c:pt>
                <c:pt idx="38">
                  <c:v>5.0047259330749512</c:v>
                </c:pt>
                <c:pt idx="39">
                  <c:v>4.9991087913513184</c:v>
                </c:pt>
                <c:pt idx="40">
                  <c:v>4.9932675361633301</c:v>
                </c:pt>
              </c:numCache>
            </c:numRef>
          </c:xVal>
          <c:yVal>
            <c:numRef>
              <c:f>有限元对比explicit!$Y$3:$Y$58</c:f>
              <c:numCache>
                <c:formatCode>General</c:formatCode>
                <c:ptCount val="56"/>
                <c:pt idx="0">
                  <c:v>0</c:v>
                </c:pt>
                <c:pt idx="1">
                  <c:v>3.6406965159406566</c:v>
                </c:pt>
                <c:pt idx="2">
                  <c:v>13.73536438604798</c:v>
                </c:pt>
                <c:pt idx="3">
                  <c:v>31.347975852272729</c:v>
                </c:pt>
                <c:pt idx="4">
                  <c:v>53.148346748737374</c:v>
                </c:pt>
                <c:pt idx="5">
                  <c:v>78.635953282828268</c:v>
                </c:pt>
                <c:pt idx="6">
                  <c:v>106.72815656565658</c:v>
                </c:pt>
                <c:pt idx="7">
                  <c:v>136.38391729797979</c:v>
                </c:pt>
                <c:pt idx="8">
                  <c:v>159.5784090909091</c:v>
                </c:pt>
                <c:pt idx="9">
                  <c:v>169.88254419191918</c:v>
                </c:pt>
                <c:pt idx="10">
                  <c:v>165.5594696969697</c:v>
                </c:pt>
                <c:pt idx="11">
                  <c:v>155.31276830808082</c:v>
                </c:pt>
                <c:pt idx="12">
                  <c:v>138.84228219696971</c:v>
                </c:pt>
                <c:pt idx="13">
                  <c:v>115.54783775252524</c:v>
                </c:pt>
                <c:pt idx="14">
                  <c:v>83.26559343434343</c:v>
                </c:pt>
                <c:pt idx="15">
                  <c:v>48.566216856060599</c:v>
                </c:pt>
                <c:pt idx="16">
                  <c:v>17.435436395202021</c:v>
                </c:pt>
                <c:pt idx="17">
                  <c:v>-0.41076959166863947</c:v>
                </c:pt>
                <c:pt idx="18">
                  <c:v>-9.5779227825126263</c:v>
                </c:pt>
                <c:pt idx="19">
                  <c:v>-15.489768781565655</c:v>
                </c:pt>
                <c:pt idx="20">
                  <c:v>-18.96132417929293</c:v>
                </c:pt>
                <c:pt idx="21">
                  <c:v>-16.290430673926767</c:v>
                </c:pt>
                <c:pt idx="22">
                  <c:v>-11.116374684343434</c:v>
                </c:pt>
                <c:pt idx="23">
                  <c:v>-7.7453420928030301</c:v>
                </c:pt>
                <c:pt idx="24">
                  <c:v>-13.967088857323231</c:v>
                </c:pt>
                <c:pt idx="25">
                  <c:v>-31.224193102904042</c:v>
                </c:pt>
                <c:pt idx="26">
                  <c:v>-53.950280145202022</c:v>
                </c:pt>
                <c:pt idx="27">
                  <c:v>-76.16987058080808</c:v>
                </c:pt>
                <c:pt idx="28">
                  <c:v>-99.733065025252529</c:v>
                </c:pt>
                <c:pt idx="29">
                  <c:v>-124.57471590909091</c:v>
                </c:pt>
                <c:pt idx="30">
                  <c:v>-145.73151830808081</c:v>
                </c:pt>
                <c:pt idx="31">
                  <c:v>-159.83754734848486</c:v>
                </c:pt>
                <c:pt idx="32">
                  <c:v>-161.64733270202021</c:v>
                </c:pt>
                <c:pt idx="33">
                  <c:v>-153.16448863636364</c:v>
                </c:pt>
                <c:pt idx="34">
                  <c:v>-140.10768623737374</c:v>
                </c:pt>
                <c:pt idx="35">
                  <c:v>-123.59483901515151</c:v>
                </c:pt>
                <c:pt idx="36">
                  <c:v>-97.692305871212113</c:v>
                </c:pt>
                <c:pt idx="37">
                  <c:v>-67.230026830808072</c:v>
                </c:pt>
                <c:pt idx="38">
                  <c:v>-36.996338383838385</c:v>
                </c:pt>
                <c:pt idx="39">
                  <c:v>-12.112837357954545</c:v>
                </c:pt>
                <c:pt idx="40">
                  <c:v>8.0238956952335858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有限元对比explicit!$AA$1</c:f>
              <c:strCache>
                <c:ptCount val="1"/>
                <c:pt idx="0">
                  <c:v>Q890-120-30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有限元对比explicit!$AA$3:$AA$58</c:f>
              <c:numCache>
                <c:formatCode>General</c:formatCode>
                <c:ptCount val="56"/>
                <c:pt idx="0">
                  <c:v>0</c:v>
                </c:pt>
                <c:pt idx="1">
                  <c:v>4.6599097913713194E-7</c:v>
                </c:pt>
                <c:pt idx="2">
                  <c:v>3.2127933809533715E-4</c:v>
                </c:pt>
                <c:pt idx="3">
                  <c:v>3.2598013058304787E-3</c:v>
                </c:pt>
                <c:pt idx="4">
                  <c:v>1.2723407708108425E-2</c:v>
                </c:pt>
                <c:pt idx="5">
                  <c:v>3.2320119440555573E-2</c:v>
                </c:pt>
                <c:pt idx="6">
                  <c:v>6.4922541379928589E-2</c:v>
                </c:pt>
                <c:pt idx="7">
                  <c:v>0.11393708735704422</c:v>
                </c:pt>
                <c:pt idx="8">
                  <c:v>0.18411354720592499</c:v>
                </c:pt>
                <c:pt idx="9">
                  <c:v>0.27993908524513245</c:v>
                </c:pt>
                <c:pt idx="10">
                  <c:v>0.40332499146461487</c:v>
                </c:pt>
                <c:pt idx="11">
                  <c:v>0.55300748348236084</c:v>
                </c:pt>
                <c:pt idx="12">
                  <c:v>0.7261396050453186</c:v>
                </c:pt>
                <c:pt idx="13">
                  <c:v>0.91995871067047119</c:v>
                </c:pt>
                <c:pt idx="14">
                  <c:v>1.1313155889511108</c:v>
                </c:pt>
                <c:pt idx="15">
                  <c:v>1.3553266525268555</c:v>
                </c:pt>
                <c:pt idx="16">
                  <c:v>1.5856673717498779</c:v>
                </c:pt>
                <c:pt idx="17">
                  <c:v>1.8175766468048096</c:v>
                </c:pt>
                <c:pt idx="18">
                  <c:v>2.0485885143280029</c:v>
                </c:pt>
                <c:pt idx="19">
                  <c:v>2.2787840366363525</c:v>
                </c:pt>
                <c:pt idx="20">
                  <c:v>2.5081918239593506</c:v>
                </c:pt>
                <c:pt idx="21">
                  <c:v>2.7362840175628662</c:v>
                </c:pt>
                <c:pt idx="22">
                  <c:v>2.9626529216766357</c:v>
                </c:pt>
                <c:pt idx="23">
                  <c:v>3.1881754398345947</c:v>
                </c:pt>
                <c:pt idx="24">
                  <c:v>3.4135837554931641</c:v>
                </c:pt>
                <c:pt idx="25">
                  <c:v>3.6379709243774414</c:v>
                </c:pt>
                <c:pt idx="26">
                  <c:v>3.8577313423156738</c:v>
                </c:pt>
                <c:pt idx="27">
                  <c:v>4.0674099922180176</c:v>
                </c:pt>
                <c:pt idx="28">
                  <c:v>4.261932373046875</c:v>
                </c:pt>
                <c:pt idx="29">
                  <c:v>4.4388003349304199</c:v>
                </c:pt>
                <c:pt idx="30">
                  <c:v>4.5939235687255859</c:v>
                </c:pt>
                <c:pt idx="31">
                  <c:v>4.7242569923400879</c:v>
                </c:pt>
                <c:pt idx="32">
                  <c:v>4.8273200988769531</c:v>
                </c:pt>
                <c:pt idx="33">
                  <c:v>4.9035754203796387</c:v>
                </c:pt>
                <c:pt idx="34">
                  <c:v>4.9559516906738281</c:v>
                </c:pt>
                <c:pt idx="35">
                  <c:v>4.9887518882751465</c:v>
                </c:pt>
                <c:pt idx="36">
                  <c:v>5.0059232711791992</c:v>
                </c:pt>
                <c:pt idx="37">
                  <c:v>5.011141300201416</c:v>
                </c:pt>
                <c:pt idx="38">
                  <c:v>5.0080766677856445</c:v>
                </c:pt>
                <c:pt idx="39">
                  <c:v>5.0010251998901367</c:v>
                </c:pt>
                <c:pt idx="40">
                  <c:v>4.9940447807312012</c:v>
                </c:pt>
              </c:numCache>
            </c:numRef>
          </c:xVal>
          <c:yVal>
            <c:numRef>
              <c:f>有限元对比explicit!$AD$3:$AD$58</c:f>
              <c:numCache>
                <c:formatCode>General</c:formatCode>
                <c:ptCount val="56"/>
                <c:pt idx="0">
                  <c:v>0</c:v>
                </c:pt>
                <c:pt idx="1">
                  <c:v>2.8059765625000002</c:v>
                </c:pt>
                <c:pt idx="2">
                  <c:v>10.63705078125</c:v>
                </c:pt>
                <c:pt idx="3">
                  <c:v>24.711922200520835</c:v>
                </c:pt>
                <c:pt idx="4">
                  <c:v>42.175966796875002</c:v>
                </c:pt>
                <c:pt idx="5">
                  <c:v>62.628808593749994</c:v>
                </c:pt>
                <c:pt idx="6">
                  <c:v>84.727480468749988</c:v>
                </c:pt>
                <c:pt idx="7">
                  <c:v>108.41256510416666</c:v>
                </c:pt>
                <c:pt idx="8">
                  <c:v>127.48626302083332</c:v>
                </c:pt>
                <c:pt idx="9">
                  <c:v>137.56135416666666</c:v>
                </c:pt>
                <c:pt idx="10">
                  <c:v>135.22549479166665</c:v>
                </c:pt>
                <c:pt idx="11">
                  <c:v>124.63859375000001</c:v>
                </c:pt>
                <c:pt idx="12">
                  <c:v>106.75419921875</c:v>
                </c:pt>
                <c:pt idx="13">
                  <c:v>84.465729166666677</c:v>
                </c:pt>
                <c:pt idx="14">
                  <c:v>57.106061197916667</c:v>
                </c:pt>
                <c:pt idx="15">
                  <c:v>29.523658854166669</c:v>
                </c:pt>
                <c:pt idx="16">
                  <c:v>6.4083178710937512</c:v>
                </c:pt>
                <c:pt idx="17">
                  <c:v>-6.4977616373697904</c:v>
                </c:pt>
                <c:pt idx="18">
                  <c:v>-11.191840006510416</c:v>
                </c:pt>
                <c:pt idx="19">
                  <c:v>-10.670418294270831</c:v>
                </c:pt>
                <c:pt idx="20">
                  <c:v>-7.978010253906251</c:v>
                </c:pt>
                <c:pt idx="21">
                  <c:v>-3.9288997395833336</c:v>
                </c:pt>
                <c:pt idx="22">
                  <c:v>0.73812759399414063</c:v>
                </c:pt>
                <c:pt idx="23">
                  <c:v>2.1718540445963543</c:v>
                </c:pt>
                <c:pt idx="24">
                  <c:v>-4.0334167480468741</c:v>
                </c:pt>
                <c:pt idx="25">
                  <c:v>-20.482065429687502</c:v>
                </c:pt>
                <c:pt idx="26">
                  <c:v>-42.771015624999997</c:v>
                </c:pt>
                <c:pt idx="27">
                  <c:v>-67.583020833333336</c:v>
                </c:pt>
                <c:pt idx="28">
                  <c:v>-90.278743489583334</c:v>
                </c:pt>
                <c:pt idx="29">
                  <c:v>-111.14167968750002</c:v>
                </c:pt>
                <c:pt idx="30">
                  <c:v>-127.13626302083334</c:v>
                </c:pt>
                <c:pt idx="31">
                  <c:v>-135.93445312499998</c:v>
                </c:pt>
                <c:pt idx="32">
                  <c:v>-133.50257812499999</c:v>
                </c:pt>
                <c:pt idx="33">
                  <c:v>-120.65880208333333</c:v>
                </c:pt>
                <c:pt idx="34">
                  <c:v>-100.98531901041665</c:v>
                </c:pt>
                <c:pt idx="35">
                  <c:v>-79.499166666666667</c:v>
                </c:pt>
                <c:pt idx="36">
                  <c:v>-57.064999999999998</c:v>
                </c:pt>
                <c:pt idx="37">
                  <c:v>-35.765953776041663</c:v>
                </c:pt>
                <c:pt idx="38">
                  <c:v>-15.511492513020833</c:v>
                </c:pt>
                <c:pt idx="39">
                  <c:v>-1.1295515950520834</c:v>
                </c:pt>
                <c:pt idx="40">
                  <c:v>8.6885245768229176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有限元对比explicit!$AF$1</c:f>
              <c:strCache>
                <c:ptCount val="1"/>
                <c:pt idx="0">
                  <c:v>Q890-120-15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有限元对比explicit!$AF$3:$AF$43</c:f>
              <c:numCache>
                <c:formatCode>General</c:formatCode>
                <c:ptCount val="41"/>
                <c:pt idx="0">
                  <c:v>0</c:v>
                </c:pt>
                <c:pt idx="1">
                  <c:v>-7.8719858720432967E-7</c:v>
                </c:pt>
                <c:pt idx="2">
                  <c:v>8.0050522228702903E-4</c:v>
                </c:pt>
                <c:pt idx="3">
                  <c:v>7.1296370588243008E-3</c:v>
                </c:pt>
                <c:pt idx="4">
                  <c:v>2.1293316036462784E-2</c:v>
                </c:pt>
                <c:pt idx="5">
                  <c:v>4.2894244194030762E-2</c:v>
                </c:pt>
                <c:pt idx="6">
                  <c:v>7.4169918894767761E-2</c:v>
                </c:pt>
                <c:pt idx="7">
                  <c:v>0.13084778189659119</c:v>
                </c:pt>
                <c:pt idx="8">
                  <c:v>0.22968289256095886</c:v>
                </c:pt>
                <c:pt idx="9">
                  <c:v>0.3583672046661377</c:v>
                </c:pt>
                <c:pt idx="10">
                  <c:v>0.48545467853546143</c:v>
                </c:pt>
                <c:pt idx="11">
                  <c:v>0.59266042709350586</c:v>
                </c:pt>
                <c:pt idx="12">
                  <c:v>0.68314826488494873</c:v>
                </c:pt>
                <c:pt idx="13">
                  <c:v>0.77054309844970703</c:v>
                </c:pt>
                <c:pt idx="14">
                  <c:v>0.85602498054504395</c:v>
                </c:pt>
                <c:pt idx="15">
                  <c:v>0.93784379959106445</c:v>
                </c:pt>
                <c:pt idx="16">
                  <c:v>1.0077905654907227</c:v>
                </c:pt>
                <c:pt idx="17">
                  <c:v>1.0448369979858398</c:v>
                </c:pt>
                <c:pt idx="18">
                  <c:v>1.0407147407531738</c:v>
                </c:pt>
                <c:pt idx="19">
                  <c:v>1.0238256454467773</c:v>
                </c:pt>
                <c:pt idx="20">
                  <c:v>1.0153870582580566</c:v>
                </c:pt>
                <c:pt idx="21">
                  <c:v>0.99803256988525391</c:v>
                </c:pt>
                <c:pt idx="22">
                  <c:v>0.96169710159301758</c:v>
                </c:pt>
                <c:pt idx="23">
                  <c:v>0.91808223724365234</c:v>
                </c:pt>
                <c:pt idx="24">
                  <c:v>0.87159824371337891</c:v>
                </c:pt>
                <c:pt idx="25">
                  <c:v>0.80473423004150391</c:v>
                </c:pt>
                <c:pt idx="26">
                  <c:v>0.70071601867675781</c:v>
                </c:pt>
                <c:pt idx="27">
                  <c:v>0.58484554290771484</c:v>
                </c:pt>
                <c:pt idx="28">
                  <c:v>0.47927188873291016</c:v>
                </c:pt>
                <c:pt idx="29">
                  <c:v>0.37490177154541016</c:v>
                </c:pt>
                <c:pt idx="30">
                  <c:v>0.2683868408203125</c:v>
                </c:pt>
                <c:pt idx="31">
                  <c:v>0.15419292449951172</c:v>
                </c:pt>
                <c:pt idx="32">
                  <c:v>2.4303436279296875E-2</c:v>
                </c:pt>
                <c:pt idx="33">
                  <c:v>-0.12881088256835938</c:v>
                </c:pt>
                <c:pt idx="34">
                  <c:v>-0.31405448913574219</c:v>
                </c:pt>
                <c:pt idx="35">
                  <c:v>-0.49061679840087891</c:v>
                </c:pt>
                <c:pt idx="36">
                  <c:v>-0.64704799652099609</c:v>
                </c:pt>
                <c:pt idx="37">
                  <c:v>-0.791778564453125</c:v>
                </c:pt>
                <c:pt idx="38">
                  <c:v>-0.95375251770019531</c:v>
                </c:pt>
                <c:pt idx="39">
                  <c:v>-1.1190338134765625</c:v>
                </c:pt>
                <c:pt idx="40">
                  <c:v>-1.2505178451538086</c:v>
                </c:pt>
              </c:numCache>
            </c:numRef>
          </c:xVal>
          <c:yVal>
            <c:numRef>
              <c:f>有限元对比explicit!$AI$3:$AI$13</c:f>
              <c:numCache>
                <c:formatCode>General</c:formatCode>
                <c:ptCount val="11"/>
                <c:pt idx="0">
                  <c:v>0</c:v>
                </c:pt>
                <c:pt idx="1">
                  <c:v>3.7070023650495108</c:v>
                </c:pt>
                <c:pt idx="2">
                  <c:v>13.97534280156893</c:v>
                </c:pt>
                <c:pt idx="3">
                  <c:v>31.169216579861107</c:v>
                </c:pt>
                <c:pt idx="4">
                  <c:v>51.423663355195472</c:v>
                </c:pt>
                <c:pt idx="5">
                  <c:v>74.869494277263371</c:v>
                </c:pt>
                <c:pt idx="6">
                  <c:v>100.58284304269547</c:v>
                </c:pt>
                <c:pt idx="7">
                  <c:v>125.35049350565843</c:v>
                </c:pt>
                <c:pt idx="8">
                  <c:v>134.85043724279834</c:v>
                </c:pt>
                <c:pt idx="9">
                  <c:v>127.00978973765432</c:v>
                </c:pt>
                <c:pt idx="10">
                  <c:v>111.94947595164608</c:v>
                </c:pt>
              </c:numCache>
            </c:numRef>
          </c:yVal>
          <c:smooth val="1"/>
        </c:ser>
        <c:ser>
          <c:idx val="7"/>
          <c:order val="3"/>
          <c:tx>
            <c:strRef>
              <c:f>有限元对比explicit!$AK$1</c:f>
              <c:strCache>
                <c:ptCount val="1"/>
                <c:pt idx="0">
                  <c:v>Q890-120-0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有限元对比explicit!$AK$3:$AK$60</c:f>
              <c:numCache>
                <c:formatCode>0.00E+00</c:formatCode>
                <c:ptCount val="58"/>
                <c:pt idx="0" formatCode="General">
                  <c:v>0</c:v>
                </c:pt>
                <c:pt idx="1">
                  <c:v>-7.4000000000000001E-7</c:v>
                </c:pt>
                <c:pt idx="2" formatCode="General">
                  <c:v>2.81E-4</c:v>
                </c:pt>
                <c:pt idx="3" formatCode="General">
                  <c:v>4.2579999999999996E-3</c:v>
                </c:pt>
                <c:pt idx="4" formatCode="General">
                  <c:v>1.6593E-2</c:v>
                </c:pt>
                <c:pt idx="5" formatCode="General">
                  <c:v>4.0072999999999998E-2</c:v>
                </c:pt>
                <c:pt idx="6" formatCode="General">
                  <c:v>7.5679999999999997E-2</c:v>
                </c:pt>
                <c:pt idx="7" formatCode="General">
                  <c:v>0.12595700000000001</c:v>
                </c:pt>
                <c:pt idx="8" formatCode="General">
                  <c:v>0.196106</c:v>
                </c:pt>
                <c:pt idx="9" formatCode="General">
                  <c:v>0.29064899999999999</c:v>
                </c:pt>
                <c:pt idx="10" formatCode="General">
                  <c:v>0.41030299999999997</c:v>
                </c:pt>
                <c:pt idx="11" formatCode="General">
                  <c:v>0.55313999999999997</c:v>
                </c:pt>
                <c:pt idx="12" formatCode="General">
                  <c:v>0.71852899999999997</c:v>
                </c:pt>
                <c:pt idx="13" formatCode="General">
                  <c:v>0.90660799999999997</c:v>
                </c:pt>
                <c:pt idx="14" formatCode="General">
                  <c:v>1.1155660000000001</c:v>
                </c:pt>
                <c:pt idx="15" formatCode="General">
                  <c:v>1.3397559999999999</c:v>
                </c:pt>
                <c:pt idx="16" formatCode="General">
                  <c:v>1.5727</c:v>
                </c:pt>
                <c:pt idx="17" formatCode="General">
                  <c:v>1.8105960000000001</c:v>
                </c:pt>
                <c:pt idx="18" formatCode="General">
                  <c:v>2.0518770000000002</c:v>
                </c:pt>
                <c:pt idx="19" formatCode="General">
                  <c:v>2.2932980000000001</c:v>
                </c:pt>
                <c:pt idx="20" formatCode="General">
                  <c:v>2.530535</c:v>
                </c:pt>
                <c:pt idx="21" formatCode="General">
                  <c:v>2.7615639999999999</c:v>
                </c:pt>
                <c:pt idx="22" formatCode="General">
                  <c:v>2.9879129999999998</c:v>
                </c:pt>
                <c:pt idx="23" formatCode="General">
                  <c:v>3.2111559999999999</c:v>
                </c:pt>
                <c:pt idx="24" formatCode="General">
                  <c:v>3.4300660000000001</c:v>
                </c:pt>
                <c:pt idx="25" formatCode="General">
                  <c:v>3.6404580000000002</c:v>
                </c:pt>
                <c:pt idx="26" formatCode="General">
                  <c:v>3.8414250000000001</c:v>
                </c:pt>
                <c:pt idx="27" formatCode="General">
                  <c:v>4.0354530000000004</c:v>
                </c:pt>
                <c:pt idx="28" formatCode="General">
                  <c:v>4.2229369999999999</c:v>
                </c:pt>
                <c:pt idx="29" formatCode="General">
                  <c:v>4.3987949999999998</c:v>
                </c:pt>
                <c:pt idx="30" formatCode="General">
                  <c:v>4.5559060000000002</c:v>
                </c:pt>
                <c:pt idx="31" formatCode="General">
                  <c:v>4.690887</c:v>
                </c:pt>
                <c:pt idx="32" formatCode="General">
                  <c:v>4.8051870000000001</c:v>
                </c:pt>
                <c:pt idx="33" formatCode="General">
                  <c:v>4.8998900000000001</c:v>
                </c:pt>
                <c:pt idx="34" formatCode="General">
                  <c:v>4.9717589999999996</c:v>
                </c:pt>
                <c:pt idx="35" formatCode="General">
                  <c:v>5.0182130000000003</c:v>
                </c:pt>
                <c:pt idx="36" formatCode="General">
                  <c:v>5.0414729999999999</c:v>
                </c:pt>
                <c:pt idx="37" formatCode="General">
                  <c:v>5.0477189999999998</c:v>
                </c:pt>
                <c:pt idx="38" formatCode="General">
                  <c:v>5.0399719999999997</c:v>
                </c:pt>
                <c:pt idx="39" formatCode="General">
                  <c:v>5.0196630000000004</c:v>
                </c:pt>
                <c:pt idx="40" formatCode="General">
                  <c:v>4.991085</c:v>
                </c:pt>
              </c:numCache>
            </c:numRef>
          </c:xVal>
          <c:yVal>
            <c:numRef>
              <c:f>有限元对比explicit!$AN$3:$AN$60</c:f>
              <c:numCache>
                <c:formatCode>General</c:formatCode>
                <c:ptCount val="58"/>
                <c:pt idx="0">
                  <c:v>0</c:v>
                </c:pt>
                <c:pt idx="1">
                  <c:v>3.6054029166666668</c:v>
                </c:pt>
                <c:pt idx="2">
                  <c:v>13.5581125</c:v>
                </c:pt>
                <c:pt idx="3">
                  <c:v>28.689375000000002</c:v>
                </c:pt>
                <c:pt idx="4">
                  <c:v>44.603250000000003</c:v>
                </c:pt>
                <c:pt idx="5">
                  <c:v>61.949249999999999</c:v>
                </c:pt>
                <c:pt idx="6">
                  <c:v>83.337791666666675</c:v>
                </c:pt>
                <c:pt idx="7">
                  <c:v>108.21370833333333</c:v>
                </c:pt>
                <c:pt idx="8">
                  <c:v>129.81158333333335</c:v>
                </c:pt>
                <c:pt idx="9">
                  <c:v>140.26708333333332</c:v>
                </c:pt>
                <c:pt idx="10">
                  <c:v>142.37116666666668</c:v>
                </c:pt>
                <c:pt idx="11">
                  <c:v>139.28683333333333</c:v>
                </c:pt>
                <c:pt idx="12">
                  <c:v>131.86929166666667</c:v>
                </c:pt>
                <c:pt idx="13">
                  <c:v>113.87204166666665</c:v>
                </c:pt>
                <c:pt idx="14">
                  <c:v>86.024083333333337</c:v>
                </c:pt>
                <c:pt idx="15">
                  <c:v>54.392333333333333</c:v>
                </c:pt>
                <c:pt idx="16">
                  <c:v>27.357591666666664</c:v>
                </c:pt>
                <c:pt idx="17">
                  <c:v>6.2898125</c:v>
                </c:pt>
                <c:pt idx="18">
                  <c:v>-13.404999999999998</c:v>
                </c:pt>
                <c:pt idx="19">
                  <c:v>-29.27675</c:v>
                </c:pt>
                <c:pt idx="20">
                  <c:v>-37.579583333333332</c:v>
                </c:pt>
                <c:pt idx="21">
                  <c:v>-35.427624999999999</c:v>
                </c:pt>
                <c:pt idx="22">
                  <c:v>-30.381583333333335</c:v>
                </c:pt>
                <c:pt idx="23">
                  <c:v>-27.826374999999999</c:v>
                </c:pt>
                <c:pt idx="24">
                  <c:v>-29.833375</c:v>
                </c:pt>
                <c:pt idx="25">
                  <c:v>-32.160458333333338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374192"/>
        <c:axId val="743374752"/>
      </c:scatterChart>
      <c:valAx>
        <c:axId val="743374192"/>
        <c:scaling>
          <c:orientation val="minMax"/>
          <c:max val="1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374752"/>
        <c:crosses val="autoZero"/>
        <c:crossBetween val="midCat"/>
      </c:valAx>
      <c:valAx>
        <c:axId val="74337475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3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16772683307975"/>
          <c:y val="0.49766718364966861"/>
          <c:w val="0.2508277636818812"/>
          <c:h val="0.386794760749257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740135896125348E-2"/>
          <c:y val="7.7806714809285332E-2"/>
          <c:w val="0.86824453637064347"/>
          <c:h val="0.83850819435623847"/>
        </c:manualLayout>
      </c:layout>
      <c:scatterChart>
        <c:scatterStyle val="smoothMarker"/>
        <c:varyColors val="0"/>
        <c:ser>
          <c:idx val="2"/>
          <c:order val="0"/>
          <c:tx>
            <c:strRef>
              <c:f>有限元对比explicit!$V$1</c:f>
              <c:strCache>
                <c:ptCount val="1"/>
                <c:pt idx="0">
                  <c:v>Q890-120-45D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有限元对比explicit!$V$3:$V$151</c:f>
              <c:numCache>
                <c:formatCode>General</c:formatCode>
                <c:ptCount val="149"/>
                <c:pt idx="0">
                  <c:v>0</c:v>
                </c:pt>
                <c:pt idx="1">
                  <c:v>2.438946467009373E-8</c:v>
                </c:pt>
                <c:pt idx="2">
                  <c:v>4.9156672321259975E-4</c:v>
                </c:pt>
                <c:pt idx="3">
                  <c:v>4.5788679271936417E-3</c:v>
                </c:pt>
                <c:pt idx="4">
                  <c:v>1.6485067084431648E-2</c:v>
                </c:pt>
                <c:pt idx="5">
                  <c:v>3.962123766541481E-2</c:v>
                </c:pt>
                <c:pt idx="6">
                  <c:v>7.5980566442012787E-2</c:v>
                </c:pt>
                <c:pt idx="7">
                  <c:v>0.12825168669223785</c:v>
                </c:pt>
                <c:pt idx="8">
                  <c:v>0.20078356564044952</c:v>
                </c:pt>
                <c:pt idx="9">
                  <c:v>0.2981913685798645</c:v>
                </c:pt>
                <c:pt idx="10">
                  <c:v>0.42163324356079102</c:v>
                </c:pt>
                <c:pt idx="11">
                  <c:v>0.56927013397216797</c:v>
                </c:pt>
                <c:pt idx="12">
                  <c:v>0.73870420455932617</c:v>
                </c:pt>
                <c:pt idx="13">
                  <c:v>0.92832070589065552</c:v>
                </c:pt>
                <c:pt idx="14">
                  <c:v>1.1357909440994263</c:v>
                </c:pt>
                <c:pt idx="15">
                  <c:v>1.356656551361084</c:v>
                </c:pt>
                <c:pt idx="16">
                  <c:v>1.5844647884368896</c:v>
                </c:pt>
                <c:pt idx="17">
                  <c:v>1.814592719078064</c:v>
                </c:pt>
                <c:pt idx="18">
                  <c:v>2.0457553863525391</c:v>
                </c:pt>
                <c:pt idx="19">
                  <c:v>2.2778031826019287</c:v>
                </c:pt>
                <c:pt idx="20">
                  <c:v>2.5096020698547363</c:v>
                </c:pt>
                <c:pt idx="21">
                  <c:v>2.7393622398376465</c:v>
                </c:pt>
                <c:pt idx="22">
                  <c:v>2.9663639068603516</c:v>
                </c:pt>
                <c:pt idx="23">
                  <c:v>3.1913344860076904</c:v>
                </c:pt>
                <c:pt idx="24">
                  <c:v>3.4150054454803467</c:v>
                </c:pt>
                <c:pt idx="25">
                  <c:v>3.6363494396209717</c:v>
                </c:pt>
                <c:pt idx="26">
                  <c:v>3.8512299060821533</c:v>
                </c:pt>
                <c:pt idx="27">
                  <c:v>4.0549592971801758</c:v>
                </c:pt>
                <c:pt idx="28">
                  <c:v>4.2444663047790527</c:v>
                </c:pt>
                <c:pt idx="29">
                  <c:v>4.4178686141967773</c:v>
                </c:pt>
                <c:pt idx="30">
                  <c:v>4.5719804763793945</c:v>
                </c:pt>
                <c:pt idx="31">
                  <c:v>4.7021074295043945</c:v>
                </c:pt>
                <c:pt idx="32">
                  <c:v>4.8059463500976563</c:v>
                </c:pt>
                <c:pt idx="33">
                  <c:v>4.8847684860229492</c:v>
                </c:pt>
                <c:pt idx="34">
                  <c:v>4.9418950080871582</c:v>
                </c:pt>
                <c:pt idx="35">
                  <c:v>4.9797563552856445</c:v>
                </c:pt>
                <c:pt idx="36">
                  <c:v>5.0003952980041504</c:v>
                </c:pt>
                <c:pt idx="37">
                  <c:v>5.0069327354431152</c:v>
                </c:pt>
                <c:pt idx="38">
                  <c:v>5.0047259330749512</c:v>
                </c:pt>
                <c:pt idx="39">
                  <c:v>4.9991087913513184</c:v>
                </c:pt>
                <c:pt idx="40">
                  <c:v>4.9932675361633301</c:v>
                </c:pt>
              </c:numCache>
            </c:numRef>
          </c:xVal>
          <c:yVal>
            <c:numRef>
              <c:f>有限元对比explicit!$Y$3:$Y$90</c:f>
              <c:numCache>
                <c:formatCode>General</c:formatCode>
                <c:ptCount val="88"/>
                <c:pt idx="0">
                  <c:v>0</c:v>
                </c:pt>
                <c:pt idx="1">
                  <c:v>3.6406965159406566</c:v>
                </c:pt>
                <c:pt idx="2">
                  <c:v>13.73536438604798</c:v>
                </c:pt>
                <c:pt idx="3">
                  <c:v>31.347975852272729</c:v>
                </c:pt>
                <c:pt idx="4">
                  <c:v>53.148346748737374</c:v>
                </c:pt>
                <c:pt idx="5">
                  <c:v>78.635953282828268</c:v>
                </c:pt>
                <c:pt idx="6">
                  <c:v>106.72815656565658</c:v>
                </c:pt>
                <c:pt idx="7">
                  <c:v>136.38391729797979</c:v>
                </c:pt>
                <c:pt idx="8">
                  <c:v>159.5784090909091</c:v>
                </c:pt>
                <c:pt idx="9">
                  <c:v>169.88254419191918</c:v>
                </c:pt>
                <c:pt idx="10">
                  <c:v>165.5594696969697</c:v>
                </c:pt>
                <c:pt idx="11">
                  <c:v>155.31276830808082</c:v>
                </c:pt>
                <c:pt idx="12">
                  <c:v>138.84228219696971</c:v>
                </c:pt>
                <c:pt idx="13">
                  <c:v>115.54783775252524</c:v>
                </c:pt>
                <c:pt idx="14">
                  <c:v>83.26559343434343</c:v>
                </c:pt>
                <c:pt idx="15">
                  <c:v>48.566216856060599</c:v>
                </c:pt>
                <c:pt idx="16">
                  <c:v>17.435436395202021</c:v>
                </c:pt>
                <c:pt idx="17">
                  <c:v>-0.41076959166863947</c:v>
                </c:pt>
                <c:pt idx="18">
                  <c:v>-9.5779227825126263</c:v>
                </c:pt>
                <c:pt idx="19">
                  <c:v>-15.489768781565655</c:v>
                </c:pt>
                <c:pt idx="20">
                  <c:v>-18.96132417929293</c:v>
                </c:pt>
                <c:pt idx="21">
                  <c:v>-16.290430673926767</c:v>
                </c:pt>
                <c:pt idx="22">
                  <c:v>-11.116374684343434</c:v>
                </c:pt>
                <c:pt idx="23">
                  <c:v>-7.7453420928030301</c:v>
                </c:pt>
                <c:pt idx="24">
                  <c:v>-13.967088857323231</c:v>
                </c:pt>
                <c:pt idx="25">
                  <c:v>-31.224193102904042</c:v>
                </c:pt>
                <c:pt idx="26">
                  <c:v>-53.950280145202022</c:v>
                </c:pt>
                <c:pt idx="27">
                  <c:v>-76.16987058080808</c:v>
                </c:pt>
                <c:pt idx="28">
                  <c:v>-99.733065025252529</c:v>
                </c:pt>
                <c:pt idx="29">
                  <c:v>-124.57471590909091</c:v>
                </c:pt>
                <c:pt idx="30">
                  <c:v>-145.73151830808081</c:v>
                </c:pt>
                <c:pt idx="31">
                  <c:v>-159.83754734848486</c:v>
                </c:pt>
                <c:pt idx="32">
                  <c:v>-161.64733270202021</c:v>
                </c:pt>
                <c:pt idx="33">
                  <c:v>-153.16448863636364</c:v>
                </c:pt>
                <c:pt idx="34">
                  <c:v>-140.10768623737374</c:v>
                </c:pt>
                <c:pt idx="35">
                  <c:v>-123.59483901515151</c:v>
                </c:pt>
                <c:pt idx="36">
                  <c:v>-97.692305871212113</c:v>
                </c:pt>
                <c:pt idx="37">
                  <c:v>-67.230026830808072</c:v>
                </c:pt>
                <c:pt idx="38">
                  <c:v>-36.996338383838385</c:v>
                </c:pt>
                <c:pt idx="39">
                  <c:v>-12.112837357954545</c:v>
                </c:pt>
                <c:pt idx="40">
                  <c:v>8.0238956952335858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有限元对比explicit!$Q$1</c:f>
              <c:strCache>
                <c:ptCount val="1"/>
                <c:pt idx="0">
                  <c:v>Q890-120-45S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有限元对比explicit!$Q$3:$Q$151</c:f>
              <c:numCache>
                <c:formatCode>General</c:formatCode>
                <c:ptCount val="149"/>
                <c:pt idx="0">
                  <c:v>0</c:v>
                </c:pt>
                <c:pt idx="1">
                  <c:v>1.2183345461380668E-6</c:v>
                </c:pt>
                <c:pt idx="2">
                  <c:v>9.6330986707471311E-5</c:v>
                </c:pt>
                <c:pt idx="3">
                  <c:v>1.9374151015654206E-3</c:v>
                </c:pt>
                <c:pt idx="4">
                  <c:v>9.1783935204148293E-3</c:v>
                </c:pt>
                <c:pt idx="5">
                  <c:v>2.5288652628660202E-2</c:v>
                </c:pt>
                <c:pt idx="6">
                  <c:v>5.358201265335083E-2</c:v>
                </c:pt>
                <c:pt idx="7">
                  <c:v>9.7276493906974792E-2</c:v>
                </c:pt>
                <c:pt idx="8">
                  <c:v>0.16087669134140015</c:v>
                </c:pt>
                <c:pt idx="9">
                  <c:v>0.24940742552280426</c:v>
                </c:pt>
                <c:pt idx="10">
                  <c:v>0.36629077792167664</c:v>
                </c:pt>
                <c:pt idx="11">
                  <c:v>0.5123143196105957</c:v>
                </c:pt>
                <c:pt idx="12">
                  <c:v>0.68526250123977661</c:v>
                </c:pt>
              </c:numCache>
            </c:numRef>
          </c:xVal>
          <c:yVal>
            <c:numRef>
              <c:f>有限元对比explicit!$T$3:$T$87</c:f>
              <c:numCache>
                <c:formatCode>General</c:formatCode>
                <c:ptCount val="85"/>
                <c:pt idx="0">
                  <c:v>0</c:v>
                </c:pt>
                <c:pt idx="1">
                  <c:v>3.8774061196259368</c:v>
                </c:pt>
                <c:pt idx="2">
                  <c:v>14.641174394092069</c:v>
                </c:pt>
                <c:pt idx="3">
                  <c:v>32.02865632955028</c:v>
                </c:pt>
                <c:pt idx="4">
                  <c:v>57.211050196224022</c:v>
                </c:pt>
                <c:pt idx="5">
                  <c:v>84.628831671616481</c:v>
                </c:pt>
                <c:pt idx="6">
                  <c:v>116.69994519869891</c:v>
                </c:pt>
                <c:pt idx="7">
                  <c:v>149.7430084146514</c:v>
                </c:pt>
                <c:pt idx="8">
                  <c:v>180.22618795078492</c:v>
                </c:pt>
                <c:pt idx="9">
                  <c:v>198.12495580540238</c:v>
                </c:pt>
                <c:pt idx="10">
                  <c:v>195.58365595389623</c:v>
                </c:pt>
                <c:pt idx="11">
                  <c:v>179.72161822938767</c:v>
                </c:pt>
                <c:pt idx="12">
                  <c:v>160.2543509581389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378112"/>
        <c:axId val="743378672"/>
      </c:scatterChart>
      <c:valAx>
        <c:axId val="743378112"/>
        <c:scaling>
          <c:orientation val="minMax"/>
          <c:max val="1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378672"/>
        <c:crosses val="autoZero"/>
        <c:crossBetween val="midCat"/>
      </c:valAx>
      <c:valAx>
        <c:axId val="7433786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37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824641416550001"/>
          <c:y val="0.49364193267129414"/>
          <c:w val="0.2772052184812332"/>
          <c:h val="0.353684077777725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552289</xdr:colOff>
      <xdr:row>51</xdr:row>
      <xdr:rowOff>140871</xdr:rowOff>
    </xdr:from>
    <xdr:to>
      <xdr:col>25</xdr:col>
      <xdr:colOff>372195</xdr:colOff>
      <xdr:row>78</xdr:row>
      <xdr:rowOff>97646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641937</xdr:colOff>
      <xdr:row>52</xdr:row>
      <xdr:rowOff>98451</xdr:rowOff>
    </xdr:from>
    <xdr:to>
      <xdr:col>37</xdr:col>
      <xdr:colOff>108858</xdr:colOff>
      <xdr:row>78</xdr:row>
      <xdr:rowOff>108055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0</xdr:colOff>
      <xdr:row>20</xdr:row>
      <xdr:rowOff>0</xdr:rowOff>
    </xdr:from>
    <xdr:to>
      <xdr:col>39</xdr:col>
      <xdr:colOff>500263</xdr:colOff>
      <xdr:row>46</xdr:row>
      <xdr:rowOff>133669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151"/>
  <sheetViews>
    <sheetView tabSelected="1" topLeftCell="Z22" zoomScale="70" zoomScaleNormal="70" workbookViewId="0">
      <selection activeCell="AT41" sqref="AT41"/>
    </sheetView>
  </sheetViews>
  <sheetFormatPr defaultRowHeight="13.5" x14ac:dyDescent="0.15"/>
  <cols>
    <col min="47" max="47" width="7.75" customWidth="1"/>
  </cols>
  <sheetData>
    <row r="1" spans="2:43" ht="27" x14ac:dyDescent="0.15">
      <c r="B1" s="1" t="s">
        <v>0</v>
      </c>
      <c r="G1" s="1" t="s">
        <v>1</v>
      </c>
      <c r="L1" s="2" t="s">
        <v>2</v>
      </c>
      <c r="Q1" s="3" t="s">
        <v>3</v>
      </c>
      <c r="V1" s="2" t="s">
        <v>4</v>
      </c>
      <c r="AA1" s="2" t="s">
        <v>5</v>
      </c>
      <c r="AF1" s="2" t="s">
        <v>6</v>
      </c>
      <c r="AK1" s="2" t="s">
        <v>7</v>
      </c>
    </row>
    <row r="2" spans="2:43" x14ac:dyDescent="0.15">
      <c r="B2" t="s">
        <v>8</v>
      </c>
      <c r="C2" s="4" t="s">
        <v>9</v>
      </c>
      <c r="D2" s="5" t="s">
        <v>10</v>
      </c>
      <c r="E2" s="5" t="s">
        <v>11</v>
      </c>
      <c r="G2" t="s">
        <v>8</v>
      </c>
      <c r="H2" s="4" t="s">
        <v>12</v>
      </c>
      <c r="I2" s="5" t="s">
        <v>10</v>
      </c>
      <c r="J2" s="5"/>
      <c r="L2" t="s">
        <v>8</v>
      </c>
      <c r="M2" s="4" t="s">
        <v>12</v>
      </c>
      <c r="N2" s="5" t="s">
        <v>10</v>
      </c>
      <c r="O2" s="5"/>
      <c r="Q2" t="s">
        <v>8</v>
      </c>
      <c r="R2" s="4" t="s">
        <v>12</v>
      </c>
      <c r="S2" s="5" t="s">
        <v>10</v>
      </c>
      <c r="T2" s="5"/>
      <c r="V2" t="s">
        <v>8</v>
      </c>
      <c r="W2" s="4" t="s">
        <v>12</v>
      </c>
      <c r="X2" s="5" t="s">
        <v>10</v>
      </c>
      <c r="Y2" s="5"/>
      <c r="AA2" t="s">
        <v>8</v>
      </c>
      <c r="AB2" s="4" t="s">
        <v>12</v>
      </c>
      <c r="AC2" s="5" t="s">
        <v>10</v>
      </c>
      <c r="AD2" s="5"/>
      <c r="AF2" t="s">
        <v>8</v>
      </c>
      <c r="AG2" s="4" t="s">
        <v>12</v>
      </c>
      <c r="AH2" s="5" t="s">
        <v>10</v>
      </c>
      <c r="AI2" s="5"/>
      <c r="AJ2" s="5"/>
      <c r="AK2" t="s">
        <v>8</v>
      </c>
      <c r="AL2" s="4" t="s">
        <v>12</v>
      </c>
      <c r="AM2" s="5" t="s">
        <v>10</v>
      </c>
    </row>
    <row r="3" spans="2:43" x14ac:dyDescent="0.15">
      <c r="B3" s="13">
        <v>0</v>
      </c>
      <c r="C3" s="13">
        <v>0</v>
      </c>
      <c r="D3" s="6">
        <f>C3/50</f>
        <v>0</v>
      </c>
      <c r="E3" s="6">
        <f>D3*50/2</f>
        <v>0</v>
      </c>
      <c r="F3">
        <f>MAX(E:E)</f>
        <v>200.79362499999996</v>
      </c>
      <c r="G3" s="13">
        <v>0</v>
      </c>
      <c r="H3" s="13">
        <v>0</v>
      </c>
      <c r="I3" s="6">
        <f>H3/51.76</f>
        <v>0</v>
      </c>
      <c r="J3" s="6">
        <f>I3*50/2</f>
        <v>0</v>
      </c>
      <c r="K3">
        <f>MAX(J:J)</f>
        <v>217.03988359737249</v>
      </c>
      <c r="L3" s="14">
        <v>0</v>
      </c>
      <c r="M3" s="13">
        <v>0</v>
      </c>
      <c r="N3" s="6">
        <f>M3/57.75</f>
        <v>0</v>
      </c>
      <c r="O3" s="6">
        <f>N3*50/2</f>
        <v>0</v>
      </c>
      <c r="P3">
        <f>MAX(O:O)</f>
        <v>184.20899621212121</v>
      </c>
      <c r="Q3" s="13">
        <v>0</v>
      </c>
      <c r="R3" s="13">
        <v>0</v>
      </c>
      <c r="S3" s="6">
        <f>R3/70.71</f>
        <v>0</v>
      </c>
      <c r="T3" s="6">
        <f>S3*50/2</f>
        <v>0</v>
      </c>
      <c r="U3">
        <f>MAX(T:T)</f>
        <v>198.12495580540238</v>
      </c>
      <c r="V3" s="13">
        <v>0</v>
      </c>
      <c r="W3" s="13">
        <v>0</v>
      </c>
      <c r="X3">
        <f>W3/99</f>
        <v>0</v>
      </c>
      <c r="Y3" s="6">
        <f>X3*50/2</f>
        <v>0</v>
      </c>
      <c r="Z3">
        <f>MAX(Y:Y)</f>
        <v>169.88254419191918</v>
      </c>
      <c r="AA3" s="13">
        <v>0</v>
      </c>
      <c r="AB3" s="13">
        <v>0</v>
      </c>
      <c r="AC3">
        <f>AB3/120</f>
        <v>0</v>
      </c>
      <c r="AD3" s="6">
        <f>AC3*50/2</f>
        <v>0</v>
      </c>
      <c r="AE3">
        <f>MAX(AD:AD)</f>
        <v>137.56135416666666</v>
      </c>
      <c r="AF3" s="13">
        <v>0</v>
      </c>
      <c r="AG3" s="13">
        <v>0</v>
      </c>
      <c r="AH3">
        <f>AG3/97.2</f>
        <v>0</v>
      </c>
      <c r="AI3" s="6">
        <f>AH3*50/2</f>
        <v>0</v>
      </c>
      <c r="AJ3">
        <f>MAX(AI:AI)</f>
        <v>134.85043724279834</v>
      </c>
      <c r="AK3" s="15">
        <v>0</v>
      </c>
      <c r="AL3" s="15">
        <v>0</v>
      </c>
      <c r="AM3">
        <f>AL3/60</f>
        <v>0</v>
      </c>
      <c r="AN3" s="6">
        <f>AM3*50/2</f>
        <v>0</v>
      </c>
      <c r="AO3">
        <f>MAX(AN:AN)</f>
        <v>142.37116666666668</v>
      </c>
    </row>
    <row r="4" spans="2:43" x14ac:dyDescent="0.15">
      <c r="B4" s="13">
        <v>4.5831279749108944E-7</v>
      </c>
      <c r="C4" s="13">
        <v>8.5946474609374999</v>
      </c>
      <c r="D4" s="6">
        <f t="shared" ref="D4:D35" si="0">C4/50</f>
        <v>0.17189294921875001</v>
      </c>
      <c r="E4" s="6">
        <f t="shared" ref="E4:E35" si="1">D4*50/2</f>
        <v>4.2973237304687499</v>
      </c>
      <c r="G4" s="13">
        <v>3.7141580833122134E-7</v>
      </c>
      <c r="H4" s="13">
        <v>10.0133564453125</v>
      </c>
      <c r="I4" s="6">
        <f t="shared" ref="I4:I25" si="2">H4/51.76</f>
        <v>0.19345742745966962</v>
      </c>
      <c r="J4" s="6">
        <f t="shared" ref="J4:J25" si="3">I4*50/2</f>
        <v>4.8364356864917406</v>
      </c>
      <c r="L4" s="14">
        <v>-6.5942822402575985E-7</v>
      </c>
      <c r="M4" s="13">
        <v>8.1084272460937505</v>
      </c>
      <c r="N4" s="6">
        <f t="shared" ref="N4:N43" si="4">M4/57.75</f>
        <v>0.14040566659902598</v>
      </c>
      <c r="O4" s="6">
        <f t="shared" ref="O4:O43" si="5">N4*50/2</f>
        <v>3.5101416649756496</v>
      </c>
      <c r="Q4" s="13">
        <v>1.2183345461380668E-6</v>
      </c>
      <c r="R4" s="13">
        <v>10.96685546875</v>
      </c>
      <c r="S4" s="6">
        <f t="shared" ref="S4:S15" si="6">R4/70.71</f>
        <v>0.15509624478503747</v>
      </c>
      <c r="T4" s="6">
        <f t="shared" ref="T4:T15" si="7">S4*50/2</f>
        <v>3.8774061196259368</v>
      </c>
      <c r="V4" s="13">
        <v>2.438946467009373E-8</v>
      </c>
      <c r="W4" s="13">
        <v>14.417158203125</v>
      </c>
      <c r="X4">
        <f t="shared" ref="X4:X43" si="8">W4/99</f>
        <v>0.14562786063762626</v>
      </c>
      <c r="Y4" s="6">
        <f t="shared" ref="Y4:Y43" si="9">X4*50/2</f>
        <v>3.6406965159406566</v>
      </c>
      <c r="AA4" s="13">
        <v>4.6599097913713194E-7</v>
      </c>
      <c r="AB4" s="13">
        <v>13.4686875</v>
      </c>
      <c r="AC4">
        <f t="shared" ref="AC4:AC43" si="10">AB4/120</f>
        <v>0.1122390625</v>
      </c>
      <c r="AD4" s="6">
        <f t="shared" ref="AD4:AD43" si="11">AC4*50/2</f>
        <v>2.8059765625000002</v>
      </c>
      <c r="AF4" s="13">
        <v>-7.8719858720432967E-7</v>
      </c>
      <c r="AG4" s="13">
        <v>14.4128251953125</v>
      </c>
      <c r="AH4">
        <f t="shared" ref="AH4:AH43" si="12">AG4/97.2</f>
        <v>0.14828009460198044</v>
      </c>
      <c r="AI4" s="6">
        <f t="shared" ref="AI4:AI43" si="13">AH4*50/2</f>
        <v>3.7070023650495108</v>
      </c>
      <c r="AK4" s="16">
        <v>-7.4000000000000001E-7</v>
      </c>
      <c r="AL4" s="16">
        <v>8.6529670000000003</v>
      </c>
      <c r="AM4">
        <f t="shared" ref="AM4:AM28" si="14">AL4/60</f>
        <v>0.14421611666666667</v>
      </c>
      <c r="AN4" s="6">
        <f t="shared" ref="AN4:AN28" si="15">AM4*50/2</f>
        <v>3.6054029166666668</v>
      </c>
    </row>
    <row r="5" spans="2:43" x14ac:dyDescent="0.15">
      <c r="B5" s="13">
        <v>4.8605771735310555E-4</v>
      </c>
      <c r="C5" s="13">
        <v>32.426123046874999</v>
      </c>
      <c r="D5" s="6">
        <f t="shared" si="0"/>
        <v>0.64852246093749999</v>
      </c>
      <c r="E5" s="6">
        <f t="shared" si="1"/>
        <v>16.213061523437499</v>
      </c>
      <c r="G5" s="13">
        <v>5.3476454922929406E-4</v>
      </c>
      <c r="H5" s="13">
        <v>37.817359375000002</v>
      </c>
      <c r="I5" s="6">
        <f t="shared" si="2"/>
        <v>0.73062904511205573</v>
      </c>
      <c r="J5" s="6">
        <f t="shared" si="3"/>
        <v>18.265726127801393</v>
      </c>
      <c r="L5" s="14">
        <v>9.9307369964662939E-5</v>
      </c>
      <c r="M5" s="13">
        <v>30.604298828125</v>
      </c>
      <c r="N5" s="6">
        <f t="shared" si="4"/>
        <v>0.52994456845238092</v>
      </c>
      <c r="O5" s="6">
        <f t="shared" si="5"/>
        <v>13.248614211309523</v>
      </c>
      <c r="Q5" s="13">
        <v>9.6330986707471311E-5</v>
      </c>
      <c r="R5" s="13">
        <v>41.41109765625</v>
      </c>
      <c r="S5" s="6">
        <f t="shared" si="6"/>
        <v>0.58564697576368274</v>
      </c>
      <c r="T5" s="6">
        <f t="shared" si="7"/>
        <v>14.641174394092069</v>
      </c>
      <c r="V5" s="13">
        <v>4.9156672321259975E-4</v>
      </c>
      <c r="W5" s="13">
        <v>54.392042968749998</v>
      </c>
      <c r="X5">
        <f t="shared" si="8"/>
        <v>0.54941457544191918</v>
      </c>
      <c r="Y5" s="6">
        <f t="shared" si="9"/>
        <v>13.73536438604798</v>
      </c>
      <c r="AA5" s="13">
        <v>3.2127933809533715E-4</v>
      </c>
      <c r="AB5" s="13">
        <v>51.057843750000004</v>
      </c>
      <c r="AC5">
        <f t="shared" si="10"/>
        <v>0.42548203125</v>
      </c>
      <c r="AD5" s="6">
        <f t="shared" si="11"/>
        <v>10.63705078125</v>
      </c>
      <c r="AF5" s="13">
        <v>8.0050522228702903E-4</v>
      </c>
      <c r="AG5" s="13">
        <v>54.336132812499997</v>
      </c>
      <c r="AH5">
        <f t="shared" si="12"/>
        <v>0.55901371206275718</v>
      </c>
      <c r="AI5" s="6">
        <f t="shared" si="13"/>
        <v>13.97534280156893</v>
      </c>
      <c r="AK5" s="15">
        <v>2.81E-4</v>
      </c>
      <c r="AL5" s="15">
        <v>32.539470000000001</v>
      </c>
      <c r="AM5">
        <f t="shared" si="14"/>
        <v>0.54232449999999999</v>
      </c>
      <c r="AN5" s="6">
        <f t="shared" si="15"/>
        <v>13.5581125</v>
      </c>
    </row>
    <row r="6" spans="2:43" x14ac:dyDescent="0.15">
      <c r="B6" s="13">
        <v>4.5562591403722763E-3</v>
      </c>
      <c r="C6" s="13">
        <v>72.739273437500003</v>
      </c>
      <c r="D6" s="6">
        <f t="shared" si="0"/>
        <v>1.4547854687500001</v>
      </c>
      <c r="E6" s="6">
        <f t="shared" si="1"/>
        <v>36.369636718750002</v>
      </c>
      <c r="G6" s="13">
        <v>4.7126002609729767E-3</v>
      </c>
      <c r="H6" s="13">
        <v>85.627070312499995</v>
      </c>
      <c r="I6" s="6">
        <f t="shared" si="2"/>
        <v>1.654309704646445</v>
      </c>
      <c r="J6" s="6">
        <f t="shared" si="3"/>
        <v>41.357742616161126</v>
      </c>
      <c r="L6" s="14">
        <v>2.0080152899026871E-3</v>
      </c>
      <c r="M6" s="13">
        <v>66.198148437499995</v>
      </c>
      <c r="N6" s="6">
        <f t="shared" si="4"/>
        <v>1.1462882846320346</v>
      </c>
      <c r="O6" s="6">
        <f t="shared" si="5"/>
        <v>28.657207115800865</v>
      </c>
      <c r="Q6" s="13">
        <v>1.9374151015654206E-3</v>
      </c>
      <c r="R6" s="13">
        <v>90.589851562500002</v>
      </c>
      <c r="S6" s="6">
        <f t="shared" si="6"/>
        <v>1.2811462531820113</v>
      </c>
      <c r="T6" s="6">
        <f t="shared" si="7"/>
        <v>32.02865632955028</v>
      </c>
      <c r="V6" s="13">
        <v>4.5788679271936417E-3</v>
      </c>
      <c r="W6" s="13">
        <v>124.137984375</v>
      </c>
      <c r="X6">
        <f t="shared" si="8"/>
        <v>1.2539190340909092</v>
      </c>
      <c r="Y6" s="6">
        <f t="shared" si="9"/>
        <v>31.347975852272729</v>
      </c>
      <c r="AA6" s="13">
        <v>3.2598013058304787E-3</v>
      </c>
      <c r="AB6" s="13">
        <v>118.61722656249999</v>
      </c>
      <c r="AC6">
        <f t="shared" si="10"/>
        <v>0.98847688802083333</v>
      </c>
      <c r="AD6" s="6">
        <f t="shared" si="11"/>
        <v>24.711922200520835</v>
      </c>
      <c r="AF6" s="13">
        <v>7.1296370588243008E-3</v>
      </c>
      <c r="AG6" s="13">
        <v>121.1859140625</v>
      </c>
      <c r="AH6">
        <f t="shared" si="12"/>
        <v>1.2467686631944443</v>
      </c>
      <c r="AI6" s="6">
        <f t="shared" si="13"/>
        <v>31.169216579861107</v>
      </c>
      <c r="AK6" s="15">
        <v>4.2579999999999996E-3</v>
      </c>
      <c r="AL6" s="15">
        <v>68.854500000000002</v>
      </c>
      <c r="AM6">
        <f t="shared" si="14"/>
        <v>1.147575</v>
      </c>
      <c r="AN6" s="6">
        <f t="shared" si="15"/>
        <v>28.689375000000002</v>
      </c>
    </row>
    <row r="7" spans="2:43" x14ac:dyDescent="0.15">
      <c r="B7" s="13">
        <v>1.6205679625272751E-2</v>
      </c>
      <c r="C7" s="13">
        <v>123.71184375</v>
      </c>
      <c r="D7" s="6">
        <f t="shared" si="0"/>
        <v>2.4742368749999999</v>
      </c>
      <c r="E7" s="6">
        <f t="shared" si="1"/>
        <v>61.855921875</v>
      </c>
      <c r="G7" s="13">
        <v>1.6657337546348572E-2</v>
      </c>
      <c r="H7" s="13">
        <v>145.76737499999999</v>
      </c>
      <c r="I7" s="6">
        <f t="shared" si="2"/>
        <v>2.8162166731066458</v>
      </c>
      <c r="J7" s="6">
        <f t="shared" si="3"/>
        <v>70.405416827666144</v>
      </c>
      <c r="L7" s="14">
        <v>9.4765974208712578E-3</v>
      </c>
      <c r="M7" s="13">
        <v>117.4748359375</v>
      </c>
      <c r="N7" s="6">
        <f t="shared" si="4"/>
        <v>2.0341962932900435</v>
      </c>
      <c r="O7" s="6">
        <f t="shared" si="5"/>
        <v>50.854907332251088</v>
      </c>
      <c r="Q7" s="13">
        <v>9.1783935204148293E-3</v>
      </c>
      <c r="R7" s="13">
        <v>161.81573437500001</v>
      </c>
      <c r="S7" s="6">
        <f t="shared" si="6"/>
        <v>2.2884420078489609</v>
      </c>
      <c r="T7" s="6">
        <f t="shared" si="7"/>
        <v>57.211050196224022</v>
      </c>
      <c r="V7" s="13">
        <v>1.6485067084431648E-2</v>
      </c>
      <c r="W7" s="13">
        <v>210.46745312499999</v>
      </c>
      <c r="X7">
        <f t="shared" si="8"/>
        <v>2.125933869949495</v>
      </c>
      <c r="Y7" s="6">
        <f t="shared" si="9"/>
        <v>53.148346748737374</v>
      </c>
      <c r="AA7" s="13">
        <v>1.2723407708108425E-2</v>
      </c>
      <c r="AB7" s="13">
        <v>202.44464062500001</v>
      </c>
      <c r="AC7">
        <f t="shared" si="10"/>
        <v>1.6870386718750001</v>
      </c>
      <c r="AD7" s="6">
        <f t="shared" si="11"/>
        <v>42.175966796875002</v>
      </c>
      <c r="AF7" s="13">
        <v>2.1293316036462784E-2</v>
      </c>
      <c r="AG7" s="13">
        <v>199.93520312499999</v>
      </c>
      <c r="AH7">
        <f t="shared" si="12"/>
        <v>2.0569465342078188</v>
      </c>
      <c r="AI7" s="6">
        <f t="shared" si="13"/>
        <v>51.423663355195472</v>
      </c>
      <c r="AK7" s="15">
        <v>1.6593E-2</v>
      </c>
      <c r="AL7" s="15">
        <v>107.0478</v>
      </c>
      <c r="AM7">
        <f t="shared" si="14"/>
        <v>1.78413</v>
      </c>
      <c r="AN7" s="6">
        <f t="shared" si="15"/>
        <v>44.603250000000003</v>
      </c>
    </row>
    <row r="8" spans="2:43" x14ac:dyDescent="0.15">
      <c r="B8" s="13">
        <v>3.8558371365070343E-2</v>
      </c>
      <c r="C8" s="13">
        <v>184.36609375</v>
      </c>
      <c r="D8" s="6">
        <f t="shared" si="0"/>
        <v>3.6873218750000003</v>
      </c>
      <c r="E8" s="6">
        <f t="shared" si="1"/>
        <v>92.183046875000002</v>
      </c>
      <c r="G8" s="13">
        <v>3.9612308144569397E-2</v>
      </c>
      <c r="H8" s="13">
        <v>217.13421875</v>
      </c>
      <c r="I8" s="6">
        <f t="shared" si="2"/>
        <v>4.1950196821870174</v>
      </c>
      <c r="J8" s="6">
        <f t="shared" si="3"/>
        <v>104.87549205467543</v>
      </c>
      <c r="L8" s="14">
        <v>2.5807458907365799E-2</v>
      </c>
      <c r="M8" s="13">
        <v>173.61417187500001</v>
      </c>
      <c r="N8" s="6">
        <f t="shared" si="4"/>
        <v>3.0063060064935065</v>
      </c>
      <c r="O8" s="6">
        <f t="shared" si="5"/>
        <v>75.15765016233766</v>
      </c>
      <c r="Q8" s="13">
        <v>2.5288652628660202E-2</v>
      </c>
      <c r="R8" s="13">
        <v>239.36418750000001</v>
      </c>
      <c r="S8" s="6">
        <f t="shared" si="6"/>
        <v>3.3851532668646591</v>
      </c>
      <c r="T8" s="6">
        <f t="shared" si="7"/>
        <v>84.628831671616481</v>
      </c>
      <c r="V8" s="13">
        <v>3.962123766541481E-2</v>
      </c>
      <c r="W8" s="13">
        <v>311.39837499999999</v>
      </c>
      <c r="X8">
        <f t="shared" si="8"/>
        <v>3.145438131313131</v>
      </c>
      <c r="Y8" s="6">
        <f t="shared" si="9"/>
        <v>78.635953282828268</v>
      </c>
      <c r="AA8" s="13">
        <v>3.2320119440555573E-2</v>
      </c>
      <c r="AB8" s="13">
        <v>300.61828125</v>
      </c>
      <c r="AC8">
        <f t="shared" si="10"/>
        <v>2.5051523437499998</v>
      </c>
      <c r="AD8" s="6">
        <f t="shared" si="11"/>
        <v>62.628808593749994</v>
      </c>
      <c r="AF8" s="13">
        <v>4.2894244194030762E-2</v>
      </c>
      <c r="AG8" s="13">
        <v>291.09259374999999</v>
      </c>
      <c r="AH8">
        <f t="shared" si="12"/>
        <v>2.9947797710905348</v>
      </c>
      <c r="AI8" s="6">
        <f t="shared" si="13"/>
        <v>74.869494277263371</v>
      </c>
      <c r="AK8" s="15">
        <v>4.0072999999999998E-2</v>
      </c>
      <c r="AL8" s="15">
        <v>148.6782</v>
      </c>
      <c r="AM8">
        <f t="shared" si="14"/>
        <v>2.47797</v>
      </c>
      <c r="AN8" s="6">
        <f t="shared" si="15"/>
        <v>61.949249999999999</v>
      </c>
    </row>
    <row r="9" spans="2:43" x14ac:dyDescent="0.15">
      <c r="B9" s="13">
        <v>7.384549081325531E-2</v>
      </c>
      <c r="C9" s="13">
        <v>253.19384375000001</v>
      </c>
      <c r="D9" s="6">
        <f t="shared" si="0"/>
        <v>5.0638768750000001</v>
      </c>
      <c r="E9" s="6">
        <f t="shared" si="1"/>
        <v>126.59692187500001</v>
      </c>
      <c r="G9" s="13">
        <v>7.5828120112419128E-2</v>
      </c>
      <c r="H9" s="13">
        <v>297.09050000000002</v>
      </c>
      <c r="I9" s="6">
        <f t="shared" si="2"/>
        <v>5.7397700927357036</v>
      </c>
      <c r="J9" s="6">
        <f t="shared" si="3"/>
        <v>143.4942523183926</v>
      </c>
      <c r="L9" s="14">
        <v>5.4192110896110535E-2</v>
      </c>
      <c r="M9" s="13">
        <v>239.27790625</v>
      </c>
      <c r="N9" s="6">
        <f t="shared" si="4"/>
        <v>4.1433403679653678</v>
      </c>
      <c r="O9" s="6">
        <f t="shared" si="5"/>
        <v>103.5835091991342</v>
      </c>
      <c r="Q9" s="13">
        <v>5.358201265335083E-2</v>
      </c>
      <c r="R9" s="13">
        <v>330.07412499999998</v>
      </c>
      <c r="S9" s="6">
        <f t="shared" si="6"/>
        <v>4.6679978079479563</v>
      </c>
      <c r="T9" s="6">
        <f t="shared" si="7"/>
        <v>116.69994519869891</v>
      </c>
      <c r="V9" s="13">
        <v>7.5980566442012787E-2</v>
      </c>
      <c r="W9" s="13">
        <v>422.64350000000002</v>
      </c>
      <c r="X9">
        <f t="shared" si="8"/>
        <v>4.2691262626262629</v>
      </c>
      <c r="Y9" s="6">
        <f t="shared" si="9"/>
        <v>106.72815656565658</v>
      </c>
      <c r="AA9" s="13">
        <v>6.4922541379928589E-2</v>
      </c>
      <c r="AB9" s="13">
        <v>406.69190624999999</v>
      </c>
      <c r="AC9">
        <f t="shared" si="10"/>
        <v>3.3890992187499998</v>
      </c>
      <c r="AD9" s="6">
        <f t="shared" si="11"/>
        <v>84.727480468749988</v>
      </c>
      <c r="AF9" s="13">
        <v>7.4169918894767761E-2</v>
      </c>
      <c r="AG9" s="13">
        <v>391.06609374999999</v>
      </c>
      <c r="AH9">
        <f t="shared" si="12"/>
        <v>4.0233137217078188</v>
      </c>
      <c r="AI9" s="6">
        <f t="shared" si="13"/>
        <v>100.58284304269547</v>
      </c>
      <c r="AK9" s="15">
        <v>7.5679999999999997E-2</v>
      </c>
      <c r="AL9" s="15">
        <v>200.01070000000001</v>
      </c>
      <c r="AM9">
        <f t="shared" si="14"/>
        <v>3.3335116666666669</v>
      </c>
      <c r="AN9" s="6">
        <f t="shared" si="15"/>
        <v>83.337791666666675</v>
      </c>
    </row>
    <row r="10" spans="2:43" x14ac:dyDescent="0.15">
      <c r="B10" s="13">
        <v>0.12558230757713318</v>
      </c>
      <c r="C10" s="13">
        <v>324.30328125</v>
      </c>
      <c r="D10" s="6">
        <f t="shared" si="0"/>
        <v>6.4860656250000002</v>
      </c>
      <c r="E10" s="6">
        <f t="shared" si="1"/>
        <v>162.151640625</v>
      </c>
      <c r="G10" s="13">
        <v>0.12848392128944397</v>
      </c>
      <c r="H10" s="13">
        <v>379.83868749999999</v>
      </c>
      <c r="I10" s="6">
        <f t="shared" si="2"/>
        <v>7.3384599594281301</v>
      </c>
      <c r="J10" s="6">
        <f t="shared" si="3"/>
        <v>183.46149898570326</v>
      </c>
      <c r="L10" s="14">
        <v>9.7854577004909515E-2</v>
      </c>
      <c r="M10" s="13">
        <v>308.6121875</v>
      </c>
      <c r="N10" s="6">
        <f t="shared" si="4"/>
        <v>5.3439339826839829</v>
      </c>
      <c r="O10" s="6">
        <f t="shared" si="5"/>
        <v>133.59834956709958</v>
      </c>
      <c r="Q10" s="13">
        <v>9.7276493906974792E-2</v>
      </c>
      <c r="R10" s="13">
        <v>423.53312499999998</v>
      </c>
      <c r="S10" s="6">
        <f t="shared" si="6"/>
        <v>5.9897203365860561</v>
      </c>
      <c r="T10" s="6">
        <f t="shared" si="7"/>
        <v>149.7430084146514</v>
      </c>
      <c r="V10" s="13">
        <v>0.12825168669223785</v>
      </c>
      <c r="W10" s="13">
        <v>540.08031249999999</v>
      </c>
      <c r="X10">
        <f t="shared" si="8"/>
        <v>5.4553566919191923</v>
      </c>
      <c r="Y10" s="6">
        <f t="shared" si="9"/>
        <v>136.38391729797979</v>
      </c>
      <c r="AA10" s="13">
        <v>0.11393708735704422</v>
      </c>
      <c r="AB10" s="13">
        <v>520.38031249999995</v>
      </c>
      <c r="AC10">
        <f t="shared" si="10"/>
        <v>4.3365026041666663</v>
      </c>
      <c r="AD10" s="6">
        <f t="shared" si="11"/>
        <v>108.41256510416666</v>
      </c>
      <c r="AF10" s="13">
        <v>0.13084778189659119</v>
      </c>
      <c r="AG10" s="13">
        <v>487.36271875</v>
      </c>
      <c r="AH10">
        <f t="shared" si="12"/>
        <v>5.0140197402263373</v>
      </c>
      <c r="AI10" s="6">
        <f t="shared" si="13"/>
        <v>125.35049350565843</v>
      </c>
      <c r="AK10" s="15">
        <v>0.12595700000000001</v>
      </c>
      <c r="AL10" s="15">
        <v>259.71289999999999</v>
      </c>
      <c r="AM10">
        <f t="shared" si="14"/>
        <v>4.328548333333333</v>
      </c>
      <c r="AN10" s="6">
        <f t="shared" si="15"/>
        <v>108.21370833333333</v>
      </c>
    </row>
    <row r="11" spans="2:43" x14ac:dyDescent="0.15">
      <c r="B11" s="13">
        <v>0.1986025869846344</v>
      </c>
      <c r="C11" s="13">
        <v>379.14234375000001</v>
      </c>
      <c r="D11" s="6">
        <f t="shared" si="0"/>
        <v>7.5828468750000004</v>
      </c>
      <c r="E11" s="6">
        <f t="shared" si="1"/>
        <v>189.571171875</v>
      </c>
      <c r="G11" s="13">
        <v>0.20226830244064331</v>
      </c>
      <c r="H11" s="13">
        <v>439.83606250000003</v>
      </c>
      <c r="I11" s="6">
        <f t="shared" si="2"/>
        <v>8.4976055351622879</v>
      </c>
      <c r="J11" s="6">
        <f t="shared" si="3"/>
        <v>212.4401383790572</v>
      </c>
      <c r="L11" s="14">
        <v>0.16142058372497559</v>
      </c>
      <c r="M11" s="13">
        <v>372.87881249999998</v>
      </c>
      <c r="N11" s="6">
        <f t="shared" si="4"/>
        <v>6.456775974025974</v>
      </c>
      <c r="O11" s="6">
        <f t="shared" si="5"/>
        <v>161.41939935064934</v>
      </c>
      <c r="Q11" s="13">
        <v>0.16087669134140015</v>
      </c>
      <c r="R11" s="13">
        <v>509.75175000000002</v>
      </c>
      <c r="S11" s="6">
        <f t="shared" si="6"/>
        <v>7.2090475180313964</v>
      </c>
      <c r="T11" s="6">
        <f t="shared" si="7"/>
        <v>180.22618795078492</v>
      </c>
      <c r="V11" s="13">
        <v>0.20078356564044952</v>
      </c>
      <c r="W11" s="13">
        <v>631.93050000000005</v>
      </c>
      <c r="X11">
        <f t="shared" si="8"/>
        <v>6.3831363636363641</v>
      </c>
      <c r="Y11" s="6">
        <f t="shared" si="9"/>
        <v>159.5784090909091</v>
      </c>
      <c r="AA11" s="13">
        <v>0.18411354720592499</v>
      </c>
      <c r="AB11" s="13">
        <v>611.93406249999998</v>
      </c>
      <c r="AC11">
        <f t="shared" si="10"/>
        <v>5.0994505208333329</v>
      </c>
      <c r="AD11" s="6">
        <f t="shared" si="11"/>
        <v>127.48626302083332</v>
      </c>
      <c r="AF11" s="13">
        <v>0.22968289256095886</v>
      </c>
      <c r="AG11" s="13">
        <v>524.29849999999999</v>
      </c>
      <c r="AH11">
        <f t="shared" si="12"/>
        <v>5.394017489711934</v>
      </c>
      <c r="AI11" s="6">
        <f t="shared" si="13"/>
        <v>134.85043724279834</v>
      </c>
      <c r="AK11" s="15">
        <v>0.196106</v>
      </c>
      <c r="AL11" s="15">
        <v>311.5478</v>
      </c>
      <c r="AM11">
        <f t="shared" si="14"/>
        <v>5.1924633333333334</v>
      </c>
      <c r="AN11" s="6">
        <f t="shared" si="15"/>
        <v>129.81158333333335</v>
      </c>
    </row>
    <row r="12" spans="2:43" x14ac:dyDescent="0.15">
      <c r="B12" s="13">
        <v>0.29716458916664124</v>
      </c>
      <c r="C12" s="13">
        <v>401.58724999999998</v>
      </c>
      <c r="D12" s="6">
        <f t="shared" si="0"/>
        <v>8.031744999999999</v>
      </c>
      <c r="E12" s="6">
        <f t="shared" si="1"/>
        <v>200.79362499999996</v>
      </c>
      <c r="G12" s="13">
        <v>0.30125686526298523</v>
      </c>
      <c r="H12" s="13">
        <v>449.359375</v>
      </c>
      <c r="I12" s="6">
        <f t="shared" si="2"/>
        <v>8.6815953438948998</v>
      </c>
      <c r="J12" s="6">
        <f t="shared" si="3"/>
        <v>217.03988359737249</v>
      </c>
      <c r="L12" s="14">
        <v>0.25003623962402344</v>
      </c>
      <c r="M12" s="13">
        <v>416.50390625</v>
      </c>
      <c r="N12" s="6">
        <f t="shared" si="4"/>
        <v>7.2121888528138527</v>
      </c>
      <c r="O12" s="6">
        <f t="shared" si="5"/>
        <v>180.30472132034632</v>
      </c>
      <c r="Q12" s="13">
        <v>0.24940742552280426</v>
      </c>
      <c r="R12" s="13">
        <v>560.37662499999999</v>
      </c>
      <c r="S12" s="6">
        <f t="shared" si="6"/>
        <v>7.9249982322160948</v>
      </c>
      <c r="T12" s="6">
        <f t="shared" si="7"/>
        <v>198.12495580540238</v>
      </c>
      <c r="V12" s="13">
        <v>0.2981913685798645</v>
      </c>
      <c r="W12" s="13">
        <v>672.73487499999999</v>
      </c>
      <c r="X12">
        <f t="shared" si="8"/>
        <v>6.7953017676767677</v>
      </c>
      <c r="Y12" s="6">
        <f t="shared" si="9"/>
        <v>169.88254419191918</v>
      </c>
      <c r="AA12" s="13">
        <v>0.27993908524513245</v>
      </c>
      <c r="AB12" s="13">
        <v>660.29449999999997</v>
      </c>
      <c r="AC12">
        <f t="shared" si="10"/>
        <v>5.5024541666666664</v>
      </c>
      <c r="AD12" s="6">
        <f t="shared" si="11"/>
        <v>137.56135416666666</v>
      </c>
      <c r="AF12" s="13">
        <v>0.3583672046661377</v>
      </c>
      <c r="AG12" s="13">
        <v>493.81406249999998</v>
      </c>
      <c r="AH12">
        <f t="shared" si="12"/>
        <v>5.0803915895061724</v>
      </c>
      <c r="AI12" s="6">
        <f t="shared" si="13"/>
        <v>127.00978973765432</v>
      </c>
      <c r="AK12" s="15">
        <v>0.29064899999999999</v>
      </c>
      <c r="AL12" s="15">
        <v>336.64100000000002</v>
      </c>
      <c r="AM12">
        <f t="shared" si="14"/>
        <v>5.6106833333333332</v>
      </c>
      <c r="AN12" s="6">
        <f t="shared" si="15"/>
        <v>140.26708333333332</v>
      </c>
    </row>
    <row r="13" spans="2:43" x14ac:dyDescent="0.15">
      <c r="B13" s="13">
        <v>0.42152750492095947</v>
      </c>
      <c r="C13" s="13">
        <v>391.72734374999999</v>
      </c>
      <c r="D13" s="6">
        <f t="shared" si="0"/>
        <v>7.834546875</v>
      </c>
      <c r="E13" s="6">
        <f t="shared" si="1"/>
        <v>195.86367187499999</v>
      </c>
      <c r="G13" s="13">
        <v>0.4258105456829071</v>
      </c>
      <c r="H13" s="13">
        <v>420.16590624999998</v>
      </c>
      <c r="I13" s="6">
        <f t="shared" si="2"/>
        <v>8.1175793324961365</v>
      </c>
      <c r="J13" s="6">
        <f t="shared" si="3"/>
        <v>202.93948331240341</v>
      </c>
      <c r="L13" s="14">
        <v>0.36695730686187744</v>
      </c>
      <c r="M13" s="13">
        <v>425.52278124999998</v>
      </c>
      <c r="N13" s="6">
        <f t="shared" si="4"/>
        <v>7.3683598484848485</v>
      </c>
      <c r="O13" s="6">
        <f t="shared" si="5"/>
        <v>184.20899621212121</v>
      </c>
      <c r="Q13" s="13">
        <v>0.36629077792167664</v>
      </c>
      <c r="R13" s="13">
        <v>553.18881250000004</v>
      </c>
      <c r="S13" s="6">
        <f t="shared" si="6"/>
        <v>7.8233462381558487</v>
      </c>
      <c r="T13" s="6">
        <f t="shared" si="7"/>
        <v>195.58365595389623</v>
      </c>
      <c r="V13" s="13">
        <v>0.42163324356079102</v>
      </c>
      <c r="W13" s="13">
        <v>655.6155</v>
      </c>
      <c r="X13">
        <f t="shared" si="8"/>
        <v>6.6223787878787874</v>
      </c>
      <c r="Y13" s="6">
        <f t="shared" si="9"/>
        <v>165.5594696969697</v>
      </c>
      <c r="AA13" s="13">
        <v>0.40332499146461487</v>
      </c>
      <c r="AB13" s="13">
        <v>649.08237499999996</v>
      </c>
      <c r="AC13">
        <f t="shared" si="10"/>
        <v>5.4090197916666662</v>
      </c>
      <c r="AD13" s="6">
        <f t="shared" si="11"/>
        <v>135.22549479166665</v>
      </c>
      <c r="AF13" s="13">
        <v>0.48545467853546143</v>
      </c>
      <c r="AG13" s="13">
        <v>435.25956250000002</v>
      </c>
      <c r="AH13">
        <f t="shared" si="12"/>
        <v>4.4779790380658433</v>
      </c>
      <c r="AI13" s="6">
        <f t="shared" si="13"/>
        <v>111.94947595164608</v>
      </c>
      <c r="AK13" s="15">
        <v>0.41030299999999997</v>
      </c>
      <c r="AL13" s="15">
        <v>341.69080000000002</v>
      </c>
      <c r="AM13">
        <f t="shared" si="14"/>
        <v>5.6948466666666668</v>
      </c>
      <c r="AN13" s="6">
        <f t="shared" si="15"/>
        <v>142.37116666666668</v>
      </c>
    </row>
    <row r="14" spans="2:43" x14ac:dyDescent="0.15">
      <c r="B14" s="13">
        <v>0.56997954845428467</v>
      </c>
      <c r="C14" s="13">
        <v>364.13421875</v>
      </c>
      <c r="D14" s="6">
        <f t="shared" si="0"/>
        <v>7.2826843749999997</v>
      </c>
      <c r="E14" s="6">
        <f t="shared" si="1"/>
        <v>182.067109375</v>
      </c>
      <c r="G14" s="13">
        <v>0.57414019107818604</v>
      </c>
      <c r="H14" s="13">
        <v>394.779875</v>
      </c>
      <c r="I14" s="6">
        <f t="shared" si="2"/>
        <v>7.6271227782071103</v>
      </c>
      <c r="J14" s="6">
        <f t="shared" si="3"/>
        <v>190.67806945517776</v>
      </c>
      <c r="L14" s="14">
        <v>0.51262784004211426</v>
      </c>
      <c r="M14" s="13">
        <v>407.38003125</v>
      </c>
      <c r="N14" s="6">
        <f t="shared" si="4"/>
        <v>7.054199675324675</v>
      </c>
      <c r="O14" s="6">
        <f t="shared" si="5"/>
        <v>176.35499188311687</v>
      </c>
      <c r="Q14" s="13">
        <v>0.5123143196105957</v>
      </c>
      <c r="R14" s="13">
        <v>508.32462500000003</v>
      </c>
      <c r="S14" s="6">
        <f t="shared" si="6"/>
        <v>7.1888647291755063</v>
      </c>
      <c r="T14" s="6">
        <f t="shared" si="7"/>
        <v>179.72161822938767</v>
      </c>
      <c r="V14" s="13">
        <v>0.56927013397216797</v>
      </c>
      <c r="W14" s="13">
        <v>615.03856250000001</v>
      </c>
      <c r="X14">
        <f t="shared" si="8"/>
        <v>6.2125107323232323</v>
      </c>
      <c r="Y14" s="6">
        <f t="shared" si="9"/>
        <v>155.31276830808082</v>
      </c>
      <c r="AA14" s="13">
        <v>0.55300748348236084</v>
      </c>
      <c r="AB14" s="13">
        <v>598.26525000000004</v>
      </c>
      <c r="AC14">
        <f t="shared" si="10"/>
        <v>4.9855437500000006</v>
      </c>
      <c r="AD14" s="6">
        <f t="shared" si="11"/>
        <v>124.63859375000001</v>
      </c>
      <c r="AF14" s="1">
        <v>0.59266042709350586</v>
      </c>
      <c r="AG14" s="1">
        <v>417.37493749999999</v>
      </c>
      <c r="AH14">
        <f t="shared" si="12"/>
        <v>4.2939808384773661</v>
      </c>
      <c r="AI14" s="6">
        <f t="shared" si="13"/>
        <v>107.34952096193415</v>
      </c>
      <c r="AK14" s="15">
        <v>0.55313999999999997</v>
      </c>
      <c r="AL14" s="15">
        <v>334.28840000000002</v>
      </c>
      <c r="AM14">
        <f t="shared" si="14"/>
        <v>5.5714733333333335</v>
      </c>
      <c r="AN14" s="6">
        <f t="shared" si="15"/>
        <v>139.28683333333333</v>
      </c>
    </row>
    <row r="15" spans="2:43" x14ac:dyDescent="0.15">
      <c r="B15" s="13">
        <v>0.74098140001296997</v>
      </c>
      <c r="C15" s="13">
        <v>315.1543125</v>
      </c>
      <c r="D15" s="6">
        <f t="shared" si="0"/>
        <v>6.3030862499999998</v>
      </c>
      <c r="E15" s="6">
        <f t="shared" si="1"/>
        <v>157.57715625</v>
      </c>
      <c r="G15" s="13">
        <v>0.74427998065948486</v>
      </c>
      <c r="H15" s="13">
        <v>365.26825000000002</v>
      </c>
      <c r="I15" s="6">
        <f t="shared" si="2"/>
        <v>7.0569600077279757</v>
      </c>
      <c r="J15" s="6">
        <f t="shared" si="3"/>
        <v>176.42400019319939</v>
      </c>
      <c r="L15" s="14">
        <v>0.68491899967193604</v>
      </c>
      <c r="M15" s="13">
        <v>367.51893749999999</v>
      </c>
      <c r="N15" s="6">
        <f t="shared" si="4"/>
        <v>6.3639642857142853</v>
      </c>
      <c r="O15" s="6">
        <f t="shared" si="5"/>
        <v>159.09910714285712</v>
      </c>
      <c r="Q15" s="13">
        <v>0.68526250123977661</v>
      </c>
      <c r="R15" s="13">
        <v>453.26340625</v>
      </c>
      <c r="S15" s="6">
        <f t="shared" si="6"/>
        <v>6.4101740383255557</v>
      </c>
      <c r="T15" s="6">
        <f t="shared" si="7"/>
        <v>160.2543509581389</v>
      </c>
      <c r="V15" s="13">
        <v>0.73870420455932617</v>
      </c>
      <c r="W15" s="13">
        <v>549.81543750000003</v>
      </c>
      <c r="X15">
        <f t="shared" si="8"/>
        <v>5.5536912878787881</v>
      </c>
      <c r="Y15" s="6">
        <f t="shared" si="9"/>
        <v>138.84228219696971</v>
      </c>
      <c r="AA15" s="13">
        <v>0.7261396050453186</v>
      </c>
      <c r="AB15" s="13">
        <v>512.42015624999999</v>
      </c>
      <c r="AC15">
        <f t="shared" si="10"/>
        <v>4.27016796875</v>
      </c>
      <c r="AD15" s="6">
        <f t="shared" si="11"/>
        <v>106.75419921875</v>
      </c>
      <c r="AF15" s="1">
        <v>0.68314826488494873</v>
      </c>
      <c r="AG15" s="1">
        <v>445.46896874999999</v>
      </c>
      <c r="AH15">
        <f t="shared" si="12"/>
        <v>4.5830140817901235</v>
      </c>
      <c r="AI15" s="6">
        <f t="shared" si="13"/>
        <v>114.57535204475309</v>
      </c>
      <c r="AK15" s="15">
        <v>0.71852899999999997</v>
      </c>
      <c r="AL15" s="15">
        <v>316.48630000000003</v>
      </c>
      <c r="AM15">
        <f t="shared" si="14"/>
        <v>5.2747716666666671</v>
      </c>
      <c r="AN15" s="6">
        <f t="shared" si="15"/>
        <v>131.86929166666667</v>
      </c>
    </row>
    <row r="16" spans="2:43" x14ac:dyDescent="0.15">
      <c r="B16" s="13">
        <v>0.93264651298522949</v>
      </c>
      <c r="C16" s="13">
        <v>245.37243749999999</v>
      </c>
      <c r="D16" s="6">
        <f t="shared" si="0"/>
        <v>4.9074487499999995</v>
      </c>
      <c r="E16" s="6">
        <f t="shared" si="1"/>
        <v>122.68621874999998</v>
      </c>
      <c r="G16" s="13">
        <v>0.93491911888122559</v>
      </c>
      <c r="H16" s="13">
        <v>310.05856249999999</v>
      </c>
      <c r="I16" s="6">
        <f t="shared" si="2"/>
        <v>5.9903122585007731</v>
      </c>
      <c r="J16" s="6">
        <f t="shared" si="3"/>
        <v>149.75780646251934</v>
      </c>
      <c r="L16" s="14">
        <v>0.88113510608673096</v>
      </c>
      <c r="M16" s="13">
        <v>311.13887499999998</v>
      </c>
      <c r="N16" s="6">
        <f t="shared" si="4"/>
        <v>5.3876861471861472</v>
      </c>
      <c r="O16" s="6">
        <f t="shared" si="5"/>
        <v>134.69215367965367</v>
      </c>
      <c r="R16" s="13">
        <v>409.48431249999999</v>
      </c>
      <c r="S16" s="6"/>
      <c r="T16" s="6"/>
      <c r="V16" s="13">
        <v>0.92832070589065552</v>
      </c>
      <c r="W16" s="13">
        <v>457.56943749999999</v>
      </c>
      <c r="X16">
        <f t="shared" si="8"/>
        <v>4.6219135101010096</v>
      </c>
      <c r="Y16" s="6">
        <f t="shared" si="9"/>
        <v>115.54783775252524</v>
      </c>
      <c r="AA16" s="13">
        <v>0.91995871067047119</v>
      </c>
      <c r="AB16" s="13">
        <v>405.43549999999999</v>
      </c>
      <c r="AC16">
        <f t="shared" si="10"/>
        <v>3.3786291666666668</v>
      </c>
      <c r="AD16" s="6">
        <f t="shared" si="11"/>
        <v>84.465729166666677</v>
      </c>
      <c r="AF16" s="1">
        <v>0.77054309844970703</v>
      </c>
      <c r="AG16" s="1">
        <v>479.88481250000001</v>
      </c>
      <c r="AH16">
        <f t="shared" si="12"/>
        <v>4.9370865483539097</v>
      </c>
      <c r="AI16" s="6">
        <f t="shared" si="13"/>
        <v>123.42716370884774</v>
      </c>
      <c r="AK16" s="15">
        <v>0.90660799999999997</v>
      </c>
      <c r="AL16" s="15">
        <v>273.29289999999997</v>
      </c>
      <c r="AM16">
        <f t="shared" si="14"/>
        <v>4.5548816666666658</v>
      </c>
      <c r="AN16" s="6">
        <f t="shared" si="15"/>
        <v>113.87204166666665</v>
      </c>
      <c r="AQ16" t="s">
        <v>20</v>
      </c>
    </row>
    <row r="17" spans="2:50" x14ac:dyDescent="0.15">
      <c r="B17" s="13">
        <v>1.1413718461990356</v>
      </c>
      <c r="C17" s="13">
        <v>160.36920312500001</v>
      </c>
      <c r="D17" s="6">
        <f t="shared" si="0"/>
        <v>3.2073840625000001</v>
      </c>
      <c r="E17" s="6">
        <f t="shared" si="1"/>
        <v>80.184601562500006</v>
      </c>
      <c r="G17" s="13">
        <v>1.1424449682235718</v>
      </c>
      <c r="H17" s="13">
        <v>228.75917187499999</v>
      </c>
      <c r="I17" s="6">
        <f t="shared" si="2"/>
        <v>4.4196130578632147</v>
      </c>
      <c r="J17" s="6">
        <f t="shared" si="3"/>
        <v>110.49032644658037</v>
      </c>
      <c r="L17" s="14">
        <v>1.0981303453445435</v>
      </c>
      <c r="M17" s="13">
        <v>236.38551562500001</v>
      </c>
      <c r="N17" s="6">
        <f t="shared" si="4"/>
        <v>4.0932556818181824</v>
      </c>
      <c r="O17" s="6">
        <f t="shared" si="5"/>
        <v>102.33139204545456</v>
      </c>
      <c r="R17" s="13">
        <v>346.68381249999999</v>
      </c>
      <c r="S17" s="6"/>
      <c r="T17" s="6"/>
      <c r="V17" s="13">
        <v>1.1357909440994263</v>
      </c>
      <c r="W17" s="13">
        <v>329.73174999999998</v>
      </c>
      <c r="X17">
        <f t="shared" si="8"/>
        <v>3.3306237373737373</v>
      </c>
      <c r="Y17" s="6">
        <f t="shared" si="9"/>
        <v>83.26559343434343</v>
      </c>
      <c r="AA17" s="13">
        <v>1.1313155889511108</v>
      </c>
      <c r="AB17" s="13">
        <v>274.10909375</v>
      </c>
      <c r="AC17">
        <f t="shared" si="10"/>
        <v>2.2842424479166668</v>
      </c>
      <c r="AD17" s="6">
        <f t="shared" si="11"/>
        <v>57.106061197916667</v>
      </c>
      <c r="AF17" s="1">
        <v>0.85602498054504395</v>
      </c>
      <c r="AG17" s="1">
        <v>460.0881875</v>
      </c>
      <c r="AH17">
        <f t="shared" si="12"/>
        <v>4.7334175668724283</v>
      </c>
      <c r="AI17" s="6">
        <f t="shared" si="13"/>
        <v>118.33543917181071</v>
      </c>
      <c r="AK17" s="15">
        <v>1.1155660000000001</v>
      </c>
      <c r="AL17" s="15">
        <v>206.45779999999999</v>
      </c>
      <c r="AM17">
        <f t="shared" si="14"/>
        <v>3.4409633333333334</v>
      </c>
      <c r="AN17" s="6">
        <f t="shared" si="15"/>
        <v>86.024083333333337</v>
      </c>
      <c r="AP17" s="17">
        <v>90</v>
      </c>
      <c r="AQ17">
        <f>F3</f>
        <v>200.79362499999996</v>
      </c>
      <c r="AR17">
        <f t="shared" ref="AR17:AR23" si="16">AQ17/$AQ$24</f>
        <v>1.4103531613962093</v>
      </c>
    </row>
    <row r="18" spans="2:50" x14ac:dyDescent="0.15">
      <c r="B18" s="13">
        <v>1.3611081838607788</v>
      </c>
      <c r="C18" s="13">
        <v>80.582382812500001</v>
      </c>
      <c r="D18" s="6">
        <f t="shared" si="0"/>
        <v>1.6116476562499999</v>
      </c>
      <c r="E18" s="6">
        <f t="shared" si="1"/>
        <v>40.29119140625</v>
      </c>
      <c r="G18" s="13">
        <v>1.3614565134048462</v>
      </c>
      <c r="H18" s="13">
        <v>131.17053125000001</v>
      </c>
      <c r="I18" s="6">
        <f t="shared" si="2"/>
        <v>2.5342065542890264</v>
      </c>
      <c r="J18" s="6">
        <f t="shared" si="3"/>
        <v>63.355163857225662</v>
      </c>
      <c r="L18" s="14">
        <v>1.3314696550369263</v>
      </c>
      <c r="M18" s="13">
        <v>148.59765625</v>
      </c>
      <c r="N18" s="6">
        <f t="shared" si="4"/>
        <v>2.5731195887445888</v>
      </c>
      <c r="O18" s="6">
        <f t="shared" si="5"/>
        <v>64.327989718614717</v>
      </c>
      <c r="R18" s="13">
        <v>262.40959375</v>
      </c>
      <c r="S18" s="6"/>
      <c r="T18" s="6"/>
      <c r="V18" s="13">
        <v>1.356656551361084</v>
      </c>
      <c r="W18" s="13">
        <v>192.32221874999999</v>
      </c>
      <c r="X18">
        <f t="shared" si="8"/>
        <v>1.942648674242424</v>
      </c>
      <c r="Y18" s="6">
        <f t="shared" si="9"/>
        <v>48.566216856060599</v>
      </c>
      <c r="AA18" s="13">
        <v>1.3553266525268555</v>
      </c>
      <c r="AB18" s="13">
        <v>141.71356249999999</v>
      </c>
      <c r="AC18">
        <f t="shared" si="10"/>
        <v>1.1809463541666667</v>
      </c>
      <c r="AD18" s="6">
        <f t="shared" si="11"/>
        <v>29.523658854166669</v>
      </c>
      <c r="AF18" s="1">
        <v>0.93784379959106445</v>
      </c>
      <c r="AG18" s="1">
        <v>390.38774999999998</v>
      </c>
      <c r="AH18">
        <f t="shared" si="12"/>
        <v>4.0163348765432092</v>
      </c>
      <c r="AI18" s="6">
        <f t="shared" si="13"/>
        <v>100.40837191358023</v>
      </c>
      <c r="AK18" s="15">
        <v>1.3397559999999999</v>
      </c>
      <c r="AL18" s="15">
        <v>130.54159999999999</v>
      </c>
      <c r="AM18">
        <f t="shared" si="14"/>
        <v>2.1756933333333333</v>
      </c>
      <c r="AN18" s="6">
        <f t="shared" si="15"/>
        <v>54.392333333333333</v>
      </c>
      <c r="AP18" s="17">
        <v>75</v>
      </c>
      <c r="AQ18">
        <f>K3</f>
        <v>217.03988359737249</v>
      </c>
      <c r="AR18">
        <f t="shared" si="16"/>
        <v>1.5244651615837883</v>
      </c>
    </row>
    <row r="19" spans="2:50" x14ac:dyDescent="0.15">
      <c r="B19" s="13">
        <v>1.5863938331604004</v>
      </c>
      <c r="C19" s="13">
        <v>19.686607421874999</v>
      </c>
      <c r="D19" s="6">
        <f t="shared" si="0"/>
        <v>0.39373214843749998</v>
      </c>
      <c r="E19" s="6">
        <f t="shared" si="1"/>
        <v>9.8433037109374997</v>
      </c>
      <c r="G19" s="13">
        <v>1.5862222909927368</v>
      </c>
      <c r="H19" s="13">
        <v>52.99989453125</v>
      </c>
      <c r="I19" s="6">
        <f t="shared" si="2"/>
        <v>1.0239546856887558</v>
      </c>
      <c r="J19" s="6">
        <f t="shared" si="3"/>
        <v>25.598867142218896</v>
      </c>
      <c r="L19" s="14">
        <v>1.5746562480926514</v>
      </c>
      <c r="M19" s="13">
        <v>59.177015625000003</v>
      </c>
      <c r="N19" s="6">
        <f t="shared" si="4"/>
        <v>1.0247102272727273</v>
      </c>
      <c r="O19" s="6">
        <f t="shared" si="5"/>
        <v>25.617755681818181</v>
      </c>
      <c r="R19" s="13">
        <v>139.048421875</v>
      </c>
      <c r="S19" s="6"/>
      <c r="T19" s="6"/>
      <c r="V19" s="13">
        <v>1.5844647884368896</v>
      </c>
      <c r="W19" s="13">
        <v>69.044328125000007</v>
      </c>
      <c r="X19">
        <f t="shared" si="8"/>
        <v>0.6974174558080809</v>
      </c>
      <c r="Y19" s="6">
        <f t="shared" si="9"/>
        <v>17.435436395202021</v>
      </c>
      <c r="AA19" s="13">
        <v>1.5856673717498779</v>
      </c>
      <c r="AB19" s="13">
        <v>30.759925781250001</v>
      </c>
      <c r="AC19">
        <f t="shared" si="10"/>
        <v>0.25633271484375003</v>
      </c>
      <c r="AD19" s="6">
        <f t="shared" si="11"/>
        <v>6.4083178710937512</v>
      </c>
      <c r="AF19" s="1">
        <v>1.0077905654907227</v>
      </c>
      <c r="AG19" s="1">
        <v>317.33987500000001</v>
      </c>
      <c r="AH19">
        <f t="shared" si="12"/>
        <v>3.2648135288065845</v>
      </c>
      <c r="AI19" s="6">
        <f t="shared" si="13"/>
        <v>81.620338220164612</v>
      </c>
      <c r="AK19" s="15">
        <v>1.5727</v>
      </c>
      <c r="AL19" s="15">
        <v>65.65822</v>
      </c>
      <c r="AM19">
        <f t="shared" si="14"/>
        <v>1.0943036666666666</v>
      </c>
      <c r="AN19" s="6">
        <f t="shared" si="15"/>
        <v>27.357591666666664</v>
      </c>
      <c r="AP19" s="17">
        <v>60</v>
      </c>
      <c r="AQ19">
        <f>P3</f>
        <v>184.20899621212121</v>
      </c>
      <c r="AR19">
        <f t="shared" si="16"/>
        <v>1.2938644848181187</v>
      </c>
    </row>
    <row r="20" spans="2:50" x14ac:dyDescent="0.15">
      <c r="B20" s="13">
        <v>1.8142528533935547</v>
      </c>
      <c r="C20" s="13">
        <v>-9.6282001953125</v>
      </c>
      <c r="D20" s="6">
        <f t="shared" si="0"/>
        <v>-0.19256400390625</v>
      </c>
      <c r="E20" s="6">
        <f t="shared" si="1"/>
        <v>-4.81410009765625</v>
      </c>
      <c r="G20" s="13">
        <v>1.8135842084884644</v>
      </c>
      <c r="H20" s="13">
        <v>22.448255859374999</v>
      </c>
      <c r="I20" s="6">
        <f t="shared" si="2"/>
        <v>0.43369891536659583</v>
      </c>
      <c r="J20" s="6">
        <f t="shared" si="3"/>
        <v>10.842472884164895</v>
      </c>
      <c r="L20" s="14">
        <v>1.8208962678909302</v>
      </c>
      <c r="M20" s="13">
        <v>-17.181677734375</v>
      </c>
      <c r="N20" s="6">
        <f t="shared" si="4"/>
        <v>-0.29751822916666665</v>
      </c>
      <c r="O20" s="6">
        <f t="shared" si="5"/>
        <v>-7.4379557291666663</v>
      </c>
      <c r="R20" s="13">
        <v>18.628281250000001</v>
      </c>
      <c r="S20" s="6"/>
      <c r="T20" s="6"/>
      <c r="V20" s="13">
        <v>1.814592719078064</v>
      </c>
      <c r="W20" s="13">
        <v>-1.6266475830078124</v>
      </c>
      <c r="X20">
        <f t="shared" si="8"/>
        <v>-1.643078366674558E-2</v>
      </c>
      <c r="Y20" s="6">
        <f t="shared" si="9"/>
        <v>-0.41076959166863947</v>
      </c>
      <c r="AA20" s="13">
        <v>1.8175766468048096</v>
      </c>
      <c r="AB20" s="13">
        <v>-31.189255859374999</v>
      </c>
      <c r="AC20">
        <f t="shared" si="10"/>
        <v>-0.25991046549479163</v>
      </c>
      <c r="AD20" s="6">
        <f t="shared" si="11"/>
        <v>-6.4977616373697904</v>
      </c>
      <c r="AF20" s="1">
        <v>1.0448369979858398</v>
      </c>
      <c r="AG20" s="1">
        <v>293.82265625000002</v>
      </c>
      <c r="AH20">
        <f t="shared" si="12"/>
        <v>3.0228668338477367</v>
      </c>
      <c r="AI20" s="6">
        <f t="shared" si="13"/>
        <v>75.571670846193413</v>
      </c>
      <c r="AK20" s="15">
        <v>1.8105960000000001</v>
      </c>
      <c r="AL20" s="15">
        <v>15.095549999999999</v>
      </c>
      <c r="AM20">
        <f t="shared" si="14"/>
        <v>0.2515925</v>
      </c>
      <c r="AN20" s="6">
        <f t="shared" si="15"/>
        <v>6.2898125</v>
      </c>
      <c r="AP20" s="17" t="s">
        <v>13</v>
      </c>
      <c r="AQ20">
        <f>U3</f>
        <v>198.12495580540238</v>
      </c>
      <c r="AR20">
        <f t="shared" si="16"/>
        <v>1.3916087115396893</v>
      </c>
    </row>
    <row r="21" spans="2:50" x14ac:dyDescent="0.15">
      <c r="B21" s="13">
        <v>2.0437819957733154</v>
      </c>
      <c r="C21" s="13">
        <v>-25.996289062500001</v>
      </c>
      <c r="D21" s="6">
        <f t="shared" si="0"/>
        <v>-0.51992578125</v>
      </c>
      <c r="E21" s="6">
        <f t="shared" si="1"/>
        <v>-12.99814453125</v>
      </c>
      <c r="G21" s="13">
        <v>2.042396068572998</v>
      </c>
      <c r="H21" s="13">
        <v>3.4422087402343751</v>
      </c>
      <c r="I21" s="6">
        <f t="shared" si="2"/>
        <v>6.6503260050895963E-2</v>
      </c>
      <c r="J21" s="6">
        <f t="shared" si="3"/>
        <v>1.662581501272399</v>
      </c>
      <c r="L21" s="14">
        <v>2.0655162334442139</v>
      </c>
      <c r="M21" s="13">
        <v>-63.906410156249997</v>
      </c>
      <c r="N21" s="6">
        <f t="shared" si="4"/>
        <v>-1.1066045048701298</v>
      </c>
      <c r="O21" s="6">
        <f t="shared" si="5"/>
        <v>-27.665112621753245</v>
      </c>
      <c r="R21" s="13">
        <v>-52.092476562500003</v>
      </c>
      <c r="S21" s="6"/>
      <c r="T21" s="6"/>
      <c r="V21" s="13">
        <v>2.0457553863525391</v>
      </c>
      <c r="W21" s="13">
        <v>-37.928574218750001</v>
      </c>
      <c r="X21">
        <f t="shared" si="8"/>
        <v>-0.38311691130050507</v>
      </c>
      <c r="Y21" s="6">
        <f t="shared" si="9"/>
        <v>-9.5779227825126263</v>
      </c>
      <c r="AA21" s="13">
        <v>2.0485885143280029</v>
      </c>
      <c r="AB21" s="13">
        <v>-53.720832031249998</v>
      </c>
      <c r="AC21">
        <f t="shared" si="10"/>
        <v>-0.44767360026041664</v>
      </c>
      <c r="AD21" s="6">
        <f t="shared" si="11"/>
        <v>-11.191840006510416</v>
      </c>
      <c r="AF21" s="1">
        <v>1.0407147407531738</v>
      </c>
      <c r="AG21" s="1">
        <v>305.41437500000001</v>
      </c>
      <c r="AH21">
        <f t="shared" si="12"/>
        <v>3.1421231995884775</v>
      </c>
      <c r="AI21" s="6">
        <f t="shared" si="13"/>
        <v>78.553079989711932</v>
      </c>
      <c r="AK21" s="15">
        <v>2.0518770000000002</v>
      </c>
      <c r="AL21" s="15">
        <v>-32.171999999999997</v>
      </c>
      <c r="AM21">
        <f t="shared" si="14"/>
        <v>-0.5361999999999999</v>
      </c>
      <c r="AN21" s="6">
        <f t="shared" si="15"/>
        <v>-13.404999999999998</v>
      </c>
      <c r="AP21" s="17" t="s">
        <v>14</v>
      </c>
      <c r="AQ21">
        <f>Z3</f>
        <v>169.88254419191918</v>
      </c>
      <c r="AR21">
        <f t="shared" si="16"/>
        <v>1.1932370027539694</v>
      </c>
    </row>
    <row r="22" spans="2:50" x14ac:dyDescent="0.15">
      <c r="B22" s="13">
        <v>2.2737483978271484</v>
      </c>
      <c r="C22" s="13">
        <v>-29.019769531249999</v>
      </c>
      <c r="D22" s="6">
        <f t="shared" si="0"/>
        <v>-0.58039539062500001</v>
      </c>
      <c r="E22" s="6">
        <f t="shared" si="1"/>
        <v>-14.509884765624999</v>
      </c>
      <c r="G22" s="13">
        <v>2.2722616195678711</v>
      </c>
      <c r="H22" s="13">
        <v>-32.131650390624998</v>
      </c>
      <c r="I22" s="6">
        <f t="shared" si="2"/>
        <v>-0.62078149904607804</v>
      </c>
      <c r="J22" s="6">
        <f t="shared" si="3"/>
        <v>-15.519537476151951</v>
      </c>
      <c r="L22" s="14">
        <v>2.3052845001220703</v>
      </c>
      <c r="M22" s="13">
        <v>-84.815898437499996</v>
      </c>
      <c r="N22" s="6">
        <f t="shared" si="4"/>
        <v>-1.468673566017316</v>
      </c>
      <c r="O22" s="6">
        <f t="shared" si="5"/>
        <v>-36.716839150432904</v>
      </c>
      <c r="R22" s="13">
        <v>-76.929796874999994</v>
      </c>
      <c r="S22" s="6"/>
      <c r="T22" s="6"/>
      <c r="V22" s="13">
        <v>2.2778031826019287</v>
      </c>
      <c r="W22" s="13">
        <v>-61.339484374999998</v>
      </c>
      <c r="X22">
        <f t="shared" si="8"/>
        <v>-0.61959075126262619</v>
      </c>
      <c r="Y22" s="6">
        <f t="shared" si="9"/>
        <v>-15.489768781565655</v>
      </c>
      <c r="AA22" s="13">
        <v>2.2787840366363525</v>
      </c>
      <c r="AB22" s="13">
        <v>-51.218007812499998</v>
      </c>
      <c r="AC22">
        <f t="shared" si="10"/>
        <v>-0.42681673177083329</v>
      </c>
      <c r="AD22" s="6">
        <f t="shared" si="11"/>
        <v>-10.670418294270831</v>
      </c>
      <c r="AF22" s="1">
        <v>1.0238256454467773</v>
      </c>
      <c r="AG22" s="1">
        <v>284.93571874999998</v>
      </c>
      <c r="AH22">
        <f t="shared" si="12"/>
        <v>2.9314374356995883</v>
      </c>
      <c r="AI22" s="6">
        <f t="shared" si="13"/>
        <v>73.285935892489704</v>
      </c>
      <c r="AK22" s="15">
        <v>2.2932980000000001</v>
      </c>
      <c r="AL22" s="15">
        <v>-70.264200000000002</v>
      </c>
      <c r="AM22">
        <f t="shared" si="14"/>
        <v>-1.1710700000000001</v>
      </c>
      <c r="AN22" s="6">
        <f t="shared" si="15"/>
        <v>-29.27675</v>
      </c>
      <c r="AP22" s="17">
        <v>30</v>
      </c>
      <c r="AQ22">
        <f>AE3</f>
        <v>137.56135416666666</v>
      </c>
      <c r="AR22">
        <f t="shared" si="16"/>
        <v>0.96621638627671558</v>
      </c>
    </row>
    <row r="23" spans="2:50" x14ac:dyDescent="0.15">
      <c r="B23" s="13">
        <v>2.50327467918396</v>
      </c>
      <c r="C23" s="13">
        <v>-21.073078124999999</v>
      </c>
      <c r="D23" s="6">
        <f t="shared" si="0"/>
        <v>-0.4214615625</v>
      </c>
      <c r="E23" s="6">
        <f t="shared" si="1"/>
        <v>-10.536539062499999</v>
      </c>
      <c r="G23" s="13">
        <v>2.5022356510162354</v>
      </c>
      <c r="H23" s="13">
        <v>-44.45287890625</v>
      </c>
      <c r="I23" s="6">
        <f t="shared" si="2"/>
        <v>-0.85882687222275889</v>
      </c>
      <c r="J23" s="6">
        <f t="shared" si="3"/>
        <v>-21.470671805568973</v>
      </c>
      <c r="L23" s="14">
        <v>2.5398070812225342</v>
      </c>
      <c r="M23" s="13">
        <v>-93.627726562500001</v>
      </c>
      <c r="N23" s="6">
        <f t="shared" si="4"/>
        <v>-1.6212593344155843</v>
      </c>
      <c r="O23" s="6">
        <f t="shared" si="5"/>
        <v>-40.531483360389608</v>
      </c>
      <c r="R23" s="13">
        <v>-94.672773437499998</v>
      </c>
      <c r="S23" s="6"/>
      <c r="T23" s="6"/>
      <c r="V23" s="13">
        <v>2.5096020698547363</v>
      </c>
      <c r="W23" s="13">
        <v>-75.08684375</v>
      </c>
      <c r="X23">
        <f t="shared" si="8"/>
        <v>-0.75845296717171717</v>
      </c>
      <c r="Y23" s="6">
        <f t="shared" si="9"/>
        <v>-18.96132417929293</v>
      </c>
      <c r="AA23" s="13">
        <v>2.5081918239593506</v>
      </c>
      <c r="AB23" s="13">
        <v>-38.294449218750003</v>
      </c>
      <c r="AC23">
        <f t="shared" si="10"/>
        <v>-0.31912041015625003</v>
      </c>
      <c r="AD23" s="6">
        <f t="shared" si="11"/>
        <v>-7.978010253906251</v>
      </c>
      <c r="AF23" s="1">
        <v>1.0153870582580566</v>
      </c>
      <c r="AG23" s="1">
        <v>167.38220312499999</v>
      </c>
      <c r="AH23">
        <f t="shared" si="12"/>
        <v>1.7220391268004114</v>
      </c>
      <c r="AI23" s="6">
        <f t="shared" si="13"/>
        <v>43.050978170010282</v>
      </c>
      <c r="AK23" s="15">
        <v>2.530535</v>
      </c>
      <c r="AL23" s="15">
        <v>-90.191000000000003</v>
      </c>
      <c r="AM23">
        <f t="shared" si="14"/>
        <v>-1.5031833333333333</v>
      </c>
      <c r="AN23" s="7">
        <f t="shared" si="15"/>
        <v>-37.579583333333332</v>
      </c>
      <c r="AP23" s="17">
        <v>15</v>
      </c>
      <c r="AQ23">
        <f>AJ3</f>
        <v>134.85043724279834</v>
      </c>
      <c r="AR23">
        <f t="shared" si="16"/>
        <v>0.94717519284310836</v>
      </c>
    </row>
    <row r="24" spans="2:50" x14ac:dyDescent="0.15">
      <c r="B24" s="13">
        <v>2.7312707901000977</v>
      </c>
      <c r="C24" s="13">
        <v>-0.76269921875000002</v>
      </c>
      <c r="D24" s="6">
        <f t="shared" si="0"/>
        <v>-1.5253984375E-2</v>
      </c>
      <c r="E24" s="6">
        <f t="shared" si="1"/>
        <v>-0.38134960937500001</v>
      </c>
      <c r="G24" s="13">
        <v>2.7309274673461914</v>
      </c>
      <c r="H24" s="13">
        <v>-39.275050781250002</v>
      </c>
      <c r="I24" s="6">
        <f t="shared" si="2"/>
        <v>-0.7587915529607806</v>
      </c>
      <c r="J24" s="6">
        <f t="shared" si="3"/>
        <v>-18.969788824019513</v>
      </c>
      <c r="L24" s="14">
        <v>2.7692029476165771</v>
      </c>
      <c r="M24" s="13">
        <v>-90.853437499999998</v>
      </c>
      <c r="N24" s="6">
        <f t="shared" si="4"/>
        <v>-1.573219696969697</v>
      </c>
      <c r="O24" s="6">
        <f t="shared" si="5"/>
        <v>-39.330492424242422</v>
      </c>
      <c r="R24" s="13">
        <v>-120.17775</v>
      </c>
      <c r="S24" s="6"/>
      <c r="T24" s="6"/>
      <c r="V24" s="13">
        <v>2.7393622398376465</v>
      </c>
      <c r="W24" s="13">
        <v>-64.510105468749998</v>
      </c>
      <c r="X24">
        <f t="shared" si="8"/>
        <v>-0.65161722695707069</v>
      </c>
      <c r="Y24" s="8">
        <f t="shared" si="9"/>
        <v>-16.290430673926767</v>
      </c>
      <c r="AA24" s="13">
        <v>2.7362840175628662</v>
      </c>
      <c r="AB24" s="13">
        <v>-18.858718750000001</v>
      </c>
      <c r="AC24">
        <f t="shared" si="10"/>
        <v>-0.15715598958333335</v>
      </c>
      <c r="AD24" s="7">
        <f t="shared" si="11"/>
        <v>-3.9288997395833336</v>
      </c>
      <c r="AF24" s="1">
        <v>0.99803256988525391</v>
      </c>
      <c r="AG24" s="1">
        <v>24.909810546875001</v>
      </c>
      <c r="AH24">
        <f t="shared" si="12"/>
        <v>0.25627377105838478</v>
      </c>
      <c r="AI24" s="6">
        <f t="shared" si="13"/>
        <v>6.4068442764596192</v>
      </c>
      <c r="AK24" s="15">
        <v>2.7615639999999999</v>
      </c>
      <c r="AL24" s="15">
        <v>-85.026300000000006</v>
      </c>
      <c r="AM24">
        <f t="shared" si="14"/>
        <v>-1.4171050000000001</v>
      </c>
      <c r="AN24" s="6">
        <f t="shared" si="15"/>
        <v>-35.427624999999999</v>
      </c>
      <c r="AP24" s="17">
        <v>0</v>
      </c>
      <c r="AQ24">
        <f>AO3</f>
        <v>142.37116666666668</v>
      </c>
      <c r="AR24">
        <f>AQ24/$AQ$24</f>
        <v>1</v>
      </c>
    </row>
    <row r="25" spans="2:50" x14ac:dyDescent="0.15">
      <c r="B25" s="13">
        <v>2.9583797454833984</v>
      </c>
      <c r="C25" s="13">
        <v>12.7334951171875</v>
      </c>
      <c r="D25" s="6">
        <f t="shared" si="0"/>
        <v>0.25466990234374998</v>
      </c>
      <c r="E25" s="6">
        <f t="shared" si="1"/>
        <v>6.3667475585937492</v>
      </c>
      <c r="G25" s="13">
        <v>2.9583518505096436</v>
      </c>
      <c r="H25" s="13">
        <v>-21.752615234375</v>
      </c>
      <c r="I25" s="6">
        <f t="shared" si="2"/>
        <v>-0.42025918149874419</v>
      </c>
      <c r="J25" s="6">
        <f t="shared" si="3"/>
        <v>-10.506479537468605</v>
      </c>
      <c r="L25" s="14">
        <v>2.9926836490631104</v>
      </c>
      <c r="M25" s="13">
        <v>-82.061445312499998</v>
      </c>
      <c r="N25" s="6">
        <f t="shared" si="4"/>
        <v>-1.4209774080086579</v>
      </c>
      <c r="O25" s="6">
        <f t="shared" si="5"/>
        <v>-35.524435200216445</v>
      </c>
      <c r="R25" s="13">
        <v>-137.124453125</v>
      </c>
      <c r="S25" s="6"/>
      <c r="T25" s="6"/>
      <c r="V25" s="13">
        <v>2.9663639068603516</v>
      </c>
      <c r="W25" s="13">
        <v>-44.020843749999997</v>
      </c>
      <c r="X25">
        <f t="shared" si="8"/>
        <v>-0.44465498737373732</v>
      </c>
      <c r="Y25" s="6">
        <f t="shared" si="9"/>
        <v>-11.116374684343434</v>
      </c>
      <c r="AA25" s="13">
        <v>2.9626529216766357</v>
      </c>
      <c r="AB25" s="13">
        <v>3.543012451171875</v>
      </c>
      <c r="AC25">
        <f t="shared" si="10"/>
        <v>2.9525103759765626E-2</v>
      </c>
      <c r="AD25" s="6">
        <f t="shared" si="11"/>
        <v>0.73812759399414063</v>
      </c>
      <c r="AF25" s="1">
        <v>0.96169710159301758</v>
      </c>
      <c r="AG25" s="1">
        <v>-83.955265624999996</v>
      </c>
      <c r="AH25">
        <f t="shared" si="12"/>
        <v>-0.86373730066872423</v>
      </c>
      <c r="AI25" s="6">
        <f t="shared" si="13"/>
        <v>-21.593432516718106</v>
      </c>
      <c r="AK25" s="15">
        <v>2.9879129999999998</v>
      </c>
      <c r="AL25" s="15">
        <v>-72.915800000000004</v>
      </c>
      <c r="AM25">
        <f t="shared" si="14"/>
        <v>-1.2152633333333334</v>
      </c>
      <c r="AN25" s="6">
        <f t="shared" si="15"/>
        <v>-30.381583333333335</v>
      </c>
    </row>
    <row r="26" spans="2:50" x14ac:dyDescent="0.15">
      <c r="B26" s="13">
        <v>3.1859509944915771</v>
      </c>
      <c r="C26" s="13">
        <v>10.7017021484375</v>
      </c>
      <c r="D26" s="12">
        <f t="shared" si="0"/>
        <v>0.21403404296875</v>
      </c>
      <c r="E26" s="12">
        <f t="shared" si="1"/>
        <v>5.3508510742187498</v>
      </c>
      <c r="G26" s="13">
        <v>3.1857478618621826</v>
      </c>
      <c r="H26" s="13">
        <v>-16.123213867187498</v>
      </c>
      <c r="I26" s="6"/>
      <c r="J26" s="6"/>
      <c r="L26" s="14">
        <v>3.2104613780975342</v>
      </c>
      <c r="M26" s="13">
        <v>-64.58573046875</v>
      </c>
      <c r="N26" s="6">
        <f t="shared" si="4"/>
        <v>-1.1183676271645022</v>
      </c>
      <c r="O26" s="6">
        <f t="shared" si="5"/>
        <v>-27.959190679112556</v>
      </c>
      <c r="R26" s="13">
        <v>-147.53801562500001</v>
      </c>
      <c r="S26" s="6"/>
      <c r="T26" s="7"/>
      <c r="V26" s="13">
        <v>3.1913344860076904</v>
      </c>
      <c r="W26" s="13">
        <v>-30.671554687499999</v>
      </c>
      <c r="X26">
        <f t="shared" si="8"/>
        <v>-0.3098136837121212</v>
      </c>
      <c r="Y26" s="6">
        <f t="shared" si="9"/>
        <v>-7.7453420928030301</v>
      </c>
      <c r="AA26" s="13">
        <v>3.1881754398345947</v>
      </c>
      <c r="AB26" s="13">
        <v>10.4248994140625</v>
      </c>
      <c r="AC26">
        <f t="shared" si="10"/>
        <v>8.6874161783854167E-2</v>
      </c>
      <c r="AD26" s="6">
        <f t="shared" si="11"/>
        <v>2.1718540445963543</v>
      </c>
      <c r="AF26" s="1">
        <v>0.91808223724365234</v>
      </c>
      <c r="AG26" s="1">
        <v>-173.16228125000001</v>
      </c>
      <c r="AH26">
        <f t="shared" si="12"/>
        <v>-1.7815049511316872</v>
      </c>
      <c r="AI26" s="6">
        <f t="shared" si="13"/>
        <v>-44.537623778292179</v>
      </c>
      <c r="AK26" s="15">
        <v>3.2111559999999999</v>
      </c>
      <c r="AL26" s="15">
        <v>-66.783299999999997</v>
      </c>
      <c r="AM26">
        <f t="shared" si="14"/>
        <v>-1.1130549999999999</v>
      </c>
      <c r="AN26" s="6">
        <f t="shared" si="15"/>
        <v>-27.826374999999999</v>
      </c>
      <c r="AQ26" t="s">
        <v>15</v>
      </c>
      <c r="AR26" t="s">
        <v>16</v>
      </c>
      <c r="AW26" t="s">
        <v>17</v>
      </c>
    </row>
    <row r="27" spans="2:50" x14ac:dyDescent="0.15">
      <c r="B27" s="13">
        <v>3.4130170345306396</v>
      </c>
      <c r="C27" s="13">
        <v>-22.973275390624998</v>
      </c>
      <c r="D27" s="6">
        <f t="shared" si="0"/>
        <v>-0.45946550781249995</v>
      </c>
      <c r="E27" s="6">
        <f t="shared" si="1"/>
        <v>-11.486637695312499</v>
      </c>
      <c r="G27" s="13">
        <v>3.4127397537231445</v>
      </c>
      <c r="H27" s="13">
        <v>-54.006539062500003</v>
      </c>
      <c r="I27" s="6"/>
      <c r="J27" s="6"/>
      <c r="L27" s="14">
        <v>3.423473596572876</v>
      </c>
      <c r="M27" s="13">
        <v>-47.227097656250002</v>
      </c>
      <c r="N27" s="6">
        <f t="shared" si="4"/>
        <v>-0.8177852408008659</v>
      </c>
      <c r="O27" s="6">
        <f t="shared" si="5"/>
        <v>-20.444631020021646</v>
      </c>
      <c r="R27" s="13">
        <v>-122.7709296875</v>
      </c>
      <c r="S27" s="6"/>
      <c r="T27" s="6"/>
      <c r="V27" s="13">
        <v>3.4150054454803467</v>
      </c>
      <c r="W27" s="13">
        <v>-55.309671874999999</v>
      </c>
      <c r="X27">
        <f t="shared" si="8"/>
        <v>-0.55868355429292926</v>
      </c>
      <c r="Y27" s="6">
        <f t="shared" si="9"/>
        <v>-13.967088857323231</v>
      </c>
      <c r="AA27" s="13">
        <v>3.4135837554931641</v>
      </c>
      <c r="AB27" s="13">
        <v>-19.360400390624999</v>
      </c>
      <c r="AC27">
        <f t="shared" si="10"/>
        <v>-0.16133666992187498</v>
      </c>
      <c r="AD27" s="6">
        <f t="shared" si="11"/>
        <v>-4.0334167480468741</v>
      </c>
      <c r="AF27" s="1">
        <v>0.87159824371337891</v>
      </c>
      <c r="AG27" s="1">
        <v>-277.84346875</v>
      </c>
      <c r="AH27">
        <f t="shared" si="12"/>
        <v>-2.8584719007201644</v>
      </c>
      <c r="AI27" s="6">
        <f t="shared" si="13"/>
        <v>-71.461797518004104</v>
      </c>
      <c r="AK27" s="15">
        <v>3.4300660000000001</v>
      </c>
      <c r="AL27" s="15">
        <v>-71.600099999999998</v>
      </c>
      <c r="AM27">
        <f t="shared" si="14"/>
        <v>-1.193335</v>
      </c>
      <c r="AN27" s="6">
        <f t="shared" si="15"/>
        <v>-29.833375</v>
      </c>
      <c r="AP27" s="9">
        <v>90</v>
      </c>
      <c r="AQ27" s="9">
        <v>188.38433333333333</v>
      </c>
      <c r="AR27">
        <v>300.82159999999999</v>
      </c>
      <c r="AS27">
        <f t="shared" ref="AS27:AS34" si="17">AR27/$AR$34</f>
        <v>1.4692256447425229</v>
      </c>
      <c r="AU27" s="10"/>
      <c r="AW27">
        <v>1.5</v>
      </c>
      <c r="AX27">
        <f t="shared" ref="AX27:AX34" si="18">$AR$34*AW27</f>
        <v>307.12260000000003</v>
      </c>
    </row>
    <row r="28" spans="2:50" x14ac:dyDescent="0.15">
      <c r="B28" s="13">
        <v>3.636235237121582</v>
      </c>
      <c r="C28" s="13">
        <v>-72.872867187500006</v>
      </c>
      <c r="D28" s="6">
        <f t="shared" si="0"/>
        <v>-1.45745734375</v>
      </c>
      <c r="E28" s="6">
        <f t="shared" si="1"/>
        <v>-36.436433593750003</v>
      </c>
      <c r="G28" s="13">
        <v>3.6361472606658936</v>
      </c>
      <c r="H28" s="13">
        <v>-118.3920859375</v>
      </c>
      <c r="I28" s="6"/>
      <c r="J28" s="6"/>
      <c r="L28" s="14">
        <v>3.6338834762573242</v>
      </c>
      <c r="M28" s="13">
        <v>-45.119687499999998</v>
      </c>
      <c r="N28" s="6">
        <f t="shared" si="4"/>
        <v>-0.78129329004328996</v>
      </c>
      <c r="O28" s="6">
        <f t="shared" si="5"/>
        <v>-19.532332251082249</v>
      </c>
      <c r="R28" s="13">
        <v>-105.24578906249999</v>
      </c>
      <c r="S28" s="6"/>
      <c r="T28" s="6"/>
      <c r="V28" s="13">
        <v>3.6363494396209717</v>
      </c>
      <c r="W28" s="13">
        <v>-123.6478046875</v>
      </c>
      <c r="X28">
        <f t="shared" si="8"/>
        <v>-1.2489677241161616</v>
      </c>
      <c r="Y28" s="6">
        <f t="shared" si="9"/>
        <v>-31.224193102904042</v>
      </c>
      <c r="AA28" s="13">
        <v>3.6379709243774414</v>
      </c>
      <c r="AB28" s="13">
        <v>-98.313914062500004</v>
      </c>
      <c r="AC28">
        <f t="shared" si="10"/>
        <v>-0.81928261718750006</v>
      </c>
      <c r="AD28" s="6">
        <f t="shared" si="11"/>
        <v>-20.482065429687502</v>
      </c>
      <c r="AF28" s="1">
        <v>0.80473423004150391</v>
      </c>
      <c r="AG28" s="1">
        <v>-370.31896875000001</v>
      </c>
      <c r="AH28">
        <f t="shared" si="12"/>
        <v>-3.8098659336419751</v>
      </c>
      <c r="AI28" s="6">
        <f t="shared" si="13"/>
        <v>-95.246648341049379</v>
      </c>
      <c r="AK28" s="15">
        <v>3.6404580000000002</v>
      </c>
      <c r="AL28" s="15">
        <v>-77.185100000000006</v>
      </c>
      <c r="AM28">
        <f t="shared" si="14"/>
        <v>-1.2864183333333334</v>
      </c>
      <c r="AN28" s="6">
        <f t="shared" si="15"/>
        <v>-32.160458333333338</v>
      </c>
      <c r="AP28" s="9">
        <v>75</v>
      </c>
      <c r="AQ28" s="9">
        <v>197.66486347243688</v>
      </c>
      <c r="AR28">
        <v>267.98763523956723</v>
      </c>
      <c r="AS28">
        <f t="shared" si="17"/>
        <v>1.3088631473533723</v>
      </c>
      <c r="AU28" s="10"/>
      <c r="AW28">
        <v>1.4746633188412177</v>
      </c>
      <c r="AX28">
        <f t="shared" si="18"/>
        <v>301.93495507142916</v>
      </c>
    </row>
    <row r="29" spans="2:50" x14ac:dyDescent="0.15">
      <c r="B29" s="13">
        <v>3.8522725105285645</v>
      </c>
      <c r="C29" s="13">
        <v>-133.58687499999999</v>
      </c>
      <c r="D29" s="6">
        <f t="shared" si="0"/>
        <v>-2.6717374999999999</v>
      </c>
      <c r="E29" s="6">
        <f t="shared" si="1"/>
        <v>-66.793437499999996</v>
      </c>
      <c r="G29" s="13">
        <v>3.8516876697540283</v>
      </c>
      <c r="H29" s="13">
        <v>-164.661265625</v>
      </c>
      <c r="I29" s="6"/>
      <c r="J29" s="6"/>
      <c r="M29" s="13">
        <v>-71.504007812500006</v>
      </c>
      <c r="N29" s="6">
        <f t="shared" si="4"/>
        <v>-1.2381646374458875</v>
      </c>
      <c r="O29" s="6">
        <f t="shared" si="5"/>
        <v>-30.954115936147186</v>
      </c>
      <c r="R29" s="13">
        <v>-130.40884374999999</v>
      </c>
      <c r="S29" s="6"/>
      <c r="T29" s="6"/>
      <c r="V29" s="13">
        <v>3.8512299060821533</v>
      </c>
      <c r="W29" s="13">
        <v>-213.64310937499999</v>
      </c>
      <c r="X29">
        <f t="shared" si="8"/>
        <v>-2.1580112058080809</v>
      </c>
      <c r="Y29" s="6">
        <f t="shared" si="9"/>
        <v>-53.950280145202022</v>
      </c>
      <c r="AA29" s="13">
        <v>3.8577313423156738</v>
      </c>
      <c r="AB29" s="13">
        <v>-205.30087499999999</v>
      </c>
      <c r="AC29">
        <f t="shared" si="10"/>
        <v>-1.7108406249999999</v>
      </c>
      <c r="AD29" s="6">
        <f t="shared" si="11"/>
        <v>-42.771015624999997</v>
      </c>
      <c r="AF29" s="1">
        <v>0.70071601867675781</v>
      </c>
      <c r="AG29" s="1">
        <v>-413.56221875</v>
      </c>
      <c r="AH29">
        <f t="shared" si="12"/>
        <v>-4.2547553369341564</v>
      </c>
      <c r="AI29" s="6">
        <f t="shared" si="13"/>
        <v>-106.36888342335391</v>
      </c>
      <c r="AK29" s="15">
        <v>3.8414250000000001</v>
      </c>
      <c r="AN29" s="6"/>
      <c r="AP29" s="9">
        <v>60</v>
      </c>
      <c r="AQ29" s="9">
        <v>178.06474425585961</v>
      </c>
      <c r="AR29">
        <v>250.44008658008661</v>
      </c>
      <c r="AS29">
        <f t="shared" si="17"/>
        <v>1.2231601642800951</v>
      </c>
      <c r="AU29" s="10"/>
      <c r="AW29">
        <v>1.4029637244338282</v>
      </c>
      <c r="AX29">
        <f t="shared" si="18"/>
        <v>287.25457783586722</v>
      </c>
    </row>
    <row r="30" spans="2:50" x14ac:dyDescent="0.15">
      <c r="B30" s="13">
        <v>4.0574474334716797</v>
      </c>
      <c r="C30" s="13">
        <v>-199.56089062500001</v>
      </c>
      <c r="D30" s="6">
        <f t="shared" si="0"/>
        <v>-3.9912178125000004</v>
      </c>
      <c r="E30" s="6">
        <f t="shared" si="1"/>
        <v>-99.780445312500007</v>
      </c>
      <c r="G30" s="13">
        <v>4.0558619499206543</v>
      </c>
      <c r="H30" s="13">
        <v>-211.6640625</v>
      </c>
      <c r="I30" s="12"/>
      <c r="J30" s="12"/>
      <c r="M30" s="13">
        <v>-121.2716328125</v>
      </c>
      <c r="N30" s="6">
        <f t="shared" si="4"/>
        <v>-2.0999416937229438</v>
      </c>
      <c r="O30" s="6">
        <f t="shared" si="5"/>
        <v>-52.498542343073595</v>
      </c>
      <c r="R30" s="13">
        <v>-191.10503125</v>
      </c>
      <c r="S30" s="6"/>
      <c r="T30" s="6"/>
      <c r="V30" s="13">
        <v>4.0549592971801758</v>
      </c>
      <c r="W30" s="13">
        <v>-301.63268749999997</v>
      </c>
      <c r="X30">
        <f t="shared" si="8"/>
        <v>-3.046794823232323</v>
      </c>
      <c r="Y30" s="6">
        <f t="shared" si="9"/>
        <v>-76.16987058080808</v>
      </c>
      <c r="AA30" s="13">
        <v>4.0674099922180176</v>
      </c>
      <c r="AB30" s="13">
        <v>-324.39850000000001</v>
      </c>
      <c r="AC30">
        <f t="shared" si="10"/>
        <v>-2.7033208333333336</v>
      </c>
      <c r="AD30" s="6">
        <f t="shared" si="11"/>
        <v>-67.583020833333336</v>
      </c>
      <c r="AF30" s="1">
        <v>0.58484554290771484</v>
      </c>
      <c r="AG30" s="1">
        <v>-388.95949999999999</v>
      </c>
      <c r="AH30">
        <f t="shared" si="12"/>
        <v>-4.0016409465020573</v>
      </c>
      <c r="AI30" s="6">
        <f t="shared" si="13"/>
        <v>-100.04102366255142</v>
      </c>
      <c r="AK30" s="15">
        <v>4.0354530000000004</v>
      </c>
      <c r="AN30" s="6"/>
      <c r="AP30" s="9" t="s">
        <v>18</v>
      </c>
      <c r="AQ30" s="9">
        <v>206.41725601131543</v>
      </c>
      <c r="AR30">
        <v>237.18659401074814</v>
      </c>
      <c r="AS30">
        <f t="shared" si="17"/>
        <v>1.158429536009796</v>
      </c>
      <c r="AU30" s="10"/>
      <c r="AW30">
        <v>1.2973017787506802</v>
      </c>
      <c r="AX30">
        <f t="shared" si="18"/>
        <v>265.62046351635576</v>
      </c>
    </row>
    <row r="31" spans="2:50" x14ac:dyDescent="0.15">
      <c r="B31" s="13">
        <v>4.2487258911132812</v>
      </c>
      <c r="C31" s="13">
        <v>-270.18606249999999</v>
      </c>
      <c r="D31" s="6">
        <f t="shared" si="0"/>
        <v>-5.4037212500000003</v>
      </c>
      <c r="E31" s="6">
        <f t="shared" si="1"/>
        <v>-135.09303125</v>
      </c>
      <c r="G31" s="11"/>
      <c r="H31" s="13">
        <v>-284.38193749999999</v>
      </c>
      <c r="I31" s="12"/>
      <c r="J31" s="12"/>
      <c r="M31" s="13">
        <v>-177.03301562499999</v>
      </c>
      <c r="N31" s="6">
        <f t="shared" si="4"/>
        <v>-3.0655067640692639</v>
      </c>
      <c r="O31" s="6">
        <f t="shared" si="5"/>
        <v>-76.637669101731603</v>
      </c>
      <c r="R31" s="13">
        <v>-262.71293750000001</v>
      </c>
      <c r="S31" s="6"/>
      <c r="T31" s="6"/>
      <c r="V31" s="13">
        <v>4.2444663047790527</v>
      </c>
      <c r="W31" s="13">
        <v>-394.94293750000003</v>
      </c>
      <c r="X31">
        <f t="shared" si="8"/>
        <v>-3.9893226010101013</v>
      </c>
      <c r="Y31" s="6">
        <f t="shared" si="9"/>
        <v>-99.733065025252529</v>
      </c>
      <c r="AA31" s="13">
        <v>4.261932373046875</v>
      </c>
      <c r="AB31" s="13">
        <v>-433.33796875000002</v>
      </c>
      <c r="AC31">
        <f t="shared" si="10"/>
        <v>-3.6111497395833334</v>
      </c>
      <c r="AD31" s="6">
        <f t="shared" si="11"/>
        <v>-90.278743489583334</v>
      </c>
      <c r="AF31" s="1">
        <v>0.47927188873291016</v>
      </c>
      <c r="AG31" s="1">
        <v>-348.71659375000002</v>
      </c>
      <c r="AH31">
        <f t="shared" si="12"/>
        <v>-3.5876192772633746</v>
      </c>
      <c r="AI31" s="6">
        <f t="shared" si="13"/>
        <v>-89.690481931584358</v>
      </c>
      <c r="AK31" s="15">
        <v>4.2229369999999999</v>
      </c>
      <c r="AN31" s="6"/>
      <c r="AP31" s="9" t="s">
        <v>19</v>
      </c>
      <c r="AQ31" s="9">
        <v>124.86649831649832</v>
      </c>
      <c r="AR31">
        <v>286.91388888888889</v>
      </c>
      <c r="AS31">
        <f t="shared" si="17"/>
        <v>1.4012997849501578</v>
      </c>
      <c r="AU31" s="10"/>
      <c r="AW31">
        <v>1.2973017787506802</v>
      </c>
      <c r="AX31">
        <f t="shared" si="18"/>
        <v>265.62046351635576</v>
      </c>
    </row>
    <row r="32" spans="2:50" x14ac:dyDescent="0.15">
      <c r="B32" s="13">
        <v>4.4220361709594727</v>
      </c>
      <c r="C32" s="13">
        <v>-333.92209374999999</v>
      </c>
      <c r="D32" s="6">
        <f t="shared" si="0"/>
        <v>-6.6784418749999999</v>
      </c>
      <c r="E32" s="6">
        <f t="shared" si="1"/>
        <v>-166.96104687499999</v>
      </c>
      <c r="H32" s="13">
        <v>-350.77759374999999</v>
      </c>
      <c r="I32" s="12"/>
      <c r="J32" s="12"/>
      <c r="M32" s="13">
        <v>-237.979765625</v>
      </c>
      <c r="N32" s="6">
        <f t="shared" si="4"/>
        <v>-4.1208617424242426</v>
      </c>
      <c r="O32" s="6">
        <f t="shared" si="5"/>
        <v>-103.02154356060606</v>
      </c>
      <c r="R32" s="13">
        <v>-326.03165625000003</v>
      </c>
      <c r="S32" s="6"/>
      <c r="T32" s="6"/>
      <c r="V32" s="13">
        <v>4.4178686141967773</v>
      </c>
      <c r="W32" s="13">
        <v>-493.31587500000001</v>
      </c>
      <c r="X32">
        <f t="shared" si="8"/>
        <v>-4.9829886363636362</v>
      </c>
      <c r="Y32" s="6">
        <f t="shared" si="9"/>
        <v>-124.57471590909091</v>
      </c>
      <c r="AA32" s="13">
        <v>4.4388003349304199</v>
      </c>
      <c r="AB32" s="13">
        <v>-533.48006250000003</v>
      </c>
      <c r="AC32">
        <f t="shared" si="10"/>
        <v>-4.4456671875000007</v>
      </c>
      <c r="AD32" s="6">
        <f t="shared" si="11"/>
        <v>-111.14167968750002</v>
      </c>
      <c r="AF32" s="1">
        <v>0.37490177154541016</v>
      </c>
      <c r="AG32" s="1">
        <v>-346.30103124999999</v>
      </c>
      <c r="AH32">
        <f t="shared" si="12"/>
        <v>-3.5627678112139916</v>
      </c>
      <c r="AI32" s="6">
        <f t="shared" si="13"/>
        <v>-89.069195280349788</v>
      </c>
      <c r="AK32" s="15">
        <v>4.3987949999999998</v>
      </c>
      <c r="AN32" s="6"/>
      <c r="AP32" s="9">
        <v>30</v>
      </c>
      <c r="AQ32" s="9">
        <v>107.28048611111112</v>
      </c>
      <c r="AR32">
        <v>248.10958333333332</v>
      </c>
      <c r="AS32">
        <f t="shared" si="17"/>
        <v>1.211777886094999</v>
      </c>
      <c r="AU32" s="10"/>
      <c r="AW32">
        <v>1.176776695296637</v>
      </c>
      <c r="AX32">
        <f t="shared" si="18"/>
        <v>240.94314551927394</v>
      </c>
    </row>
    <row r="33" spans="2:50" x14ac:dyDescent="0.15">
      <c r="B33" s="13">
        <v>4.5731840133666992</v>
      </c>
      <c r="C33" s="13">
        <v>-363.94159374999998</v>
      </c>
      <c r="D33" s="6">
        <f t="shared" si="0"/>
        <v>-7.2788318749999998</v>
      </c>
      <c r="E33" s="6">
        <f t="shared" si="1"/>
        <v>-181.97079687499999</v>
      </c>
      <c r="H33" s="13">
        <v>-401.55953125000002</v>
      </c>
      <c r="I33" s="12"/>
      <c r="J33" s="12"/>
      <c r="M33" s="13">
        <v>-295.36884375</v>
      </c>
      <c r="N33" s="6">
        <f t="shared" si="4"/>
        <v>-5.1146120129870125</v>
      </c>
      <c r="O33" s="6">
        <f t="shared" si="5"/>
        <v>-127.86530032467532</v>
      </c>
      <c r="R33" s="13">
        <v>-382.63156249999997</v>
      </c>
      <c r="S33" s="6"/>
      <c r="T33" s="6"/>
      <c r="V33" s="13">
        <v>4.5719804763793945</v>
      </c>
      <c r="W33" s="13">
        <v>-577.09681250000006</v>
      </c>
      <c r="X33">
        <f t="shared" si="8"/>
        <v>-5.8292607323232328</v>
      </c>
      <c r="Y33" s="6">
        <f t="shared" si="9"/>
        <v>-145.73151830808081</v>
      </c>
      <c r="AA33" s="13">
        <v>4.5939235687255859</v>
      </c>
      <c r="AB33" s="13">
        <v>-610.25406250000003</v>
      </c>
      <c r="AC33">
        <f t="shared" si="10"/>
        <v>-5.0854505208333336</v>
      </c>
      <c r="AD33" s="6">
        <f t="shared" si="11"/>
        <v>-127.13626302083334</v>
      </c>
      <c r="AF33" s="1">
        <v>0.2683868408203125</v>
      </c>
      <c r="AG33" s="1">
        <v>-389.42843749999997</v>
      </c>
      <c r="AH33">
        <f t="shared" si="12"/>
        <v>-4.0064654063786005</v>
      </c>
      <c r="AI33" s="6">
        <f t="shared" si="13"/>
        <v>-100.16163515946501</v>
      </c>
      <c r="AK33" s="15">
        <v>4.5559060000000002</v>
      </c>
      <c r="AN33" s="6"/>
      <c r="AP33" s="9">
        <v>15</v>
      </c>
      <c r="AQ33" s="9">
        <v>116.75214334705075</v>
      </c>
      <c r="AR33">
        <v>216.09819958847734</v>
      </c>
      <c r="AS33">
        <f t="shared" si="17"/>
        <v>1.0554329097979633</v>
      </c>
      <c r="AU33" s="10"/>
      <c r="AW33">
        <v>1.0658361384997892</v>
      </c>
      <c r="AX33">
        <f t="shared" si="18"/>
        <v>218.22824402001024</v>
      </c>
    </row>
    <row r="34" spans="2:50" x14ac:dyDescent="0.15">
      <c r="B34" s="13">
        <v>4.6985998153686523</v>
      </c>
      <c r="C34" s="13">
        <v>-367.36018749999999</v>
      </c>
      <c r="D34" s="6">
        <f t="shared" si="0"/>
        <v>-7.3472037500000003</v>
      </c>
      <c r="E34" s="6">
        <f t="shared" si="1"/>
        <v>-183.68009375</v>
      </c>
      <c r="H34" s="13">
        <v>-403.1534375</v>
      </c>
      <c r="I34" s="6"/>
      <c r="J34" s="6"/>
      <c r="M34" s="13">
        <v>-351.76575000000003</v>
      </c>
      <c r="N34" s="6">
        <f t="shared" si="4"/>
        <v>-6.0911818181818189</v>
      </c>
      <c r="O34" s="6">
        <f t="shared" si="5"/>
        <v>-152.27954545454548</v>
      </c>
      <c r="R34" s="13">
        <v>-425.20162499999998</v>
      </c>
      <c r="S34" s="6"/>
      <c r="T34" s="6"/>
      <c r="V34" s="13">
        <v>4.7021074295043945</v>
      </c>
      <c r="W34" s="13">
        <v>-632.95668750000004</v>
      </c>
      <c r="X34">
        <f t="shared" si="8"/>
        <v>-6.3935018939393942</v>
      </c>
      <c r="Y34" s="6">
        <f t="shared" si="9"/>
        <v>-159.83754734848486</v>
      </c>
      <c r="AA34" s="13">
        <v>4.7242569923400879</v>
      </c>
      <c r="AB34" s="13">
        <v>-652.48537499999998</v>
      </c>
      <c r="AC34">
        <f t="shared" si="10"/>
        <v>-5.4373781249999995</v>
      </c>
      <c r="AD34" s="6">
        <f t="shared" si="11"/>
        <v>-135.93445312499998</v>
      </c>
      <c r="AF34" s="1">
        <v>0.15419292449951172</v>
      </c>
      <c r="AG34" s="1">
        <v>-437.55574999999999</v>
      </c>
      <c r="AH34">
        <f t="shared" si="12"/>
        <v>-4.5016023662551437</v>
      </c>
      <c r="AI34" s="6">
        <f t="shared" si="13"/>
        <v>-112.54005915637859</v>
      </c>
      <c r="AK34" s="15">
        <v>4.690887</v>
      </c>
      <c r="AN34" s="6"/>
      <c r="AP34" s="9">
        <v>0</v>
      </c>
      <c r="AQ34" s="9">
        <v>136.57263888888889</v>
      </c>
      <c r="AR34">
        <v>204.7484</v>
      </c>
      <c r="AS34">
        <f t="shared" si="17"/>
        <v>1</v>
      </c>
      <c r="AU34" s="10"/>
      <c r="AW34">
        <v>1</v>
      </c>
      <c r="AX34">
        <f t="shared" si="18"/>
        <v>204.7484</v>
      </c>
    </row>
    <row r="35" spans="2:50" x14ac:dyDescent="0.15">
      <c r="B35" s="13">
        <v>4.8001742362976074</v>
      </c>
      <c r="C35" s="13">
        <v>-341.61540624999998</v>
      </c>
      <c r="D35" s="6">
        <f t="shared" si="0"/>
        <v>-6.832308125</v>
      </c>
      <c r="E35" s="6">
        <f t="shared" si="1"/>
        <v>-170.80770312499999</v>
      </c>
      <c r="H35" s="13">
        <v>-376.02581249999997</v>
      </c>
      <c r="I35" s="6"/>
      <c r="J35" s="6"/>
      <c r="M35" s="13">
        <v>-393.67981250000003</v>
      </c>
      <c r="N35" s="6">
        <f t="shared" si="4"/>
        <v>-6.8169664502164506</v>
      </c>
      <c r="O35" s="6">
        <f t="shared" si="5"/>
        <v>-170.42416125541126</v>
      </c>
      <c r="R35" s="13">
        <v>-481.35603125</v>
      </c>
      <c r="S35" s="6"/>
      <c r="T35" s="6"/>
      <c r="V35" s="13">
        <v>4.8059463500976563</v>
      </c>
      <c r="W35" s="13">
        <v>-640.12343750000002</v>
      </c>
      <c r="X35">
        <f t="shared" si="8"/>
        <v>-6.4658933080808083</v>
      </c>
      <c r="Y35" s="6">
        <f t="shared" si="9"/>
        <v>-161.64733270202021</v>
      </c>
      <c r="AA35" s="13">
        <v>4.8273200988769531</v>
      </c>
      <c r="AB35" s="13">
        <v>-640.81237499999997</v>
      </c>
      <c r="AC35">
        <f t="shared" si="10"/>
        <v>-5.3401031249999997</v>
      </c>
      <c r="AD35" s="6">
        <f t="shared" si="11"/>
        <v>-133.50257812499999</v>
      </c>
      <c r="AF35" s="1">
        <v>2.4303436279296875E-2</v>
      </c>
      <c r="AG35" s="1">
        <v>-440.82875000000001</v>
      </c>
      <c r="AH35">
        <f t="shared" si="12"/>
        <v>-4.5352752057613168</v>
      </c>
      <c r="AI35" s="6">
        <f t="shared" si="13"/>
        <v>-113.38188014403292</v>
      </c>
      <c r="AK35" s="15">
        <v>4.8051870000000001</v>
      </c>
      <c r="AN35" s="6"/>
    </row>
    <row r="36" spans="2:50" x14ac:dyDescent="0.15">
      <c r="B36" s="13">
        <v>4.8779969215393066</v>
      </c>
      <c r="D36" s="6"/>
      <c r="E36" s="6"/>
      <c r="H36" s="13">
        <v>-345.60050000000001</v>
      </c>
      <c r="I36" s="6"/>
      <c r="J36" s="6"/>
      <c r="M36" s="13">
        <v>-405.64359374999998</v>
      </c>
      <c r="N36" s="6">
        <f t="shared" si="4"/>
        <v>-7.0241314935064931</v>
      </c>
      <c r="O36" s="6">
        <f t="shared" si="5"/>
        <v>-175.60328733766232</v>
      </c>
      <c r="R36" s="13">
        <v>-511.74893750000001</v>
      </c>
      <c r="S36" s="6"/>
      <c r="T36" s="6"/>
      <c r="V36" s="13">
        <v>4.8847684860229492</v>
      </c>
      <c r="W36" s="13">
        <v>-606.53137500000003</v>
      </c>
      <c r="X36">
        <f t="shared" si="8"/>
        <v>-6.126579545454546</v>
      </c>
      <c r="Y36" s="6">
        <f t="shared" si="9"/>
        <v>-153.16448863636364</v>
      </c>
      <c r="AA36" s="13">
        <v>4.9035754203796387</v>
      </c>
      <c r="AB36" s="13">
        <v>-579.16224999999997</v>
      </c>
      <c r="AC36">
        <f t="shared" si="10"/>
        <v>-4.8263520833333331</v>
      </c>
      <c r="AD36" s="6">
        <f t="shared" si="11"/>
        <v>-120.65880208333333</v>
      </c>
      <c r="AF36" s="1">
        <v>-0.12881088256835938</v>
      </c>
      <c r="AG36" s="1">
        <v>-394.43903125000003</v>
      </c>
      <c r="AH36">
        <f t="shared" si="12"/>
        <v>-4.0580147247942389</v>
      </c>
      <c r="AI36" s="6">
        <f t="shared" si="13"/>
        <v>-101.45036811985597</v>
      </c>
      <c r="AK36" s="15">
        <v>4.8998900000000001</v>
      </c>
      <c r="AN36" s="6"/>
    </row>
    <row r="37" spans="2:50" x14ac:dyDescent="0.15">
      <c r="B37" s="13">
        <v>4.9348101615905762</v>
      </c>
      <c r="D37" s="6"/>
      <c r="E37" s="6"/>
      <c r="H37" s="13">
        <v>-351.15115624999999</v>
      </c>
      <c r="I37" s="6"/>
      <c r="J37" s="6"/>
      <c r="M37" s="13">
        <v>-388.12459374999997</v>
      </c>
      <c r="N37" s="6">
        <f t="shared" si="4"/>
        <v>-6.7207721861471859</v>
      </c>
      <c r="O37" s="6">
        <f t="shared" si="5"/>
        <v>-168.01930465367965</v>
      </c>
      <c r="R37" s="13">
        <v>-507.27499999999998</v>
      </c>
      <c r="S37" s="6"/>
      <c r="T37" s="6"/>
      <c r="V37" s="13">
        <v>4.9418950080871582</v>
      </c>
      <c r="W37" s="13">
        <v>-554.8264375</v>
      </c>
      <c r="X37">
        <f t="shared" si="8"/>
        <v>-5.6043074494949492</v>
      </c>
      <c r="Y37" s="6">
        <f t="shared" si="9"/>
        <v>-140.10768623737374</v>
      </c>
      <c r="AA37" s="13">
        <v>4.9559516906738281</v>
      </c>
      <c r="AB37" s="13">
        <v>-484.72953124999998</v>
      </c>
      <c r="AC37">
        <f t="shared" si="10"/>
        <v>-4.0394127604166661</v>
      </c>
      <c r="AD37" s="6">
        <f t="shared" si="11"/>
        <v>-100.98531901041665</v>
      </c>
      <c r="AF37" s="1">
        <v>-0.31405448913574219</v>
      </c>
      <c r="AG37" s="1">
        <v>-337.52990625000001</v>
      </c>
      <c r="AH37">
        <f t="shared" si="12"/>
        <v>-3.4725298996913581</v>
      </c>
      <c r="AI37" s="7">
        <f t="shared" si="13"/>
        <v>-86.813247492283949</v>
      </c>
      <c r="AK37" s="15">
        <v>4.9717589999999996</v>
      </c>
      <c r="AN37" s="6"/>
    </row>
    <row r="38" spans="2:50" x14ac:dyDescent="0.15">
      <c r="B38" s="13">
        <v>4.9728240966796875</v>
      </c>
      <c r="D38" s="6"/>
      <c r="E38" s="6"/>
      <c r="H38" s="13">
        <v>-320.94409374999998</v>
      </c>
      <c r="I38" s="6"/>
      <c r="J38" s="6"/>
      <c r="M38" s="13">
        <v>-348.92140625000002</v>
      </c>
      <c r="N38" s="6">
        <f t="shared" si="4"/>
        <v>-6.0419291125541132</v>
      </c>
      <c r="O38" s="6">
        <f t="shared" si="5"/>
        <v>-151.04822781385283</v>
      </c>
      <c r="R38" s="13">
        <v>-460.84018750000001</v>
      </c>
      <c r="S38" s="6"/>
      <c r="T38" s="6"/>
      <c r="V38" s="13">
        <v>4.9797563552856445</v>
      </c>
      <c r="W38" s="13">
        <v>-489.4355625</v>
      </c>
      <c r="X38">
        <f t="shared" si="8"/>
        <v>-4.9437935606060606</v>
      </c>
      <c r="Y38" s="6">
        <f t="shared" si="9"/>
        <v>-123.59483901515151</v>
      </c>
      <c r="AA38" s="13">
        <v>4.9887518882751465</v>
      </c>
      <c r="AB38" s="13">
        <v>-381.596</v>
      </c>
      <c r="AC38">
        <f t="shared" si="10"/>
        <v>-3.1799666666666666</v>
      </c>
      <c r="AD38" s="6">
        <f t="shared" si="11"/>
        <v>-79.499166666666667</v>
      </c>
      <c r="AF38" s="1">
        <v>-0.49061679840087891</v>
      </c>
      <c r="AG38" s="1">
        <v>-336.52303124999997</v>
      </c>
      <c r="AH38">
        <f t="shared" si="12"/>
        <v>-3.4621711033950615</v>
      </c>
      <c r="AI38" s="6">
        <f t="shared" si="13"/>
        <v>-86.554277584876544</v>
      </c>
      <c r="AK38" s="15">
        <v>5.0182130000000003</v>
      </c>
      <c r="AN38" s="6"/>
    </row>
    <row r="39" spans="2:50" x14ac:dyDescent="0.15">
      <c r="B39" s="13">
        <v>4.9946904182434082</v>
      </c>
      <c r="D39" s="6"/>
      <c r="E39" s="6"/>
      <c r="H39" s="13">
        <v>-264.17656249999999</v>
      </c>
      <c r="I39" s="6"/>
      <c r="J39" s="6"/>
      <c r="M39" s="13">
        <v>-303.28718750000002</v>
      </c>
      <c r="N39" s="6">
        <f t="shared" si="4"/>
        <v>-5.2517261904761909</v>
      </c>
      <c r="O39" s="6">
        <f t="shared" si="5"/>
        <v>-131.29315476190476</v>
      </c>
      <c r="R39" s="13">
        <v>-399.26471874999999</v>
      </c>
      <c r="S39" s="6"/>
      <c r="T39" s="6"/>
      <c r="V39" s="13">
        <v>5.0003952980041504</v>
      </c>
      <c r="W39" s="13">
        <v>-386.86153124999998</v>
      </c>
      <c r="X39">
        <f t="shared" si="8"/>
        <v>-3.9076922348484846</v>
      </c>
      <c r="Y39" s="6">
        <f t="shared" si="9"/>
        <v>-97.692305871212113</v>
      </c>
      <c r="AA39" s="13">
        <v>5.0059232711791992</v>
      </c>
      <c r="AB39" s="13">
        <v>-273.91199999999998</v>
      </c>
      <c r="AC39">
        <f t="shared" si="10"/>
        <v>-2.2826</v>
      </c>
      <c r="AD39" s="6">
        <f t="shared" si="11"/>
        <v>-57.064999999999998</v>
      </c>
      <c r="AF39" s="1">
        <v>-0.64704799652099609</v>
      </c>
      <c r="AG39" s="1">
        <v>-375.50546874999998</v>
      </c>
      <c r="AH39">
        <f t="shared" si="12"/>
        <v>-3.8632249871399171</v>
      </c>
      <c r="AI39" s="6">
        <f t="shared" si="13"/>
        <v>-96.580624678497927</v>
      </c>
      <c r="AK39" s="15">
        <v>5.0414729999999999</v>
      </c>
      <c r="AN39" s="6"/>
    </row>
    <row r="40" spans="2:50" x14ac:dyDescent="0.15">
      <c r="B40" s="13">
        <v>5.0057463645935059</v>
      </c>
      <c r="D40" s="6"/>
      <c r="E40" s="6"/>
      <c r="H40" s="13">
        <v>-191.1918125</v>
      </c>
      <c r="I40" s="6"/>
      <c r="J40" s="6"/>
      <c r="M40" s="13">
        <v>-242.89695312500001</v>
      </c>
      <c r="N40" s="6">
        <f t="shared" si="4"/>
        <v>-4.2060078463203467</v>
      </c>
      <c r="O40" s="6">
        <f t="shared" si="5"/>
        <v>-105.15019615800867</v>
      </c>
      <c r="R40" s="13">
        <v>-339.76009375000001</v>
      </c>
      <c r="S40" s="6"/>
      <c r="T40" s="6"/>
      <c r="V40" s="13">
        <v>5.0069327354431152</v>
      </c>
      <c r="W40" s="13">
        <v>-266.23090624999998</v>
      </c>
      <c r="X40">
        <f t="shared" si="8"/>
        <v>-2.689201073232323</v>
      </c>
      <c r="Y40" s="6">
        <f t="shared" si="9"/>
        <v>-67.230026830808072</v>
      </c>
      <c r="AA40" s="13">
        <v>5.011141300201416</v>
      </c>
      <c r="AB40" s="13">
        <v>-171.67657812499999</v>
      </c>
      <c r="AC40">
        <f t="shared" si="10"/>
        <v>-1.4306381510416666</v>
      </c>
      <c r="AD40" s="6">
        <f t="shared" si="11"/>
        <v>-35.765953776041663</v>
      </c>
      <c r="AF40" s="1">
        <v>-0.791778564453125</v>
      </c>
      <c r="AG40" s="1">
        <v>-398.20696874999999</v>
      </c>
      <c r="AH40">
        <f t="shared" si="12"/>
        <v>-4.0967795138888885</v>
      </c>
      <c r="AI40" s="6">
        <f t="shared" si="13"/>
        <v>-102.41948784722221</v>
      </c>
      <c r="AK40" s="15">
        <v>5.0477189999999998</v>
      </c>
      <c r="AN40" s="6"/>
    </row>
    <row r="41" spans="2:50" x14ac:dyDescent="0.15">
      <c r="B41" s="13">
        <v>5.0094504356384277</v>
      </c>
      <c r="D41" s="6"/>
      <c r="E41" s="6"/>
      <c r="H41" s="13">
        <v>-137.30042187500001</v>
      </c>
      <c r="I41" s="6"/>
      <c r="J41" s="6"/>
      <c r="M41" s="13">
        <v>-167.689015625</v>
      </c>
      <c r="N41" s="6">
        <f t="shared" si="4"/>
        <v>-2.9037058982683983</v>
      </c>
      <c r="O41" s="6">
        <f t="shared" si="5"/>
        <v>-72.592647456709955</v>
      </c>
      <c r="R41" s="13">
        <v>-258.75921875</v>
      </c>
      <c r="S41" s="6"/>
      <c r="T41" s="6"/>
      <c r="V41" s="13">
        <v>5.0047259330749512</v>
      </c>
      <c r="W41" s="13">
        <v>-146.50550000000001</v>
      </c>
      <c r="X41">
        <f t="shared" si="8"/>
        <v>-1.4798535353535354</v>
      </c>
      <c r="Y41" s="6">
        <f t="shared" si="9"/>
        <v>-36.996338383838385</v>
      </c>
      <c r="AA41" s="13">
        <v>5.0080766677856445</v>
      </c>
      <c r="AB41" s="13">
        <v>-74.455164062500003</v>
      </c>
      <c r="AC41">
        <f t="shared" si="10"/>
        <v>-0.62045970052083332</v>
      </c>
      <c r="AD41" s="6">
        <f t="shared" si="11"/>
        <v>-15.511492513020833</v>
      </c>
      <c r="AF41" s="1">
        <v>-0.95375251770019531</v>
      </c>
      <c r="AG41" s="1">
        <v>-359.22681249999999</v>
      </c>
      <c r="AH41">
        <f t="shared" si="12"/>
        <v>-3.6957490997942384</v>
      </c>
      <c r="AI41" s="6">
        <f t="shared" si="13"/>
        <v>-92.393727494855966</v>
      </c>
      <c r="AK41" s="15">
        <v>5.0399719999999997</v>
      </c>
      <c r="AN41" s="6"/>
    </row>
    <row r="42" spans="2:50" x14ac:dyDescent="0.15">
      <c r="B42" s="13">
        <v>5.0094461441040039</v>
      </c>
      <c r="D42" s="6"/>
      <c r="E42" s="6"/>
      <c r="H42" s="13">
        <v>-95.492265625000002</v>
      </c>
      <c r="I42" s="6"/>
      <c r="J42" s="6"/>
      <c r="M42" s="13">
        <v>-70.347578124999998</v>
      </c>
      <c r="N42" s="6">
        <f t="shared" si="4"/>
        <v>-1.2181398809523809</v>
      </c>
      <c r="O42" s="6">
        <f t="shared" si="5"/>
        <v>-30.453497023809522</v>
      </c>
      <c r="R42" s="13">
        <v>-156.90525</v>
      </c>
      <c r="S42" s="6"/>
      <c r="T42" s="6"/>
      <c r="V42" s="13">
        <v>4.9991087913513184</v>
      </c>
      <c r="W42" s="13">
        <v>-47.966835937500001</v>
      </c>
      <c r="X42">
        <f t="shared" si="8"/>
        <v>-0.4845134943181818</v>
      </c>
      <c r="Y42" s="6">
        <f t="shared" si="9"/>
        <v>-12.112837357954545</v>
      </c>
      <c r="AA42" s="13">
        <v>5.0010251998901367</v>
      </c>
      <c r="AB42" s="13">
        <v>-5.4218476562499998</v>
      </c>
      <c r="AC42">
        <f t="shared" si="10"/>
        <v>-4.5182063802083332E-2</v>
      </c>
      <c r="AD42" s="6">
        <f t="shared" si="11"/>
        <v>-1.1295515950520834</v>
      </c>
      <c r="AF42" s="1">
        <v>-1.1190338134765625</v>
      </c>
      <c r="AG42" s="1">
        <v>-285.23475000000002</v>
      </c>
      <c r="AH42">
        <f t="shared" si="12"/>
        <v>-2.9345138888888891</v>
      </c>
      <c r="AI42" s="6">
        <f t="shared" si="13"/>
        <v>-73.362847222222229</v>
      </c>
      <c r="AK42" s="15">
        <v>5.0196630000000004</v>
      </c>
      <c r="AN42" s="6"/>
    </row>
    <row r="43" spans="2:50" x14ac:dyDescent="0.15">
      <c r="B43" s="13">
        <v>5.0053110122680664</v>
      </c>
      <c r="D43" s="6"/>
      <c r="E43" s="6"/>
      <c r="H43" s="13">
        <v>-58.431906249999997</v>
      </c>
      <c r="I43" s="6"/>
      <c r="J43" s="6"/>
      <c r="M43" s="13">
        <v>32.874968750000001</v>
      </c>
      <c r="N43" s="6">
        <f t="shared" si="4"/>
        <v>0.5692635281385281</v>
      </c>
      <c r="O43" s="6">
        <f t="shared" si="5"/>
        <v>14.231588203463202</v>
      </c>
      <c r="R43" s="13">
        <v>-21.034751953124999</v>
      </c>
      <c r="S43" s="6"/>
      <c r="T43" s="6"/>
      <c r="V43" s="13">
        <v>4.9932675361633301</v>
      </c>
      <c r="W43" s="13">
        <v>31.774626953125001</v>
      </c>
      <c r="X43">
        <f t="shared" si="8"/>
        <v>0.32095582780934345</v>
      </c>
      <c r="Y43" s="6">
        <f t="shared" si="9"/>
        <v>8.0238956952335858</v>
      </c>
      <c r="AA43" s="13">
        <v>4.9940447807312012</v>
      </c>
      <c r="AB43" s="13">
        <v>41.704917968750003</v>
      </c>
      <c r="AC43">
        <f t="shared" si="10"/>
        <v>0.3475409830729167</v>
      </c>
      <c r="AD43" s="6">
        <f t="shared" si="11"/>
        <v>8.6885245768229176</v>
      </c>
      <c r="AF43" s="1">
        <v>-1.2505178451538086</v>
      </c>
      <c r="AG43" s="1">
        <v>-220.28914062499999</v>
      </c>
      <c r="AH43">
        <f t="shared" si="12"/>
        <v>-2.2663491833847735</v>
      </c>
      <c r="AI43" s="6">
        <f t="shared" si="13"/>
        <v>-56.658729584619337</v>
      </c>
      <c r="AK43" s="15">
        <v>4.991085</v>
      </c>
      <c r="AN43" s="6"/>
    </row>
    <row r="44" spans="2:50" x14ac:dyDescent="0.15">
      <c r="B44" s="6"/>
      <c r="D44" s="6"/>
      <c r="E44" s="6"/>
      <c r="I44" s="6"/>
      <c r="J44" s="6"/>
      <c r="N44" s="6"/>
      <c r="O44" s="6"/>
      <c r="S44" s="6"/>
      <c r="T44" s="6"/>
      <c r="Y44" s="6"/>
      <c r="AD44" s="6"/>
      <c r="AI44" s="6"/>
      <c r="AN44" s="6"/>
    </row>
    <row r="45" spans="2:50" x14ac:dyDescent="0.15">
      <c r="B45" s="6"/>
      <c r="D45" s="6"/>
      <c r="E45" s="6"/>
      <c r="I45" s="6"/>
      <c r="J45" s="6"/>
      <c r="N45" s="6"/>
      <c r="O45" s="6"/>
      <c r="S45" s="6"/>
      <c r="T45" s="6"/>
      <c r="AD45" s="6"/>
      <c r="AI45" s="6"/>
      <c r="AN45" s="6"/>
    </row>
    <row r="46" spans="2:50" x14ac:dyDescent="0.15">
      <c r="B46" s="6"/>
      <c r="D46" s="6"/>
      <c r="E46" s="6"/>
      <c r="I46" s="6"/>
      <c r="J46" s="6"/>
      <c r="N46" s="6"/>
      <c r="O46" s="6"/>
      <c r="S46" s="6"/>
      <c r="T46" s="6"/>
      <c r="AD46" s="6"/>
      <c r="AI46" s="6"/>
      <c r="AN46" s="6"/>
    </row>
    <row r="47" spans="2:50" x14ac:dyDescent="0.15">
      <c r="B47" s="6"/>
      <c r="D47" s="6"/>
      <c r="E47" s="6"/>
      <c r="I47" s="6"/>
      <c r="J47" s="6"/>
      <c r="N47" s="6"/>
      <c r="O47" s="6"/>
      <c r="S47" s="6"/>
      <c r="T47" s="6"/>
      <c r="AD47" s="6"/>
      <c r="AI47" s="6"/>
      <c r="AN47" s="6"/>
    </row>
    <row r="48" spans="2:50" x14ac:dyDescent="0.15">
      <c r="B48" s="6"/>
      <c r="D48" s="6"/>
      <c r="E48" s="6"/>
      <c r="I48" s="6"/>
      <c r="J48" s="6"/>
      <c r="N48" s="6"/>
      <c r="O48" s="6"/>
      <c r="S48" s="6"/>
      <c r="T48" s="6"/>
      <c r="AD48" s="6"/>
      <c r="AI48" s="6"/>
      <c r="AN48" s="6"/>
    </row>
    <row r="49" spans="2:40" x14ac:dyDescent="0.15">
      <c r="B49" s="6"/>
      <c r="D49" s="6"/>
      <c r="E49" s="6"/>
      <c r="I49" s="6"/>
      <c r="J49" s="6"/>
      <c r="N49" s="6"/>
      <c r="O49" s="6"/>
      <c r="S49" s="6"/>
      <c r="T49" s="6"/>
      <c r="AD49" s="6"/>
      <c r="AI49" s="6"/>
      <c r="AN49" s="6"/>
    </row>
    <row r="50" spans="2:40" x14ac:dyDescent="0.15">
      <c r="B50" s="6"/>
      <c r="D50" s="6"/>
      <c r="E50" s="6"/>
      <c r="I50" s="6"/>
      <c r="J50" s="6"/>
      <c r="N50" s="6"/>
      <c r="O50" s="6"/>
      <c r="S50" s="6"/>
      <c r="T50" s="6"/>
      <c r="AD50" s="6"/>
      <c r="AI50" s="6"/>
      <c r="AN50" s="6"/>
    </row>
    <row r="51" spans="2:40" x14ac:dyDescent="0.15">
      <c r="B51" s="6"/>
      <c r="D51" s="6"/>
      <c r="E51" s="6"/>
      <c r="I51" s="6"/>
      <c r="J51" s="6"/>
      <c r="N51" s="6"/>
      <c r="O51" s="6"/>
      <c r="S51" s="6"/>
      <c r="T51" s="6"/>
      <c r="AD51" s="6"/>
      <c r="AI51" s="6"/>
      <c r="AN51" s="6"/>
    </row>
    <row r="52" spans="2:40" x14ac:dyDescent="0.15">
      <c r="B52" s="6"/>
      <c r="D52" s="6"/>
      <c r="E52" s="6"/>
      <c r="I52" s="6"/>
      <c r="J52" s="6"/>
      <c r="N52" s="6"/>
      <c r="O52" s="6"/>
      <c r="S52" s="6"/>
      <c r="T52" s="6"/>
      <c r="AD52" s="6"/>
      <c r="AI52" s="6"/>
      <c r="AN52" s="6"/>
    </row>
    <row r="53" spans="2:40" x14ac:dyDescent="0.15">
      <c r="B53" s="6"/>
      <c r="D53" s="6"/>
      <c r="E53" s="6"/>
      <c r="I53" s="6"/>
      <c r="J53" s="6"/>
      <c r="N53" s="6"/>
      <c r="O53" s="6"/>
      <c r="S53" s="6"/>
      <c r="T53" s="6"/>
      <c r="AD53" s="6"/>
      <c r="AI53" s="6"/>
      <c r="AN53" s="6"/>
    </row>
    <row r="54" spans="2:40" x14ac:dyDescent="0.15">
      <c r="B54" s="6"/>
      <c r="D54" s="6"/>
      <c r="E54" s="6"/>
      <c r="I54" s="6"/>
      <c r="J54" s="6"/>
      <c r="N54" s="6"/>
      <c r="O54" s="6"/>
      <c r="S54" s="6"/>
      <c r="T54" s="6"/>
      <c r="AD54" s="6"/>
      <c r="AI54" s="6"/>
      <c r="AN54" s="6"/>
    </row>
    <row r="55" spans="2:40" x14ac:dyDescent="0.15">
      <c r="B55" s="6"/>
      <c r="D55" s="6"/>
      <c r="E55" s="6"/>
      <c r="I55" s="6"/>
      <c r="J55" s="6"/>
      <c r="N55" s="6"/>
      <c r="O55" s="6"/>
      <c r="S55" s="6"/>
      <c r="T55" s="6"/>
      <c r="AD55" s="6"/>
      <c r="AI55" s="6"/>
      <c r="AN55" s="6"/>
    </row>
    <row r="56" spans="2:40" x14ac:dyDescent="0.15">
      <c r="B56" s="6"/>
      <c r="D56" s="6"/>
      <c r="E56" s="6"/>
      <c r="I56" s="6"/>
      <c r="J56" s="6"/>
      <c r="N56" s="6"/>
      <c r="O56" s="6"/>
      <c r="S56" s="6"/>
      <c r="T56" s="6"/>
      <c r="AD56" s="6"/>
      <c r="AN56" s="6"/>
    </row>
    <row r="57" spans="2:40" x14ac:dyDescent="0.15">
      <c r="B57" s="6"/>
      <c r="D57" s="6"/>
      <c r="E57" s="6"/>
      <c r="I57" s="6"/>
      <c r="J57" s="6"/>
      <c r="N57" s="6"/>
      <c r="O57" s="6"/>
      <c r="S57" s="6"/>
      <c r="T57" s="6"/>
      <c r="AD57" s="6"/>
      <c r="AN57" s="6"/>
    </row>
    <row r="58" spans="2:40" x14ac:dyDescent="0.15">
      <c r="B58" s="6"/>
      <c r="D58" s="6"/>
      <c r="E58" s="6"/>
      <c r="I58" s="6"/>
      <c r="J58" s="6"/>
      <c r="N58" s="6"/>
      <c r="O58" s="6"/>
      <c r="S58" s="6"/>
      <c r="T58" s="6"/>
      <c r="AD58" s="6"/>
      <c r="AN58" s="6"/>
    </row>
    <row r="59" spans="2:40" x14ac:dyDescent="0.15">
      <c r="B59" s="6"/>
      <c r="D59" s="6"/>
      <c r="E59" s="6"/>
      <c r="I59" s="6"/>
      <c r="J59" s="6"/>
      <c r="N59" s="6"/>
      <c r="O59" s="6"/>
      <c r="S59" s="6"/>
      <c r="T59" s="6"/>
      <c r="AD59" s="6"/>
      <c r="AN59" s="6"/>
    </row>
    <row r="60" spans="2:40" x14ac:dyDescent="0.15">
      <c r="B60" s="6"/>
      <c r="D60" s="6"/>
      <c r="E60" s="6"/>
      <c r="I60" s="6"/>
      <c r="J60" s="6"/>
      <c r="N60" s="6"/>
      <c r="O60" s="6"/>
      <c r="S60" s="6"/>
      <c r="T60" s="6"/>
      <c r="AD60" s="6"/>
      <c r="AN60" s="6"/>
    </row>
    <row r="61" spans="2:40" x14ac:dyDescent="0.15">
      <c r="B61" s="6"/>
      <c r="E61" s="6"/>
      <c r="I61" s="6"/>
      <c r="J61" s="6"/>
      <c r="N61" s="6"/>
      <c r="O61" s="6"/>
      <c r="S61" s="6"/>
      <c r="T61" s="6"/>
      <c r="AD61" s="6"/>
    </row>
    <row r="62" spans="2:40" x14ac:dyDescent="0.15">
      <c r="B62" s="6"/>
      <c r="E62" s="6"/>
      <c r="I62" s="6"/>
      <c r="J62" s="6"/>
      <c r="N62" s="6"/>
      <c r="O62" s="6"/>
      <c r="S62" s="6"/>
      <c r="T62" s="6"/>
      <c r="AD62" s="6"/>
    </row>
    <row r="63" spans="2:40" x14ac:dyDescent="0.15">
      <c r="B63" s="6"/>
      <c r="E63" s="6"/>
      <c r="I63" s="6"/>
      <c r="J63" s="6"/>
      <c r="N63" s="6"/>
      <c r="O63" s="6"/>
      <c r="S63" s="6"/>
      <c r="T63" s="6"/>
      <c r="AD63" s="6"/>
    </row>
    <row r="64" spans="2:40" x14ac:dyDescent="0.15">
      <c r="B64" s="6"/>
      <c r="E64" s="6"/>
      <c r="I64" s="6"/>
      <c r="J64" s="6"/>
      <c r="N64" s="6"/>
      <c r="O64" s="6"/>
      <c r="S64" s="6"/>
      <c r="T64" s="6"/>
      <c r="AD64" s="6"/>
    </row>
    <row r="65" spans="2:30" x14ac:dyDescent="0.15">
      <c r="B65" s="6"/>
      <c r="E65" s="6"/>
      <c r="I65" s="6"/>
      <c r="J65" s="6"/>
      <c r="N65" s="6"/>
      <c r="O65" s="6"/>
      <c r="S65" s="6"/>
      <c r="T65" s="6"/>
      <c r="AD65" s="6"/>
    </row>
    <row r="66" spans="2:30" x14ac:dyDescent="0.15">
      <c r="B66" s="6"/>
      <c r="E66" s="6"/>
      <c r="I66" s="6"/>
      <c r="J66" s="6"/>
      <c r="N66" s="6"/>
      <c r="O66" s="6"/>
      <c r="S66" s="6"/>
      <c r="T66" s="6"/>
      <c r="AD66" s="6"/>
    </row>
    <row r="67" spans="2:30" x14ac:dyDescent="0.15">
      <c r="B67" s="6"/>
      <c r="E67" s="6"/>
      <c r="I67" s="6"/>
      <c r="J67" s="6"/>
      <c r="N67" s="6"/>
      <c r="O67" s="6"/>
      <c r="S67" s="6"/>
      <c r="T67" s="6"/>
      <c r="AD67" s="6"/>
    </row>
    <row r="68" spans="2:30" x14ac:dyDescent="0.15">
      <c r="B68" s="6"/>
      <c r="E68" s="6"/>
      <c r="I68" s="6"/>
      <c r="J68" s="6"/>
      <c r="N68" s="6"/>
      <c r="O68" s="6"/>
      <c r="S68" s="6"/>
      <c r="T68" s="6"/>
      <c r="AD68" s="6"/>
    </row>
    <row r="69" spans="2:30" x14ac:dyDescent="0.15">
      <c r="B69" s="6"/>
      <c r="E69" s="6"/>
      <c r="I69" s="6"/>
      <c r="J69" s="6"/>
      <c r="N69" s="6"/>
      <c r="O69" s="6"/>
      <c r="S69" s="6"/>
      <c r="T69" s="6"/>
      <c r="AD69" s="6"/>
    </row>
    <row r="70" spans="2:30" x14ac:dyDescent="0.15">
      <c r="B70" s="6"/>
      <c r="E70" s="6"/>
      <c r="I70" s="6"/>
      <c r="J70" s="6"/>
      <c r="N70" s="6"/>
      <c r="O70" s="6"/>
      <c r="S70" s="6"/>
      <c r="T70" s="6"/>
      <c r="AD70" s="6"/>
    </row>
    <row r="71" spans="2:30" x14ac:dyDescent="0.15">
      <c r="B71" s="6"/>
      <c r="E71" s="6"/>
      <c r="I71" s="6"/>
      <c r="J71" s="6"/>
      <c r="N71" s="6"/>
      <c r="O71" s="6"/>
      <c r="S71" s="6"/>
      <c r="T71" s="6"/>
      <c r="AD71" s="6"/>
    </row>
    <row r="72" spans="2:30" x14ac:dyDescent="0.15">
      <c r="B72" s="6"/>
      <c r="E72" s="6"/>
      <c r="I72" s="6"/>
      <c r="J72" s="6"/>
      <c r="N72" s="6"/>
      <c r="O72" s="6"/>
      <c r="S72" s="6"/>
      <c r="T72" s="6"/>
      <c r="AD72" s="6"/>
    </row>
    <row r="73" spans="2:30" x14ac:dyDescent="0.15">
      <c r="B73" s="6"/>
      <c r="E73" s="6"/>
      <c r="I73" s="6"/>
      <c r="J73" s="6"/>
      <c r="N73" s="6"/>
      <c r="O73" s="6"/>
      <c r="S73" s="6"/>
      <c r="T73" s="6"/>
      <c r="AD73" s="6"/>
    </row>
    <row r="74" spans="2:30" x14ac:dyDescent="0.15">
      <c r="B74" s="6"/>
      <c r="E74" s="6"/>
      <c r="I74" s="6"/>
      <c r="J74" s="6"/>
      <c r="N74" s="6"/>
      <c r="O74" s="6"/>
      <c r="S74" s="6"/>
      <c r="T74" s="6"/>
      <c r="AD74" s="6"/>
    </row>
    <row r="75" spans="2:30" x14ac:dyDescent="0.15">
      <c r="B75" s="6"/>
      <c r="E75" s="6"/>
      <c r="I75" s="6"/>
      <c r="J75" s="6"/>
      <c r="N75" s="6"/>
      <c r="O75" s="6"/>
      <c r="S75" s="6"/>
      <c r="T75" s="6"/>
      <c r="AD75" s="6"/>
    </row>
    <row r="76" spans="2:30" x14ac:dyDescent="0.15">
      <c r="B76" s="6"/>
      <c r="E76" s="6"/>
      <c r="I76" s="6"/>
      <c r="J76" s="6"/>
      <c r="N76" s="6"/>
      <c r="O76" s="6"/>
      <c r="S76" s="6"/>
      <c r="T76" s="6"/>
      <c r="AD76" s="6"/>
    </row>
    <row r="77" spans="2:30" x14ac:dyDescent="0.15">
      <c r="B77" s="6"/>
      <c r="E77" s="6"/>
      <c r="I77" s="6"/>
      <c r="J77" s="6"/>
      <c r="N77" s="6"/>
      <c r="O77" s="6"/>
      <c r="S77" s="6"/>
      <c r="T77" s="6"/>
      <c r="AD77" s="6"/>
    </row>
    <row r="78" spans="2:30" x14ac:dyDescent="0.15">
      <c r="B78" s="6"/>
      <c r="E78" s="6"/>
      <c r="N78" s="6"/>
      <c r="O78" s="6"/>
      <c r="S78" s="6"/>
      <c r="T78" s="6"/>
      <c r="AD78" s="6"/>
    </row>
    <row r="79" spans="2:30" x14ac:dyDescent="0.15">
      <c r="B79" s="6"/>
      <c r="E79" s="6"/>
      <c r="N79" s="6"/>
      <c r="O79" s="6"/>
      <c r="S79" s="6"/>
      <c r="T79" s="6"/>
      <c r="AD79" s="6"/>
    </row>
    <row r="80" spans="2:30" x14ac:dyDescent="0.15">
      <c r="B80" s="6"/>
      <c r="E80" s="6"/>
      <c r="N80" s="6"/>
      <c r="O80" s="6"/>
      <c r="S80" s="6"/>
      <c r="T80" s="6"/>
      <c r="AD80" s="6"/>
    </row>
    <row r="81" spans="2:30" x14ac:dyDescent="0.15">
      <c r="B81" s="6"/>
      <c r="E81" s="6"/>
      <c r="N81" s="6"/>
      <c r="O81" s="6"/>
      <c r="S81" s="6"/>
      <c r="T81" s="6"/>
      <c r="AD81" s="6"/>
    </row>
    <row r="82" spans="2:30" x14ac:dyDescent="0.15">
      <c r="B82" s="6"/>
      <c r="E82" s="6"/>
      <c r="N82" s="6"/>
      <c r="O82" s="6"/>
      <c r="S82" s="6"/>
      <c r="T82" s="6"/>
      <c r="AD82" s="6"/>
    </row>
    <row r="83" spans="2:30" x14ac:dyDescent="0.15">
      <c r="B83" s="6"/>
      <c r="E83" s="6"/>
      <c r="N83" s="6"/>
      <c r="O83" s="6"/>
      <c r="S83" s="6"/>
      <c r="T83" s="6"/>
      <c r="AD83" s="6"/>
    </row>
    <row r="84" spans="2:30" x14ac:dyDescent="0.15">
      <c r="B84" s="6"/>
      <c r="E84" s="6"/>
      <c r="N84" s="6"/>
      <c r="O84" s="6"/>
      <c r="S84" s="6"/>
      <c r="T84" s="6"/>
      <c r="AD84" s="6"/>
    </row>
    <row r="85" spans="2:30" x14ac:dyDescent="0.15">
      <c r="B85" s="6"/>
      <c r="E85" s="6"/>
      <c r="L85" s="11"/>
      <c r="M85" s="11"/>
      <c r="N85" s="6"/>
      <c r="O85" s="6"/>
      <c r="S85" s="6"/>
      <c r="T85" s="6"/>
      <c r="AD85" s="6"/>
    </row>
    <row r="86" spans="2:30" x14ac:dyDescent="0.15">
      <c r="B86" s="6"/>
      <c r="N86" s="6"/>
      <c r="O86" s="6"/>
      <c r="S86" s="6"/>
      <c r="T86" s="6"/>
    </row>
    <row r="87" spans="2:30" x14ac:dyDescent="0.15">
      <c r="B87" s="6"/>
      <c r="N87" s="6"/>
      <c r="O87" s="6"/>
      <c r="S87" s="6"/>
      <c r="T87" s="6"/>
    </row>
    <row r="88" spans="2:30" x14ac:dyDescent="0.15">
      <c r="B88" s="6"/>
      <c r="N88" s="6"/>
      <c r="O88" s="6"/>
      <c r="S88" s="6"/>
      <c r="T88" s="6"/>
    </row>
    <row r="89" spans="2:30" x14ac:dyDescent="0.15">
      <c r="B89" s="6"/>
      <c r="N89" s="6"/>
      <c r="O89" s="6"/>
      <c r="S89" s="6"/>
      <c r="T89" s="6"/>
    </row>
    <row r="90" spans="2:30" x14ac:dyDescent="0.15">
      <c r="B90" s="6"/>
      <c r="N90" s="6"/>
      <c r="O90" s="6"/>
      <c r="S90" s="6"/>
      <c r="T90" s="6"/>
    </row>
    <row r="91" spans="2:30" x14ac:dyDescent="0.15">
      <c r="B91" s="6"/>
      <c r="N91" s="6"/>
      <c r="O91" s="6"/>
      <c r="S91" s="6"/>
      <c r="T91" s="6"/>
    </row>
    <row r="92" spans="2:30" x14ac:dyDescent="0.15">
      <c r="B92" s="6"/>
      <c r="N92" s="6"/>
      <c r="O92" s="6"/>
      <c r="S92" s="6"/>
      <c r="T92" s="6"/>
    </row>
    <row r="93" spans="2:30" x14ac:dyDescent="0.15">
      <c r="B93" s="6"/>
      <c r="N93" s="6"/>
      <c r="O93" s="6"/>
      <c r="S93" s="6"/>
      <c r="T93" s="6"/>
    </row>
    <row r="94" spans="2:30" x14ac:dyDescent="0.15">
      <c r="B94" s="6"/>
      <c r="N94" s="6"/>
      <c r="O94" s="6"/>
      <c r="S94" s="6"/>
      <c r="T94" s="6"/>
    </row>
    <row r="95" spans="2:30" x14ac:dyDescent="0.15">
      <c r="B95" s="6"/>
      <c r="N95" s="6"/>
      <c r="O95" s="6"/>
      <c r="S95" s="6"/>
      <c r="T95" s="6"/>
    </row>
    <row r="96" spans="2:30" x14ac:dyDescent="0.15">
      <c r="B96" s="6"/>
      <c r="N96" s="6"/>
      <c r="O96" s="6"/>
      <c r="S96" s="6"/>
      <c r="T96" s="6"/>
    </row>
    <row r="97" spans="2:20" x14ac:dyDescent="0.15">
      <c r="B97" s="6"/>
      <c r="N97" s="6"/>
      <c r="O97" s="6"/>
      <c r="S97" s="6"/>
      <c r="T97" s="6"/>
    </row>
    <row r="98" spans="2:20" x14ac:dyDescent="0.15">
      <c r="B98" s="6"/>
      <c r="N98" s="6"/>
      <c r="O98" s="6"/>
      <c r="S98" s="6"/>
      <c r="T98" s="6"/>
    </row>
    <row r="99" spans="2:20" x14ac:dyDescent="0.15">
      <c r="B99" s="6"/>
      <c r="N99" s="6"/>
      <c r="O99" s="6"/>
      <c r="S99" s="6"/>
      <c r="T99" s="6"/>
    </row>
    <row r="100" spans="2:20" x14ac:dyDescent="0.15">
      <c r="B100" s="6"/>
      <c r="N100" s="6"/>
      <c r="O100" s="6"/>
      <c r="S100" s="6"/>
      <c r="T100" s="6"/>
    </row>
    <row r="101" spans="2:20" x14ac:dyDescent="0.15">
      <c r="B101" s="6"/>
      <c r="N101" s="6"/>
      <c r="O101" s="6"/>
      <c r="S101" s="6"/>
      <c r="T101" s="6"/>
    </row>
    <row r="102" spans="2:20" x14ac:dyDescent="0.15">
      <c r="B102" s="6"/>
      <c r="N102" s="6"/>
      <c r="O102" s="6"/>
      <c r="S102" s="6"/>
      <c r="T102" s="6"/>
    </row>
    <row r="103" spans="2:20" x14ac:dyDescent="0.15">
      <c r="B103" s="6"/>
      <c r="N103" s="6"/>
      <c r="O103" s="6"/>
      <c r="S103" s="6"/>
      <c r="T103" s="6"/>
    </row>
    <row r="104" spans="2:20" x14ac:dyDescent="0.15">
      <c r="B104" s="6"/>
      <c r="N104" s="6"/>
      <c r="O104" s="6"/>
      <c r="S104" s="6"/>
      <c r="T104" s="6"/>
    </row>
    <row r="105" spans="2:20" x14ac:dyDescent="0.15">
      <c r="B105" s="6"/>
      <c r="N105" s="6"/>
      <c r="O105" s="6"/>
      <c r="S105" s="6"/>
      <c r="T105" s="6"/>
    </row>
    <row r="106" spans="2:20" x14ac:dyDescent="0.15">
      <c r="B106" s="6"/>
      <c r="N106" s="6"/>
      <c r="O106" s="6"/>
      <c r="S106" s="6"/>
      <c r="T106" s="6"/>
    </row>
    <row r="107" spans="2:20" x14ac:dyDescent="0.15">
      <c r="B107" s="6"/>
      <c r="N107" s="6"/>
      <c r="O107" s="6"/>
      <c r="S107" s="6"/>
      <c r="T107" s="6"/>
    </row>
    <row r="108" spans="2:20" x14ac:dyDescent="0.15">
      <c r="B108" s="6"/>
      <c r="N108" s="6"/>
      <c r="O108" s="6"/>
      <c r="S108" s="6"/>
      <c r="T108" s="6"/>
    </row>
    <row r="109" spans="2:20" x14ac:dyDescent="0.15">
      <c r="B109" s="6"/>
      <c r="N109" s="6"/>
      <c r="O109" s="6"/>
      <c r="S109" s="6"/>
      <c r="T109" s="6"/>
    </row>
    <row r="110" spans="2:20" x14ac:dyDescent="0.15">
      <c r="B110" s="6"/>
      <c r="N110" s="6"/>
      <c r="O110" s="6"/>
      <c r="S110" s="6"/>
      <c r="T110" s="6"/>
    </row>
    <row r="111" spans="2:20" x14ac:dyDescent="0.15">
      <c r="B111" s="6"/>
      <c r="N111" s="6"/>
      <c r="O111" s="6"/>
      <c r="S111" s="6"/>
      <c r="T111" s="6"/>
    </row>
    <row r="112" spans="2:20" x14ac:dyDescent="0.15">
      <c r="B112" s="6"/>
      <c r="N112" s="6"/>
      <c r="O112" s="6"/>
      <c r="S112" s="6"/>
      <c r="T112" s="6"/>
    </row>
    <row r="113" spans="2:20" x14ac:dyDescent="0.15">
      <c r="B113" s="6"/>
      <c r="N113" s="6"/>
      <c r="O113" s="6"/>
      <c r="S113" s="6"/>
      <c r="T113" s="6"/>
    </row>
    <row r="114" spans="2:20" x14ac:dyDescent="0.15">
      <c r="B114" s="6"/>
      <c r="N114" s="6"/>
      <c r="O114" s="6"/>
      <c r="S114" s="6"/>
      <c r="T114" s="6"/>
    </row>
    <row r="115" spans="2:20" x14ac:dyDescent="0.15">
      <c r="B115" s="6"/>
      <c r="N115" s="6"/>
      <c r="O115" s="6"/>
      <c r="S115" s="6"/>
      <c r="T115" s="6"/>
    </row>
    <row r="116" spans="2:20" x14ac:dyDescent="0.15">
      <c r="B116" s="6"/>
      <c r="N116" s="6"/>
      <c r="O116" s="6"/>
      <c r="S116" s="6"/>
      <c r="T116" s="6"/>
    </row>
    <row r="117" spans="2:20" x14ac:dyDescent="0.15">
      <c r="B117" s="6"/>
      <c r="N117" s="6"/>
      <c r="O117" s="6"/>
      <c r="S117" s="6"/>
      <c r="T117" s="6"/>
    </row>
    <row r="118" spans="2:20" x14ac:dyDescent="0.15">
      <c r="B118" s="6"/>
      <c r="N118" s="6"/>
      <c r="O118" s="6"/>
      <c r="S118" s="6"/>
      <c r="T118" s="6"/>
    </row>
    <row r="119" spans="2:20" x14ac:dyDescent="0.15">
      <c r="B119" s="6"/>
      <c r="N119" s="6"/>
      <c r="O119" s="6"/>
      <c r="S119" s="6"/>
      <c r="T119" s="6"/>
    </row>
    <row r="120" spans="2:20" x14ac:dyDescent="0.15">
      <c r="B120" s="6"/>
      <c r="N120" s="6"/>
      <c r="O120" s="6"/>
      <c r="S120" s="6"/>
      <c r="T120" s="6"/>
    </row>
    <row r="121" spans="2:20" x14ac:dyDescent="0.15">
      <c r="B121" s="6"/>
      <c r="N121" s="6"/>
      <c r="O121" s="6"/>
      <c r="S121" s="6"/>
      <c r="T121" s="6"/>
    </row>
    <row r="122" spans="2:20" x14ac:dyDescent="0.15">
      <c r="B122" s="6"/>
      <c r="N122" s="6"/>
      <c r="O122" s="6"/>
      <c r="S122" s="6"/>
      <c r="T122" s="6"/>
    </row>
    <row r="123" spans="2:20" x14ac:dyDescent="0.15">
      <c r="B123" s="6"/>
      <c r="N123" s="6"/>
      <c r="O123" s="6"/>
      <c r="S123" s="6"/>
      <c r="T123" s="6"/>
    </row>
    <row r="124" spans="2:20" x14ac:dyDescent="0.15">
      <c r="B124" s="6"/>
      <c r="N124" s="6"/>
      <c r="O124" s="6"/>
      <c r="S124" s="6"/>
      <c r="T124" s="6"/>
    </row>
    <row r="125" spans="2:20" x14ac:dyDescent="0.15">
      <c r="B125" s="6"/>
      <c r="N125" s="6"/>
      <c r="O125" s="6"/>
      <c r="S125" s="6"/>
      <c r="T125" s="6"/>
    </row>
    <row r="126" spans="2:20" x14ac:dyDescent="0.15">
      <c r="B126" s="6"/>
      <c r="N126" s="6"/>
      <c r="O126" s="6"/>
      <c r="S126" s="6"/>
      <c r="T126" s="6"/>
    </row>
    <row r="127" spans="2:20" x14ac:dyDescent="0.15">
      <c r="B127" s="6"/>
      <c r="N127" s="6"/>
      <c r="O127" s="6"/>
      <c r="S127" s="6"/>
      <c r="T127" s="6"/>
    </row>
    <row r="128" spans="2:20" x14ac:dyDescent="0.15">
      <c r="B128" s="6"/>
      <c r="N128" s="6"/>
      <c r="O128" s="6"/>
      <c r="S128" s="6"/>
      <c r="T128" s="6"/>
    </row>
    <row r="129" spans="2:20" x14ac:dyDescent="0.15">
      <c r="B129" s="6"/>
      <c r="N129" s="6"/>
      <c r="O129" s="6"/>
      <c r="S129" s="6"/>
      <c r="T129" s="6"/>
    </row>
    <row r="130" spans="2:20" x14ac:dyDescent="0.15">
      <c r="B130" s="6"/>
      <c r="N130" s="6"/>
      <c r="O130" s="6"/>
      <c r="S130" s="6"/>
      <c r="T130" s="6"/>
    </row>
    <row r="131" spans="2:20" x14ac:dyDescent="0.15">
      <c r="B131" s="6"/>
      <c r="N131" s="6"/>
      <c r="O131" s="6"/>
      <c r="S131" s="6"/>
      <c r="T131" s="6"/>
    </row>
    <row r="132" spans="2:20" x14ac:dyDescent="0.15">
      <c r="B132" s="6"/>
      <c r="N132" s="6"/>
      <c r="O132" s="6"/>
      <c r="S132" s="6"/>
      <c r="T132" s="6"/>
    </row>
    <row r="133" spans="2:20" x14ac:dyDescent="0.15">
      <c r="B133" s="6"/>
      <c r="N133" s="6"/>
      <c r="O133" s="6"/>
      <c r="S133" s="6"/>
      <c r="T133" s="6"/>
    </row>
    <row r="134" spans="2:20" x14ac:dyDescent="0.15">
      <c r="B134" s="6"/>
      <c r="N134" s="6"/>
      <c r="O134" s="6"/>
      <c r="S134" s="6"/>
      <c r="T134" s="6"/>
    </row>
    <row r="135" spans="2:20" x14ac:dyDescent="0.15">
      <c r="B135" s="6"/>
      <c r="N135" s="6"/>
      <c r="O135" s="6"/>
      <c r="S135" s="6"/>
      <c r="T135" s="6"/>
    </row>
    <row r="136" spans="2:20" x14ac:dyDescent="0.15">
      <c r="B136" s="6"/>
      <c r="N136" s="6"/>
      <c r="O136" s="6"/>
      <c r="S136" s="6"/>
      <c r="T136" s="6"/>
    </row>
    <row r="137" spans="2:20" x14ac:dyDescent="0.15">
      <c r="B137" s="6"/>
      <c r="N137" s="6"/>
      <c r="O137" s="6"/>
      <c r="S137" s="6"/>
      <c r="T137" s="6"/>
    </row>
    <row r="138" spans="2:20" x14ac:dyDescent="0.15">
      <c r="B138" s="6"/>
      <c r="N138" s="6"/>
      <c r="O138" s="6"/>
      <c r="S138" s="6"/>
      <c r="T138" s="6"/>
    </row>
    <row r="139" spans="2:20" x14ac:dyDescent="0.15">
      <c r="B139" s="6"/>
      <c r="N139" s="6"/>
      <c r="O139" s="6"/>
      <c r="S139" s="6"/>
      <c r="T139" s="6"/>
    </row>
    <row r="140" spans="2:20" x14ac:dyDescent="0.15">
      <c r="B140" s="6"/>
      <c r="N140" s="6"/>
      <c r="O140" s="6"/>
      <c r="S140" s="6"/>
      <c r="T140" s="6"/>
    </row>
    <row r="141" spans="2:20" x14ac:dyDescent="0.15">
      <c r="B141" s="6"/>
      <c r="N141" s="6"/>
      <c r="O141" s="6"/>
      <c r="S141" s="6"/>
      <c r="T141" s="6"/>
    </row>
    <row r="142" spans="2:20" x14ac:dyDescent="0.15">
      <c r="B142" s="6"/>
      <c r="N142" s="6"/>
      <c r="O142" s="6"/>
      <c r="S142" s="6"/>
      <c r="T142" s="6"/>
    </row>
    <row r="143" spans="2:20" x14ac:dyDescent="0.15">
      <c r="B143" s="6"/>
      <c r="N143" s="6"/>
      <c r="O143" s="6"/>
      <c r="S143" s="6"/>
      <c r="T143" s="6"/>
    </row>
    <row r="144" spans="2:20" x14ac:dyDescent="0.15">
      <c r="B144" s="6"/>
      <c r="N144" s="6"/>
      <c r="O144" s="6"/>
      <c r="S144" s="6"/>
      <c r="T144" s="6"/>
    </row>
    <row r="145" spans="2:20" x14ac:dyDescent="0.15">
      <c r="B145" s="6"/>
      <c r="N145" s="6"/>
      <c r="O145" s="6"/>
      <c r="S145" s="6"/>
      <c r="T145" s="6"/>
    </row>
    <row r="146" spans="2:20" x14ac:dyDescent="0.15">
      <c r="B146" s="6"/>
      <c r="N146" s="6"/>
      <c r="O146" s="6"/>
      <c r="S146" s="6"/>
      <c r="T146" s="6"/>
    </row>
    <row r="147" spans="2:20" x14ac:dyDescent="0.15">
      <c r="B147" s="6"/>
      <c r="N147" s="6"/>
      <c r="O147" s="6"/>
      <c r="S147" s="6"/>
      <c r="T147" s="6"/>
    </row>
    <row r="148" spans="2:20" x14ac:dyDescent="0.15">
      <c r="B148" s="6"/>
      <c r="N148" s="6"/>
      <c r="O148" s="6"/>
      <c r="S148" s="6"/>
      <c r="T148" s="6"/>
    </row>
    <row r="149" spans="2:20" x14ac:dyDescent="0.15">
      <c r="B149" s="6"/>
      <c r="N149" s="6"/>
      <c r="O149" s="6"/>
      <c r="S149" s="6"/>
      <c r="T149" s="6"/>
    </row>
    <row r="150" spans="2:20" x14ac:dyDescent="0.15">
      <c r="B150" s="6"/>
      <c r="N150" s="6"/>
      <c r="O150" s="6"/>
      <c r="S150" s="6"/>
      <c r="T150" s="6"/>
    </row>
    <row r="151" spans="2:20" x14ac:dyDescent="0.15">
      <c r="B151" s="6"/>
      <c r="N151" s="6"/>
      <c r="O151" s="6"/>
      <c r="S151" s="6"/>
      <c r="T151" s="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有限元对比explicit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2018-06-28T13:17:16Z</dcterms:created>
  <dcterms:modified xsi:type="dcterms:W3CDTF">2018-07-18T11:23:13Z</dcterms:modified>
</cp:coreProperties>
</file>