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1毕业课题\2-1试验数据\3第二批Q890角焊缝试验201901\"/>
    </mc:Choice>
  </mc:AlternateContent>
  <bookViews>
    <workbookView minimized="1" xWindow="0" yWindow="0" windowWidth="28800" windowHeight="12450"/>
  </bookViews>
  <sheets>
    <sheet name="承载能力与变形能力" sheetId="1" r:id="rId1"/>
    <sheet name="极限强度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5" i="1" l="1"/>
  <c r="O45" i="1"/>
  <c r="M45" i="1"/>
  <c r="N45" i="1" s="1"/>
  <c r="I45" i="1"/>
  <c r="I46" i="1"/>
  <c r="I47" i="1"/>
  <c r="H45" i="1"/>
  <c r="H46" i="1"/>
  <c r="H47" i="1"/>
  <c r="H48" i="1"/>
  <c r="I48" i="1" s="1"/>
  <c r="H49" i="1"/>
  <c r="I49" i="1" s="1"/>
  <c r="H50" i="1"/>
  <c r="I50" i="1" s="1"/>
  <c r="X6" i="3" l="1"/>
  <c r="X10" i="3"/>
  <c r="P4" i="3"/>
  <c r="R4" i="3"/>
  <c r="T4" i="3"/>
  <c r="V4" i="3"/>
  <c r="X4" i="3" s="1"/>
  <c r="P5" i="3"/>
  <c r="R5" i="3"/>
  <c r="T5" i="3"/>
  <c r="V5" i="3"/>
  <c r="X5" i="3" s="1"/>
  <c r="P6" i="3"/>
  <c r="R6" i="3"/>
  <c r="T6" i="3"/>
  <c r="V6" i="3"/>
  <c r="P7" i="3"/>
  <c r="Q7" i="3"/>
  <c r="R7" i="3"/>
  <c r="T7" i="3"/>
  <c r="V7" i="3"/>
  <c r="X7" i="3" s="1"/>
  <c r="P8" i="3"/>
  <c r="R8" i="3"/>
  <c r="T8" i="3"/>
  <c r="V8" i="3"/>
  <c r="X8" i="3" s="1"/>
  <c r="P9" i="3"/>
  <c r="R9" i="3"/>
  <c r="T9" i="3"/>
  <c r="V9" i="3"/>
  <c r="X9" i="3" s="1"/>
  <c r="P10" i="3"/>
  <c r="R10" i="3"/>
  <c r="T10" i="3"/>
  <c r="V10" i="3"/>
  <c r="R3" i="3"/>
  <c r="T3" i="3"/>
  <c r="V3" i="3"/>
  <c r="X3" i="3" s="1"/>
  <c r="P3" i="3"/>
  <c r="H35" i="3"/>
  <c r="H38" i="3"/>
  <c r="H42" i="3"/>
  <c r="H43" i="3"/>
  <c r="H6" i="3"/>
  <c r="H7" i="3"/>
  <c r="H10" i="3"/>
  <c r="H11" i="3"/>
  <c r="H15" i="3"/>
  <c r="H22" i="3"/>
  <c r="H3" i="3"/>
  <c r="D50" i="3"/>
  <c r="F50" i="3" s="1"/>
  <c r="D49" i="3"/>
  <c r="F49" i="3" s="1"/>
  <c r="D48" i="3"/>
  <c r="F48" i="3" s="1"/>
  <c r="D47" i="3"/>
  <c r="F47" i="3" s="1"/>
  <c r="D46" i="3"/>
  <c r="H46" i="3" s="1"/>
  <c r="D45" i="3"/>
  <c r="F45" i="3" s="1"/>
  <c r="D44" i="3"/>
  <c r="F44" i="3" s="1"/>
  <c r="D43" i="3"/>
  <c r="F43" i="3" s="1"/>
  <c r="F42" i="3"/>
  <c r="D42" i="3"/>
  <c r="D41" i="3"/>
  <c r="F41" i="3" s="1"/>
  <c r="D40" i="3"/>
  <c r="F40" i="3" s="1"/>
  <c r="S9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S8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S7" i="3" s="1"/>
  <c r="D4" i="3"/>
  <c r="F4" i="3" s="1"/>
  <c r="D5" i="3"/>
  <c r="H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H13" i="3" s="1"/>
  <c r="D14" i="3"/>
  <c r="F14" i="3" s="1"/>
  <c r="D15" i="3"/>
  <c r="F15" i="3" s="1"/>
  <c r="D16" i="3"/>
  <c r="F16" i="3" s="1"/>
  <c r="D17" i="3"/>
  <c r="F17" i="3" s="1"/>
  <c r="S5" i="3" s="1"/>
  <c r="D18" i="3"/>
  <c r="F18" i="3" s="1"/>
  <c r="D19" i="3"/>
  <c r="F19" i="3" s="1"/>
  <c r="D20" i="3"/>
  <c r="F20" i="3" s="1"/>
  <c r="D21" i="3"/>
  <c r="H21" i="3" s="1"/>
  <c r="D22" i="3"/>
  <c r="F22" i="3" s="1"/>
  <c r="D23" i="3"/>
  <c r="F23" i="3" s="1"/>
  <c r="D24" i="3"/>
  <c r="F24" i="3" s="1"/>
  <c r="D25" i="3"/>
  <c r="F25" i="3" s="1"/>
  <c r="D26" i="3"/>
  <c r="F26" i="3" s="1"/>
  <c r="D3" i="3"/>
  <c r="F3" i="3" s="1"/>
  <c r="H20" i="3" l="1"/>
  <c r="Q8" i="3"/>
  <c r="H19" i="3"/>
  <c r="H9" i="3"/>
  <c r="U4" i="3" s="1"/>
  <c r="H41" i="3"/>
  <c r="Q9" i="3"/>
  <c r="H18" i="3"/>
  <c r="Q10" i="3"/>
  <c r="Q3" i="3"/>
  <c r="H17" i="3"/>
  <c r="H26" i="3"/>
  <c r="H4" i="3"/>
  <c r="U3" i="3" s="1"/>
  <c r="H34" i="3"/>
  <c r="H25" i="3"/>
  <c r="H14" i="3"/>
  <c r="H50" i="3"/>
  <c r="H29" i="3"/>
  <c r="Q5" i="3"/>
  <c r="Q4" i="3"/>
  <c r="H23" i="3"/>
  <c r="U6" i="3" s="1"/>
  <c r="W6" i="3" s="1"/>
  <c r="H12" i="3"/>
  <c r="H48" i="3"/>
  <c r="H27" i="3"/>
  <c r="Q6" i="3"/>
  <c r="F13" i="3"/>
  <c r="S4" i="3" s="1"/>
  <c r="F46" i="3"/>
  <c r="S10" i="3" s="1"/>
  <c r="H49" i="3"/>
  <c r="H33" i="3"/>
  <c r="H40" i="3"/>
  <c r="H32" i="3"/>
  <c r="H24" i="3"/>
  <c r="H16" i="3"/>
  <c r="U5" i="3" s="1"/>
  <c r="W5" i="3" s="1"/>
  <c r="H8" i="3"/>
  <c r="H47" i="3"/>
  <c r="H39" i="3"/>
  <c r="H31" i="3"/>
  <c r="F21" i="3"/>
  <c r="S6" i="3" s="1"/>
  <c r="F5" i="3"/>
  <c r="S3" i="3" s="1"/>
  <c r="H30" i="3"/>
  <c r="H45" i="3"/>
  <c r="H37" i="3"/>
  <c r="H44" i="3"/>
  <c r="H36" i="3"/>
  <c r="H28" i="3"/>
  <c r="W3" i="3" l="1"/>
  <c r="U7" i="3"/>
  <c r="W7" i="3" s="1"/>
  <c r="W4" i="3"/>
  <c r="U10" i="3"/>
  <c r="W10" i="3" s="1"/>
  <c r="U8" i="3"/>
  <c r="W8" i="3" s="1"/>
  <c r="U9" i="3"/>
  <c r="W9" i="3" s="1"/>
  <c r="Y10" i="1"/>
  <c r="Y9" i="1"/>
  <c r="Y8" i="1"/>
  <c r="Y7" i="1"/>
  <c r="Y6" i="1"/>
  <c r="Y5" i="1"/>
  <c r="Y4" i="1"/>
  <c r="Y3" i="1"/>
  <c r="X10" i="1"/>
  <c r="X9" i="1"/>
  <c r="X8" i="1"/>
  <c r="X7" i="1"/>
  <c r="X6" i="1"/>
  <c r="X5" i="1"/>
  <c r="X4" i="1"/>
  <c r="X3" i="1"/>
  <c r="W4" i="1"/>
  <c r="W5" i="1"/>
  <c r="W6" i="1"/>
  <c r="W7" i="1"/>
  <c r="W8" i="1"/>
  <c r="W9" i="1"/>
  <c r="W10" i="1"/>
  <c r="W3" i="1"/>
  <c r="V4" i="1"/>
  <c r="V5" i="1"/>
  <c r="V6" i="1"/>
  <c r="V7" i="1"/>
  <c r="V8" i="1"/>
  <c r="V9" i="1"/>
  <c r="V10" i="1"/>
  <c r="V3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6" i="1"/>
  <c r="P47" i="1"/>
  <c r="P48" i="1"/>
  <c r="P49" i="1"/>
  <c r="P5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6" i="1"/>
  <c r="O47" i="1"/>
  <c r="O48" i="1"/>
  <c r="O49" i="1"/>
  <c r="O50" i="1"/>
  <c r="O3" i="1"/>
  <c r="N36" i="1"/>
  <c r="N28" i="1"/>
  <c r="I10" i="1"/>
  <c r="I34" i="1"/>
  <c r="M50" i="1"/>
  <c r="N50" i="1" s="1"/>
  <c r="M49" i="1"/>
  <c r="N49" i="1" s="1"/>
  <c r="M48" i="1"/>
  <c r="N48" i="1" s="1"/>
  <c r="M47" i="1"/>
  <c r="N47" i="1" s="1"/>
  <c r="M46" i="1"/>
  <c r="N46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3" i="1"/>
  <c r="I3" i="1" s="1"/>
</calcChain>
</file>

<file path=xl/sharedStrings.xml><?xml version="1.0" encoding="utf-8"?>
<sst xmlns="http://schemas.openxmlformats.org/spreadsheetml/2006/main" count="202" uniqueCount="75">
  <si>
    <t>编号</t>
  </si>
  <si>
    <t>00_1</t>
  </si>
  <si>
    <t>00_2</t>
  </si>
  <si>
    <t>00_3</t>
  </si>
  <si>
    <t>00_4</t>
  </si>
  <si>
    <t>00_5</t>
  </si>
  <si>
    <t>00_6</t>
  </si>
  <si>
    <t>15_1</t>
  </si>
  <si>
    <t>15_2</t>
  </si>
  <si>
    <t>15_3</t>
  </si>
  <si>
    <t>15_4</t>
  </si>
  <si>
    <t>15_5</t>
  </si>
  <si>
    <t>15_6</t>
  </si>
  <si>
    <t>30_1</t>
  </si>
  <si>
    <t>30_2</t>
  </si>
  <si>
    <t>30_3</t>
  </si>
  <si>
    <t>30_4</t>
  </si>
  <si>
    <t>30_5</t>
  </si>
  <si>
    <t>30_6</t>
  </si>
  <si>
    <t>45D_1</t>
  </si>
  <si>
    <t>45D_2</t>
  </si>
  <si>
    <t>45D_3</t>
  </si>
  <si>
    <t>45D_4</t>
  </si>
  <si>
    <t>45D_5</t>
  </si>
  <si>
    <t>45D_6</t>
  </si>
  <si>
    <t>45S_1</t>
  </si>
  <si>
    <t>45S_2</t>
  </si>
  <si>
    <t>45S_3</t>
  </si>
  <si>
    <t>45S_4</t>
  </si>
  <si>
    <t>45S_5</t>
  </si>
  <si>
    <t>45S_6</t>
  </si>
  <si>
    <t>60_1</t>
  </si>
  <si>
    <t>60_2</t>
  </si>
  <si>
    <t>60_3</t>
  </si>
  <si>
    <t>60_4</t>
  </si>
  <si>
    <t>60_5</t>
  </si>
  <si>
    <t>60_6</t>
  </si>
  <si>
    <t>75_1</t>
  </si>
  <si>
    <t>75_2</t>
  </si>
  <si>
    <t>75_3</t>
  </si>
  <si>
    <t>75_4</t>
  </si>
  <si>
    <t>75_5</t>
  </si>
  <si>
    <t>75_6</t>
  </si>
  <si>
    <t>90_1</t>
  </si>
  <si>
    <t>90_2</t>
  </si>
  <si>
    <t>90_3</t>
  </si>
  <si>
    <t>90_4</t>
  </si>
  <si>
    <t>90_5</t>
  </si>
  <si>
    <t>90_6</t>
  </si>
  <si>
    <t>极限荷载</t>
    <phoneticPr fontId="2" type="noConversion"/>
  </si>
  <si>
    <t>断裂荷载</t>
    <phoneticPr fontId="2" type="noConversion"/>
  </si>
  <si>
    <t>荷载比</t>
  </si>
  <si>
    <t>变形比</t>
  </si>
  <si>
    <t>破坏方式</t>
  </si>
  <si>
    <t>平均</t>
  </si>
  <si>
    <t>两侧变形差值</t>
  </si>
  <si>
    <t>差值/平均值</t>
  </si>
  <si>
    <t>左边</t>
    <phoneticPr fontId="2" type="noConversion"/>
  </si>
  <si>
    <t>右边</t>
    <phoneticPr fontId="2" type="noConversion"/>
  </si>
  <si>
    <t>单边</t>
    <phoneticPr fontId="2" type="noConversion"/>
  </si>
  <si>
    <t>双边</t>
    <phoneticPr fontId="2" type="noConversion"/>
  </si>
  <si>
    <t>45D</t>
    <phoneticPr fontId="2" type="noConversion"/>
  </si>
  <si>
    <t>45D</t>
    <phoneticPr fontId="2" type="noConversion"/>
  </si>
  <si>
    <t>45S</t>
    <phoneticPr fontId="2" type="noConversion"/>
  </si>
  <si>
    <t>45D</t>
    <phoneticPr fontId="2" type="noConversion"/>
  </si>
  <si>
    <t>45S</t>
    <phoneticPr fontId="2" type="noConversion"/>
  </si>
  <si>
    <t>极限荷载(剔除最大值和最小值）</t>
    <phoneticPr fontId="2" type="noConversion"/>
  </si>
  <si>
    <t>每条焊缝承担的承载力</t>
    <phoneticPr fontId="2" type="noConversion"/>
  </si>
  <si>
    <t>断裂面积</t>
  </si>
  <si>
    <t>断裂角度B</t>
  </si>
  <si>
    <t>45S</t>
    <phoneticPr fontId="2" type="noConversion"/>
  </si>
  <si>
    <t>极限荷载（kN）</t>
    <phoneticPr fontId="2" type="noConversion"/>
  </si>
  <si>
    <t>断裂荷载（kN）</t>
    <phoneticPr fontId="2" type="noConversion"/>
  </si>
  <si>
    <t>极限荷载对应的变形（mm)</t>
    <phoneticPr fontId="2" type="noConversion"/>
  </si>
  <si>
    <t>断裂荷载对应的变形（mm)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</si>
</sst>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  <xf numFmtId="2" fontId="4" fillId="0" borderId="1" xfId="2" applyNumberFormat="1" applyFont="1" applyBorder="1"/>
    <xf numFmtId="49" fontId="4" fillId="0" borderId="1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49" fontId="5" fillId="2" borderId="1" xfId="0" applyNumberFormat="1" applyFont="1" applyFill="1" applyBorder="1" applyAlignment="1">
      <alignment vertical="center" wrapText="1"/>
    </xf>
    <xf numFmtId="2" fontId="5" fillId="2" borderId="1" xfId="0" applyNumberFormat="1" applyFont="1" applyFill="1" applyBorder="1" applyAlignment="1">
      <alignment vertical="center" wrapText="1"/>
    </xf>
    <xf numFmtId="9" fontId="5" fillId="2" borderId="1" xfId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2" fontId="5" fillId="0" borderId="0" xfId="0" applyNumberFormat="1" applyFont="1" applyFill="1" applyBorder="1" applyAlignment="1">
      <alignment horizontal="right" vertical="center" wrapText="1"/>
    </xf>
    <xf numFmtId="2" fontId="5" fillId="0" borderId="0" xfId="0" applyNumberFormat="1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right" vertical="center"/>
    </xf>
    <xf numFmtId="49" fontId="5" fillId="0" borderId="1" xfId="0" applyNumberFormat="1" applyFont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9" fontId="5" fillId="0" borderId="1" xfId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Fill="1" applyAlignment="1">
      <alignment horizontal="right" vertical="center"/>
    </xf>
    <xf numFmtId="49" fontId="5" fillId="0" borderId="1" xfId="0" applyNumberFormat="1" applyFont="1" applyFill="1" applyBorder="1" applyAlignment="1">
      <alignment vertical="center" wrapText="1"/>
    </xf>
    <xf numFmtId="2" fontId="5" fillId="0" borderId="1" xfId="0" applyNumberFormat="1" applyFont="1" applyFill="1" applyBorder="1" applyAlignment="1">
      <alignment vertical="center" wrapText="1"/>
    </xf>
    <xf numFmtId="9" fontId="5" fillId="0" borderId="1" xfId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2" fontId="5" fillId="0" borderId="1" xfId="2" applyNumberFormat="1" applyFont="1" applyFill="1" applyBorder="1"/>
  </cellXfs>
  <cellStyles count="7">
    <cellStyle name="百分比" xfId="1" builtinId="5"/>
    <cellStyle name="常规" xfId="0" builtinId="0"/>
    <cellStyle name="常规 2" xfId="2"/>
    <cellStyle name="常规 3" xfId="3"/>
    <cellStyle name="常规 3 2" xfId="4"/>
    <cellStyle name="常规 3 3" xfId="5"/>
    <cellStyle name="常规 3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/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/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57150</xdr:colOff>
      <xdr:row>0</xdr:row>
      <xdr:rowOff>95250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/>
            <xdr:cNvSpPr txBox="1"/>
          </xdr:nvSpPr>
          <xdr:spPr>
            <a:xfrm>
              <a:off x="3038475" y="95250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/>
            <xdr:cNvSpPr txBox="1"/>
          </xdr:nvSpPr>
          <xdr:spPr>
            <a:xfrm>
              <a:off x="3038475" y="95250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66675</xdr:colOff>
      <xdr:row>0</xdr:row>
      <xdr:rowOff>133350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/>
            <xdr:cNvSpPr txBox="1"/>
          </xdr:nvSpPr>
          <xdr:spPr>
            <a:xfrm>
              <a:off x="3733800" y="13335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/>
            <xdr:cNvSpPr txBox="1"/>
          </xdr:nvSpPr>
          <xdr:spPr>
            <a:xfrm>
              <a:off x="3733800" y="13335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657225</xdr:colOff>
      <xdr:row>0</xdr:row>
      <xdr:rowOff>95250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/>
            <xdr:cNvSpPr txBox="1"/>
          </xdr:nvSpPr>
          <xdr:spPr>
            <a:xfrm>
              <a:off x="4324350" y="95250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/>
            <xdr:cNvSpPr txBox="1"/>
          </xdr:nvSpPr>
          <xdr:spPr>
            <a:xfrm>
              <a:off x="4324350" y="95250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18</xdr:col>
      <xdr:colOff>57150</xdr:colOff>
      <xdr:row>0</xdr:row>
      <xdr:rowOff>104775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文本框 101"/>
            <xdr:cNvSpPr txBox="1"/>
          </xdr:nvSpPr>
          <xdr:spPr>
            <a:xfrm>
              <a:off x="122396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2" name="文本框 101"/>
            <xdr:cNvSpPr txBox="1"/>
          </xdr:nvSpPr>
          <xdr:spPr>
            <a:xfrm>
              <a:off x="122396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20</xdr:col>
      <xdr:colOff>57150</xdr:colOff>
      <xdr:row>0</xdr:row>
      <xdr:rowOff>85725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文本框 102"/>
            <xdr:cNvSpPr txBox="1"/>
          </xdr:nvSpPr>
          <xdr:spPr>
            <a:xfrm>
              <a:off x="1069657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3" name="文本框 102"/>
            <xdr:cNvSpPr txBox="1"/>
          </xdr:nvSpPr>
          <xdr:spPr>
            <a:xfrm>
              <a:off x="1069657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17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文本框 104"/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5" name="文本框 104"/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19</xdr:col>
      <xdr:colOff>95250</xdr:colOff>
      <xdr:row>0</xdr:row>
      <xdr:rowOff>76200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文本框 105"/>
            <xdr:cNvSpPr txBox="1"/>
          </xdr:nvSpPr>
          <xdr:spPr>
            <a:xfrm>
              <a:off x="129635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6" name="文本框 105"/>
            <xdr:cNvSpPr txBox="1"/>
          </xdr:nvSpPr>
          <xdr:spPr>
            <a:xfrm>
              <a:off x="129635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abSelected="1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AC25" sqref="AC25"/>
    </sheetView>
  </sheetViews>
  <sheetFormatPr defaultRowHeight="11.25" x14ac:dyDescent="0.15"/>
  <cols>
    <col min="1" max="1" width="3.75" style="20" bestFit="1" customWidth="1"/>
    <col min="2" max="2" width="5.125" style="20" customWidth="1"/>
    <col min="3" max="3" width="6.25" style="20" customWidth="1"/>
    <col min="4" max="4" width="6.5" style="20" customWidth="1"/>
    <col min="5" max="13" width="4.5" style="20" bestFit="1" customWidth="1"/>
    <col min="14" max="14" width="5.25" style="20" bestFit="1" customWidth="1"/>
    <col min="15" max="16" width="4.5" style="20" bestFit="1" customWidth="1"/>
    <col min="17" max="17" width="4.75" style="20" bestFit="1" customWidth="1"/>
    <col min="18" max="18" width="3.75" style="23" bestFit="1" customWidth="1"/>
    <col min="19" max="20" width="9" style="24"/>
    <col min="21" max="21" width="4.5" style="24" bestFit="1" customWidth="1"/>
    <col min="22" max="23" width="7.5" style="24" bestFit="1" customWidth="1"/>
    <col min="24" max="24" width="13" style="24" bestFit="1" customWidth="1"/>
    <col min="25" max="25" width="6.75" style="24" bestFit="1" customWidth="1"/>
    <col min="26" max="31" width="9" style="24"/>
    <col min="32" max="32" width="9" style="27"/>
    <col min="33" max="16384" width="9" style="20"/>
  </cols>
  <sheetData>
    <row r="1" spans="1:32" ht="24.75" customHeight="1" x14ac:dyDescent="0.15">
      <c r="B1" s="21" t="s">
        <v>0</v>
      </c>
      <c r="C1" s="22" t="s">
        <v>71</v>
      </c>
      <c r="D1" s="22" t="s">
        <v>72</v>
      </c>
      <c r="E1" s="22" t="s">
        <v>73</v>
      </c>
      <c r="F1" s="22"/>
      <c r="G1" s="22"/>
      <c r="H1" s="22"/>
      <c r="I1" s="22"/>
      <c r="J1" s="22" t="s">
        <v>74</v>
      </c>
      <c r="K1" s="22"/>
      <c r="L1" s="22"/>
      <c r="M1" s="22"/>
      <c r="N1" s="22"/>
      <c r="O1" s="22" t="s">
        <v>51</v>
      </c>
      <c r="P1" s="22" t="s">
        <v>52</v>
      </c>
      <c r="Q1" s="22" t="s">
        <v>53</v>
      </c>
      <c r="U1" s="25" t="s">
        <v>0</v>
      </c>
      <c r="V1" s="26" t="s">
        <v>49</v>
      </c>
      <c r="W1" s="26" t="s">
        <v>50</v>
      </c>
      <c r="X1" s="26" t="s">
        <v>66</v>
      </c>
    </row>
    <row r="2" spans="1:32" ht="33.75" x14ac:dyDescent="0.15">
      <c r="B2" s="21"/>
      <c r="C2" s="22"/>
      <c r="D2" s="22"/>
      <c r="E2" s="20" t="s">
        <v>57</v>
      </c>
      <c r="F2" s="20" t="s">
        <v>58</v>
      </c>
      <c r="G2" s="20" t="s">
        <v>54</v>
      </c>
      <c r="H2" s="20" t="s">
        <v>55</v>
      </c>
      <c r="I2" s="20" t="s">
        <v>56</v>
      </c>
      <c r="J2" s="20" t="s">
        <v>57</v>
      </c>
      <c r="K2" s="20" t="s">
        <v>58</v>
      </c>
      <c r="L2" s="20" t="s">
        <v>54</v>
      </c>
      <c r="M2" s="20" t="s">
        <v>55</v>
      </c>
      <c r="N2" s="20" t="s">
        <v>56</v>
      </c>
      <c r="O2" s="22"/>
      <c r="P2" s="22"/>
      <c r="Q2" s="22"/>
      <c r="U2" s="25"/>
      <c r="V2" s="26"/>
      <c r="W2" s="26"/>
      <c r="X2" s="26"/>
      <c r="Y2" s="28"/>
    </row>
    <row r="3" spans="1:32" s="33" customFormat="1" x14ac:dyDescent="0.15">
      <c r="A3" s="29">
        <v>0</v>
      </c>
      <c r="B3" s="30" t="s">
        <v>1</v>
      </c>
      <c r="C3" s="31">
        <v>487.75299999999999</v>
      </c>
      <c r="D3" s="31">
        <v>355.53739999999999</v>
      </c>
      <c r="E3" s="31">
        <v>0.57099999999999995</v>
      </c>
      <c r="F3" s="31">
        <v>0.47</v>
      </c>
      <c r="G3" s="31">
        <v>0.52</v>
      </c>
      <c r="H3" s="31">
        <f>ABS(E3-F3)</f>
        <v>0.10099999999999998</v>
      </c>
      <c r="I3" s="32">
        <f>H3/G3</f>
        <v>0.19423076923076918</v>
      </c>
      <c r="J3" s="31">
        <v>1.0629999999999999</v>
      </c>
      <c r="K3" s="31">
        <v>0.76300000000000001</v>
      </c>
      <c r="L3" s="31">
        <v>0.91300000000000003</v>
      </c>
      <c r="M3" s="31">
        <f>ABS(J3-K3)</f>
        <v>0.29999999999999993</v>
      </c>
      <c r="N3" s="32">
        <f>M3/L3</f>
        <v>0.32858707557502731</v>
      </c>
      <c r="O3" s="31">
        <f>D3/C3</f>
        <v>0.72892919161952874</v>
      </c>
      <c r="P3" s="31">
        <f>L3/G3</f>
        <v>1.7557692307692307</v>
      </c>
      <c r="Q3" s="33" t="s">
        <v>60</v>
      </c>
      <c r="R3" s="34">
        <v>144</v>
      </c>
      <c r="S3" s="24"/>
      <c r="T3" s="24"/>
      <c r="U3" s="28">
        <v>0</v>
      </c>
      <c r="V3" s="35">
        <f>SUMIF($A$3:$A$50,U3,$C$3:$C$50)/COUNTIF($A$3:$A$50,U3)</f>
        <v>536.15533333333337</v>
      </c>
      <c r="W3" s="35">
        <f>SUMIF($A$3:$A$50,U3,$D$3:$D$50)/COUNTIF($A$3:$A$50,U3)</f>
        <v>311.5489</v>
      </c>
      <c r="X3" s="35">
        <f>(SUM(C3:C8)-MAX(C3:C8)-MIN(C3:C8))/4</f>
        <v>539.32400000000007</v>
      </c>
      <c r="Y3" s="35">
        <f>(SUM(D3:D8)-MAX(D3:D8)-MIN(D3:D8))/4</f>
        <v>316.76830000000001</v>
      </c>
      <c r="Z3" s="28"/>
      <c r="AA3" s="36"/>
      <c r="AB3" s="24"/>
      <c r="AC3" s="24"/>
      <c r="AD3" s="24"/>
      <c r="AE3" s="24"/>
      <c r="AF3" s="37"/>
    </row>
    <row r="4" spans="1:32" s="33" customFormat="1" x14ac:dyDescent="0.15">
      <c r="A4" s="29">
        <v>0</v>
      </c>
      <c r="B4" s="30" t="s">
        <v>2</v>
      </c>
      <c r="C4" s="31">
        <v>456.00200000000001</v>
      </c>
      <c r="D4" s="31">
        <v>246.68279999999999</v>
      </c>
      <c r="E4" s="31">
        <v>0.32900000000000001</v>
      </c>
      <c r="F4" s="31">
        <v>0.214</v>
      </c>
      <c r="G4" s="31">
        <v>0.27200000000000002</v>
      </c>
      <c r="H4" s="31">
        <f t="shared" ref="H4:H50" si="0">ABS(E4-F4)</f>
        <v>0.11500000000000002</v>
      </c>
      <c r="I4" s="32">
        <f t="shared" ref="I4:I50" si="1">H4/G4</f>
        <v>0.42279411764705888</v>
      </c>
      <c r="J4" s="31">
        <v>1.2050000000000001</v>
      </c>
      <c r="K4" s="31">
        <v>0.68500000000000005</v>
      </c>
      <c r="L4" s="31">
        <v>0.94499999999999995</v>
      </c>
      <c r="M4" s="31">
        <f t="shared" ref="M4:M50" si="2">ABS(J4-K4)</f>
        <v>0.52</v>
      </c>
      <c r="N4" s="32">
        <f t="shared" ref="N4:N50" si="3">M4/L4</f>
        <v>0.55026455026455035</v>
      </c>
      <c r="O4" s="31">
        <f t="shared" ref="O4:O50" si="4">D4/C4</f>
        <v>0.54096867996192999</v>
      </c>
      <c r="P4" s="31">
        <f t="shared" ref="P4:P50" si="5">L4/G4</f>
        <v>3.4742647058823524</v>
      </c>
      <c r="Q4" s="38" t="s">
        <v>59</v>
      </c>
      <c r="R4" s="34">
        <v>184</v>
      </c>
      <c r="S4" s="24"/>
      <c r="T4" s="24"/>
      <c r="U4" s="28">
        <v>15</v>
      </c>
      <c r="V4" s="35">
        <f t="shared" ref="V4:V10" si="6">SUMIF($A$3:$A$50,U4,$C$3:$C$50)/COUNTIF($A$3:$A$50,U4)</f>
        <v>776.48683333333327</v>
      </c>
      <c r="W4" s="35">
        <f t="shared" ref="W4:W10" si="7">SUMIF($A$3:$A$50,U4,$D$3:$D$50)/COUNTIF($A$3:$A$50,U4)</f>
        <v>702.84096666666665</v>
      </c>
      <c r="X4" s="35">
        <f>(SUM(C9:C14)-MAX(C9:C14)-MIN(C9:C14))/4</f>
        <v>775.53774999999985</v>
      </c>
      <c r="Y4" s="35">
        <f>(SUM(D9:D14)-MAX(D9:D14)-MIN(D9:D14))/4</f>
        <v>710.5883</v>
      </c>
      <c r="Z4" s="28"/>
      <c r="AA4" s="36"/>
      <c r="AB4" s="24"/>
      <c r="AC4" s="24"/>
      <c r="AD4" s="24"/>
      <c r="AE4" s="24"/>
      <c r="AF4" s="37"/>
    </row>
    <row r="5" spans="1:32" s="33" customFormat="1" x14ac:dyDescent="0.15">
      <c r="A5" s="29">
        <v>0</v>
      </c>
      <c r="B5" s="30" t="s">
        <v>3</v>
      </c>
      <c r="C5" s="31">
        <v>603.63400000000001</v>
      </c>
      <c r="D5" s="31">
        <v>260.18090000000001</v>
      </c>
      <c r="E5" s="31">
        <v>0.13300000000000001</v>
      </c>
      <c r="F5" s="31">
        <v>0.158</v>
      </c>
      <c r="G5" s="31">
        <v>0.14499999999999999</v>
      </c>
      <c r="H5" s="31">
        <f t="shared" si="0"/>
        <v>2.4999999999999994E-2</v>
      </c>
      <c r="I5" s="32">
        <f t="shared" si="1"/>
        <v>0.17241379310344826</v>
      </c>
      <c r="J5" s="31">
        <v>0.20699999999999999</v>
      </c>
      <c r="K5" s="31">
        <v>0.3</v>
      </c>
      <c r="L5" s="31">
        <v>0.253</v>
      </c>
      <c r="M5" s="31">
        <f t="shared" si="2"/>
        <v>9.2999999999999999E-2</v>
      </c>
      <c r="N5" s="32">
        <f t="shared" si="3"/>
        <v>0.3675889328063241</v>
      </c>
      <c r="O5" s="31">
        <f t="shared" si="4"/>
        <v>0.43102426304681313</v>
      </c>
      <c r="P5" s="31">
        <f t="shared" si="5"/>
        <v>1.7448275862068967</v>
      </c>
      <c r="Q5" s="33" t="s">
        <v>60</v>
      </c>
      <c r="R5" s="34">
        <v>245</v>
      </c>
      <c r="S5" s="24"/>
      <c r="T5" s="24"/>
      <c r="U5" s="28">
        <v>30</v>
      </c>
      <c r="V5" s="35">
        <f t="shared" si="6"/>
        <v>1079.0108333333335</v>
      </c>
      <c r="W5" s="35">
        <f t="shared" si="7"/>
        <v>1006.0505166666667</v>
      </c>
      <c r="X5" s="35">
        <f>(SUM(C15:C20)-MAX(C15:C20)-MIN(C15:C20))/4</f>
        <v>1110.23225</v>
      </c>
      <c r="Y5" s="35">
        <f>(SUM(D15:D20)-MAX(D15:D20)-MIN(D15:D20))/4</f>
        <v>1023.2448499999999</v>
      </c>
      <c r="Z5" s="28"/>
      <c r="AA5" s="36"/>
      <c r="AB5" s="24"/>
      <c r="AC5" s="24"/>
      <c r="AD5" s="24"/>
      <c r="AE5" s="24"/>
      <c r="AF5" s="37"/>
    </row>
    <row r="6" spans="1:32" s="33" customFormat="1" x14ac:dyDescent="0.15">
      <c r="A6" s="29">
        <v>0</v>
      </c>
      <c r="B6" s="30" t="s">
        <v>4</v>
      </c>
      <c r="C6" s="31">
        <v>512.16099999999994</v>
      </c>
      <c r="D6" s="31">
        <v>342.28309999999999</v>
      </c>
      <c r="E6" s="31">
        <v>0.115</v>
      </c>
      <c r="F6" s="31">
        <v>0.128</v>
      </c>
      <c r="G6" s="31">
        <v>0.122</v>
      </c>
      <c r="H6" s="31">
        <f t="shared" si="0"/>
        <v>1.2999999999999998E-2</v>
      </c>
      <c r="I6" s="32">
        <f t="shared" si="1"/>
        <v>0.10655737704918031</v>
      </c>
      <c r="J6" s="31">
        <v>0.11799999999999999</v>
      </c>
      <c r="K6" s="31">
        <v>0.13300000000000001</v>
      </c>
      <c r="L6" s="31">
        <v>0.125</v>
      </c>
      <c r="M6" s="31">
        <f t="shared" si="2"/>
        <v>1.5000000000000013E-2</v>
      </c>
      <c r="N6" s="32">
        <f t="shared" si="3"/>
        <v>0.12000000000000011</v>
      </c>
      <c r="O6" s="31">
        <f t="shared" si="4"/>
        <v>0.66831152703934904</v>
      </c>
      <c r="P6" s="31">
        <f t="shared" si="5"/>
        <v>1.0245901639344261</v>
      </c>
      <c r="Q6" s="33" t="s">
        <v>60</v>
      </c>
      <c r="R6" s="34">
        <v>136</v>
      </c>
      <c r="S6" s="24"/>
      <c r="T6" s="24"/>
      <c r="U6" s="39" t="s">
        <v>64</v>
      </c>
      <c r="V6" s="35">
        <f t="shared" si="6"/>
        <v>959.43433333333348</v>
      </c>
      <c r="W6" s="35">
        <f t="shared" si="7"/>
        <v>878.63236666666671</v>
      </c>
      <c r="X6" s="35">
        <f>(SUM(C21:C26)-MAX(C21:C26)-MIN(C21:C26))/4</f>
        <v>965.06600000000003</v>
      </c>
      <c r="Y6" s="35">
        <f>(SUM(D21:D26)-MAX(D21:D26)-MIN(D21:D26))/4</f>
        <v>894.73985000000005</v>
      </c>
      <c r="Z6" s="39"/>
      <c r="AA6" s="36"/>
      <c r="AB6" s="24"/>
      <c r="AC6" s="24"/>
      <c r="AD6" s="24"/>
      <c r="AE6" s="24"/>
      <c r="AF6" s="37"/>
    </row>
    <row r="7" spans="1:32" s="33" customFormat="1" x14ac:dyDescent="0.15">
      <c r="A7" s="29">
        <v>0</v>
      </c>
      <c r="B7" s="30" t="s">
        <v>5</v>
      </c>
      <c r="C7" s="31">
        <v>576.15200000000004</v>
      </c>
      <c r="D7" s="31">
        <v>332.43970000000002</v>
      </c>
      <c r="E7" s="31">
        <v>0.34499999999999997</v>
      </c>
      <c r="F7" s="31">
        <v>0.26300000000000001</v>
      </c>
      <c r="G7" s="31">
        <v>0.30399999999999999</v>
      </c>
      <c r="H7" s="31">
        <f t="shared" si="0"/>
        <v>8.1999999999999962E-2</v>
      </c>
      <c r="I7" s="32">
        <f t="shared" si="1"/>
        <v>0.26973684210526305</v>
      </c>
      <c r="J7" s="31">
        <v>0.41499999999999998</v>
      </c>
      <c r="K7" s="31">
        <v>0.30599999999999999</v>
      </c>
      <c r="L7" s="31">
        <v>0.36099999999999999</v>
      </c>
      <c r="M7" s="31">
        <f t="shared" si="2"/>
        <v>0.10899999999999999</v>
      </c>
      <c r="N7" s="32">
        <f t="shared" si="3"/>
        <v>0.3019390581717451</v>
      </c>
      <c r="O7" s="31">
        <f t="shared" si="4"/>
        <v>0.57699999305738758</v>
      </c>
      <c r="P7" s="31">
        <f t="shared" si="5"/>
        <v>1.1875</v>
      </c>
      <c r="Q7" s="33" t="s">
        <v>60</v>
      </c>
      <c r="R7" s="34">
        <v>379</v>
      </c>
      <c r="S7" s="24"/>
      <c r="T7" s="24"/>
      <c r="U7" s="39" t="s">
        <v>65</v>
      </c>
      <c r="V7" s="35">
        <f t="shared" si="6"/>
        <v>665.54166666666663</v>
      </c>
      <c r="W7" s="35">
        <f t="shared" si="7"/>
        <v>616.46033333333332</v>
      </c>
      <c r="X7" s="35">
        <f>(SUM(C27:C32)-MAX(C27:C32)-MIN(C27:C32))/4</f>
        <v>669.13750000000005</v>
      </c>
      <c r="Y7" s="35">
        <f>(SUM(D27:D32)-MAX(D27:D32)-MIN(D27:D32))/4</f>
        <v>619.27297499999986</v>
      </c>
      <c r="Z7" s="39"/>
      <c r="AA7" s="36"/>
      <c r="AB7" s="24"/>
      <c r="AC7" s="24"/>
      <c r="AD7" s="24"/>
      <c r="AE7" s="24"/>
      <c r="AF7" s="37"/>
    </row>
    <row r="8" spans="1:32" s="33" customFormat="1" x14ac:dyDescent="0.15">
      <c r="A8" s="29">
        <v>0</v>
      </c>
      <c r="B8" s="30" t="s">
        <v>6</v>
      </c>
      <c r="C8" s="31">
        <v>581.23</v>
      </c>
      <c r="D8" s="31">
        <v>332.16950000000003</v>
      </c>
      <c r="E8" s="31">
        <v>0.28699999999999998</v>
      </c>
      <c r="F8" s="31">
        <v>0.27100000000000002</v>
      </c>
      <c r="G8" s="31">
        <v>0.27900000000000003</v>
      </c>
      <c r="H8" s="31">
        <f t="shared" si="0"/>
        <v>1.5999999999999959E-2</v>
      </c>
      <c r="I8" s="32">
        <f t="shared" si="1"/>
        <v>5.7347670250895905E-2</v>
      </c>
      <c r="J8" s="31">
        <v>0.32300000000000001</v>
      </c>
      <c r="K8" s="31">
        <v>0.30499999999999999</v>
      </c>
      <c r="L8" s="31">
        <v>0.314</v>
      </c>
      <c r="M8" s="31">
        <f t="shared" si="2"/>
        <v>1.8000000000000016E-2</v>
      </c>
      <c r="N8" s="32">
        <f t="shared" si="3"/>
        <v>5.732484076433126E-2</v>
      </c>
      <c r="O8" s="31">
        <f t="shared" si="4"/>
        <v>0.57149407291433685</v>
      </c>
      <c r="P8" s="31">
        <f t="shared" si="5"/>
        <v>1.1254480286738351</v>
      </c>
      <c r="Q8" s="33" t="s">
        <v>60</v>
      </c>
      <c r="R8" s="34">
        <v>197</v>
      </c>
      <c r="S8" s="24"/>
      <c r="T8" s="24"/>
      <c r="U8" s="28">
        <v>60</v>
      </c>
      <c r="V8" s="35">
        <f t="shared" si="6"/>
        <v>605.673</v>
      </c>
      <c r="W8" s="35">
        <f t="shared" si="7"/>
        <v>568.86760000000004</v>
      </c>
      <c r="X8" s="35">
        <f>(SUM(C33:C38)-MAX(C33:C38)-MIN(C33:C38))/4</f>
        <v>605.44450000000006</v>
      </c>
      <c r="Y8" s="35">
        <f>(SUM(D33:D38)-MAX(D33:D38)-MIN(D33:D38))/4</f>
        <v>567.84500000000003</v>
      </c>
      <c r="Z8" s="28"/>
      <c r="AA8" s="36"/>
      <c r="AB8" s="24"/>
      <c r="AC8" s="24"/>
      <c r="AD8" s="24"/>
      <c r="AE8" s="24"/>
      <c r="AF8" s="37"/>
    </row>
    <row r="9" spans="1:32" x14ac:dyDescent="0.15">
      <c r="A9" s="29">
        <v>15</v>
      </c>
      <c r="B9" s="40" t="s">
        <v>7</v>
      </c>
      <c r="C9" s="41">
        <v>717.56200000000001</v>
      </c>
      <c r="D9" s="41">
        <v>702.49279999999999</v>
      </c>
      <c r="E9" s="41">
        <v>0.16500000000000001</v>
      </c>
      <c r="F9" s="41">
        <v>0.19600000000000001</v>
      </c>
      <c r="G9" s="41">
        <v>0.18</v>
      </c>
      <c r="H9" s="41">
        <f t="shared" si="0"/>
        <v>3.1E-2</v>
      </c>
      <c r="I9" s="42">
        <f t="shared" si="1"/>
        <v>0.17222222222222222</v>
      </c>
      <c r="J9" s="41">
        <v>0.17</v>
      </c>
      <c r="K9" s="41">
        <v>0.2</v>
      </c>
      <c r="L9" s="41">
        <v>0.185</v>
      </c>
      <c r="M9" s="41">
        <f t="shared" si="2"/>
        <v>0.03</v>
      </c>
      <c r="N9" s="42">
        <f t="shared" si="3"/>
        <v>0.16216216216216217</v>
      </c>
      <c r="O9" s="41">
        <f t="shared" si="4"/>
        <v>0.97899944534409566</v>
      </c>
      <c r="P9" s="41">
        <f t="shared" si="5"/>
        <v>1.0277777777777779</v>
      </c>
      <c r="Q9" s="20" t="s">
        <v>60</v>
      </c>
      <c r="R9" s="23">
        <v>178</v>
      </c>
      <c r="U9" s="28">
        <v>75</v>
      </c>
      <c r="V9" s="35">
        <f t="shared" si="6"/>
        <v>558.80316666666658</v>
      </c>
      <c r="W9" s="35">
        <f t="shared" si="7"/>
        <v>511.46843333333339</v>
      </c>
      <c r="X9" s="35">
        <f>(SUM(C39:C44)-MAX(C39:C44)-MIN(C39:C44))/4</f>
        <v>565.8929999999998</v>
      </c>
      <c r="Y9" s="35">
        <f>(SUM(D39:D44)-MAX(D39:D44)-MIN(D39:D44))/4</f>
        <v>510.50655000000006</v>
      </c>
      <c r="Z9" s="28"/>
      <c r="AA9" s="36"/>
    </row>
    <row r="10" spans="1:32" x14ac:dyDescent="0.15">
      <c r="A10" s="29">
        <v>15</v>
      </c>
      <c r="B10" s="40" t="s">
        <v>8</v>
      </c>
      <c r="C10" s="41">
        <v>746.93100000000004</v>
      </c>
      <c r="D10" s="41">
        <v>706.33969999999999</v>
      </c>
      <c r="E10" s="41">
        <v>0.27500000000000002</v>
      </c>
      <c r="F10" s="41">
        <v>0.36299999999999999</v>
      </c>
      <c r="G10" s="41">
        <v>0.31900000000000001</v>
      </c>
      <c r="H10" s="41">
        <f t="shared" si="0"/>
        <v>8.7999999999999967E-2</v>
      </c>
      <c r="I10" s="42">
        <f t="shared" si="1"/>
        <v>0.27586206896551713</v>
      </c>
      <c r="J10" s="41">
        <v>0.32100000000000001</v>
      </c>
      <c r="K10" s="41">
        <v>0.443</v>
      </c>
      <c r="L10" s="41">
        <v>0.38200000000000001</v>
      </c>
      <c r="M10" s="41">
        <f t="shared" si="2"/>
        <v>0.122</v>
      </c>
      <c r="N10" s="42">
        <f t="shared" si="3"/>
        <v>0.3193717277486911</v>
      </c>
      <c r="O10" s="41">
        <f t="shared" si="4"/>
        <v>0.94565589057088262</v>
      </c>
      <c r="P10" s="41">
        <f t="shared" si="5"/>
        <v>1.1974921630094044</v>
      </c>
      <c r="Q10" s="20" t="s">
        <v>60</v>
      </c>
      <c r="R10" s="23">
        <v>238</v>
      </c>
      <c r="U10" s="28">
        <v>90</v>
      </c>
      <c r="V10" s="35">
        <f t="shared" si="6"/>
        <v>556.46007999999995</v>
      </c>
      <c r="W10" s="35">
        <f t="shared" si="7"/>
        <v>532.84753333333322</v>
      </c>
      <c r="X10" s="35">
        <f>(SUM(C45:C50)-MAX(C45:C50)-MIN(C45:C50))/4</f>
        <v>559.67732000000001</v>
      </c>
      <c r="Y10" s="35">
        <f>(SUM(D45:D50)-MAX(D45:D50)-MIN(D45:D50))/4</f>
        <v>535.70714999999984</v>
      </c>
      <c r="Z10" s="28"/>
      <c r="AA10" s="36"/>
    </row>
    <row r="11" spans="1:32" x14ac:dyDescent="0.15">
      <c r="A11" s="29">
        <v>15</v>
      </c>
      <c r="B11" s="40" t="s">
        <v>9</v>
      </c>
      <c r="C11" s="41">
        <v>770.63800000000003</v>
      </c>
      <c r="D11" s="41">
        <v>753.07460000000003</v>
      </c>
      <c r="E11" s="41">
        <v>0.28799999999999998</v>
      </c>
      <c r="F11" s="41">
        <v>0.25</v>
      </c>
      <c r="G11" s="41">
        <v>0.26900000000000002</v>
      </c>
      <c r="H11" s="41">
        <f t="shared" si="0"/>
        <v>3.7999999999999978E-2</v>
      </c>
      <c r="I11" s="42">
        <f t="shared" si="1"/>
        <v>0.141263940520446</v>
      </c>
      <c r="J11" s="41">
        <v>0.374</v>
      </c>
      <c r="K11" s="41">
        <v>0.30099999999999999</v>
      </c>
      <c r="L11" s="41">
        <v>0.33700000000000002</v>
      </c>
      <c r="M11" s="41">
        <f t="shared" si="2"/>
        <v>7.3000000000000009E-2</v>
      </c>
      <c r="N11" s="42">
        <f t="shared" si="3"/>
        <v>0.21661721068249259</v>
      </c>
      <c r="O11" s="41">
        <f t="shared" si="4"/>
        <v>0.97720927335532382</v>
      </c>
      <c r="P11" s="41">
        <f t="shared" si="5"/>
        <v>1.2527881040892193</v>
      </c>
      <c r="Q11" s="20" t="s">
        <v>60</v>
      </c>
      <c r="R11" s="23">
        <v>244</v>
      </c>
    </row>
    <row r="12" spans="1:32" x14ac:dyDescent="0.15">
      <c r="A12" s="29">
        <v>15</v>
      </c>
      <c r="B12" s="40" t="s">
        <v>10</v>
      </c>
      <c r="C12" s="41">
        <v>772.72900000000004</v>
      </c>
      <c r="D12" s="41">
        <v>687.19240000000002</v>
      </c>
      <c r="E12" s="41">
        <v>0.57099999999999995</v>
      </c>
      <c r="F12" s="41">
        <v>0.35499999999999998</v>
      </c>
      <c r="G12" s="41">
        <v>0.46300000000000002</v>
      </c>
      <c r="H12" s="41">
        <f t="shared" si="0"/>
        <v>0.21599999999999997</v>
      </c>
      <c r="I12" s="42">
        <f t="shared" si="1"/>
        <v>0.46652267818574505</v>
      </c>
      <c r="J12" s="41">
        <v>0.68100000000000005</v>
      </c>
      <c r="K12" s="41">
        <v>0.434</v>
      </c>
      <c r="L12" s="41">
        <v>0.55800000000000005</v>
      </c>
      <c r="M12" s="41">
        <f t="shared" si="2"/>
        <v>0.24700000000000005</v>
      </c>
      <c r="N12" s="42">
        <f t="shared" si="3"/>
        <v>0.44265232974910401</v>
      </c>
      <c r="O12" s="41">
        <f t="shared" si="4"/>
        <v>0.88930582390462887</v>
      </c>
      <c r="P12" s="41">
        <f t="shared" si="5"/>
        <v>1.2051835853131749</v>
      </c>
      <c r="Q12" s="20" t="s">
        <v>60</v>
      </c>
      <c r="R12" s="23">
        <v>226</v>
      </c>
    </row>
    <row r="13" spans="1:32" x14ac:dyDescent="0.15">
      <c r="A13" s="29">
        <v>15</v>
      </c>
      <c r="B13" s="40" t="s">
        <v>11</v>
      </c>
      <c r="C13" s="41">
        <v>811.85299999999995</v>
      </c>
      <c r="D13" s="41">
        <v>621.61800000000005</v>
      </c>
      <c r="E13" s="41">
        <v>0.27800000000000002</v>
      </c>
      <c r="F13" s="41">
        <v>0.38</v>
      </c>
      <c r="G13" s="41">
        <v>0.32900000000000001</v>
      </c>
      <c r="H13" s="41">
        <f t="shared" si="0"/>
        <v>0.10199999999999998</v>
      </c>
      <c r="I13" s="42">
        <f t="shared" si="1"/>
        <v>0.31003039513677805</v>
      </c>
      <c r="J13" s="41">
        <v>0.47499999999999998</v>
      </c>
      <c r="K13" s="41">
        <v>0.64400000000000002</v>
      </c>
      <c r="L13" s="41">
        <v>0.56000000000000005</v>
      </c>
      <c r="M13" s="41">
        <f t="shared" si="2"/>
        <v>0.16900000000000004</v>
      </c>
      <c r="N13" s="42">
        <f t="shared" si="3"/>
        <v>0.30178571428571432</v>
      </c>
      <c r="O13" s="41">
        <f t="shared" si="4"/>
        <v>0.76567802299184717</v>
      </c>
      <c r="P13" s="41">
        <f t="shared" si="5"/>
        <v>1.7021276595744681</v>
      </c>
      <c r="Q13" s="20" t="s">
        <v>60</v>
      </c>
      <c r="R13" s="23">
        <v>330</v>
      </c>
    </row>
    <row r="14" spans="1:32" x14ac:dyDescent="0.15">
      <c r="A14" s="29">
        <v>15</v>
      </c>
      <c r="B14" s="40" t="s">
        <v>12</v>
      </c>
      <c r="C14" s="41">
        <v>839.20799999999997</v>
      </c>
      <c r="D14" s="41">
        <v>746.32830000000001</v>
      </c>
      <c r="E14" s="41">
        <v>0.36</v>
      </c>
      <c r="F14" s="41">
        <v>0.32300000000000001</v>
      </c>
      <c r="G14" s="41">
        <v>0.34200000000000003</v>
      </c>
      <c r="H14" s="41">
        <f t="shared" si="0"/>
        <v>3.6999999999999977E-2</v>
      </c>
      <c r="I14" s="42">
        <f t="shared" si="1"/>
        <v>0.1081871345029239</v>
      </c>
      <c r="J14" s="41">
        <v>0.61299999999999999</v>
      </c>
      <c r="K14" s="41">
        <v>0.55100000000000005</v>
      </c>
      <c r="L14" s="41">
        <v>0.58199999999999996</v>
      </c>
      <c r="M14" s="41">
        <f t="shared" si="2"/>
        <v>6.1999999999999944E-2</v>
      </c>
      <c r="N14" s="42">
        <f t="shared" si="3"/>
        <v>0.10652920962199304</v>
      </c>
      <c r="O14" s="41">
        <f t="shared" si="4"/>
        <v>0.88932457745874682</v>
      </c>
      <c r="P14" s="41">
        <f t="shared" si="5"/>
        <v>1.701754385964912</v>
      </c>
      <c r="Q14" s="20" t="s">
        <v>60</v>
      </c>
      <c r="R14" s="23">
        <v>302</v>
      </c>
    </row>
    <row r="15" spans="1:32" s="33" customFormat="1" x14ac:dyDescent="0.15">
      <c r="A15" s="29">
        <v>30</v>
      </c>
      <c r="B15" s="30" t="s">
        <v>13</v>
      </c>
      <c r="C15" s="31">
        <v>1077.3050000000001</v>
      </c>
      <c r="D15" s="31">
        <v>1059.6679999999999</v>
      </c>
      <c r="E15" s="31">
        <v>0.47699999999999998</v>
      </c>
      <c r="F15" s="31">
        <v>0.37</v>
      </c>
      <c r="G15" s="31">
        <v>0.42299999999999999</v>
      </c>
      <c r="H15" s="31">
        <f t="shared" si="0"/>
        <v>0.10699999999999998</v>
      </c>
      <c r="I15" s="32">
        <f t="shared" si="1"/>
        <v>0.25295508274231676</v>
      </c>
      <c r="J15" s="31">
        <v>0.6</v>
      </c>
      <c r="K15" s="31">
        <v>0.438</v>
      </c>
      <c r="L15" s="31">
        <v>0.51900000000000002</v>
      </c>
      <c r="M15" s="31">
        <f t="shared" si="2"/>
        <v>0.16199999999999998</v>
      </c>
      <c r="N15" s="32">
        <f t="shared" si="3"/>
        <v>0.31213872832369938</v>
      </c>
      <c r="O15" s="31">
        <f t="shared" si="4"/>
        <v>0.98362859171729444</v>
      </c>
      <c r="P15" s="31">
        <f t="shared" si="5"/>
        <v>1.2269503546099292</v>
      </c>
      <c r="Q15" s="33" t="s">
        <v>60</v>
      </c>
      <c r="R15" s="34">
        <v>297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37"/>
    </row>
    <row r="16" spans="1:32" s="33" customFormat="1" x14ac:dyDescent="0.15">
      <c r="A16" s="29">
        <v>30</v>
      </c>
      <c r="B16" s="30" t="s">
        <v>14</v>
      </c>
      <c r="C16" s="31">
        <v>1149.1479999999999</v>
      </c>
      <c r="D16" s="31">
        <v>1088.258</v>
      </c>
      <c r="E16" s="31">
        <v>0.52400000000000002</v>
      </c>
      <c r="F16" s="31">
        <v>0.50700000000000001</v>
      </c>
      <c r="G16" s="31">
        <v>0.51600000000000001</v>
      </c>
      <c r="H16" s="31">
        <f t="shared" si="0"/>
        <v>1.7000000000000015E-2</v>
      </c>
      <c r="I16" s="32">
        <f t="shared" si="1"/>
        <v>3.2945736434108558E-2</v>
      </c>
      <c r="J16" s="31">
        <v>0.56200000000000006</v>
      </c>
      <c r="K16" s="31">
        <v>0.53700000000000003</v>
      </c>
      <c r="L16" s="31">
        <v>0.55000000000000004</v>
      </c>
      <c r="M16" s="31">
        <f t="shared" si="2"/>
        <v>2.5000000000000022E-2</v>
      </c>
      <c r="N16" s="32">
        <f t="shared" si="3"/>
        <v>4.5454545454545491E-2</v>
      </c>
      <c r="O16" s="31">
        <f t="shared" si="4"/>
        <v>0.94701291739619275</v>
      </c>
      <c r="P16" s="31">
        <f t="shared" si="5"/>
        <v>1.0658914728682172</v>
      </c>
      <c r="Q16" s="33" t="s">
        <v>60</v>
      </c>
      <c r="R16" s="34">
        <v>410</v>
      </c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37"/>
    </row>
    <row r="17" spans="1:32" s="33" customFormat="1" x14ac:dyDescent="0.15">
      <c r="A17" s="29">
        <v>30</v>
      </c>
      <c r="B17" s="30" t="s">
        <v>15</v>
      </c>
      <c r="C17" s="31">
        <v>1149.5640000000001</v>
      </c>
      <c r="D17" s="31">
        <v>1101.711</v>
      </c>
      <c r="E17" s="31">
        <v>0.36299999999999999</v>
      </c>
      <c r="F17" s="31">
        <v>0.42299999999999999</v>
      </c>
      <c r="G17" s="31">
        <v>0.39300000000000002</v>
      </c>
      <c r="H17" s="31">
        <f t="shared" si="0"/>
        <v>0.06</v>
      </c>
      <c r="I17" s="32">
        <f t="shared" si="1"/>
        <v>0.15267175572519082</v>
      </c>
      <c r="J17" s="31">
        <v>0.48699999999999999</v>
      </c>
      <c r="K17" s="31">
        <v>0.60399999999999998</v>
      </c>
      <c r="L17" s="31">
        <v>0.54500000000000004</v>
      </c>
      <c r="M17" s="31">
        <f t="shared" si="2"/>
        <v>0.11699999999999999</v>
      </c>
      <c r="N17" s="32">
        <f t="shared" si="3"/>
        <v>0.21467889908256879</v>
      </c>
      <c r="O17" s="31">
        <f t="shared" si="4"/>
        <v>0.95837291355679188</v>
      </c>
      <c r="P17" s="31">
        <f t="shared" si="5"/>
        <v>1.3867684478371503</v>
      </c>
      <c r="Q17" s="33" t="s">
        <v>60</v>
      </c>
      <c r="R17" s="34">
        <v>409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37"/>
    </row>
    <row r="18" spans="1:32" s="33" customFormat="1" x14ac:dyDescent="0.15">
      <c r="A18" s="29">
        <v>30</v>
      </c>
      <c r="B18" s="30" t="s">
        <v>16</v>
      </c>
      <c r="C18" s="31">
        <v>1153.413</v>
      </c>
      <c r="D18" s="31">
        <v>1100.0820000000001</v>
      </c>
      <c r="E18" s="31">
        <v>0.47</v>
      </c>
      <c r="F18" s="31">
        <v>0.307</v>
      </c>
      <c r="G18" s="31">
        <v>0.38900000000000001</v>
      </c>
      <c r="H18" s="31">
        <f t="shared" si="0"/>
        <v>0.16299999999999998</v>
      </c>
      <c r="I18" s="32">
        <f t="shared" si="1"/>
        <v>0.41902313624678655</v>
      </c>
      <c r="J18" s="31">
        <v>0.53700000000000003</v>
      </c>
      <c r="K18" s="31">
        <v>0.34100000000000003</v>
      </c>
      <c r="L18" s="31">
        <v>0.439</v>
      </c>
      <c r="M18" s="31">
        <f t="shared" si="2"/>
        <v>0.19600000000000001</v>
      </c>
      <c r="N18" s="32">
        <f t="shared" si="3"/>
        <v>0.44646924829157175</v>
      </c>
      <c r="O18" s="31">
        <f t="shared" si="4"/>
        <v>0.95376244242088493</v>
      </c>
      <c r="P18" s="31">
        <f t="shared" si="5"/>
        <v>1.1285347043701799</v>
      </c>
      <c r="Q18" s="33" t="s">
        <v>60</v>
      </c>
      <c r="R18" s="34">
        <v>460</v>
      </c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37"/>
    </row>
    <row r="19" spans="1:32" s="33" customFormat="1" x14ac:dyDescent="0.15">
      <c r="A19" s="29">
        <v>30</v>
      </c>
      <c r="B19" s="30" t="s">
        <v>17</v>
      </c>
      <c r="C19" s="31">
        <v>879.72299999999996</v>
      </c>
      <c r="D19" s="31">
        <v>844.97140000000002</v>
      </c>
      <c r="E19" s="31">
        <v>0.15</v>
      </c>
      <c r="F19" s="31">
        <v>0.25900000000000001</v>
      </c>
      <c r="G19" s="31">
        <v>0.20499999999999999</v>
      </c>
      <c r="H19" s="31">
        <f t="shared" si="0"/>
        <v>0.10900000000000001</v>
      </c>
      <c r="I19" s="32">
        <f t="shared" si="1"/>
        <v>0.53170731707317087</v>
      </c>
      <c r="J19" s="31">
        <v>0.17</v>
      </c>
      <c r="K19" s="31">
        <v>0.314</v>
      </c>
      <c r="L19" s="31">
        <v>0.24199999999999999</v>
      </c>
      <c r="M19" s="31">
        <f t="shared" si="2"/>
        <v>0.14399999999999999</v>
      </c>
      <c r="N19" s="32">
        <f t="shared" si="3"/>
        <v>0.5950413223140496</v>
      </c>
      <c r="O19" s="31">
        <f t="shared" si="4"/>
        <v>0.96049711102244695</v>
      </c>
      <c r="P19" s="31">
        <f t="shared" si="5"/>
        <v>1.1804878048780487</v>
      </c>
      <c r="Q19" s="33" t="s">
        <v>60</v>
      </c>
      <c r="R19" s="34">
        <v>566</v>
      </c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37"/>
    </row>
    <row r="20" spans="1:32" s="33" customFormat="1" x14ac:dyDescent="0.15">
      <c r="A20" s="29">
        <v>30</v>
      </c>
      <c r="B20" s="30" t="s">
        <v>18</v>
      </c>
      <c r="C20" s="31">
        <v>1064.912</v>
      </c>
      <c r="D20" s="31">
        <v>841.61270000000002</v>
      </c>
      <c r="E20" s="31">
        <v>0.44500000000000001</v>
      </c>
      <c r="F20" s="31">
        <v>0.46500000000000002</v>
      </c>
      <c r="G20" s="31">
        <v>0.45500000000000002</v>
      </c>
      <c r="H20" s="31">
        <f t="shared" si="0"/>
        <v>2.0000000000000018E-2</v>
      </c>
      <c r="I20" s="32">
        <f t="shared" si="1"/>
        <v>4.3956043956043994E-2</v>
      </c>
      <c r="J20" s="31">
        <v>0.46200000000000002</v>
      </c>
      <c r="K20" s="31">
        <v>0.47699999999999998</v>
      </c>
      <c r="L20" s="31">
        <v>0.47</v>
      </c>
      <c r="M20" s="31">
        <f t="shared" si="2"/>
        <v>1.4999999999999958E-2</v>
      </c>
      <c r="N20" s="32">
        <f t="shared" si="3"/>
        <v>3.1914893617021191E-2</v>
      </c>
      <c r="O20" s="31">
        <f t="shared" si="4"/>
        <v>0.79031196943972837</v>
      </c>
      <c r="P20" s="31">
        <f t="shared" si="5"/>
        <v>1.0329670329670328</v>
      </c>
      <c r="Q20" s="33" t="s">
        <v>60</v>
      </c>
      <c r="R20" s="34">
        <v>489</v>
      </c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37"/>
    </row>
    <row r="21" spans="1:32" x14ac:dyDescent="0.15">
      <c r="A21" s="29" t="s">
        <v>61</v>
      </c>
      <c r="B21" s="40" t="s">
        <v>19</v>
      </c>
      <c r="C21" s="41">
        <v>943.81399999999996</v>
      </c>
      <c r="D21" s="41">
        <v>889.2713</v>
      </c>
      <c r="E21" s="41">
        <v>0.20799999999999999</v>
      </c>
      <c r="F21" s="41">
        <v>0.32700000000000001</v>
      </c>
      <c r="G21" s="41">
        <v>0.26800000000000002</v>
      </c>
      <c r="H21" s="41">
        <f t="shared" si="0"/>
        <v>0.11900000000000002</v>
      </c>
      <c r="I21" s="42">
        <f t="shared" si="1"/>
        <v>0.44402985074626872</v>
      </c>
      <c r="J21" s="41">
        <v>0.222</v>
      </c>
      <c r="K21" s="41">
        <v>0.35599999999999998</v>
      </c>
      <c r="L21" s="41">
        <v>0.28899999999999998</v>
      </c>
      <c r="M21" s="41">
        <f t="shared" si="2"/>
        <v>0.13399999999999998</v>
      </c>
      <c r="N21" s="42">
        <f t="shared" si="3"/>
        <v>0.4636678200692041</v>
      </c>
      <c r="O21" s="41">
        <f t="shared" si="4"/>
        <v>0.94221032957764983</v>
      </c>
      <c r="P21" s="41">
        <f t="shared" si="5"/>
        <v>1.0783582089552237</v>
      </c>
      <c r="Q21" s="20" t="s">
        <v>60</v>
      </c>
      <c r="R21" s="23">
        <v>445</v>
      </c>
    </row>
    <row r="22" spans="1:32" x14ac:dyDescent="0.15">
      <c r="A22" s="29" t="s">
        <v>62</v>
      </c>
      <c r="B22" s="40" t="s">
        <v>20</v>
      </c>
      <c r="C22" s="41">
        <v>963.27800000000002</v>
      </c>
      <c r="D22" s="41">
        <v>909.83879999999999</v>
      </c>
      <c r="E22" s="41">
        <v>0.17</v>
      </c>
      <c r="F22" s="41">
        <v>0.20200000000000001</v>
      </c>
      <c r="G22" s="41">
        <v>0.186</v>
      </c>
      <c r="H22" s="41">
        <f t="shared" si="0"/>
        <v>3.2000000000000001E-2</v>
      </c>
      <c r="I22" s="42">
        <f t="shared" si="1"/>
        <v>0.17204301075268819</v>
      </c>
      <c r="J22" s="41">
        <v>0.18099999999999999</v>
      </c>
      <c r="K22" s="41">
        <v>0.219</v>
      </c>
      <c r="L22" s="41">
        <v>0.2</v>
      </c>
      <c r="M22" s="41">
        <f t="shared" si="2"/>
        <v>3.8000000000000006E-2</v>
      </c>
      <c r="N22" s="42">
        <f t="shared" si="3"/>
        <v>0.19000000000000003</v>
      </c>
      <c r="O22" s="41">
        <f t="shared" si="4"/>
        <v>0.94452359547295794</v>
      </c>
      <c r="P22" s="41">
        <f t="shared" si="5"/>
        <v>1.0752688172043012</v>
      </c>
      <c r="Q22" s="20" t="s">
        <v>60</v>
      </c>
      <c r="R22" s="23">
        <v>396</v>
      </c>
    </row>
    <row r="23" spans="1:32" x14ac:dyDescent="0.15">
      <c r="A23" s="29" t="s">
        <v>62</v>
      </c>
      <c r="B23" s="40" t="s">
        <v>21</v>
      </c>
      <c r="C23" s="41">
        <v>957.755</v>
      </c>
      <c r="D23" s="41">
        <v>945.85299999999995</v>
      </c>
      <c r="E23" s="41">
        <v>0.27300000000000002</v>
      </c>
      <c r="F23" s="41">
        <v>0.31900000000000001</v>
      </c>
      <c r="G23" s="41">
        <v>0.29599999999999999</v>
      </c>
      <c r="H23" s="41">
        <f t="shared" si="0"/>
        <v>4.5999999999999985E-2</v>
      </c>
      <c r="I23" s="42">
        <f t="shared" si="1"/>
        <v>0.15540540540540537</v>
      </c>
      <c r="J23" s="41">
        <v>0.27900000000000003</v>
      </c>
      <c r="K23" s="41">
        <v>0.32700000000000001</v>
      </c>
      <c r="L23" s="41">
        <v>0.30299999999999999</v>
      </c>
      <c r="M23" s="41">
        <f t="shared" si="2"/>
        <v>4.7999999999999987E-2</v>
      </c>
      <c r="N23" s="42">
        <f t="shared" si="3"/>
        <v>0.15841584158415839</v>
      </c>
      <c r="O23" s="41">
        <f t="shared" si="4"/>
        <v>0.98757302232825717</v>
      </c>
      <c r="P23" s="41">
        <f t="shared" si="5"/>
        <v>1.0236486486486487</v>
      </c>
      <c r="Q23" s="20" t="s">
        <v>60</v>
      </c>
      <c r="R23" s="23">
        <v>554</v>
      </c>
    </row>
    <row r="24" spans="1:32" x14ac:dyDescent="0.15">
      <c r="A24" s="29" t="s">
        <v>62</v>
      </c>
      <c r="B24" s="40" t="s">
        <v>22</v>
      </c>
      <c r="C24" s="41">
        <v>995.41700000000003</v>
      </c>
      <c r="D24" s="41">
        <v>936.30229999999995</v>
      </c>
      <c r="E24" s="41">
        <v>0.39800000000000002</v>
      </c>
      <c r="F24" s="41">
        <v>0.41</v>
      </c>
      <c r="G24" s="41">
        <v>0.40400000000000003</v>
      </c>
      <c r="H24" s="41">
        <f t="shared" si="0"/>
        <v>1.1999999999999955E-2</v>
      </c>
      <c r="I24" s="42">
        <f t="shared" si="1"/>
        <v>2.9702970297029591E-2</v>
      </c>
      <c r="J24" s="41">
        <v>0.40899999999999997</v>
      </c>
      <c r="K24" s="41">
        <v>0.42</v>
      </c>
      <c r="L24" s="41">
        <v>0.41499999999999998</v>
      </c>
      <c r="M24" s="41">
        <f t="shared" si="2"/>
        <v>1.100000000000001E-2</v>
      </c>
      <c r="N24" s="42">
        <f t="shared" si="3"/>
        <v>2.6506024096385566E-2</v>
      </c>
      <c r="O24" s="41">
        <f t="shared" si="4"/>
        <v>0.94061312997467383</v>
      </c>
      <c r="P24" s="41">
        <f t="shared" si="5"/>
        <v>1.027227722772277</v>
      </c>
      <c r="Q24" s="20" t="s">
        <v>60</v>
      </c>
      <c r="R24" s="23">
        <v>419</v>
      </c>
    </row>
    <row r="25" spans="1:32" x14ac:dyDescent="0.15">
      <c r="A25" s="29" t="s">
        <v>62</v>
      </c>
      <c r="B25" s="40" t="s">
        <v>23</v>
      </c>
      <c r="C25" s="41">
        <v>1004.676</v>
      </c>
      <c r="D25" s="41">
        <v>746.98180000000002</v>
      </c>
      <c r="E25" s="41">
        <v>0.22600000000000001</v>
      </c>
      <c r="F25" s="41">
        <v>0.217</v>
      </c>
      <c r="G25" s="41">
        <v>0.221</v>
      </c>
      <c r="H25" s="41">
        <f t="shared" si="0"/>
        <v>9.000000000000008E-3</v>
      </c>
      <c r="I25" s="42">
        <f t="shared" si="1"/>
        <v>4.0723981900452524E-2</v>
      </c>
      <c r="J25" s="41">
        <v>0.23799999999999999</v>
      </c>
      <c r="K25" s="41">
        <v>0.224</v>
      </c>
      <c r="L25" s="41">
        <v>0.23100000000000001</v>
      </c>
      <c r="M25" s="41">
        <f t="shared" si="2"/>
        <v>1.3999999999999985E-2</v>
      </c>
      <c r="N25" s="42">
        <f t="shared" si="3"/>
        <v>6.0606060606060538E-2</v>
      </c>
      <c r="O25" s="41">
        <f t="shared" si="4"/>
        <v>0.7435051698258941</v>
      </c>
      <c r="P25" s="41">
        <f t="shared" si="5"/>
        <v>1.0452488687782806</v>
      </c>
      <c r="Q25" s="20" t="s">
        <v>60</v>
      </c>
      <c r="R25" s="23">
        <v>475</v>
      </c>
    </row>
    <row r="26" spans="1:32" x14ac:dyDescent="0.15">
      <c r="A26" s="29" t="s">
        <v>62</v>
      </c>
      <c r="B26" s="40" t="s">
        <v>24</v>
      </c>
      <c r="C26" s="41">
        <v>891.66600000000005</v>
      </c>
      <c r="D26" s="41">
        <v>843.54700000000003</v>
      </c>
      <c r="E26" s="41">
        <v>0.11799999999999999</v>
      </c>
      <c r="F26" s="41">
        <v>0.161</v>
      </c>
      <c r="G26" s="41">
        <v>0.13900000000000001</v>
      </c>
      <c r="H26" s="41">
        <f t="shared" si="0"/>
        <v>4.300000000000001E-2</v>
      </c>
      <c r="I26" s="42">
        <f t="shared" si="1"/>
        <v>0.30935251798561159</v>
      </c>
      <c r="J26" s="41">
        <v>0.12</v>
      </c>
      <c r="K26" s="41">
        <v>0.16900000000000001</v>
      </c>
      <c r="L26" s="41">
        <v>0.14399999999999999</v>
      </c>
      <c r="M26" s="41">
        <f t="shared" si="2"/>
        <v>4.9000000000000016E-2</v>
      </c>
      <c r="N26" s="42">
        <f t="shared" si="3"/>
        <v>0.3402777777777779</v>
      </c>
      <c r="O26" s="41">
        <f t="shared" si="4"/>
        <v>0.94603472600727179</v>
      </c>
      <c r="P26" s="41">
        <f t="shared" si="5"/>
        <v>1.0359712230215825</v>
      </c>
      <c r="Q26" s="20" t="s">
        <v>60</v>
      </c>
      <c r="R26" s="23">
        <v>339</v>
      </c>
    </row>
    <row r="27" spans="1:32" s="33" customFormat="1" x14ac:dyDescent="0.15">
      <c r="A27" s="29" t="s">
        <v>63</v>
      </c>
      <c r="B27" s="30" t="s">
        <v>25</v>
      </c>
      <c r="C27" s="31">
        <v>635.51800000000003</v>
      </c>
      <c r="D27" s="31">
        <v>616.9117</v>
      </c>
      <c r="E27" s="31">
        <v>0.20399999999999999</v>
      </c>
      <c r="F27" s="31">
        <v>0.247</v>
      </c>
      <c r="G27" s="31">
        <v>0.22600000000000001</v>
      </c>
      <c r="H27" s="31">
        <f t="shared" si="0"/>
        <v>4.300000000000001E-2</v>
      </c>
      <c r="I27" s="32">
        <f t="shared" si="1"/>
        <v>0.19026548672566376</v>
      </c>
      <c r="J27" s="31">
        <v>0.20599999999999999</v>
      </c>
      <c r="K27" s="31">
        <v>0.25</v>
      </c>
      <c r="L27" s="31">
        <v>0.22800000000000001</v>
      </c>
      <c r="M27" s="31">
        <f t="shared" si="2"/>
        <v>4.4000000000000011E-2</v>
      </c>
      <c r="N27" s="32">
        <f t="shared" si="3"/>
        <v>0.19298245614035092</v>
      </c>
      <c r="O27" s="31">
        <f t="shared" si="4"/>
        <v>0.97072262312003743</v>
      </c>
      <c r="P27" s="31">
        <f t="shared" si="5"/>
        <v>1.0088495575221239</v>
      </c>
      <c r="Q27" s="33" t="s">
        <v>60</v>
      </c>
      <c r="R27" s="34">
        <v>137</v>
      </c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37"/>
    </row>
    <row r="28" spans="1:32" s="33" customFormat="1" x14ac:dyDescent="0.15">
      <c r="A28" s="29" t="s">
        <v>63</v>
      </c>
      <c r="B28" s="30" t="s">
        <v>26</v>
      </c>
      <c r="C28" s="31">
        <v>675.87099999999998</v>
      </c>
      <c r="D28" s="31">
        <v>669.31700000000001</v>
      </c>
      <c r="E28" s="31">
        <v>0.28499999999999998</v>
      </c>
      <c r="F28" s="31">
        <v>0.39100000000000001</v>
      </c>
      <c r="G28" s="31">
        <v>0.33800000000000002</v>
      </c>
      <c r="H28" s="31">
        <f t="shared" si="0"/>
        <v>0.10600000000000004</v>
      </c>
      <c r="I28" s="32">
        <f t="shared" si="1"/>
        <v>0.3136094674556214</v>
      </c>
      <c r="J28" s="31">
        <v>0.30299999999999999</v>
      </c>
      <c r="K28" s="31">
        <v>0.435</v>
      </c>
      <c r="L28" s="31">
        <v>0.36899999999999999</v>
      </c>
      <c r="M28" s="31">
        <f t="shared" si="2"/>
        <v>0.13200000000000001</v>
      </c>
      <c r="N28" s="32">
        <f t="shared" si="3"/>
        <v>0.35772357723577236</v>
      </c>
      <c r="O28" s="31">
        <f t="shared" si="4"/>
        <v>0.99030288324251226</v>
      </c>
      <c r="P28" s="31">
        <f t="shared" si="5"/>
        <v>1.0917159763313609</v>
      </c>
      <c r="Q28" s="38" t="s">
        <v>59</v>
      </c>
      <c r="R28" s="34">
        <v>206</v>
      </c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37"/>
    </row>
    <row r="29" spans="1:32" s="33" customFormat="1" x14ac:dyDescent="0.15">
      <c r="A29" s="29" t="s">
        <v>63</v>
      </c>
      <c r="B29" s="30" t="s">
        <v>27</v>
      </c>
      <c r="C29" s="31">
        <v>658.32899999999995</v>
      </c>
      <c r="D29" s="31">
        <v>575.75429999999994</v>
      </c>
      <c r="E29" s="31">
        <v>0.254</v>
      </c>
      <c r="F29" s="31">
        <v>0.36899999999999999</v>
      </c>
      <c r="G29" s="31">
        <v>0.312</v>
      </c>
      <c r="H29" s="31">
        <f t="shared" si="0"/>
        <v>0.11499999999999999</v>
      </c>
      <c r="I29" s="32">
        <f t="shared" si="1"/>
        <v>0.36858974358974356</v>
      </c>
      <c r="J29" s="31">
        <v>0.26400000000000001</v>
      </c>
      <c r="K29" s="31">
        <v>0.40500000000000003</v>
      </c>
      <c r="L29" s="31">
        <v>0.33400000000000002</v>
      </c>
      <c r="M29" s="31">
        <f t="shared" si="2"/>
        <v>0.14100000000000001</v>
      </c>
      <c r="N29" s="32">
        <f t="shared" si="3"/>
        <v>0.42215568862275449</v>
      </c>
      <c r="O29" s="31">
        <f t="shared" si="4"/>
        <v>0.8745692503292426</v>
      </c>
      <c r="P29" s="31">
        <f t="shared" si="5"/>
        <v>1.0705128205128205</v>
      </c>
      <c r="Q29" s="38" t="s">
        <v>59</v>
      </c>
      <c r="R29" s="34">
        <v>223</v>
      </c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37"/>
    </row>
    <row r="30" spans="1:32" s="33" customFormat="1" x14ac:dyDescent="0.15">
      <c r="A30" s="29" t="s">
        <v>63</v>
      </c>
      <c r="B30" s="30" t="s">
        <v>28</v>
      </c>
      <c r="C30" s="31">
        <v>681.18200000000002</v>
      </c>
      <c r="D30" s="31">
        <v>619.86569999999995</v>
      </c>
      <c r="E30" s="31">
        <v>0.42499999999999999</v>
      </c>
      <c r="F30" s="31">
        <v>0.46700000000000003</v>
      </c>
      <c r="G30" s="31">
        <v>0.44600000000000001</v>
      </c>
      <c r="H30" s="31">
        <f t="shared" si="0"/>
        <v>4.2000000000000037E-2</v>
      </c>
      <c r="I30" s="32">
        <f t="shared" si="1"/>
        <v>9.4170403587444024E-2</v>
      </c>
      <c r="J30" s="31">
        <v>0.44400000000000001</v>
      </c>
      <c r="K30" s="31">
        <v>0.50800000000000001</v>
      </c>
      <c r="L30" s="31">
        <v>0.47599999999999998</v>
      </c>
      <c r="M30" s="31">
        <f t="shared" si="2"/>
        <v>6.4000000000000001E-2</v>
      </c>
      <c r="N30" s="32">
        <f t="shared" si="3"/>
        <v>0.13445378151260506</v>
      </c>
      <c r="O30" s="31">
        <f t="shared" si="4"/>
        <v>0.90998543707848989</v>
      </c>
      <c r="P30" s="31">
        <f t="shared" si="5"/>
        <v>1.0672645739910314</v>
      </c>
      <c r="Q30" s="33" t="s">
        <v>60</v>
      </c>
      <c r="R30" s="34">
        <v>180</v>
      </c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37"/>
    </row>
    <row r="31" spans="1:32" s="33" customFormat="1" x14ac:dyDescent="0.15">
      <c r="A31" s="29" t="s">
        <v>63</v>
      </c>
      <c r="B31" s="30" t="s">
        <v>29</v>
      </c>
      <c r="C31" s="31">
        <v>677.05100000000004</v>
      </c>
      <c r="D31" s="31">
        <v>664.56020000000001</v>
      </c>
      <c r="E31" s="31">
        <v>0.375</v>
      </c>
      <c r="F31" s="31">
        <v>0.47199999999999998</v>
      </c>
      <c r="G31" s="31">
        <v>0.42299999999999999</v>
      </c>
      <c r="H31" s="31">
        <f t="shared" si="0"/>
        <v>9.6999999999999975E-2</v>
      </c>
      <c r="I31" s="32">
        <f t="shared" si="1"/>
        <v>0.22931442080378245</v>
      </c>
      <c r="J31" s="31">
        <v>0.379</v>
      </c>
      <c r="K31" s="31">
        <v>0.47799999999999998</v>
      </c>
      <c r="L31" s="31">
        <v>0.42799999999999999</v>
      </c>
      <c r="M31" s="31">
        <f t="shared" si="2"/>
        <v>9.8999999999999977E-2</v>
      </c>
      <c r="N31" s="32">
        <f t="shared" si="3"/>
        <v>0.23130841121495321</v>
      </c>
      <c r="O31" s="31">
        <f t="shared" si="4"/>
        <v>0.98155116822809507</v>
      </c>
      <c r="P31" s="31">
        <f t="shared" si="5"/>
        <v>1.011820330969267</v>
      </c>
      <c r="Q31" s="33" t="s">
        <v>60</v>
      </c>
      <c r="R31" s="34">
        <v>224</v>
      </c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37"/>
    </row>
    <row r="32" spans="1:32" s="33" customFormat="1" x14ac:dyDescent="0.15">
      <c r="A32" s="29" t="s">
        <v>63</v>
      </c>
      <c r="B32" s="30" t="s">
        <v>30</v>
      </c>
      <c r="C32" s="31">
        <v>665.29899999999998</v>
      </c>
      <c r="D32" s="31">
        <v>552.35310000000004</v>
      </c>
      <c r="E32" s="31">
        <v>0.43099999999999999</v>
      </c>
      <c r="F32" s="31">
        <v>0.58399999999999996</v>
      </c>
      <c r="G32" s="31">
        <v>0.50700000000000001</v>
      </c>
      <c r="H32" s="31">
        <f t="shared" si="0"/>
        <v>0.15299999999999997</v>
      </c>
      <c r="I32" s="32">
        <f t="shared" si="1"/>
        <v>0.30177514792899401</v>
      </c>
      <c r="J32" s="31">
        <v>0.46</v>
      </c>
      <c r="K32" s="31">
        <v>0.67500000000000004</v>
      </c>
      <c r="L32" s="31">
        <v>0.56699999999999995</v>
      </c>
      <c r="M32" s="31">
        <f t="shared" si="2"/>
        <v>0.21500000000000002</v>
      </c>
      <c r="N32" s="32">
        <f t="shared" si="3"/>
        <v>0.37918871252204595</v>
      </c>
      <c r="O32" s="31">
        <f t="shared" si="4"/>
        <v>0.83023287273842294</v>
      </c>
      <c r="P32" s="31">
        <f t="shared" si="5"/>
        <v>1.1183431952662721</v>
      </c>
      <c r="Q32" s="38" t="s">
        <v>59</v>
      </c>
      <c r="R32" s="34">
        <v>200</v>
      </c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37"/>
    </row>
    <row r="33" spans="1:32" x14ac:dyDescent="0.15">
      <c r="A33" s="29">
        <v>60</v>
      </c>
      <c r="B33" s="40" t="s">
        <v>31</v>
      </c>
      <c r="C33" s="41">
        <v>612.69399999999996</v>
      </c>
      <c r="D33" s="41">
        <v>577.61360000000002</v>
      </c>
      <c r="E33" s="41">
        <v>0.27100000000000002</v>
      </c>
      <c r="F33" s="41">
        <v>0.34399999999999997</v>
      </c>
      <c r="G33" s="41">
        <v>0.308</v>
      </c>
      <c r="H33" s="41">
        <f t="shared" si="0"/>
        <v>7.2999999999999954E-2</v>
      </c>
      <c r="I33" s="42">
        <f t="shared" si="1"/>
        <v>0.23701298701298687</v>
      </c>
      <c r="J33" s="41">
        <v>0.28599999999999998</v>
      </c>
      <c r="K33" s="41">
        <v>0.36299999999999999</v>
      </c>
      <c r="L33" s="41">
        <v>0.32500000000000001</v>
      </c>
      <c r="M33" s="41">
        <f t="shared" si="2"/>
        <v>7.7000000000000013E-2</v>
      </c>
      <c r="N33" s="42">
        <f t="shared" si="3"/>
        <v>0.23692307692307696</v>
      </c>
      <c r="O33" s="41">
        <f t="shared" si="4"/>
        <v>0.94274401250869122</v>
      </c>
      <c r="P33" s="41">
        <f t="shared" si="5"/>
        <v>1.0551948051948052</v>
      </c>
      <c r="Q33" s="20" t="s">
        <v>60</v>
      </c>
      <c r="R33" s="23">
        <v>335</v>
      </c>
    </row>
    <row r="34" spans="1:32" x14ac:dyDescent="0.15">
      <c r="A34" s="29">
        <v>60</v>
      </c>
      <c r="B34" s="40" t="s">
        <v>32</v>
      </c>
      <c r="C34" s="41">
        <v>612.72799999999995</v>
      </c>
      <c r="D34" s="41">
        <v>565.96680000000003</v>
      </c>
      <c r="E34" s="41">
        <v>0.3</v>
      </c>
      <c r="F34" s="41">
        <v>0.35899999999999999</v>
      </c>
      <c r="G34" s="41">
        <v>0.33</v>
      </c>
      <c r="H34" s="41">
        <f t="shared" si="0"/>
        <v>5.8999999999999997E-2</v>
      </c>
      <c r="I34" s="42">
        <f t="shared" si="1"/>
        <v>0.17878787878787877</v>
      </c>
      <c r="J34" s="41">
        <v>0.32100000000000001</v>
      </c>
      <c r="K34" s="41">
        <v>0.38800000000000001</v>
      </c>
      <c r="L34" s="41">
        <v>0.35399999999999998</v>
      </c>
      <c r="M34" s="41">
        <f t="shared" si="2"/>
        <v>6.7000000000000004E-2</v>
      </c>
      <c r="N34" s="42">
        <f t="shared" si="3"/>
        <v>0.18926553672316387</v>
      </c>
      <c r="O34" s="41">
        <f t="shared" si="4"/>
        <v>0.92368359206695316</v>
      </c>
      <c r="P34" s="41">
        <f t="shared" si="5"/>
        <v>1.0727272727272725</v>
      </c>
      <c r="Q34" s="20" t="s">
        <v>60</v>
      </c>
      <c r="R34" s="23">
        <v>338</v>
      </c>
    </row>
    <row r="35" spans="1:32" x14ac:dyDescent="0.15">
      <c r="A35" s="29">
        <v>60</v>
      </c>
      <c r="B35" s="40" t="s">
        <v>33</v>
      </c>
      <c r="C35" s="41">
        <v>578.34699999999998</v>
      </c>
      <c r="D35" s="41">
        <v>533.20330000000001</v>
      </c>
      <c r="E35" s="41">
        <v>0.17499999999999999</v>
      </c>
      <c r="F35" s="41">
        <v>0.28599999999999998</v>
      </c>
      <c r="G35" s="41">
        <v>0.23100000000000001</v>
      </c>
      <c r="H35" s="41">
        <f t="shared" si="0"/>
        <v>0.11099999999999999</v>
      </c>
      <c r="I35" s="42">
        <f t="shared" si="1"/>
        <v>0.48051948051948046</v>
      </c>
      <c r="J35" s="41">
        <v>0.183</v>
      </c>
      <c r="K35" s="41">
        <v>0.30099999999999999</v>
      </c>
      <c r="L35" s="41">
        <v>0.24199999999999999</v>
      </c>
      <c r="M35" s="41">
        <f t="shared" si="2"/>
        <v>0.11799999999999999</v>
      </c>
      <c r="N35" s="42">
        <f t="shared" si="3"/>
        <v>0.48760330578512395</v>
      </c>
      <c r="O35" s="41">
        <f t="shared" si="4"/>
        <v>0.92194357366771162</v>
      </c>
      <c r="P35" s="41">
        <f t="shared" si="5"/>
        <v>1.0476190476190474</v>
      </c>
      <c r="Q35" s="43" t="s">
        <v>59</v>
      </c>
      <c r="R35" s="23">
        <v>320</v>
      </c>
    </row>
    <row r="36" spans="1:32" x14ac:dyDescent="0.15">
      <c r="A36" s="29">
        <v>60</v>
      </c>
      <c r="B36" s="40" t="s">
        <v>34</v>
      </c>
      <c r="C36" s="41">
        <v>636.55499999999995</v>
      </c>
      <c r="D36" s="41">
        <v>610.20860000000005</v>
      </c>
      <c r="E36" s="41">
        <v>0.34799999999999998</v>
      </c>
      <c r="F36" s="41">
        <v>0.35899999999999999</v>
      </c>
      <c r="G36" s="41">
        <v>0.35399999999999998</v>
      </c>
      <c r="H36" s="41">
        <f t="shared" si="0"/>
        <v>1.100000000000001E-2</v>
      </c>
      <c r="I36" s="42">
        <f t="shared" si="1"/>
        <v>3.1073446327683645E-2</v>
      </c>
      <c r="J36" s="41">
        <v>0.35499999999999998</v>
      </c>
      <c r="K36" s="41">
        <v>0.36699999999999999</v>
      </c>
      <c r="L36" s="41">
        <v>0.36099999999999999</v>
      </c>
      <c r="M36" s="41">
        <f t="shared" si="2"/>
        <v>1.2000000000000011E-2</v>
      </c>
      <c r="N36" s="42">
        <f t="shared" si="3"/>
        <v>3.3240997229916927E-2</v>
      </c>
      <c r="O36" s="41">
        <f t="shared" si="4"/>
        <v>0.9586109605611457</v>
      </c>
      <c r="P36" s="41">
        <f t="shared" si="5"/>
        <v>1.0197740112994351</v>
      </c>
      <c r="Q36" s="20" t="s">
        <v>60</v>
      </c>
      <c r="R36" s="23">
        <v>362</v>
      </c>
    </row>
    <row r="37" spans="1:32" x14ac:dyDescent="0.15">
      <c r="A37" s="29">
        <v>60</v>
      </c>
      <c r="B37" s="40" t="s">
        <v>35</v>
      </c>
      <c r="C37" s="41">
        <v>575.70500000000004</v>
      </c>
      <c r="D37" s="41">
        <v>531.61699999999996</v>
      </c>
      <c r="E37" s="41">
        <v>0.25700000000000001</v>
      </c>
      <c r="F37" s="41">
        <v>0.33100000000000002</v>
      </c>
      <c r="G37" s="41">
        <v>0.29399999999999998</v>
      </c>
      <c r="H37" s="41">
        <f t="shared" si="0"/>
        <v>7.400000000000001E-2</v>
      </c>
      <c r="I37" s="42">
        <f t="shared" si="1"/>
        <v>0.2517006802721089</v>
      </c>
      <c r="J37" s="41">
        <v>0.25900000000000001</v>
      </c>
      <c r="K37" s="41">
        <v>0.33500000000000002</v>
      </c>
      <c r="L37" s="41">
        <v>0.29699999999999999</v>
      </c>
      <c r="M37" s="41">
        <f t="shared" si="2"/>
        <v>7.6000000000000012E-2</v>
      </c>
      <c r="N37" s="42">
        <f t="shared" si="3"/>
        <v>0.25589225589225595</v>
      </c>
      <c r="O37" s="41">
        <f t="shared" si="4"/>
        <v>0.92341911221893147</v>
      </c>
      <c r="P37" s="41">
        <f t="shared" si="5"/>
        <v>1.010204081632653</v>
      </c>
      <c r="Q37" s="20" t="s">
        <v>60</v>
      </c>
      <c r="R37" s="23">
        <v>268</v>
      </c>
    </row>
    <row r="38" spans="1:32" x14ac:dyDescent="0.15">
      <c r="A38" s="29">
        <v>60</v>
      </c>
      <c r="B38" s="40" t="s">
        <v>36</v>
      </c>
      <c r="C38" s="41">
        <v>618.00900000000001</v>
      </c>
      <c r="D38" s="41">
        <v>594.59630000000004</v>
      </c>
      <c r="E38" s="41">
        <v>0.26300000000000001</v>
      </c>
      <c r="F38" s="41">
        <v>0.29199999999999998</v>
      </c>
      <c r="G38" s="41">
        <v>0.27800000000000002</v>
      </c>
      <c r="H38" s="41">
        <f t="shared" si="0"/>
        <v>2.899999999999997E-2</v>
      </c>
      <c r="I38" s="42">
        <f t="shared" si="1"/>
        <v>0.10431654676258981</v>
      </c>
      <c r="J38" s="41">
        <v>0.27</v>
      </c>
      <c r="K38" s="41">
        <v>0.30199999999999999</v>
      </c>
      <c r="L38" s="41">
        <v>0.28599999999999998</v>
      </c>
      <c r="M38" s="41">
        <f t="shared" si="2"/>
        <v>3.1999999999999973E-2</v>
      </c>
      <c r="N38" s="42">
        <f t="shared" si="3"/>
        <v>0.1118881118881118</v>
      </c>
      <c r="O38" s="41">
        <f t="shared" si="4"/>
        <v>0.96211592387813127</v>
      </c>
      <c r="P38" s="41">
        <f t="shared" si="5"/>
        <v>1.028776978417266</v>
      </c>
      <c r="Q38" s="20" t="s">
        <v>60</v>
      </c>
      <c r="R38" s="23">
        <v>321</v>
      </c>
    </row>
    <row r="39" spans="1:32" s="33" customFormat="1" x14ac:dyDescent="0.15">
      <c r="A39" s="29">
        <v>75</v>
      </c>
      <c r="B39" s="30" t="s">
        <v>37</v>
      </c>
      <c r="C39" s="31">
        <v>580.59199999999998</v>
      </c>
      <c r="D39" s="31">
        <v>580.59199999999998</v>
      </c>
      <c r="E39" s="31">
        <v>0.28599999999999998</v>
      </c>
      <c r="F39" s="31">
        <v>0.28000000000000003</v>
      </c>
      <c r="G39" s="31">
        <v>0.28299999999999997</v>
      </c>
      <c r="H39" s="31">
        <f t="shared" si="0"/>
        <v>5.9999999999999498E-3</v>
      </c>
      <c r="I39" s="32">
        <f t="shared" si="1"/>
        <v>2.1201413427561662E-2</v>
      </c>
      <c r="J39" s="31">
        <v>0.28599999999999998</v>
      </c>
      <c r="K39" s="31">
        <v>0.28000000000000003</v>
      </c>
      <c r="L39" s="31">
        <v>0.28299999999999997</v>
      </c>
      <c r="M39" s="31">
        <f t="shared" si="2"/>
        <v>5.9999999999999498E-3</v>
      </c>
      <c r="N39" s="32">
        <f t="shared" si="3"/>
        <v>2.1201413427561662E-2</v>
      </c>
      <c r="O39" s="31">
        <f t="shared" si="4"/>
        <v>1</v>
      </c>
      <c r="P39" s="31">
        <f t="shared" si="5"/>
        <v>1</v>
      </c>
      <c r="Q39" s="33" t="s">
        <v>60</v>
      </c>
      <c r="R39" s="34">
        <v>357</v>
      </c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37"/>
    </row>
    <row r="40" spans="1:32" s="33" customFormat="1" x14ac:dyDescent="0.15">
      <c r="A40" s="29">
        <v>75</v>
      </c>
      <c r="B40" s="30" t="s">
        <v>38</v>
      </c>
      <c r="C40" s="31">
        <v>584.38199999999995</v>
      </c>
      <c r="D40" s="31">
        <v>487.52370000000002</v>
      </c>
      <c r="E40" s="31">
        <v>0.373</v>
      </c>
      <c r="F40" s="31">
        <v>0.374</v>
      </c>
      <c r="G40" s="31">
        <v>0.373</v>
      </c>
      <c r="H40" s="31">
        <f t="shared" si="0"/>
        <v>1.0000000000000009E-3</v>
      </c>
      <c r="I40" s="32">
        <f t="shared" si="1"/>
        <v>2.6809651474530853E-3</v>
      </c>
      <c r="J40" s="31">
        <v>0.40300000000000002</v>
      </c>
      <c r="K40" s="31">
        <v>0.40899999999999997</v>
      </c>
      <c r="L40" s="31">
        <v>0.40600000000000003</v>
      </c>
      <c r="M40" s="31">
        <f t="shared" si="2"/>
        <v>5.9999999999999498E-3</v>
      </c>
      <c r="N40" s="32">
        <f t="shared" si="3"/>
        <v>1.4778325123152585E-2</v>
      </c>
      <c r="O40" s="31">
        <f t="shared" si="4"/>
        <v>0.83425516186330184</v>
      </c>
      <c r="P40" s="31">
        <f t="shared" si="5"/>
        <v>1.0884718498659518</v>
      </c>
      <c r="Q40" s="33" t="s">
        <v>60</v>
      </c>
      <c r="R40" s="34">
        <v>336</v>
      </c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37"/>
    </row>
    <row r="41" spans="1:32" s="33" customFormat="1" x14ac:dyDescent="0.15">
      <c r="A41" s="29">
        <v>75</v>
      </c>
      <c r="B41" s="30" t="s">
        <v>39</v>
      </c>
      <c r="C41" s="31">
        <v>557.74099999999999</v>
      </c>
      <c r="D41" s="31">
        <v>534.04830000000004</v>
      </c>
      <c r="E41" s="31">
        <v>0.32400000000000001</v>
      </c>
      <c r="F41" s="31">
        <v>0.309</v>
      </c>
      <c r="G41" s="31">
        <v>0.316</v>
      </c>
      <c r="H41" s="31">
        <f t="shared" si="0"/>
        <v>1.5000000000000013E-2</v>
      </c>
      <c r="I41" s="32">
        <f t="shared" si="1"/>
        <v>4.7468354430379792E-2</v>
      </c>
      <c r="J41" s="31">
        <v>0.40500000000000003</v>
      </c>
      <c r="K41" s="31">
        <v>0.36699999999999999</v>
      </c>
      <c r="L41" s="31">
        <v>0.38600000000000001</v>
      </c>
      <c r="M41" s="31">
        <f t="shared" si="2"/>
        <v>3.8000000000000034E-2</v>
      </c>
      <c r="N41" s="32">
        <f t="shared" si="3"/>
        <v>9.8445595854922366E-2</v>
      </c>
      <c r="O41" s="31">
        <f t="shared" si="4"/>
        <v>0.95752024685293002</v>
      </c>
      <c r="P41" s="31">
        <f t="shared" si="5"/>
        <v>1.2215189873417722</v>
      </c>
      <c r="Q41" s="33" t="s">
        <v>60</v>
      </c>
      <c r="R41" s="34">
        <v>298</v>
      </c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37"/>
    </row>
    <row r="42" spans="1:32" s="33" customFormat="1" x14ac:dyDescent="0.15">
      <c r="A42" s="29">
        <v>75</v>
      </c>
      <c r="B42" s="30" t="s">
        <v>40</v>
      </c>
      <c r="C42" s="31">
        <v>504.86500000000001</v>
      </c>
      <c r="D42" s="31">
        <v>446.19240000000002</v>
      </c>
      <c r="E42" s="31">
        <v>0.40300000000000002</v>
      </c>
      <c r="F42" s="31">
        <v>0.33</v>
      </c>
      <c r="G42" s="31">
        <v>0.36599999999999999</v>
      </c>
      <c r="H42" s="31">
        <f t="shared" si="0"/>
        <v>7.3000000000000009E-2</v>
      </c>
      <c r="I42" s="32">
        <f t="shared" si="1"/>
        <v>0.19945355191256833</v>
      </c>
      <c r="J42" s="31">
        <v>0.433</v>
      </c>
      <c r="K42" s="31">
        <v>0.34300000000000003</v>
      </c>
      <c r="L42" s="31">
        <v>0.38800000000000001</v>
      </c>
      <c r="M42" s="31">
        <f t="shared" si="2"/>
        <v>8.9999999999999969E-2</v>
      </c>
      <c r="N42" s="32">
        <f t="shared" si="3"/>
        <v>0.23195876288659786</v>
      </c>
      <c r="O42" s="31">
        <f t="shared" si="4"/>
        <v>0.88378556643855288</v>
      </c>
      <c r="P42" s="31">
        <f t="shared" si="5"/>
        <v>1.0601092896174864</v>
      </c>
      <c r="Q42" s="33" t="s">
        <v>60</v>
      </c>
      <c r="R42" s="34">
        <v>278</v>
      </c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37"/>
    </row>
    <row r="43" spans="1:32" s="33" customFormat="1" x14ac:dyDescent="0.15">
      <c r="A43" s="29">
        <v>75</v>
      </c>
      <c r="B43" s="30" t="s">
        <v>41</v>
      </c>
      <c r="C43" s="31">
        <v>576.76700000000005</v>
      </c>
      <c r="D43" s="31">
        <v>517.97370000000001</v>
      </c>
      <c r="E43" s="31">
        <v>0.376</v>
      </c>
      <c r="F43" s="31">
        <v>0.40400000000000003</v>
      </c>
      <c r="G43" s="31">
        <v>0.39</v>
      </c>
      <c r="H43" s="31">
        <f t="shared" si="0"/>
        <v>2.8000000000000025E-2</v>
      </c>
      <c r="I43" s="32">
        <f t="shared" si="1"/>
        <v>7.1794871794871859E-2</v>
      </c>
      <c r="J43" s="31">
        <v>0.41699999999999998</v>
      </c>
      <c r="K43" s="31">
        <v>0.44800000000000001</v>
      </c>
      <c r="L43" s="31">
        <v>0.432</v>
      </c>
      <c r="M43" s="31">
        <f t="shared" si="2"/>
        <v>3.1000000000000028E-2</v>
      </c>
      <c r="N43" s="32">
        <f t="shared" si="3"/>
        <v>7.1759259259259328E-2</v>
      </c>
      <c r="O43" s="31">
        <f t="shared" si="4"/>
        <v>0.89806403625727538</v>
      </c>
      <c r="P43" s="31">
        <f t="shared" si="5"/>
        <v>1.1076923076923075</v>
      </c>
      <c r="Q43" s="33" t="s">
        <v>60</v>
      </c>
      <c r="R43" s="34">
        <v>357</v>
      </c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37"/>
    </row>
    <row r="44" spans="1:32" s="33" customFormat="1" x14ac:dyDescent="0.15">
      <c r="A44" s="29">
        <v>75</v>
      </c>
      <c r="B44" s="30" t="s">
        <v>42</v>
      </c>
      <c r="C44" s="31">
        <v>548.47199999999998</v>
      </c>
      <c r="D44" s="31">
        <v>502.48050000000001</v>
      </c>
      <c r="E44" s="31">
        <v>0.311</v>
      </c>
      <c r="F44" s="31">
        <v>0.30199999999999999</v>
      </c>
      <c r="G44" s="31">
        <v>0.30599999999999999</v>
      </c>
      <c r="H44" s="31">
        <f t="shared" si="0"/>
        <v>9.000000000000008E-3</v>
      </c>
      <c r="I44" s="32">
        <f t="shared" si="1"/>
        <v>2.941176470588238E-2</v>
      </c>
      <c r="J44" s="31">
        <v>0.33300000000000002</v>
      </c>
      <c r="K44" s="31">
        <v>0.32100000000000001</v>
      </c>
      <c r="L44" s="31">
        <v>0.32700000000000001</v>
      </c>
      <c r="M44" s="31">
        <f t="shared" si="2"/>
        <v>1.2000000000000011E-2</v>
      </c>
      <c r="N44" s="32">
        <f t="shared" si="3"/>
        <v>3.6697247706422048E-2</v>
      </c>
      <c r="O44" s="31">
        <f t="shared" si="4"/>
        <v>0.91614612961099207</v>
      </c>
      <c r="P44" s="31">
        <f t="shared" si="5"/>
        <v>1.0686274509803921</v>
      </c>
      <c r="Q44" s="33" t="s">
        <v>60</v>
      </c>
      <c r="R44" s="34">
        <v>336</v>
      </c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37"/>
    </row>
    <row r="45" spans="1:32" s="48" customFormat="1" x14ac:dyDescent="0.15">
      <c r="A45" s="44">
        <v>90</v>
      </c>
      <c r="B45" s="45" t="s">
        <v>43</v>
      </c>
      <c r="C45" s="46">
        <v>571.57907999999998</v>
      </c>
      <c r="D45" s="46">
        <v>539.654</v>
      </c>
      <c r="E45" s="46">
        <v>0.40388000000000002</v>
      </c>
      <c r="F45" s="46">
        <v>0.33095999999999925</v>
      </c>
      <c r="G45" s="46">
        <v>0.36741999999999964</v>
      </c>
      <c r="H45" s="46">
        <f t="shared" si="0"/>
        <v>7.2920000000000762E-2</v>
      </c>
      <c r="I45" s="47">
        <f t="shared" si="1"/>
        <v>0.19846497196668889</v>
      </c>
      <c r="J45" s="46">
        <v>0.44902599999999993</v>
      </c>
      <c r="K45" s="46">
        <v>0.35319900000000004</v>
      </c>
      <c r="L45" s="46">
        <v>0.40111249999999998</v>
      </c>
      <c r="M45" s="46">
        <f t="shared" si="2"/>
        <v>9.5826999999999884E-2</v>
      </c>
      <c r="N45" s="47">
        <f t="shared" si="3"/>
        <v>0.2389030508897127</v>
      </c>
      <c r="O45" s="46">
        <f t="shared" si="4"/>
        <v>0.94414582143209302</v>
      </c>
      <c r="P45" s="46">
        <f t="shared" si="5"/>
        <v>1.0917002340645594</v>
      </c>
      <c r="Q45" s="48" t="s">
        <v>60</v>
      </c>
      <c r="R45" s="49">
        <v>297</v>
      </c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50"/>
    </row>
    <row r="46" spans="1:32" s="48" customFormat="1" x14ac:dyDescent="0.15">
      <c r="A46" s="44">
        <v>90</v>
      </c>
      <c r="B46" s="45" t="s">
        <v>44</v>
      </c>
      <c r="C46" s="51">
        <v>501.33820000000003</v>
      </c>
      <c r="D46" s="51">
        <v>481.93680000000001</v>
      </c>
      <c r="E46" s="51">
        <v>0.31137199999999954</v>
      </c>
      <c r="F46" s="51">
        <v>0.2558069999999999</v>
      </c>
      <c r="G46" s="51">
        <v>0.28358949999999972</v>
      </c>
      <c r="H46" s="46">
        <f t="shared" si="0"/>
        <v>5.5564999999999642E-2</v>
      </c>
      <c r="I46" s="47">
        <f t="shared" si="1"/>
        <v>0.19593461676119778</v>
      </c>
      <c r="J46" s="51">
        <v>0.32394500000000015</v>
      </c>
      <c r="K46" s="51">
        <v>0.26347400000000043</v>
      </c>
      <c r="L46" s="51">
        <v>0.29370950000000029</v>
      </c>
      <c r="M46" s="46">
        <f t="shared" si="2"/>
        <v>6.0470999999999719E-2</v>
      </c>
      <c r="N46" s="47">
        <f t="shared" si="3"/>
        <v>0.20588710954191014</v>
      </c>
      <c r="O46" s="46">
        <f t="shared" si="4"/>
        <v>0.96130077460684216</v>
      </c>
      <c r="P46" s="46">
        <f t="shared" si="5"/>
        <v>1.0356853832740653</v>
      </c>
      <c r="Q46" s="48" t="s">
        <v>60</v>
      </c>
      <c r="R46" s="49">
        <v>132</v>
      </c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50"/>
    </row>
    <row r="47" spans="1:32" s="48" customFormat="1" x14ac:dyDescent="0.15">
      <c r="A47" s="44">
        <v>90</v>
      </c>
      <c r="B47" s="45" t="s">
        <v>45</v>
      </c>
      <c r="C47" s="51">
        <v>551.51509999999996</v>
      </c>
      <c r="D47" s="51">
        <v>519.49249999999995</v>
      </c>
      <c r="E47" s="51">
        <v>0.41459199999999985</v>
      </c>
      <c r="F47" s="51">
        <v>0.40360499999999977</v>
      </c>
      <c r="G47" s="51">
        <v>0.40909849999999981</v>
      </c>
      <c r="H47" s="46">
        <f t="shared" si="0"/>
        <v>1.098700000000008E-2</v>
      </c>
      <c r="I47" s="47">
        <f t="shared" si="1"/>
        <v>2.6856612771740999E-2</v>
      </c>
      <c r="J47" s="51">
        <v>0.4437730000000002</v>
      </c>
      <c r="K47" s="51">
        <v>0.44533000000000023</v>
      </c>
      <c r="L47" s="51">
        <v>0.44455150000000021</v>
      </c>
      <c r="M47" s="46">
        <f t="shared" si="2"/>
        <v>1.5570000000000306E-3</v>
      </c>
      <c r="N47" s="47">
        <f t="shared" si="3"/>
        <v>3.5024063578686154E-3</v>
      </c>
      <c r="O47" s="46">
        <f t="shared" si="4"/>
        <v>0.94193703853258048</v>
      </c>
      <c r="P47" s="46">
        <f t="shared" si="5"/>
        <v>1.0866612808406788</v>
      </c>
      <c r="Q47" s="48" t="s">
        <v>60</v>
      </c>
      <c r="R47" s="49">
        <v>236</v>
      </c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50"/>
    </row>
    <row r="48" spans="1:32" s="48" customFormat="1" x14ac:dyDescent="0.15">
      <c r="A48" s="44">
        <v>90</v>
      </c>
      <c r="B48" s="45" t="s">
        <v>46</v>
      </c>
      <c r="C48" s="51">
        <v>549.40609999999992</v>
      </c>
      <c r="D48" s="51">
        <v>526.8854</v>
      </c>
      <c r="E48" s="51">
        <v>0.36550700000000003</v>
      </c>
      <c r="F48" s="51">
        <v>0.30331699999999984</v>
      </c>
      <c r="G48" s="51">
        <v>0.33441199999999993</v>
      </c>
      <c r="H48" s="46">
        <f t="shared" si="0"/>
        <v>6.219000000000019E-2</v>
      </c>
      <c r="I48" s="47">
        <f t="shared" si="1"/>
        <v>0.18596820688252874</v>
      </c>
      <c r="J48" s="51">
        <v>0.41599800000000009</v>
      </c>
      <c r="K48" s="51">
        <v>0.33811099999999961</v>
      </c>
      <c r="L48" s="51">
        <v>0.37705449999999985</v>
      </c>
      <c r="M48" s="46">
        <f t="shared" si="2"/>
        <v>7.7887000000000484E-2</v>
      </c>
      <c r="N48" s="47">
        <f t="shared" si="3"/>
        <v>0.20656695517491641</v>
      </c>
      <c r="O48" s="46">
        <f t="shared" si="4"/>
        <v>0.95900900991088389</v>
      </c>
      <c r="P48" s="46">
        <f t="shared" si="5"/>
        <v>1.1275148619068691</v>
      </c>
      <c r="Q48" s="48" t="s">
        <v>60</v>
      </c>
      <c r="R48" s="49">
        <v>294</v>
      </c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50"/>
    </row>
    <row r="49" spans="1:32" s="48" customFormat="1" x14ac:dyDescent="0.15">
      <c r="A49" s="44">
        <v>90</v>
      </c>
      <c r="B49" s="45" t="s">
        <v>47</v>
      </c>
      <c r="C49" s="46">
        <v>598.71299999999997</v>
      </c>
      <c r="D49" s="46">
        <v>572.31979999999999</v>
      </c>
      <c r="E49" s="46">
        <v>0.31900000000000001</v>
      </c>
      <c r="F49" s="46">
        <v>0.33100000000000002</v>
      </c>
      <c r="G49" s="46">
        <v>0.32500000000000001</v>
      </c>
      <c r="H49" s="46">
        <f t="shared" si="0"/>
        <v>1.2000000000000011E-2</v>
      </c>
      <c r="I49" s="47">
        <f t="shared" si="1"/>
        <v>3.6923076923076954E-2</v>
      </c>
      <c r="J49" s="46">
        <v>0.33100000000000002</v>
      </c>
      <c r="K49" s="46">
        <v>0.34499999999999997</v>
      </c>
      <c r="L49" s="46">
        <v>0.33800000000000002</v>
      </c>
      <c r="M49" s="46">
        <f t="shared" si="2"/>
        <v>1.3999999999999957E-2</v>
      </c>
      <c r="N49" s="47">
        <f t="shared" si="3"/>
        <v>4.1420118343195138E-2</v>
      </c>
      <c r="O49" s="46">
        <f t="shared" si="4"/>
        <v>0.95591677481531223</v>
      </c>
      <c r="P49" s="46">
        <f t="shared" si="5"/>
        <v>1.04</v>
      </c>
      <c r="Q49" s="48" t="s">
        <v>60</v>
      </c>
      <c r="R49" s="49">
        <v>349</v>
      </c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50"/>
    </row>
    <row r="50" spans="1:32" s="48" customFormat="1" x14ac:dyDescent="0.15">
      <c r="A50" s="44">
        <v>90</v>
      </c>
      <c r="B50" s="45" t="s">
        <v>48</v>
      </c>
      <c r="C50" s="46">
        <v>566.20899999999995</v>
      </c>
      <c r="D50" s="46">
        <v>556.79669999999999</v>
      </c>
      <c r="E50" s="46">
        <v>0.26600000000000001</v>
      </c>
      <c r="F50" s="46">
        <v>0.33100000000000002</v>
      </c>
      <c r="G50" s="46">
        <v>0.29799999999999999</v>
      </c>
      <c r="H50" s="46">
        <f t="shared" si="0"/>
        <v>6.5000000000000002E-2</v>
      </c>
      <c r="I50" s="47">
        <f t="shared" si="1"/>
        <v>0.21812080536912754</v>
      </c>
      <c r="J50" s="46">
        <v>0.27400000000000002</v>
      </c>
      <c r="K50" s="46">
        <v>0.34300000000000003</v>
      </c>
      <c r="L50" s="46">
        <v>0.308</v>
      </c>
      <c r="M50" s="46">
        <f t="shared" si="2"/>
        <v>6.9000000000000006E-2</v>
      </c>
      <c r="N50" s="47">
        <f t="shared" si="3"/>
        <v>0.22402597402597405</v>
      </c>
      <c r="O50" s="46">
        <f t="shared" si="4"/>
        <v>0.98337663301007228</v>
      </c>
      <c r="P50" s="46">
        <f t="shared" si="5"/>
        <v>1.0335570469798658</v>
      </c>
      <c r="Q50" s="48" t="s">
        <v>60</v>
      </c>
      <c r="R50" s="49">
        <v>324</v>
      </c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50"/>
    </row>
    <row r="51" spans="1:32" x14ac:dyDescent="0.15">
      <c r="B51" s="45"/>
    </row>
    <row r="52" spans="1:32" x14ac:dyDescent="0.15">
      <c r="B52" s="45"/>
    </row>
    <row r="53" spans="1:32" x14ac:dyDescent="0.15">
      <c r="B53" s="45"/>
    </row>
    <row r="54" spans="1:32" x14ac:dyDescent="0.15">
      <c r="B54" s="45"/>
    </row>
    <row r="55" spans="1:32" x14ac:dyDescent="0.15">
      <c r="B55" s="45"/>
    </row>
    <row r="56" spans="1:32" x14ac:dyDescent="0.15">
      <c r="B56" s="45"/>
    </row>
    <row r="57" spans="1:32" x14ac:dyDescent="0.15">
      <c r="B57" s="45"/>
    </row>
    <row r="58" spans="1:32" x14ac:dyDescent="0.15">
      <c r="B58" s="45"/>
    </row>
    <row r="59" spans="1:32" x14ac:dyDescent="0.15">
      <c r="B59" s="40"/>
    </row>
  </sheetData>
  <mergeCells count="12">
    <mergeCell ref="B1:B2"/>
    <mergeCell ref="E1:I1"/>
    <mergeCell ref="J1:N1"/>
    <mergeCell ref="C1:C2"/>
    <mergeCell ref="D1:D2"/>
    <mergeCell ref="V1:V2"/>
    <mergeCell ref="W1:W2"/>
    <mergeCell ref="U1:U2"/>
    <mergeCell ref="X1:X2"/>
    <mergeCell ref="O1:O2"/>
    <mergeCell ref="P1:P2"/>
    <mergeCell ref="Q1:Q2"/>
  </mergeCells>
  <phoneticPr fontId="2" type="noConversion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zoomScale="70" zoomScaleNormal="70" workbookViewId="0">
      <selection activeCell="X13" sqref="X13"/>
    </sheetView>
  </sheetViews>
  <sheetFormatPr defaultRowHeight="13.5" x14ac:dyDescent="0.15"/>
  <cols>
    <col min="1" max="1" width="4.5" style="1" bestFit="1" customWidth="1"/>
    <col min="2" max="2" width="5.875" style="1" bestFit="1" customWidth="1"/>
    <col min="3" max="3" width="8.5" style="1" bestFit="1" customWidth="1"/>
    <col min="4" max="4" width="11.25" customWidth="1"/>
    <col min="8" max="8" width="9.5" bestFit="1" customWidth="1"/>
    <col min="16" max="16" width="9" bestFit="1" customWidth="1"/>
    <col min="17" max="17" width="12.25" customWidth="1"/>
    <col min="20" max="20" width="10" customWidth="1"/>
    <col min="21" max="21" width="10.75" customWidth="1"/>
    <col min="22" max="22" width="10.375" customWidth="1"/>
  </cols>
  <sheetData>
    <row r="1" spans="1:24" s="14" customFormat="1" ht="13.5" customHeight="1" x14ac:dyDescent="0.15">
      <c r="A1" s="1"/>
      <c r="B1" s="17" t="s">
        <v>0</v>
      </c>
      <c r="C1" s="16" t="s">
        <v>49</v>
      </c>
      <c r="D1" s="18" t="s">
        <v>67</v>
      </c>
      <c r="G1" s="14" t="s">
        <v>68</v>
      </c>
      <c r="I1" s="19" t="s">
        <v>69</v>
      </c>
      <c r="P1" s="16" t="s">
        <v>49</v>
      </c>
      <c r="Q1" s="18" t="s">
        <v>67</v>
      </c>
    </row>
    <row r="2" spans="1:24" s="14" customFormat="1" ht="19.5" customHeight="1" x14ac:dyDescent="0.15">
      <c r="A2" s="1"/>
      <c r="B2" s="17"/>
      <c r="C2" s="16"/>
      <c r="D2" s="18"/>
      <c r="I2" s="19"/>
      <c r="O2" s="9"/>
      <c r="P2" s="16"/>
      <c r="Q2" s="18"/>
      <c r="S2" s="9"/>
      <c r="T2" s="9"/>
      <c r="V2" s="14" t="s">
        <v>69</v>
      </c>
    </row>
    <row r="3" spans="1:24" x14ac:dyDescent="0.15">
      <c r="A3" s="8">
        <v>0</v>
      </c>
      <c r="B3" s="6" t="s">
        <v>1</v>
      </c>
      <c r="C3" s="7">
        <v>487.75299999999999</v>
      </c>
      <c r="D3" s="12">
        <f>C3/4</f>
        <v>121.93825</v>
      </c>
      <c r="E3" s="12">
        <v>111.06811961503509</v>
      </c>
      <c r="F3" s="12">
        <f>D3*10^3/E3</f>
        <v>1097.8690412932267</v>
      </c>
      <c r="G3" s="15">
        <v>147.27171931070814</v>
      </c>
      <c r="H3" s="12">
        <f>D3*10^3/G3</f>
        <v>827.98143846436278</v>
      </c>
      <c r="I3" s="13">
        <v>51.792500000000004</v>
      </c>
      <c r="O3" s="9">
        <v>0</v>
      </c>
      <c r="P3" s="10">
        <f>SUMIF($A$3:$A$50,$O3,C$3:C$50)/COUNTIF($A$3:$A$50,$O3)</f>
        <v>536.15533333333337</v>
      </c>
      <c r="Q3" s="10">
        <f>SUMIF($A$3:$A$50,$O3,D$3:D$50)/COUNTIF($A$3:$A$50,$O3)</f>
        <v>134.03883333333334</v>
      </c>
      <c r="R3" s="10">
        <f t="shared" ref="R3:V3" si="0">SUMIF($A$3:$A$50,$O3,E$3:E$50)/COUNTIF($A$3:$A$50,$O3)</f>
        <v>110.74327332244597</v>
      </c>
      <c r="S3" s="10">
        <f t="shared" si="0"/>
        <v>1213.4807985299014</v>
      </c>
      <c r="T3" s="10">
        <f t="shared" si="0"/>
        <v>144.09470522625733</v>
      </c>
      <c r="U3" s="10">
        <f t="shared" si="0"/>
        <v>933.40267787620178</v>
      </c>
      <c r="V3" s="10">
        <f t="shared" si="0"/>
        <v>54.895416666666655</v>
      </c>
      <c r="W3" s="10">
        <f>U3/$U$3</f>
        <v>1</v>
      </c>
      <c r="X3" s="10">
        <f t="shared" ref="X3:X9" si="1">V3/$V$10</f>
        <v>3.1823429951690816</v>
      </c>
    </row>
    <row r="4" spans="1:24" x14ac:dyDescent="0.15">
      <c r="A4" s="8">
        <v>0</v>
      </c>
      <c r="B4" s="6" t="s">
        <v>2</v>
      </c>
      <c r="C4" s="7">
        <v>456.00200000000001</v>
      </c>
      <c r="D4" s="12">
        <f t="shared" ref="D4:D26" si="2">C4/4</f>
        <v>114.0005</v>
      </c>
      <c r="E4" s="12">
        <v>107.44850758862282</v>
      </c>
      <c r="F4" s="12">
        <f t="shared" ref="F4:F26" si="3">D4*10^3/E4</f>
        <v>1060.9779750172252</v>
      </c>
      <c r="G4" s="12">
        <v>135.71929999448633</v>
      </c>
      <c r="H4" s="12">
        <f t="shared" ref="H4:H50" si="4">D4*10^3/G4</f>
        <v>839.97264946570851</v>
      </c>
      <c r="I4" s="13">
        <v>53.917500000000004</v>
      </c>
      <c r="O4" s="9">
        <v>15</v>
      </c>
      <c r="P4" s="10">
        <f t="shared" ref="P4:P10" si="5">SUMIF($A$3:$A$50,$O4,C$3:C$50)/COUNTIF($A$3:$A$50,$O4)</f>
        <v>776.48683333333327</v>
      </c>
      <c r="Q4" s="10">
        <f t="shared" ref="Q4:Q10" si="6">SUMIF($A$3:$A$50,$O4,D$3:D$50)/COUNTIF($A$3:$A$50,$O4)</f>
        <v>194.12170833333332</v>
      </c>
      <c r="R4" s="10">
        <f t="shared" ref="R4:R10" si="7">SUMIF($A$3:$A$50,$O4,E$3:E$50)/COUNTIF($A$3:$A$50,$O4)</f>
        <v>149.81571595177064</v>
      </c>
      <c r="S4" s="10">
        <f t="shared" ref="S4:S10" si="8">SUMIF($A$3:$A$50,$O4,F$3:F$50)/COUNTIF($A$3:$A$50,$O4)</f>
        <v>1297.1792836002139</v>
      </c>
      <c r="T4" s="10">
        <f t="shared" ref="T4:T10" si="9">SUMIF($A$3:$A$50,$O4,G$3:G$50)/COUNTIF($A$3:$A$50,$O4)</f>
        <v>218.46120196672936</v>
      </c>
      <c r="U4" s="10">
        <f t="shared" ref="U4:U10" si="10">SUMIF($A$3:$A$50,$O4,H$3:H$50)/COUNTIF($A$3:$A$50,$O4)</f>
        <v>891.42309172684418</v>
      </c>
      <c r="V4" s="10">
        <f t="shared" ref="V4:V10" si="11">SUMIF($A$3:$A$50,$O4,I$3:I$50)/COUNTIF($A$3:$A$50,$O4)</f>
        <v>39.492916666666666</v>
      </c>
      <c r="W4" s="10">
        <f t="shared" ref="W4:W10" si="12">U4/$U$3</f>
        <v>0.95502521350712755</v>
      </c>
      <c r="X4" s="10">
        <f t="shared" si="1"/>
        <v>2.2894444444444444</v>
      </c>
    </row>
    <row r="5" spans="1:24" x14ac:dyDescent="0.15">
      <c r="A5" s="8">
        <v>0</v>
      </c>
      <c r="B5" s="6" t="s">
        <v>3</v>
      </c>
      <c r="C5" s="7">
        <v>603.63400000000001</v>
      </c>
      <c r="D5" s="12">
        <f t="shared" si="2"/>
        <v>150.9085</v>
      </c>
      <c r="E5" s="12">
        <v>122.46883920717835</v>
      </c>
      <c r="F5" s="12">
        <f t="shared" si="3"/>
        <v>1232.2195668459858</v>
      </c>
      <c r="G5" s="12">
        <v>164.20705979620806</v>
      </c>
      <c r="H5" s="12">
        <f t="shared" si="4"/>
        <v>919.01347108515029</v>
      </c>
      <c r="I5" s="13">
        <v>53.914999999999999</v>
      </c>
      <c r="O5" s="9">
        <v>30</v>
      </c>
      <c r="P5" s="10">
        <f t="shared" si="5"/>
        <v>1079.0108333333335</v>
      </c>
      <c r="Q5" s="10">
        <f t="shared" si="6"/>
        <v>269.75270833333337</v>
      </c>
      <c r="R5" s="10">
        <f t="shared" si="7"/>
        <v>190.50317929028515</v>
      </c>
      <c r="S5" s="10">
        <f t="shared" si="8"/>
        <v>1418.2041609350308</v>
      </c>
      <c r="T5" s="10">
        <f t="shared" si="9"/>
        <v>280.03729841193018</v>
      </c>
      <c r="U5" s="10">
        <f t="shared" si="10"/>
        <v>964.58523729905266</v>
      </c>
      <c r="V5" s="10">
        <f t="shared" si="11"/>
        <v>27.750833333333333</v>
      </c>
      <c r="W5" s="10">
        <f t="shared" si="12"/>
        <v>1.0334074030018872</v>
      </c>
      <c r="X5" s="10">
        <f t="shared" si="1"/>
        <v>1.6087439613526571</v>
      </c>
    </row>
    <row r="6" spans="1:24" x14ac:dyDescent="0.15">
      <c r="A6" s="8">
        <v>0</v>
      </c>
      <c r="B6" s="6" t="s">
        <v>4</v>
      </c>
      <c r="C6" s="7">
        <v>512.16099999999994</v>
      </c>
      <c r="D6" s="12">
        <f t="shared" si="2"/>
        <v>128.04024999999999</v>
      </c>
      <c r="E6" s="12">
        <v>104.3323775616029</v>
      </c>
      <c r="F6" s="12">
        <f t="shared" si="3"/>
        <v>1227.2340858368611</v>
      </c>
      <c r="G6" s="12">
        <v>133.68115359566463</v>
      </c>
      <c r="H6" s="12">
        <f t="shared" si="4"/>
        <v>957.80329953819626</v>
      </c>
      <c r="I6" s="13">
        <v>55</v>
      </c>
      <c r="O6" s="8" t="s">
        <v>64</v>
      </c>
      <c r="P6" s="10">
        <f t="shared" si="5"/>
        <v>959.43433333333348</v>
      </c>
      <c r="Q6" s="10">
        <f t="shared" si="6"/>
        <v>239.85858333333337</v>
      </c>
      <c r="R6" s="10">
        <f t="shared" si="7"/>
        <v>161.69515650622586</v>
      </c>
      <c r="S6" s="10">
        <f t="shared" si="8"/>
        <v>1484.2876634108954</v>
      </c>
      <c r="T6" s="10">
        <f t="shared" si="9"/>
        <v>229.11064507548312</v>
      </c>
      <c r="U6" s="10">
        <f t="shared" si="10"/>
        <v>1048.6090881664729</v>
      </c>
      <c r="V6" s="10">
        <f t="shared" si="11"/>
        <v>24.827500000000001</v>
      </c>
      <c r="W6" s="10">
        <f t="shared" si="12"/>
        <v>1.1234262693057659</v>
      </c>
      <c r="X6" s="10">
        <f t="shared" si="1"/>
        <v>1.4392753623188406</v>
      </c>
    </row>
    <row r="7" spans="1:24" x14ac:dyDescent="0.15">
      <c r="A7" s="8">
        <v>0</v>
      </c>
      <c r="B7" s="6" t="s">
        <v>5</v>
      </c>
      <c r="C7" s="7">
        <v>576.15200000000004</v>
      </c>
      <c r="D7" s="12">
        <f t="shared" si="2"/>
        <v>144.03800000000001</v>
      </c>
      <c r="E7" s="12">
        <v>119.26561983348813</v>
      </c>
      <c r="F7" s="12">
        <f t="shared" si="3"/>
        <v>1207.7076378012175</v>
      </c>
      <c r="G7" s="12">
        <v>153.96217437048148</v>
      </c>
      <c r="H7" s="12">
        <f t="shared" si="4"/>
        <v>935.54147691756555</v>
      </c>
      <c r="I7" s="13">
        <v>58.582499999999996</v>
      </c>
      <c r="O7" s="8" t="s">
        <v>70</v>
      </c>
      <c r="P7" s="10">
        <f t="shared" si="5"/>
        <v>665.54166666666663</v>
      </c>
      <c r="Q7" s="10">
        <f t="shared" si="6"/>
        <v>332.77083333333331</v>
      </c>
      <c r="R7" s="10">
        <f t="shared" si="7"/>
        <v>235.74130211038997</v>
      </c>
      <c r="S7" s="10">
        <f t="shared" si="8"/>
        <v>1411.9849029068398</v>
      </c>
      <c r="T7" s="10">
        <f t="shared" si="9"/>
        <v>362.18340433634125</v>
      </c>
      <c r="U7" s="10">
        <f t="shared" si="10"/>
        <v>919.113843099885</v>
      </c>
      <c r="V7" s="10">
        <f t="shared" si="11"/>
        <v>17.945000000000004</v>
      </c>
      <c r="W7" s="10">
        <f t="shared" si="12"/>
        <v>0.98469167154220238</v>
      </c>
      <c r="X7" s="10">
        <f t="shared" si="1"/>
        <v>1.040289855072464</v>
      </c>
    </row>
    <row r="8" spans="1:24" x14ac:dyDescent="0.15">
      <c r="A8" s="8">
        <v>0</v>
      </c>
      <c r="B8" s="6" t="s">
        <v>6</v>
      </c>
      <c r="C8" s="7">
        <v>581.23</v>
      </c>
      <c r="D8" s="12">
        <f t="shared" si="2"/>
        <v>145.3075</v>
      </c>
      <c r="E8" s="12">
        <v>99.876176128748497</v>
      </c>
      <c r="F8" s="12">
        <f t="shared" si="3"/>
        <v>1454.876484384893</v>
      </c>
      <c r="G8" s="12">
        <v>129.72682428999531</v>
      </c>
      <c r="H8" s="12">
        <f t="shared" si="4"/>
        <v>1120.1037317862279</v>
      </c>
      <c r="I8" s="13">
        <v>56.164999999999992</v>
      </c>
      <c r="O8" s="9">
        <v>60</v>
      </c>
      <c r="P8" s="10">
        <f t="shared" si="5"/>
        <v>605.673</v>
      </c>
      <c r="Q8" s="10">
        <f t="shared" si="6"/>
        <v>302.8365</v>
      </c>
      <c r="R8" s="10">
        <f t="shared" si="7"/>
        <v>201.88493056696669</v>
      </c>
      <c r="S8" s="10">
        <f t="shared" si="8"/>
        <v>1499.8376530441208</v>
      </c>
      <c r="T8" s="10">
        <f t="shared" si="9"/>
        <v>294.7555781411865</v>
      </c>
      <c r="U8" s="10">
        <f t="shared" si="10"/>
        <v>1029.2796136098423</v>
      </c>
      <c r="V8" s="10">
        <f t="shared" si="11"/>
        <v>17.556666666666668</v>
      </c>
      <c r="W8" s="10">
        <f t="shared" si="12"/>
        <v>1.102717656597892</v>
      </c>
      <c r="X8" s="10">
        <f t="shared" si="1"/>
        <v>1.0177777777777779</v>
      </c>
    </row>
    <row r="9" spans="1:24" x14ac:dyDescent="0.15">
      <c r="A9" s="8">
        <v>15</v>
      </c>
      <c r="B9" s="2" t="s">
        <v>7</v>
      </c>
      <c r="C9" s="3">
        <v>717.56200000000001</v>
      </c>
      <c r="D9" s="12">
        <f t="shared" si="2"/>
        <v>179.3905</v>
      </c>
      <c r="E9" s="12">
        <v>150.29402102992452</v>
      </c>
      <c r="F9" s="12">
        <f t="shared" si="3"/>
        <v>1193.597049108708</v>
      </c>
      <c r="G9" s="12">
        <v>210.34234228588329</v>
      </c>
      <c r="H9" s="12">
        <f t="shared" si="4"/>
        <v>852.85015870073551</v>
      </c>
      <c r="I9" s="13">
        <v>38.542500000000004</v>
      </c>
      <c r="O9" s="9">
        <v>75</v>
      </c>
      <c r="P9" s="10">
        <f t="shared" si="5"/>
        <v>558.80316666666658</v>
      </c>
      <c r="Q9" s="10">
        <f t="shared" si="6"/>
        <v>279.40158333333329</v>
      </c>
      <c r="R9" s="10">
        <f t="shared" si="7"/>
        <v>175.13170063499749</v>
      </c>
      <c r="S9" s="10">
        <f t="shared" si="8"/>
        <v>1595.4826607348325</v>
      </c>
      <c r="T9" s="10">
        <f t="shared" si="9"/>
        <v>273.75793041232811</v>
      </c>
      <c r="U9" s="10">
        <f t="shared" si="10"/>
        <v>1024.2781526205415</v>
      </c>
      <c r="V9" s="10">
        <f t="shared" si="11"/>
        <v>16.25</v>
      </c>
      <c r="W9" s="10">
        <f t="shared" si="12"/>
        <v>1.0973593465053169</v>
      </c>
      <c r="X9" s="10">
        <f t="shared" si="1"/>
        <v>0.94202898550724634</v>
      </c>
    </row>
    <row r="10" spans="1:24" x14ac:dyDescent="0.15">
      <c r="A10" s="8">
        <v>15</v>
      </c>
      <c r="B10" s="2" t="s">
        <v>8</v>
      </c>
      <c r="C10" s="3">
        <v>746.93100000000004</v>
      </c>
      <c r="D10" s="12">
        <f t="shared" si="2"/>
        <v>186.73275000000001</v>
      </c>
      <c r="E10" s="12">
        <v>152.52422270229056</v>
      </c>
      <c r="F10" s="12">
        <f t="shared" si="3"/>
        <v>1224.282587327001</v>
      </c>
      <c r="G10" s="12">
        <v>217.93469503677872</v>
      </c>
      <c r="H10" s="12">
        <f t="shared" si="4"/>
        <v>856.82892284997081</v>
      </c>
      <c r="I10" s="13">
        <v>39.582499999999996</v>
      </c>
      <c r="O10" s="9">
        <v>90</v>
      </c>
      <c r="P10" s="10">
        <f t="shared" si="5"/>
        <v>556.46007999999995</v>
      </c>
      <c r="Q10" s="10">
        <f t="shared" si="6"/>
        <v>278.23003999999997</v>
      </c>
      <c r="R10" s="10">
        <f t="shared" si="7"/>
        <v>173.01792084784881</v>
      </c>
      <c r="S10" s="10">
        <f t="shared" si="8"/>
        <v>1608.1672975387903</v>
      </c>
      <c r="T10" s="10">
        <f t="shared" si="9"/>
        <v>269.50819954603958</v>
      </c>
      <c r="U10" s="10">
        <f t="shared" si="10"/>
        <v>1032.7617282375045</v>
      </c>
      <c r="V10" s="10">
        <f t="shared" si="11"/>
        <v>17.25</v>
      </c>
      <c r="W10" s="10">
        <f t="shared" si="12"/>
        <v>1.1064482165268448</v>
      </c>
      <c r="X10" s="10">
        <f>V10/$V$10</f>
        <v>1</v>
      </c>
    </row>
    <row r="11" spans="1:24" x14ac:dyDescent="0.15">
      <c r="A11" s="8">
        <v>15</v>
      </c>
      <c r="B11" s="2" t="s">
        <v>9</v>
      </c>
      <c r="C11" s="3">
        <v>770.63800000000003</v>
      </c>
      <c r="D11" s="12">
        <f t="shared" si="2"/>
        <v>192.65950000000001</v>
      </c>
      <c r="E11" s="12">
        <v>151.26485830143051</v>
      </c>
      <c r="F11" s="12">
        <f t="shared" si="3"/>
        <v>1273.6566983461619</v>
      </c>
      <c r="G11" s="12">
        <v>209.86023374473058</v>
      </c>
      <c r="H11" s="12">
        <f t="shared" si="4"/>
        <v>918.03719343201931</v>
      </c>
      <c r="I11" s="13">
        <v>42.084999999999994</v>
      </c>
    </row>
    <row r="12" spans="1:24" x14ac:dyDescent="0.15">
      <c r="A12" s="8">
        <v>15</v>
      </c>
      <c r="B12" s="2" t="s">
        <v>10</v>
      </c>
      <c r="C12" s="3">
        <v>772.72900000000004</v>
      </c>
      <c r="D12" s="12">
        <f t="shared" si="2"/>
        <v>193.18225000000001</v>
      </c>
      <c r="E12" s="12">
        <v>150.74818432727804</v>
      </c>
      <c r="F12" s="12">
        <f t="shared" si="3"/>
        <v>1281.4897297906855</v>
      </c>
      <c r="G12" s="12">
        <v>238.29665426232373</v>
      </c>
      <c r="H12" s="12">
        <f t="shared" si="4"/>
        <v>810.67965724495434</v>
      </c>
      <c r="I12" s="13">
        <v>40.96</v>
      </c>
    </row>
    <row r="13" spans="1:24" x14ac:dyDescent="0.15">
      <c r="A13" s="8">
        <v>15</v>
      </c>
      <c r="B13" s="2" t="s">
        <v>11</v>
      </c>
      <c r="C13" s="3">
        <v>811.85299999999995</v>
      </c>
      <c r="D13" s="12">
        <f t="shared" si="2"/>
        <v>202.96324999999999</v>
      </c>
      <c r="E13" s="12">
        <v>150.55177901198164</v>
      </c>
      <c r="F13" s="12">
        <f t="shared" si="3"/>
        <v>1348.129203998627</v>
      </c>
      <c r="G13" s="12">
        <v>230.76248553600533</v>
      </c>
      <c r="H13" s="12">
        <f t="shared" si="4"/>
        <v>879.53312484291177</v>
      </c>
      <c r="I13" s="13">
        <v>40.29</v>
      </c>
    </row>
    <row r="14" spans="1:24" x14ac:dyDescent="0.15">
      <c r="A14" s="8">
        <v>15</v>
      </c>
      <c r="B14" s="2" t="s">
        <v>12</v>
      </c>
      <c r="C14" s="3">
        <v>839.20799999999997</v>
      </c>
      <c r="D14" s="12">
        <f t="shared" si="2"/>
        <v>209.80199999999999</v>
      </c>
      <c r="E14" s="12">
        <v>143.51123033771856</v>
      </c>
      <c r="F14" s="12">
        <f t="shared" si="3"/>
        <v>1461.9204330301004</v>
      </c>
      <c r="G14" s="12">
        <v>203.57080093465436</v>
      </c>
      <c r="H14" s="12">
        <f t="shared" si="4"/>
        <v>1030.6094932904737</v>
      </c>
      <c r="I14" s="13">
        <v>35.497500000000002</v>
      </c>
    </row>
    <row r="15" spans="1:24" x14ac:dyDescent="0.15">
      <c r="A15" s="8">
        <v>30</v>
      </c>
      <c r="B15" s="6" t="s">
        <v>13</v>
      </c>
      <c r="C15" s="7">
        <v>1077.3050000000001</v>
      </c>
      <c r="D15" s="12">
        <f t="shared" si="2"/>
        <v>269.32625000000002</v>
      </c>
      <c r="E15" s="12">
        <v>184.96252998138743</v>
      </c>
      <c r="F15" s="12">
        <f t="shared" si="3"/>
        <v>1456.112489524781</v>
      </c>
      <c r="G15" s="12">
        <v>288.31881483469004</v>
      </c>
      <c r="H15" s="12">
        <f t="shared" si="4"/>
        <v>934.12651600423794</v>
      </c>
      <c r="I15" s="13">
        <v>33.127499999999998</v>
      </c>
    </row>
    <row r="16" spans="1:24" x14ac:dyDescent="0.15">
      <c r="A16" s="8">
        <v>30</v>
      </c>
      <c r="B16" s="6" t="s">
        <v>14</v>
      </c>
      <c r="C16" s="7">
        <v>1149.1479999999999</v>
      </c>
      <c r="D16" s="12">
        <f t="shared" si="2"/>
        <v>287.28699999999998</v>
      </c>
      <c r="E16" s="12">
        <v>186.99336419831354</v>
      </c>
      <c r="F16" s="12">
        <f t="shared" si="3"/>
        <v>1536.3486358549133</v>
      </c>
      <c r="G16" s="12">
        <v>277.46801992559313</v>
      </c>
      <c r="H16" s="12">
        <f t="shared" si="4"/>
        <v>1035.3877901930464</v>
      </c>
      <c r="I16" s="13">
        <v>23.875</v>
      </c>
    </row>
    <row r="17" spans="1:16" x14ac:dyDescent="0.15">
      <c r="A17" s="8">
        <v>30</v>
      </c>
      <c r="B17" s="6" t="s">
        <v>15</v>
      </c>
      <c r="C17" s="7">
        <v>1149.5640000000001</v>
      </c>
      <c r="D17" s="12">
        <f t="shared" si="2"/>
        <v>287.39100000000002</v>
      </c>
      <c r="E17" s="12">
        <v>192.69199894363777</v>
      </c>
      <c r="F17" s="12">
        <f t="shared" si="3"/>
        <v>1491.4526891386995</v>
      </c>
      <c r="G17" s="12">
        <v>279.2968860399136</v>
      </c>
      <c r="H17" s="12">
        <f t="shared" si="4"/>
        <v>1028.9803229633205</v>
      </c>
      <c r="I17" s="13">
        <v>23.9175</v>
      </c>
      <c r="O17" s="9"/>
      <c r="P17" s="10"/>
    </row>
    <row r="18" spans="1:16" x14ac:dyDescent="0.15">
      <c r="A18" s="8">
        <v>30</v>
      </c>
      <c r="B18" s="6" t="s">
        <v>16</v>
      </c>
      <c r="C18" s="7">
        <v>1153.413</v>
      </c>
      <c r="D18" s="12">
        <f t="shared" si="2"/>
        <v>288.35325</v>
      </c>
      <c r="E18" s="12">
        <v>191.19013349928889</v>
      </c>
      <c r="F18" s="12">
        <f t="shared" si="3"/>
        <v>1508.2015202477617</v>
      </c>
      <c r="G18" s="12">
        <v>304.87968674419432</v>
      </c>
      <c r="H18" s="12">
        <f t="shared" si="4"/>
        <v>945.79357870417709</v>
      </c>
      <c r="I18" s="13">
        <v>31.5</v>
      </c>
      <c r="O18" s="9"/>
      <c r="P18" s="10"/>
    </row>
    <row r="19" spans="1:16" x14ac:dyDescent="0.15">
      <c r="A19" s="8">
        <v>30</v>
      </c>
      <c r="B19" s="6" t="s">
        <v>17</v>
      </c>
      <c r="C19" s="7">
        <v>879.72299999999996</v>
      </c>
      <c r="D19" s="12">
        <f t="shared" si="2"/>
        <v>219.93074999999999</v>
      </c>
      <c r="E19" s="12">
        <v>197.48868418528946</v>
      </c>
      <c r="F19" s="12">
        <f t="shared" si="3"/>
        <v>1113.637223860658</v>
      </c>
      <c r="G19" s="12">
        <v>275.42775870094636</v>
      </c>
      <c r="H19" s="12">
        <f t="shared" si="4"/>
        <v>798.50611658498872</v>
      </c>
      <c r="I19" s="13">
        <v>26.9175</v>
      </c>
      <c r="O19" s="9"/>
      <c r="P19" s="10"/>
    </row>
    <row r="20" spans="1:16" x14ac:dyDescent="0.15">
      <c r="A20" s="8">
        <v>30</v>
      </c>
      <c r="B20" s="6" t="s">
        <v>18</v>
      </c>
      <c r="C20" s="7">
        <v>1064.912</v>
      </c>
      <c r="D20" s="12">
        <f t="shared" si="2"/>
        <v>266.22800000000001</v>
      </c>
      <c r="E20" s="12">
        <v>189.69236493379387</v>
      </c>
      <c r="F20" s="12">
        <f t="shared" si="3"/>
        <v>1403.4724069833726</v>
      </c>
      <c r="G20" s="12">
        <v>254.83262422624369</v>
      </c>
      <c r="H20" s="12">
        <f t="shared" si="4"/>
        <v>1044.7170993445461</v>
      </c>
      <c r="I20" s="13">
        <v>27.1675</v>
      </c>
      <c r="O20" s="11"/>
      <c r="P20" s="10"/>
    </row>
    <row r="21" spans="1:16" x14ac:dyDescent="0.15">
      <c r="A21" s="8" t="s">
        <v>61</v>
      </c>
      <c r="B21" s="2" t="s">
        <v>19</v>
      </c>
      <c r="C21" s="3">
        <v>943.81399999999996</v>
      </c>
      <c r="D21" s="12">
        <f t="shared" si="2"/>
        <v>235.95349999999999</v>
      </c>
      <c r="E21" s="12">
        <v>162.77153307637545</v>
      </c>
      <c r="F21" s="12">
        <f t="shared" si="3"/>
        <v>1449.5992974968553</v>
      </c>
      <c r="G21" s="12">
        <v>212.91532813938088</v>
      </c>
      <c r="H21" s="12">
        <f t="shared" si="4"/>
        <v>1108.2034443548266</v>
      </c>
      <c r="I21" s="13">
        <v>24.164999999999999</v>
      </c>
      <c r="O21" s="11"/>
      <c r="P21" s="10"/>
    </row>
    <row r="22" spans="1:16" x14ac:dyDescent="0.15">
      <c r="A22" s="8" t="s">
        <v>61</v>
      </c>
      <c r="B22" s="2" t="s">
        <v>20</v>
      </c>
      <c r="C22" s="3">
        <v>963.27800000000002</v>
      </c>
      <c r="D22" s="12">
        <f t="shared" si="2"/>
        <v>240.81950000000001</v>
      </c>
      <c r="E22" s="12">
        <v>161.68127548647485</v>
      </c>
      <c r="F22" s="12">
        <f t="shared" si="3"/>
        <v>1489.4705603689113</v>
      </c>
      <c r="G22" s="12">
        <v>249.06973238928663</v>
      </c>
      <c r="H22" s="12">
        <f t="shared" si="4"/>
        <v>966.87581300970032</v>
      </c>
      <c r="I22" s="13">
        <v>29.0825</v>
      </c>
      <c r="O22" s="9"/>
      <c r="P22" s="10"/>
    </row>
    <row r="23" spans="1:16" x14ac:dyDescent="0.15">
      <c r="A23" s="8" t="s">
        <v>61</v>
      </c>
      <c r="B23" s="2" t="s">
        <v>21</v>
      </c>
      <c r="C23" s="3">
        <v>957.755</v>
      </c>
      <c r="D23" s="12">
        <f t="shared" si="2"/>
        <v>239.43875</v>
      </c>
      <c r="E23" s="12">
        <v>159.64350270315691</v>
      </c>
      <c r="F23" s="12">
        <f t="shared" si="3"/>
        <v>1499.8339797468323</v>
      </c>
      <c r="G23" s="12">
        <v>224.49520950188548</v>
      </c>
      <c r="H23" s="12">
        <f t="shared" si="4"/>
        <v>1066.5650751803191</v>
      </c>
      <c r="I23" s="13">
        <v>20.252500000000001</v>
      </c>
      <c r="O23" s="9"/>
      <c r="P23" s="10"/>
    </row>
    <row r="24" spans="1:16" x14ac:dyDescent="0.15">
      <c r="A24" s="8" t="s">
        <v>61</v>
      </c>
      <c r="B24" s="2" t="s">
        <v>22</v>
      </c>
      <c r="C24" s="3">
        <v>995.41700000000003</v>
      </c>
      <c r="D24" s="12">
        <f t="shared" si="2"/>
        <v>248.85425000000001</v>
      </c>
      <c r="E24" s="12">
        <v>160.27705446976856</v>
      </c>
      <c r="F24" s="12">
        <f t="shared" si="3"/>
        <v>1552.6505077302807</v>
      </c>
      <c r="G24" s="12">
        <v>235.37868406038208</v>
      </c>
      <c r="H24" s="12">
        <f t="shared" si="4"/>
        <v>1057.2505789698484</v>
      </c>
      <c r="I24" s="13">
        <v>20.049999999999997</v>
      </c>
      <c r="O24" s="9"/>
      <c r="P24" s="10"/>
    </row>
    <row r="25" spans="1:16" x14ac:dyDescent="0.15">
      <c r="A25" s="8" t="s">
        <v>61</v>
      </c>
      <c r="B25" s="2" t="s">
        <v>23</v>
      </c>
      <c r="C25" s="3">
        <v>1004.676</v>
      </c>
      <c r="D25" s="12">
        <f t="shared" si="2"/>
        <v>251.16900000000001</v>
      </c>
      <c r="E25" s="12">
        <v>160.08546022494752</v>
      </c>
      <c r="F25" s="12">
        <f t="shared" si="3"/>
        <v>1568.9682226422342</v>
      </c>
      <c r="G25" s="12">
        <v>229.23876060012168</v>
      </c>
      <c r="H25" s="12">
        <f t="shared" si="4"/>
        <v>1095.6654945370817</v>
      </c>
      <c r="I25" s="13">
        <v>28.08</v>
      </c>
    </row>
    <row r="26" spans="1:16" x14ac:dyDescent="0.15">
      <c r="A26" s="8" t="s">
        <v>61</v>
      </c>
      <c r="B26" s="2" t="s">
        <v>24</v>
      </c>
      <c r="C26" s="3">
        <v>891.66600000000005</v>
      </c>
      <c r="D26" s="12">
        <f t="shared" si="2"/>
        <v>222.91650000000001</v>
      </c>
      <c r="E26" s="12">
        <v>165.71211307663191</v>
      </c>
      <c r="F26" s="12">
        <f t="shared" si="3"/>
        <v>1345.2034124802603</v>
      </c>
      <c r="G26" s="12">
        <v>223.56615576184188</v>
      </c>
      <c r="H26" s="12">
        <f t="shared" si="4"/>
        <v>997.09412294706203</v>
      </c>
      <c r="I26" s="13">
        <v>27.335000000000001</v>
      </c>
    </row>
    <row r="27" spans="1:16" x14ac:dyDescent="0.15">
      <c r="A27" s="8" t="s">
        <v>63</v>
      </c>
      <c r="B27" s="6" t="s">
        <v>25</v>
      </c>
      <c r="C27" s="7">
        <v>635.51800000000003</v>
      </c>
      <c r="D27" s="12">
        <f>C27/2</f>
        <v>317.75900000000001</v>
      </c>
      <c r="E27" s="12">
        <v>230.13099652601034</v>
      </c>
      <c r="F27" s="13">
        <f>D27*10^3/E27</f>
        <v>1380.7744493214568</v>
      </c>
      <c r="G27" s="12">
        <v>352.09925978505407</v>
      </c>
      <c r="H27" s="12">
        <f t="shared" si="4"/>
        <v>902.46994609980788</v>
      </c>
      <c r="I27" s="13">
        <v>16.5</v>
      </c>
    </row>
    <row r="28" spans="1:16" x14ac:dyDescent="0.15">
      <c r="A28" s="8" t="s">
        <v>63</v>
      </c>
      <c r="B28" s="6" t="s">
        <v>26</v>
      </c>
      <c r="C28" s="7">
        <v>675.87099999999998</v>
      </c>
      <c r="D28" s="12">
        <f t="shared" ref="D28:D50" si="13">C28/2</f>
        <v>337.93549999999999</v>
      </c>
      <c r="E28" s="12">
        <v>238.96453483108141</v>
      </c>
      <c r="F28" s="13">
        <f t="shared" ref="F28:F50" si="14">D28*10^3/E28</f>
        <v>1414.1659147826222</v>
      </c>
      <c r="G28" s="12">
        <v>374.7246459131016</v>
      </c>
      <c r="H28" s="12">
        <f t="shared" si="4"/>
        <v>901.82352211326668</v>
      </c>
      <c r="I28" s="13">
        <v>17.670000000000002</v>
      </c>
    </row>
    <row r="29" spans="1:16" x14ac:dyDescent="0.15">
      <c r="A29" s="8" t="s">
        <v>63</v>
      </c>
      <c r="B29" s="6" t="s">
        <v>27</v>
      </c>
      <c r="C29" s="7">
        <v>658.32899999999995</v>
      </c>
      <c r="D29" s="12">
        <f t="shared" si="13"/>
        <v>329.16449999999998</v>
      </c>
      <c r="E29" s="12">
        <v>240.87193779946875</v>
      </c>
      <c r="F29" s="13">
        <f t="shared" si="14"/>
        <v>1366.5539581204216</v>
      </c>
      <c r="G29" s="12">
        <v>353.15304965908575</v>
      </c>
      <c r="H29" s="12">
        <f t="shared" si="4"/>
        <v>932.07321957932129</v>
      </c>
      <c r="I29" s="13">
        <v>19.829999999999998</v>
      </c>
    </row>
    <row r="30" spans="1:16" x14ac:dyDescent="0.15">
      <c r="A30" s="8" t="s">
        <v>63</v>
      </c>
      <c r="B30" s="6" t="s">
        <v>28</v>
      </c>
      <c r="C30" s="7">
        <v>681.18200000000002</v>
      </c>
      <c r="D30" s="12">
        <f t="shared" si="13"/>
        <v>340.59100000000001</v>
      </c>
      <c r="E30" s="12">
        <v>242.52626422940904</v>
      </c>
      <c r="F30" s="13">
        <f t="shared" si="14"/>
        <v>1404.3468697387352</v>
      </c>
      <c r="G30" s="12">
        <v>366.62517568573321</v>
      </c>
      <c r="H30" s="12">
        <f t="shared" si="4"/>
        <v>928.98966734338671</v>
      </c>
      <c r="I30" s="13">
        <v>16.835000000000001</v>
      </c>
    </row>
    <row r="31" spans="1:16" x14ac:dyDescent="0.15">
      <c r="A31" s="8" t="s">
        <v>63</v>
      </c>
      <c r="B31" s="6" t="s">
        <v>29</v>
      </c>
      <c r="C31" s="7">
        <v>677.05100000000004</v>
      </c>
      <c r="D31" s="12">
        <f t="shared" si="13"/>
        <v>338.52550000000002</v>
      </c>
      <c r="E31" s="12">
        <v>229.58099805621774</v>
      </c>
      <c r="F31" s="13">
        <f t="shared" si="14"/>
        <v>1474.5362328162059</v>
      </c>
      <c r="G31" s="12">
        <v>375.73177679844281</v>
      </c>
      <c r="H31" s="12">
        <f t="shared" si="4"/>
        <v>900.97649680984603</v>
      </c>
      <c r="I31" s="13">
        <v>17.835000000000001</v>
      </c>
    </row>
    <row r="32" spans="1:16" x14ac:dyDescent="0.15">
      <c r="A32" s="8" t="s">
        <v>63</v>
      </c>
      <c r="B32" s="6" t="s">
        <v>30</v>
      </c>
      <c r="C32" s="7">
        <v>665.29899999999998</v>
      </c>
      <c r="D32" s="12">
        <f t="shared" si="13"/>
        <v>332.64949999999999</v>
      </c>
      <c r="E32" s="12">
        <v>232.37308122015241</v>
      </c>
      <c r="F32" s="13">
        <f t="shared" si="14"/>
        <v>1431.5319926615973</v>
      </c>
      <c r="G32" s="12">
        <v>350.76651817663026</v>
      </c>
      <c r="H32" s="12">
        <f t="shared" si="4"/>
        <v>948.35020665368256</v>
      </c>
      <c r="I32" s="13">
        <v>19</v>
      </c>
    </row>
    <row r="33" spans="1:9" x14ac:dyDescent="0.15">
      <c r="A33" s="8">
        <v>60</v>
      </c>
      <c r="B33" s="2" t="s">
        <v>31</v>
      </c>
      <c r="C33" s="3">
        <v>612.69399999999996</v>
      </c>
      <c r="D33" s="12">
        <f t="shared" si="13"/>
        <v>306.34699999999998</v>
      </c>
      <c r="E33" s="12">
        <v>201.16609462131902</v>
      </c>
      <c r="F33" s="13">
        <f t="shared" si="14"/>
        <v>1522.8560288784083</v>
      </c>
      <c r="G33" s="12">
        <v>276.3115284916733</v>
      </c>
      <c r="H33" s="12">
        <f t="shared" si="4"/>
        <v>1108.701477901715</v>
      </c>
      <c r="I33" s="13">
        <v>17.670000000000002</v>
      </c>
    </row>
    <row r="34" spans="1:9" x14ac:dyDescent="0.15">
      <c r="A34" s="8">
        <v>60</v>
      </c>
      <c r="B34" s="2" t="s">
        <v>32</v>
      </c>
      <c r="C34" s="3">
        <v>612.72799999999995</v>
      </c>
      <c r="D34" s="12">
        <f t="shared" si="13"/>
        <v>306.36399999999998</v>
      </c>
      <c r="E34" s="12">
        <v>201.77567376352368</v>
      </c>
      <c r="F34" s="13">
        <f t="shared" si="14"/>
        <v>1518.3396208556408</v>
      </c>
      <c r="G34" s="12">
        <v>300.03788302391428</v>
      </c>
      <c r="H34" s="12">
        <f t="shared" si="4"/>
        <v>1021.0843941182637</v>
      </c>
      <c r="I34" s="13">
        <v>16.335000000000001</v>
      </c>
    </row>
    <row r="35" spans="1:9" x14ac:dyDescent="0.15">
      <c r="A35" s="8">
        <v>60</v>
      </c>
      <c r="B35" s="2" t="s">
        <v>33</v>
      </c>
      <c r="C35" s="3">
        <v>578.34699999999998</v>
      </c>
      <c r="D35" s="12">
        <f t="shared" si="13"/>
        <v>289.17349999999999</v>
      </c>
      <c r="E35" s="12">
        <v>201.51028304521432</v>
      </c>
      <c r="F35" s="13">
        <f t="shared" si="14"/>
        <v>1435.0309851687125</v>
      </c>
      <c r="G35" s="12">
        <v>311.41564603653887</v>
      </c>
      <c r="H35" s="12">
        <f t="shared" si="4"/>
        <v>928.57730072454626</v>
      </c>
      <c r="I35" s="13">
        <v>19</v>
      </c>
    </row>
    <row r="36" spans="1:9" x14ac:dyDescent="0.15">
      <c r="A36" s="8">
        <v>60</v>
      </c>
      <c r="B36" s="2" t="s">
        <v>34</v>
      </c>
      <c r="C36" s="3">
        <v>636.55499999999995</v>
      </c>
      <c r="D36" s="12">
        <f t="shared" si="13"/>
        <v>318.27749999999997</v>
      </c>
      <c r="E36" s="12">
        <v>203.66438149257692</v>
      </c>
      <c r="F36" s="13">
        <f t="shared" si="14"/>
        <v>1562.7548502466075</v>
      </c>
      <c r="G36" s="12">
        <v>305.46588855298216</v>
      </c>
      <c r="H36" s="12">
        <f t="shared" si="4"/>
        <v>1041.9412180774341</v>
      </c>
      <c r="I36" s="13">
        <v>17.335000000000001</v>
      </c>
    </row>
    <row r="37" spans="1:9" x14ac:dyDescent="0.15">
      <c r="A37" s="8">
        <v>60</v>
      </c>
      <c r="B37" s="2" t="s">
        <v>35</v>
      </c>
      <c r="C37" s="3">
        <v>575.70500000000004</v>
      </c>
      <c r="D37" s="12">
        <f t="shared" si="13"/>
        <v>287.85250000000002</v>
      </c>
      <c r="E37" s="12">
        <v>200.13187525016963</v>
      </c>
      <c r="F37" s="13">
        <f t="shared" si="14"/>
        <v>1438.3141098347153</v>
      </c>
      <c r="G37" s="12">
        <v>275.95714148023308</v>
      </c>
      <c r="H37" s="12">
        <f t="shared" si="4"/>
        <v>1043.1058187367801</v>
      </c>
      <c r="I37" s="13">
        <v>18.5</v>
      </c>
    </row>
    <row r="38" spans="1:9" x14ac:dyDescent="0.15">
      <c r="A38" s="8">
        <v>60</v>
      </c>
      <c r="B38" s="2" t="s">
        <v>36</v>
      </c>
      <c r="C38" s="3">
        <v>618.00900000000001</v>
      </c>
      <c r="D38" s="12">
        <f t="shared" si="13"/>
        <v>309.00450000000001</v>
      </c>
      <c r="E38" s="12">
        <v>203.06127522899658</v>
      </c>
      <c r="F38" s="13">
        <f t="shared" si="14"/>
        <v>1521.7303232806401</v>
      </c>
      <c r="G38" s="12">
        <v>299.34538126177745</v>
      </c>
      <c r="H38" s="12">
        <f t="shared" si="4"/>
        <v>1032.267472100315</v>
      </c>
      <c r="I38" s="13">
        <v>16.5</v>
      </c>
    </row>
    <row r="39" spans="1:9" x14ac:dyDescent="0.15">
      <c r="A39" s="8">
        <v>75</v>
      </c>
      <c r="B39" s="6" t="s">
        <v>37</v>
      </c>
      <c r="C39" s="7">
        <v>580.59199999999998</v>
      </c>
      <c r="D39" s="12">
        <f t="shared" si="13"/>
        <v>290.29599999999999</v>
      </c>
      <c r="E39" s="12">
        <v>174.06983596472708</v>
      </c>
      <c r="F39" s="13">
        <f t="shared" si="14"/>
        <v>1667.6984751041221</v>
      </c>
      <c r="G39" s="12">
        <v>276.63131256506819</v>
      </c>
      <c r="H39" s="12">
        <f t="shared" si="4"/>
        <v>1049.3967487202581</v>
      </c>
      <c r="I39" s="13">
        <v>15</v>
      </c>
    </row>
    <row r="40" spans="1:9" x14ac:dyDescent="0.15">
      <c r="A40" s="8">
        <v>75</v>
      </c>
      <c r="B40" s="6" t="s">
        <v>38</v>
      </c>
      <c r="C40" s="7">
        <v>584.38199999999995</v>
      </c>
      <c r="D40" s="12">
        <f t="shared" si="13"/>
        <v>292.19099999999997</v>
      </c>
      <c r="E40" s="12">
        <v>174.69484203253995</v>
      </c>
      <c r="F40" s="13">
        <f t="shared" si="14"/>
        <v>1672.5794339455904</v>
      </c>
      <c r="G40" s="12">
        <v>248.89345944338842</v>
      </c>
      <c r="H40" s="12">
        <f t="shared" si="4"/>
        <v>1173.9601380182501</v>
      </c>
      <c r="I40" s="13">
        <v>16.5</v>
      </c>
    </row>
    <row r="41" spans="1:9" x14ac:dyDescent="0.15">
      <c r="A41" s="8">
        <v>75</v>
      </c>
      <c r="B41" s="6" t="s">
        <v>39</v>
      </c>
      <c r="C41" s="7">
        <v>557.74099999999999</v>
      </c>
      <c r="D41" s="12">
        <f t="shared" si="13"/>
        <v>278.87049999999999</v>
      </c>
      <c r="E41" s="12">
        <v>175.80161050621103</v>
      </c>
      <c r="F41" s="13">
        <f t="shared" si="14"/>
        <v>1586.2795522578422</v>
      </c>
      <c r="G41" s="12">
        <v>268.13015319734438</v>
      </c>
      <c r="H41" s="12">
        <f t="shared" si="4"/>
        <v>1040.0564676317874</v>
      </c>
      <c r="I41" s="13">
        <v>17</v>
      </c>
    </row>
    <row r="42" spans="1:9" x14ac:dyDescent="0.15">
      <c r="A42" s="8">
        <v>75</v>
      </c>
      <c r="B42" s="6" t="s">
        <v>40</v>
      </c>
      <c r="C42" s="7">
        <v>504.86500000000001</v>
      </c>
      <c r="D42" s="12">
        <f t="shared" si="13"/>
        <v>252.4325</v>
      </c>
      <c r="E42" s="12">
        <v>174.2528224310974</v>
      </c>
      <c r="F42" s="13">
        <f t="shared" si="14"/>
        <v>1448.6565926346254</v>
      </c>
      <c r="G42" s="12">
        <v>286.51247596568862</v>
      </c>
      <c r="H42" s="12">
        <f t="shared" si="4"/>
        <v>881.05238401635995</v>
      </c>
      <c r="I42" s="13">
        <v>17</v>
      </c>
    </row>
    <row r="43" spans="1:9" x14ac:dyDescent="0.15">
      <c r="A43" s="8">
        <v>75</v>
      </c>
      <c r="B43" s="6" t="s">
        <v>41</v>
      </c>
      <c r="C43" s="7">
        <v>576.76700000000005</v>
      </c>
      <c r="D43" s="12">
        <f t="shared" si="13"/>
        <v>288.38350000000003</v>
      </c>
      <c r="E43" s="12">
        <v>181.63927664202777</v>
      </c>
      <c r="F43" s="13">
        <f t="shared" si="14"/>
        <v>1587.6714845564063</v>
      </c>
      <c r="G43" s="12">
        <v>279.586221835537</v>
      </c>
      <c r="H43" s="12">
        <f t="shared" si="4"/>
        <v>1031.4653494249724</v>
      </c>
      <c r="I43" s="13">
        <v>14.5</v>
      </c>
    </row>
    <row r="44" spans="1:9" x14ac:dyDescent="0.15">
      <c r="A44" s="8">
        <v>75</v>
      </c>
      <c r="B44" s="6" t="s">
        <v>42</v>
      </c>
      <c r="C44" s="7">
        <v>548.47199999999998</v>
      </c>
      <c r="D44" s="12">
        <f t="shared" si="13"/>
        <v>274.23599999999999</v>
      </c>
      <c r="E44" s="12">
        <v>170.33181623338157</v>
      </c>
      <c r="F44" s="13">
        <f t="shared" si="14"/>
        <v>1610.010425910408</v>
      </c>
      <c r="G44" s="12">
        <v>282.79395946694251</v>
      </c>
      <c r="H44" s="12">
        <f t="shared" si="4"/>
        <v>969.73782791162159</v>
      </c>
      <c r="I44" s="13">
        <v>17.5</v>
      </c>
    </row>
    <row r="45" spans="1:9" x14ac:dyDescent="0.15">
      <c r="A45" s="8">
        <v>90</v>
      </c>
      <c r="B45" s="2" t="s">
        <v>43</v>
      </c>
      <c r="C45" s="3">
        <v>571.57907999999998</v>
      </c>
      <c r="D45" s="12">
        <f t="shared" si="13"/>
        <v>285.78953999999999</v>
      </c>
      <c r="E45" s="12">
        <v>170.56896109834474</v>
      </c>
      <c r="F45" s="13">
        <f t="shared" si="14"/>
        <v>1675.5073030855986</v>
      </c>
      <c r="G45" s="12">
        <v>285.20033720701434</v>
      </c>
      <c r="H45" s="12">
        <f t="shared" si="4"/>
        <v>1002.0659260040003</v>
      </c>
      <c r="I45" s="13">
        <v>19.5</v>
      </c>
    </row>
    <row r="46" spans="1:9" x14ac:dyDescent="0.15">
      <c r="A46" s="8">
        <v>90</v>
      </c>
      <c r="B46" s="2" t="s">
        <v>44</v>
      </c>
      <c r="C46" s="4">
        <v>501.33820000000003</v>
      </c>
      <c r="D46" s="12">
        <f t="shared" si="13"/>
        <v>250.66910000000001</v>
      </c>
      <c r="E46" s="12">
        <v>171.62446786279637</v>
      </c>
      <c r="F46" s="13">
        <f t="shared" si="14"/>
        <v>1460.5673836692981</v>
      </c>
      <c r="G46" s="12">
        <v>263.66276181335093</v>
      </c>
      <c r="H46" s="12">
        <f t="shared" si="4"/>
        <v>950.71863116358747</v>
      </c>
      <c r="I46" s="13">
        <v>17.5</v>
      </c>
    </row>
    <row r="47" spans="1:9" x14ac:dyDescent="0.15">
      <c r="A47" s="8">
        <v>90</v>
      </c>
      <c r="B47" s="2" t="s">
        <v>45</v>
      </c>
      <c r="C47" s="4">
        <v>551.51509999999996</v>
      </c>
      <c r="D47" s="12">
        <f t="shared" si="13"/>
        <v>275.75754999999998</v>
      </c>
      <c r="E47" s="12">
        <v>171.41635719637907</v>
      </c>
      <c r="F47" s="13">
        <f t="shared" si="14"/>
        <v>1608.7003277294298</v>
      </c>
      <c r="G47" s="12">
        <v>254.46314874484506</v>
      </c>
      <c r="H47" s="12">
        <f t="shared" si="4"/>
        <v>1083.6836349789385</v>
      </c>
      <c r="I47" s="13">
        <v>16</v>
      </c>
    </row>
    <row r="48" spans="1:9" x14ac:dyDescent="0.15">
      <c r="A48" s="8">
        <v>90</v>
      </c>
      <c r="B48" s="2" t="s">
        <v>46</v>
      </c>
      <c r="C48" s="4">
        <v>549.40609999999992</v>
      </c>
      <c r="D48" s="12">
        <f t="shared" si="13"/>
        <v>274.70304999999996</v>
      </c>
      <c r="E48" s="12">
        <v>177.00029095403286</v>
      </c>
      <c r="F48" s="13">
        <f t="shared" si="14"/>
        <v>1551.9920815912139</v>
      </c>
      <c r="G48" s="12">
        <v>263.46428050943769</v>
      </c>
      <c r="H48" s="12">
        <f t="shared" si="4"/>
        <v>1042.657659204621</v>
      </c>
      <c r="I48" s="13">
        <v>16</v>
      </c>
    </row>
    <row r="49" spans="1:9" x14ac:dyDescent="0.15">
      <c r="A49" s="8">
        <v>90</v>
      </c>
      <c r="B49" s="2" t="s">
        <v>47</v>
      </c>
      <c r="C49" s="3">
        <v>598.71299999999997</v>
      </c>
      <c r="D49" s="12">
        <f t="shared" si="13"/>
        <v>299.35649999999998</v>
      </c>
      <c r="E49" s="12">
        <v>173.90507196502054</v>
      </c>
      <c r="F49" s="13">
        <f t="shared" si="14"/>
        <v>1721.3787764638221</v>
      </c>
      <c r="G49" s="12">
        <v>284.35525007595089</v>
      </c>
      <c r="H49" s="12">
        <f t="shared" si="4"/>
        <v>1052.7553119558802</v>
      </c>
      <c r="I49" s="13">
        <v>18</v>
      </c>
    </row>
    <row r="50" spans="1:9" x14ac:dyDescent="0.15">
      <c r="A50" s="8">
        <v>90</v>
      </c>
      <c r="B50" s="2" t="s">
        <v>48</v>
      </c>
      <c r="C50" s="3">
        <v>566.20899999999995</v>
      </c>
      <c r="D50" s="12">
        <f t="shared" si="13"/>
        <v>283.10449999999997</v>
      </c>
      <c r="E50" s="12">
        <v>173.59237601051939</v>
      </c>
      <c r="F50" s="13">
        <f t="shared" si="14"/>
        <v>1630.8579126933798</v>
      </c>
      <c r="G50" s="12">
        <v>265.90341892563862</v>
      </c>
      <c r="H50" s="12">
        <f t="shared" si="4"/>
        <v>1064.6892061179994</v>
      </c>
      <c r="I50" s="13">
        <v>16.5</v>
      </c>
    </row>
    <row r="51" spans="1:9" x14ac:dyDescent="0.15">
      <c r="B51" s="5"/>
    </row>
    <row r="52" spans="1:9" x14ac:dyDescent="0.15">
      <c r="B52" s="5"/>
    </row>
    <row r="53" spans="1:9" x14ac:dyDescent="0.15">
      <c r="B53" s="5"/>
    </row>
    <row r="54" spans="1:9" x14ac:dyDescent="0.15">
      <c r="B54" s="5"/>
    </row>
    <row r="55" spans="1:9" x14ac:dyDescent="0.15">
      <c r="B55" s="5"/>
    </row>
    <row r="56" spans="1:9" x14ac:dyDescent="0.15">
      <c r="B56" s="5"/>
    </row>
    <row r="57" spans="1:9" x14ac:dyDescent="0.15">
      <c r="B57" s="5"/>
    </row>
    <row r="58" spans="1:9" x14ac:dyDescent="0.15">
      <c r="B58" s="2"/>
    </row>
  </sheetData>
  <mergeCells count="6">
    <mergeCell ref="Q1:Q2"/>
    <mergeCell ref="B1:B2"/>
    <mergeCell ref="C1:C2"/>
    <mergeCell ref="D1:D2"/>
    <mergeCell ref="I1:I2"/>
    <mergeCell ref="P1:P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承载能力与变形能力</vt:lpstr>
      <vt:lpstr>极限强度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zhaochen</cp:lastModifiedBy>
  <cp:lastPrinted>2019-01-21T02:54:05Z</cp:lastPrinted>
  <dcterms:created xsi:type="dcterms:W3CDTF">2019-01-21T02:09:33Z</dcterms:created>
  <dcterms:modified xsi:type="dcterms:W3CDTF">2019-01-28T11:47:15Z</dcterms:modified>
</cp:coreProperties>
</file>