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168.135.29\6009-financial\_6.资金投入产出总表\"/>
    </mc:Choice>
  </mc:AlternateContent>
  <bookViews>
    <workbookView xWindow="0" yWindow="0" windowWidth="28800" windowHeight="12450" tabRatio="937" activeTab="2"/>
  </bookViews>
  <sheets>
    <sheet name="封皮" sheetId="26" r:id="rId1"/>
    <sheet name="目录" sheetId="23" r:id="rId2"/>
    <sheet name="一.1资金投入产出对比各月汇总2015" sheetId="14" r:id="rId3"/>
    <sheet name="一.2资金投入产出对比各月汇总2014" sheetId="27" r:id="rId4"/>
    <sheet name="二、营运资金" sheetId="24" r:id="rId5"/>
    <sheet name="合同" sheetId="17" state="hidden" r:id="rId6"/>
    <sheet name="三.各月排产存栈（按完工进度)" sheetId="15" r:id="rId7"/>
    <sheet name="四.1各月排产存栈（按电压等级）1409-1504" sheetId="11" r:id="rId8"/>
    <sheet name="四.2各月排产存栈（按电压等级）1505" sheetId="25" r:id="rId9"/>
    <sheet name="五.产品库存" sheetId="16" r:id="rId10"/>
    <sheet name="六.安装" sheetId="18" r:id="rId11"/>
    <sheet name="第一季度存栈" sheetId="22" r:id="rId12"/>
  </sheets>
  <definedNames>
    <definedName name="_xlnm.Print_Area" localSheetId="4">二、营运资金!$A$1:$L$35</definedName>
    <definedName name="_xlnm.Print_Area" localSheetId="2">一.1资金投入产出对比各月汇总2015!$A$1:$V$52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1" i="14" l="1"/>
  <c r="V11" i="27" l="1"/>
  <c r="U11" i="27"/>
  <c r="T11" i="27"/>
  <c r="R11" i="27"/>
  <c r="Q11" i="27"/>
  <c r="M11" i="27"/>
  <c r="K11" i="27"/>
  <c r="J11" i="27"/>
  <c r="I11" i="27"/>
  <c r="D11" i="27"/>
  <c r="C11" i="27"/>
  <c r="B11" i="27"/>
  <c r="C22" i="14" l="1"/>
  <c r="D22" i="14"/>
  <c r="E22" i="14"/>
  <c r="F22" i="14"/>
  <c r="I22" i="14"/>
  <c r="J22" i="14"/>
  <c r="R22" i="14"/>
  <c r="N22" i="14" l="1"/>
  <c r="N11" i="14"/>
  <c r="Q22" i="14"/>
  <c r="Q11" i="14"/>
  <c r="D11" i="14"/>
  <c r="D10" i="24" l="1"/>
  <c r="D12" i="24" s="1"/>
  <c r="E10" i="24"/>
  <c r="E12" i="24" s="1"/>
  <c r="F10" i="24"/>
  <c r="F12" i="24" s="1"/>
  <c r="G10" i="24"/>
  <c r="G12" i="24" s="1"/>
  <c r="H10" i="24"/>
  <c r="H12" i="24" s="1"/>
  <c r="I10" i="24"/>
  <c r="I12" i="24" s="1"/>
  <c r="J10" i="24"/>
  <c r="J12" i="24" s="1"/>
  <c r="K10" i="24"/>
  <c r="K12" i="24" s="1"/>
  <c r="L10" i="24"/>
  <c r="L12" i="24" s="1"/>
  <c r="D25" i="24"/>
  <c r="E25" i="24"/>
  <c r="F25" i="24"/>
  <c r="G25" i="24"/>
  <c r="H25" i="24"/>
  <c r="I25" i="24"/>
  <c r="J25" i="24"/>
  <c r="K25" i="24"/>
  <c r="H27" i="24"/>
  <c r="I27" i="24"/>
  <c r="J27" i="24"/>
  <c r="K27" i="24"/>
  <c r="D27" i="24"/>
  <c r="E27" i="24"/>
  <c r="F27" i="24"/>
  <c r="G27" i="24"/>
  <c r="C16" i="24" l="1"/>
  <c r="C14" i="24"/>
  <c r="C13" i="24"/>
  <c r="C7" i="24"/>
  <c r="C8" i="24"/>
  <c r="C9" i="24"/>
  <c r="C11" i="24"/>
  <c r="C6" i="24"/>
  <c r="C10" i="24" l="1"/>
  <c r="C12" i="24" s="1"/>
  <c r="U22" i="14"/>
  <c r="F11" i="16" l="1"/>
  <c r="F14" i="16"/>
  <c r="F12" i="16"/>
  <c r="F13" i="16"/>
  <c r="F10" i="16"/>
  <c r="F9" i="16"/>
  <c r="F8" i="16"/>
  <c r="F7" i="16"/>
  <c r="F35" i="16"/>
  <c r="B22" i="14"/>
  <c r="F15" i="16" l="1"/>
  <c r="C31" i="24"/>
  <c r="C29" i="24"/>
  <c r="C28" i="24"/>
  <c r="C22" i="24"/>
  <c r="C23" i="24"/>
  <c r="C24" i="24"/>
  <c r="C26" i="24"/>
  <c r="C21" i="24"/>
  <c r="K30" i="24"/>
  <c r="J30" i="24"/>
  <c r="J32" i="24" s="1"/>
  <c r="I30" i="24"/>
  <c r="H30" i="24"/>
  <c r="H32" i="24" s="1"/>
  <c r="G30" i="24"/>
  <c r="F30" i="24"/>
  <c r="E30" i="24"/>
  <c r="D30" i="24"/>
  <c r="D32" i="24" s="1"/>
  <c r="F32" i="24"/>
  <c r="K15" i="24"/>
  <c r="K17" i="24" s="1"/>
  <c r="J15" i="24"/>
  <c r="I15" i="24"/>
  <c r="H15" i="24"/>
  <c r="G15" i="24"/>
  <c r="F15" i="24"/>
  <c r="C15" i="24"/>
  <c r="C25" i="24" l="1"/>
  <c r="C27" i="24" s="1"/>
  <c r="H17" i="24"/>
  <c r="C30" i="24"/>
  <c r="E32" i="24"/>
  <c r="I32" i="24"/>
  <c r="G32" i="24"/>
  <c r="K32" i="24"/>
  <c r="J17" i="24"/>
  <c r="F17" i="24"/>
  <c r="G17" i="24"/>
  <c r="I17" i="24"/>
  <c r="D15" i="24"/>
  <c r="C32" i="24" l="1"/>
  <c r="D17" i="24"/>
  <c r="C17" i="24"/>
  <c r="B11" i="14" l="1"/>
  <c r="B13" i="18" l="1"/>
  <c r="C13" i="18"/>
  <c r="D13" i="18"/>
  <c r="E13" i="18"/>
  <c r="F13" i="18"/>
  <c r="B34" i="18"/>
  <c r="C34" i="18"/>
  <c r="D34" i="18"/>
  <c r="E34" i="18"/>
  <c r="F34" i="18"/>
  <c r="V22" i="14" l="1"/>
  <c r="G6" i="22"/>
  <c r="G7" i="22"/>
  <c r="G8" i="22"/>
  <c r="G9" i="22"/>
  <c r="G10" i="22"/>
  <c r="G11" i="22"/>
  <c r="G12" i="22"/>
  <c r="G13" i="22"/>
  <c r="G14" i="22"/>
  <c r="G5" i="22"/>
  <c r="F15" i="22"/>
  <c r="E15" i="22"/>
  <c r="D15" i="22"/>
  <c r="C15" i="22"/>
  <c r="T22" i="14" l="1"/>
  <c r="E35" i="16" l="1"/>
  <c r="E15" i="16"/>
  <c r="R11" i="14" l="1"/>
  <c r="G15" i="22" l="1"/>
  <c r="D35" i="16" l="1"/>
  <c r="C35" i="16"/>
  <c r="B35" i="16"/>
  <c r="D15" i="16" l="1"/>
  <c r="F36" i="11" l="1"/>
  <c r="E36" i="11"/>
  <c r="D36" i="11"/>
  <c r="C36" i="11"/>
  <c r="F35" i="11"/>
  <c r="E35" i="11"/>
  <c r="D35" i="11"/>
  <c r="C35" i="11"/>
  <c r="F34" i="11"/>
  <c r="E34" i="11"/>
  <c r="D34" i="11"/>
  <c r="C34" i="11"/>
  <c r="F33" i="11"/>
  <c r="E33" i="11"/>
  <c r="D33" i="11"/>
  <c r="C33" i="11"/>
  <c r="F32" i="11"/>
  <c r="E32" i="11"/>
  <c r="D32" i="11"/>
  <c r="C32" i="11"/>
  <c r="F31" i="11"/>
  <c r="E31" i="11"/>
  <c r="D31" i="11"/>
  <c r="C31" i="11"/>
  <c r="F30" i="11"/>
  <c r="E30" i="11"/>
  <c r="D30" i="11"/>
  <c r="C30" i="11"/>
  <c r="F29" i="11"/>
  <c r="E29" i="11"/>
  <c r="D29" i="11"/>
  <c r="C29" i="11"/>
  <c r="F28" i="11"/>
  <c r="E28" i="11"/>
  <c r="D28" i="11"/>
  <c r="C28" i="11"/>
  <c r="F27" i="11"/>
  <c r="F37" i="11" s="1"/>
  <c r="E27" i="11"/>
  <c r="E37" i="11" s="1"/>
  <c r="D27" i="11"/>
  <c r="C27" i="11"/>
  <c r="C37" i="11" l="1"/>
  <c r="D37" i="11"/>
  <c r="C11" i="14" l="1"/>
  <c r="E18" i="17" l="1"/>
  <c r="H18" i="17"/>
  <c r="C15" i="16" l="1"/>
  <c r="B15" i="16"/>
  <c r="U11" i="14" l="1"/>
  <c r="V11" i="14"/>
  <c r="T11" i="14" l="1"/>
  <c r="Y45" i="11" l="1"/>
  <c r="Z45" i="11"/>
  <c r="Y46" i="11"/>
  <c r="Z46" i="11"/>
  <c r="Y47" i="11"/>
  <c r="Z47" i="11"/>
  <c r="Y48" i="11"/>
  <c r="Z48" i="11"/>
  <c r="Y49" i="11"/>
  <c r="Z49" i="11"/>
  <c r="Y50" i="11"/>
  <c r="Z50" i="11"/>
  <c r="Y51" i="11"/>
  <c r="Z51" i="11"/>
  <c r="Y52" i="11"/>
  <c r="Z52" i="11"/>
  <c r="Y53" i="11"/>
  <c r="Z53" i="11"/>
  <c r="Z44" i="11"/>
  <c r="Y44" i="11"/>
  <c r="D142" i="11"/>
  <c r="C142" i="11"/>
  <c r="W142" i="11"/>
  <c r="X54" i="11" l="1"/>
  <c r="W54" i="11"/>
  <c r="Y71" i="11" l="1"/>
  <c r="W71" i="11"/>
  <c r="Z71" i="11"/>
  <c r="X71" i="11"/>
  <c r="Z88" i="11" l="1"/>
  <c r="Y88" i="11"/>
  <c r="Z87" i="11"/>
  <c r="Y87" i="11"/>
  <c r="Z86" i="11"/>
  <c r="Y86" i="11"/>
  <c r="Z85" i="11"/>
  <c r="Y85" i="11"/>
  <c r="Z84" i="11"/>
  <c r="Y84" i="11"/>
  <c r="Z83" i="11"/>
  <c r="Y83" i="11"/>
  <c r="Z82" i="11"/>
  <c r="Y82" i="11"/>
  <c r="Z81" i="11"/>
  <c r="Y81" i="11"/>
  <c r="Z80" i="11"/>
  <c r="Y80" i="11"/>
  <c r="Z79" i="11"/>
  <c r="Y79" i="11"/>
  <c r="Z78" i="11"/>
  <c r="Y78" i="11"/>
  <c r="Z89" i="11" l="1"/>
  <c r="Y89" i="11"/>
  <c r="W89" i="11"/>
  <c r="X89" i="11" l="1"/>
  <c r="Z106" i="11" l="1"/>
  <c r="Y106" i="11"/>
  <c r="Y103" i="11"/>
  <c r="Z103" i="11"/>
  <c r="Y107" i="11"/>
  <c r="Z107" i="11"/>
  <c r="Z104" i="11"/>
  <c r="Y104" i="11"/>
  <c r="Y105" i="11"/>
  <c r="Z105" i="11"/>
  <c r="Z98" i="11"/>
  <c r="Y98" i="11"/>
  <c r="Y99" i="11"/>
  <c r="Z99" i="11"/>
  <c r="Y101" i="11"/>
  <c r="Z101" i="11"/>
  <c r="Y100" i="11"/>
  <c r="Z100" i="11"/>
  <c r="Z102" i="11"/>
  <c r="Y102" i="11"/>
  <c r="X108" i="11" l="1"/>
  <c r="Z97" i="11"/>
  <c r="Z108" i="11" s="1"/>
  <c r="W108" i="11"/>
  <c r="Y97" i="11"/>
  <c r="Y108" i="11" s="1"/>
  <c r="Y118" i="11" l="1"/>
  <c r="Z118" i="11"/>
  <c r="Y119" i="11"/>
  <c r="Z119" i="11"/>
  <c r="Y120" i="11"/>
  <c r="Z120" i="11"/>
  <c r="Y121" i="11"/>
  <c r="Z121" i="11"/>
  <c r="Y122" i="11"/>
  <c r="Z122" i="11"/>
  <c r="Y123" i="11"/>
  <c r="Z123" i="11"/>
  <c r="Y124" i="11"/>
  <c r="Z124" i="11"/>
  <c r="Z116" i="11"/>
  <c r="Y116" i="11"/>
  <c r="Y133" i="11"/>
  <c r="Z133" i="11"/>
  <c r="Y134" i="11"/>
  <c r="Z134" i="11"/>
  <c r="Y135" i="11"/>
  <c r="Z135" i="11"/>
  <c r="Y136" i="11"/>
  <c r="Z136" i="11"/>
  <c r="Y137" i="11"/>
  <c r="Z137" i="11"/>
  <c r="Y138" i="11"/>
  <c r="Z138" i="11"/>
  <c r="Y139" i="11"/>
  <c r="Z139" i="11"/>
  <c r="Y140" i="11"/>
  <c r="Z140" i="11"/>
  <c r="Y141" i="11"/>
  <c r="Z141" i="11"/>
  <c r="Z132" i="11"/>
  <c r="Y132" i="11"/>
  <c r="Z142" i="11" l="1"/>
  <c r="Y142" i="11"/>
  <c r="X125" i="11"/>
  <c r="X142" i="11"/>
  <c r="X90" i="11" l="1"/>
  <c r="W125" i="11"/>
  <c r="W90" i="11" s="1"/>
  <c r="E142" i="11"/>
  <c r="F142" i="11"/>
  <c r="G142" i="11"/>
  <c r="H142" i="11"/>
  <c r="I142" i="11"/>
  <c r="J142" i="11"/>
  <c r="K142" i="11"/>
  <c r="L142" i="11"/>
  <c r="M142" i="11"/>
  <c r="N142" i="11"/>
  <c r="O142" i="11"/>
  <c r="P142" i="11"/>
  <c r="Q142" i="11"/>
  <c r="R142" i="11"/>
  <c r="S142" i="11"/>
  <c r="T142" i="11"/>
  <c r="U142" i="11"/>
  <c r="V142" i="11"/>
  <c r="F103" i="15" l="1"/>
  <c r="E103" i="15"/>
  <c r="D103" i="15"/>
  <c r="C103" i="15"/>
  <c r="F100" i="15"/>
  <c r="E100" i="15"/>
  <c r="D100" i="15"/>
  <c r="D104" i="15" s="1"/>
  <c r="C100" i="15"/>
  <c r="J121" i="15"/>
  <c r="I121" i="15"/>
  <c r="H121" i="15"/>
  <c r="G121" i="15"/>
  <c r="F121" i="15"/>
  <c r="E121" i="15"/>
  <c r="D121" i="15"/>
  <c r="C121" i="15"/>
  <c r="J118" i="15"/>
  <c r="J122" i="15" s="1"/>
  <c r="I118" i="15"/>
  <c r="I122" i="15" s="1"/>
  <c r="H118" i="15"/>
  <c r="H122" i="15" s="1"/>
  <c r="G118" i="15"/>
  <c r="G122" i="15" s="1"/>
  <c r="F118" i="15"/>
  <c r="F122" i="15" s="1"/>
  <c r="E118" i="15"/>
  <c r="E122" i="15" s="1"/>
  <c r="D118" i="15"/>
  <c r="D122" i="15" s="1"/>
  <c r="C118" i="15"/>
  <c r="C122" i="15" s="1"/>
  <c r="H153" i="15"/>
  <c r="G153" i="15"/>
  <c r="F153" i="15"/>
  <c r="E153" i="15"/>
  <c r="D153" i="15"/>
  <c r="C153" i="15"/>
  <c r="J152" i="15"/>
  <c r="I152" i="15"/>
  <c r="J151" i="15"/>
  <c r="I151" i="15"/>
  <c r="J150" i="15"/>
  <c r="I150" i="15"/>
  <c r="H149" i="15"/>
  <c r="H154" i="15" s="1"/>
  <c r="G149" i="15"/>
  <c r="G154" i="15" s="1"/>
  <c r="F149" i="15"/>
  <c r="F154" i="15" s="1"/>
  <c r="E149" i="15"/>
  <c r="E154" i="15" s="1"/>
  <c r="D149" i="15"/>
  <c r="D154" i="15" s="1"/>
  <c r="C149" i="15"/>
  <c r="C154" i="15" s="1"/>
  <c r="J148" i="15"/>
  <c r="I148" i="15"/>
  <c r="J147" i="15"/>
  <c r="I147" i="15"/>
  <c r="J146" i="15"/>
  <c r="I146" i="15"/>
  <c r="J145" i="15"/>
  <c r="I145" i="15"/>
  <c r="J144" i="15"/>
  <c r="I144" i="15"/>
  <c r="J167" i="15"/>
  <c r="J168" i="15" s="1"/>
  <c r="I167" i="15"/>
  <c r="I168" i="15" s="1"/>
  <c r="H167" i="15"/>
  <c r="H168" i="15" s="1"/>
  <c r="G167" i="15"/>
  <c r="G168" i="15" s="1"/>
  <c r="F167" i="15"/>
  <c r="F168" i="15" s="1"/>
  <c r="E167" i="15"/>
  <c r="E168" i="15" s="1"/>
  <c r="D167" i="15"/>
  <c r="D168" i="15" s="1"/>
  <c r="C167" i="15"/>
  <c r="C168" i="15" s="1"/>
  <c r="E104" i="15" l="1"/>
  <c r="C104" i="15"/>
  <c r="F104" i="15"/>
  <c r="I149" i="15"/>
  <c r="I153" i="15"/>
  <c r="J149" i="15"/>
  <c r="J153" i="15"/>
  <c r="P117" i="11"/>
  <c r="O117" i="11"/>
  <c r="D117" i="11"/>
  <c r="C117" i="11"/>
  <c r="Y117" i="11" s="1"/>
  <c r="Y125" i="11" s="1"/>
  <c r="D125" i="11" l="1"/>
  <c r="Z117" i="11"/>
  <c r="Z125" i="11" s="1"/>
  <c r="J154" i="15"/>
  <c r="I154" i="15"/>
  <c r="T108" i="11"/>
  <c r="S108" i="11"/>
  <c r="P108" i="11"/>
  <c r="O108" i="11"/>
  <c r="N108" i="11"/>
  <c r="M108" i="11"/>
  <c r="J108" i="11"/>
  <c r="I108" i="11"/>
  <c r="H108" i="11"/>
  <c r="G108" i="11"/>
  <c r="F108" i="11"/>
  <c r="E108" i="11"/>
  <c r="D108" i="11"/>
  <c r="C108" i="11"/>
  <c r="K108" i="11" l="1"/>
  <c r="L108" i="11"/>
  <c r="Q108" i="11" l="1"/>
  <c r="U108" i="11"/>
  <c r="R108" i="11"/>
  <c r="V108" i="11"/>
  <c r="R123" i="11" l="1"/>
  <c r="Q123" i="11"/>
  <c r="U123" i="11" s="1"/>
  <c r="L123" i="11"/>
  <c r="K123" i="11"/>
  <c r="R121" i="11"/>
  <c r="V121" i="11" s="1"/>
  <c r="Q121" i="11"/>
  <c r="U121" i="11" s="1"/>
  <c r="L121" i="11"/>
  <c r="K121" i="11"/>
  <c r="R119" i="11"/>
  <c r="V119" i="11" s="1"/>
  <c r="Q119" i="11"/>
  <c r="U119" i="11" s="1"/>
  <c r="L119" i="11"/>
  <c r="K119" i="11"/>
  <c r="R117" i="11"/>
  <c r="V117" i="11" s="1"/>
  <c r="Q117" i="11"/>
  <c r="U117" i="11" s="1"/>
  <c r="L117" i="11"/>
  <c r="K117" i="11"/>
  <c r="P125" i="11"/>
  <c r="P90" i="11" s="1"/>
  <c r="O125" i="11"/>
  <c r="O90" i="11" s="1"/>
  <c r="J125" i="11"/>
  <c r="I125" i="11"/>
  <c r="F125" i="11"/>
  <c r="E125" i="11"/>
  <c r="V123" i="11" l="1"/>
  <c r="J11" i="14"/>
  <c r="C125" i="11"/>
  <c r="G125" i="11"/>
  <c r="M125" i="11"/>
  <c r="M90" i="11" s="1"/>
  <c r="S125" i="11"/>
  <c r="S90" i="11" s="1"/>
  <c r="K118" i="11"/>
  <c r="Q118" i="11"/>
  <c r="U118" i="11" s="1"/>
  <c r="K120" i="11"/>
  <c r="Q120" i="11"/>
  <c r="U120" i="11" s="1"/>
  <c r="K122" i="11"/>
  <c r="Q122" i="11"/>
  <c r="U122" i="11" s="1"/>
  <c r="K124" i="11"/>
  <c r="Q124" i="11"/>
  <c r="U124" i="11" s="1"/>
  <c r="H125" i="11"/>
  <c r="N125" i="11"/>
  <c r="N90" i="11" s="1"/>
  <c r="T125" i="11"/>
  <c r="L118" i="11"/>
  <c r="R118" i="11"/>
  <c r="V118" i="11" s="1"/>
  <c r="L120" i="11"/>
  <c r="R120" i="11"/>
  <c r="V120" i="11" s="1"/>
  <c r="L122" i="11"/>
  <c r="R122" i="11"/>
  <c r="V122" i="11" s="1"/>
  <c r="L124" i="11"/>
  <c r="R124" i="11"/>
  <c r="V124" i="11" s="1"/>
  <c r="K116" i="11"/>
  <c r="L116" i="11"/>
  <c r="Q116" i="11"/>
  <c r="R116" i="11"/>
  <c r="T90" i="11" l="1"/>
  <c r="K125" i="11"/>
  <c r="L125" i="11"/>
  <c r="R125" i="11"/>
  <c r="V116" i="11"/>
  <c r="V125" i="11" s="1"/>
  <c r="Q125" i="11"/>
  <c r="Q90" i="11" s="1"/>
  <c r="U116" i="11"/>
  <c r="U125" i="11" s="1"/>
  <c r="U90" i="11" s="1"/>
  <c r="L11" i="14" l="1"/>
  <c r="V90" i="11"/>
  <c r="R90" i="11"/>
  <c r="K11" i="14"/>
  <c r="T54" i="11"/>
  <c r="S54" i="11"/>
  <c r="P54" i="11"/>
  <c r="O54" i="11"/>
  <c r="N54" i="11"/>
  <c r="M54" i="11"/>
  <c r="F54" i="11"/>
  <c r="E54" i="11"/>
  <c r="D54" i="11"/>
  <c r="C54" i="11"/>
  <c r="R53" i="11"/>
  <c r="V53" i="11" s="1"/>
  <c r="Q53" i="11"/>
  <c r="U53" i="11" s="1"/>
  <c r="L53" i="11"/>
  <c r="K53" i="11"/>
  <c r="R52" i="11"/>
  <c r="Q52" i="11"/>
  <c r="U52" i="11" s="1"/>
  <c r="L52" i="11"/>
  <c r="K52" i="11"/>
  <c r="R51" i="11"/>
  <c r="V51" i="11" s="1"/>
  <c r="Q51" i="11"/>
  <c r="U51" i="11" s="1"/>
  <c r="L51" i="11"/>
  <c r="K51" i="11"/>
  <c r="R50" i="11"/>
  <c r="V50" i="11" s="1"/>
  <c r="Q50" i="11"/>
  <c r="U50" i="11" s="1"/>
  <c r="L50" i="11"/>
  <c r="K50" i="11"/>
  <c r="R49" i="11"/>
  <c r="V49" i="11" s="1"/>
  <c r="Q49" i="11"/>
  <c r="U49" i="11" s="1"/>
  <c r="L49" i="11"/>
  <c r="K49" i="11"/>
  <c r="R48" i="11"/>
  <c r="V48" i="11" s="1"/>
  <c r="Q48" i="11"/>
  <c r="U48" i="11" s="1"/>
  <c r="L48" i="11"/>
  <c r="K48" i="11"/>
  <c r="R47" i="11"/>
  <c r="V47" i="11" s="1"/>
  <c r="Q47" i="11"/>
  <c r="U47" i="11" s="1"/>
  <c r="L47" i="11"/>
  <c r="K47" i="11"/>
  <c r="R46" i="11"/>
  <c r="V46" i="11" s="1"/>
  <c r="Q46" i="11"/>
  <c r="U46" i="11" s="1"/>
  <c r="L46" i="11"/>
  <c r="K46" i="11"/>
  <c r="R45" i="11"/>
  <c r="V45" i="11" s="1"/>
  <c r="Q45" i="11"/>
  <c r="U45" i="11" s="1"/>
  <c r="L45" i="11"/>
  <c r="K45" i="11"/>
  <c r="R44" i="11"/>
  <c r="R54" i="11" s="1"/>
  <c r="Q44" i="11"/>
  <c r="J54" i="11"/>
  <c r="I54" i="11"/>
  <c r="H54" i="11"/>
  <c r="G54" i="11"/>
  <c r="C71" i="11"/>
  <c r="V71" i="11"/>
  <c r="U71" i="11"/>
  <c r="T71" i="11"/>
  <c r="S71" i="11"/>
  <c r="R71" i="11"/>
  <c r="Q71" i="11"/>
  <c r="P71" i="11"/>
  <c r="O71" i="11"/>
  <c r="N71" i="11"/>
  <c r="M71" i="11"/>
  <c r="L71" i="11"/>
  <c r="K71" i="11"/>
  <c r="J71" i="11"/>
  <c r="I71" i="11"/>
  <c r="H71" i="11"/>
  <c r="G71" i="11"/>
  <c r="F71" i="11"/>
  <c r="E71" i="11"/>
  <c r="D71" i="11"/>
  <c r="V52" i="11" l="1"/>
  <c r="I11" i="14"/>
  <c r="Q54" i="11"/>
  <c r="K44" i="11"/>
  <c r="K54" i="11" s="1"/>
  <c r="U44" i="11"/>
  <c r="L44" i="11"/>
  <c r="L54" i="11" s="1"/>
  <c r="V44" i="11"/>
  <c r="U54" i="11" l="1"/>
  <c r="Y54" i="11"/>
  <c r="V54" i="11"/>
  <c r="Z54" i="11"/>
  <c r="K22" i="14" l="1"/>
</calcChain>
</file>

<file path=xl/comments1.xml><?xml version="1.0" encoding="utf-8"?>
<comments xmlns="http://schemas.openxmlformats.org/spreadsheetml/2006/main">
  <authors>
    <author>zhao</author>
  </authors>
  <commentList>
    <comment ref="L22" authorId="0" shapeId="0">
      <text>
        <r>
          <rPr>
            <b/>
            <sz val="9"/>
            <color indexed="81"/>
            <rFont val="宋体"/>
            <charset val="134"/>
          </rPr>
          <t>zhao:</t>
        </r>
        <r>
          <rPr>
            <sz val="9"/>
            <color indexed="81"/>
            <rFont val="宋体"/>
            <charset val="134"/>
          </rPr>
          <t xml:space="preserve">
累计数没有用</t>
        </r>
      </text>
    </comment>
  </commentList>
</comments>
</file>

<file path=xl/comments2.xml><?xml version="1.0" encoding="utf-8"?>
<comments xmlns="http://schemas.openxmlformats.org/spreadsheetml/2006/main">
  <authors>
    <author>作者</author>
  </authors>
  <commentList>
    <comment ref="J7" authorId="0" shapeId="0">
      <text>
        <r>
          <rPr>
            <b/>
            <sz val="9"/>
            <color indexed="81"/>
            <rFont val="宋体"/>
            <family val="3"/>
            <charset val="134"/>
          </rPr>
          <t>作者:</t>
        </r>
        <r>
          <rPr>
            <sz val="9"/>
            <color indexed="81"/>
            <rFont val="宋体"/>
            <family val="3"/>
            <charset val="134"/>
          </rPr>
          <t xml:space="preserve">
预投</t>
        </r>
      </text>
    </comment>
  </commentList>
</comments>
</file>

<file path=xl/comments3.xml><?xml version="1.0" encoding="utf-8"?>
<comments xmlns="http://schemas.openxmlformats.org/spreadsheetml/2006/main">
  <authors>
    <author>zhao</author>
  </authors>
  <commentList>
    <comment ref="G19" authorId="0" shapeId="0">
      <text>
        <r>
          <rPr>
            <b/>
            <sz val="9"/>
            <color indexed="81"/>
            <rFont val="宋体"/>
            <family val="3"/>
            <charset val="134"/>
          </rPr>
          <t>zhao:</t>
        </r>
        <r>
          <rPr>
            <sz val="9"/>
            <color indexed="81"/>
            <rFont val="宋体"/>
            <family val="3"/>
            <charset val="134"/>
          </rPr>
          <t xml:space="preserve">
已发运但尚未安排安装</t>
        </r>
      </text>
    </comment>
    <comment ref="B20" authorId="0" shapeId="0">
      <text>
        <r>
          <rPr>
            <b/>
            <sz val="9"/>
            <color indexed="81"/>
            <rFont val="宋体"/>
            <family val="3"/>
            <charset val="134"/>
          </rPr>
          <t>zhao:</t>
        </r>
        <r>
          <rPr>
            <sz val="9"/>
            <color indexed="81"/>
            <rFont val="宋体"/>
            <family val="3"/>
            <charset val="134"/>
          </rPr>
          <t xml:space="preserve">
相当于新发运的项目</t>
        </r>
      </text>
    </comment>
  </commentList>
</comments>
</file>

<file path=xl/sharedStrings.xml><?xml version="1.0" encoding="utf-8"?>
<sst xmlns="http://schemas.openxmlformats.org/spreadsheetml/2006/main" count="1171" uniqueCount="463">
  <si>
    <t>序号</t>
    <phoneticPr fontId="3" type="noConversion"/>
  </si>
  <si>
    <t>本月排产</t>
  </si>
  <si>
    <t>ZF6-126</t>
  </si>
  <si>
    <t>ZFW20-145</t>
  </si>
  <si>
    <t>ZF6-252</t>
  </si>
  <si>
    <t>LW54A-252</t>
  </si>
  <si>
    <t>ZFW20-252</t>
  </si>
  <si>
    <t>ZF15-363</t>
  </si>
  <si>
    <t>ZF15-550</t>
  </si>
  <si>
    <t>LW56-800</t>
  </si>
  <si>
    <t>LW56-550</t>
  </si>
  <si>
    <t>ZF15-1100</t>
  </si>
  <si>
    <t>隔离开关</t>
  </si>
  <si>
    <t xml:space="preserve"> ZF6-126</t>
  </si>
  <si>
    <t>预计本月完工</t>
    <phoneticPr fontId="3" type="noConversion"/>
  </si>
  <si>
    <t>金额</t>
  </si>
  <si>
    <t>金额</t>
    <phoneticPr fontId="3" type="noConversion"/>
  </si>
  <si>
    <t>合计</t>
    <phoneticPr fontId="3" type="noConversion"/>
  </si>
  <si>
    <t>以后月份完工</t>
    <phoneticPr fontId="3" type="noConversion"/>
  </si>
  <si>
    <t>前期完工</t>
    <phoneticPr fontId="3" type="noConversion"/>
  </si>
  <si>
    <t>合同总量</t>
  </si>
  <si>
    <t>本月排产合计</t>
    <phoneticPr fontId="3" type="noConversion"/>
  </si>
  <si>
    <t>ZF15-800</t>
  </si>
  <si>
    <t>ZF6-126</t>
    <phoneticPr fontId="3" type="noConversion"/>
  </si>
  <si>
    <t>数量</t>
    <phoneticPr fontId="3" type="noConversion"/>
  </si>
  <si>
    <t>电压等级</t>
    <phoneticPr fontId="3" type="noConversion"/>
  </si>
  <si>
    <t>2014年9-12月总计</t>
    <phoneticPr fontId="3" type="noConversion"/>
  </si>
  <si>
    <t>工程部分完工</t>
  </si>
  <si>
    <t>存栈合计</t>
    <phoneticPr fontId="3" type="noConversion"/>
  </si>
  <si>
    <t>1月</t>
    <phoneticPr fontId="3" type="noConversion"/>
  </si>
  <si>
    <t>2月</t>
    <phoneticPr fontId="3" type="noConversion"/>
  </si>
  <si>
    <t>单位：万元</t>
    <phoneticPr fontId="3" type="noConversion"/>
  </si>
  <si>
    <t>序号</t>
    <phoneticPr fontId="3" type="noConversion"/>
  </si>
  <si>
    <t>工程类别</t>
    <phoneticPr fontId="3" type="noConversion"/>
  </si>
  <si>
    <t>工程数量</t>
    <phoneticPr fontId="3" type="noConversion"/>
  </si>
  <si>
    <t>合同总价</t>
    <phoneticPr fontId="3" type="noConversion"/>
  </si>
  <si>
    <t>本月排产</t>
    <phoneticPr fontId="3" type="noConversion"/>
  </si>
  <si>
    <t>本月存栈</t>
    <phoneticPr fontId="3" type="noConversion"/>
  </si>
  <si>
    <t>差异</t>
    <phoneticPr fontId="3" type="noConversion"/>
  </si>
  <si>
    <t>间隔数量</t>
    <phoneticPr fontId="3" type="noConversion"/>
  </si>
  <si>
    <t>总价</t>
    <phoneticPr fontId="3" type="noConversion"/>
  </si>
  <si>
    <t>48个重点工程中未完工</t>
  </si>
  <si>
    <t>8月排产8月交货</t>
  </si>
  <si>
    <t>8月排产预投</t>
  </si>
  <si>
    <t>前期已排产本月暂停工程</t>
    <phoneticPr fontId="3" type="noConversion"/>
  </si>
  <si>
    <t>9月排产新增且9月交货</t>
  </si>
  <si>
    <t>9月排产新增预投</t>
  </si>
  <si>
    <t>上月结转小计</t>
    <phoneticPr fontId="3" type="noConversion"/>
  </si>
  <si>
    <t>本月新增小计</t>
    <phoneticPr fontId="3" type="noConversion"/>
  </si>
  <si>
    <t xml:space="preserve"> 合   计</t>
    <phoneticPr fontId="3" type="noConversion"/>
  </si>
  <si>
    <t>10月排产新增且10月交货</t>
  </si>
  <si>
    <t>单位：万元</t>
    <phoneticPr fontId="3" type="noConversion"/>
  </si>
  <si>
    <t>序号</t>
    <phoneticPr fontId="3" type="noConversion"/>
  </si>
  <si>
    <t>工程类别</t>
    <phoneticPr fontId="3" type="noConversion"/>
  </si>
  <si>
    <t>工程数量</t>
    <phoneticPr fontId="3" type="noConversion"/>
  </si>
  <si>
    <t>合同总价</t>
    <phoneticPr fontId="3" type="noConversion"/>
  </si>
  <si>
    <t>本月排产</t>
    <phoneticPr fontId="3" type="noConversion"/>
  </si>
  <si>
    <t>本月存栈</t>
    <phoneticPr fontId="3" type="noConversion"/>
  </si>
  <si>
    <t>差异</t>
    <phoneticPr fontId="3" type="noConversion"/>
  </si>
  <si>
    <t>间隔数量</t>
    <phoneticPr fontId="3" type="noConversion"/>
  </si>
  <si>
    <t>总价</t>
    <phoneticPr fontId="3" type="noConversion"/>
  </si>
  <si>
    <t>9月排产新增且9月交货</t>
    <phoneticPr fontId="3" type="noConversion"/>
  </si>
  <si>
    <t>9月排产新增预投</t>
    <phoneticPr fontId="3" type="noConversion"/>
  </si>
  <si>
    <t>上月结转小计</t>
    <phoneticPr fontId="3" type="noConversion"/>
  </si>
  <si>
    <t>10月排产新增预投</t>
    <phoneticPr fontId="3" type="noConversion"/>
  </si>
  <si>
    <t>本月计划外新增</t>
    <phoneticPr fontId="3" type="noConversion"/>
  </si>
  <si>
    <t>本月新增小计</t>
    <phoneticPr fontId="3" type="noConversion"/>
  </si>
  <si>
    <t xml:space="preserve"> 合   计</t>
    <phoneticPr fontId="3" type="noConversion"/>
  </si>
  <si>
    <t>前期已排产本月暂停工程</t>
    <phoneticPr fontId="3" type="noConversion"/>
  </si>
  <si>
    <r>
      <t>11</t>
    </r>
    <r>
      <rPr>
        <sz val="12"/>
        <rFont val="宋体"/>
        <family val="3"/>
        <charset val="134"/>
      </rPr>
      <t>月排产新增且</t>
    </r>
    <r>
      <rPr>
        <sz val="12"/>
        <rFont val="宋体"/>
        <family val="3"/>
        <charset val="134"/>
      </rPr>
      <t>11</t>
    </r>
    <r>
      <rPr>
        <sz val="12"/>
        <rFont val="宋体"/>
        <family val="3"/>
        <charset val="134"/>
      </rPr>
      <t>月交货</t>
    </r>
    <phoneticPr fontId="3" type="noConversion"/>
  </si>
  <si>
    <r>
      <t>1</t>
    </r>
    <r>
      <rPr>
        <sz val="12"/>
        <rFont val="宋体"/>
        <family val="3"/>
        <charset val="134"/>
      </rPr>
      <t>1</t>
    </r>
    <r>
      <rPr>
        <sz val="12"/>
        <rFont val="宋体"/>
        <family val="3"/>
        <charset val="134"/>
      </rPr>
      <t>月排产新增预投</t>
    </r>
    <phoneticPr fontId="3" type="noConversion"/>
  </si>
  <si>
    <t>未完工差异</t>
    <phoneticPr fontId="3" type="noConversion"/>
  </si>
  <si>
    <t>12月排产新增且12月交货</t>
    <phoneticPr fontId="3" type="noConversion"/>
  </si>
  <si>
    <r>
      <t>1</t>
    </r>
    <r>
      <rPr>
        <sz val="12"/>
        <rFont val="宋体"/>
        <family val="3"/>
        <charset val="134"/>
      </rPr>
      <t>2</t>
    </r>
    <r>
      <rPr>
        <sz val="12"/>
        <rFont val="宋体"/>
        <family val="3"/>
        <charset val="134"/>
      </rPr>
      <t>月排产新增预投</t>
    </r>
    <phoneticPr fontId="3" type="noConversion"/>
  </si>
  <si>
    <t>2014年8月排产预投</t>
    <phoneticPr fontId="3" type="noConversion"/>
  </si>
  <si>
    <t>2014年10月排产新增预投</t>
    <phoneticPr fontId="3" type="noConversion"/>
  </si>
  <si>
    <r>
      <rPr>
        <sz val="12"/>
        <rFont val="宋体"/>
        <family val="3"/>
        <charset val="134"/>
      </rPr>
      <t>2014</t>
    </r>
    <r>
      <rPr>
        <sz val="12"/>
        <rFont val="宋体"/>
        <family val="3"/>
        <charset val="134"/>
      </rPr>
      <t>年11</t>
    </r>
    <r>
      <rPr>
        <sz val="12"/>
        <rFont val="宋体"/>
        <family val="3"/>
        <charset val="134"/>
      </rPr>
      <t>月排产新增且11月交货</t>
    </r>
    <phoneticPr fontId="3" type="noConversion"/>
  </si>
  <si>
    <r>
      <rPr>
        <sz val="12"/>
        <rFont val="宋体"/>
        <family val="3"/>
        <charset val="134"/>
      </rPr>
      <t>2014</t>
    </r>
    <r>
      <rPr>
        <sz val="12"/>
        <rFont val="宋体"/>
        <family val="3"/>
        <charset val="134"/>
      </rPr>
      <t>年1</t>
    </r>
    <r>
      <rPr>
        <sz val="12"/>
        <rFont val="宋体"/>
        <family val="3"/>
        <charset val="134"/>
      </rPr>
      <t>1月排产新增预投</t>
    </r>
    <phoneticPr fontId="3" type="noConversion"/>
  </si>
  <si>
    <t>2014年12月排产新增且12月交货</t>
    <phoneticPr fontId="3" type="noConversion"/>
  </si>
  <si>
    <t>2014年12月排产新增预投</t>
    <phoneticPr fontId="3" type="noConversion"/>
  </si>
  <si>
    <t>1月排产新增且1月交货</t>
    <phoneticPr fontId="3" type="noConversion"/>
  </si>
  <si>
    <t>1月排产新增预投</t>
    <phoneticPr fontId="3" type="noConversion"/>
  </si>
  <si>
    <t>2月排产新增且2月交货</t>
    <phoneticPr fontId="3" type="noConversion"/>
  </si>
  <si>
    <t>2月排产新增预投</t>
    <phoneticPr fontId="3" type="noConversion"/>
  </si>
  <si>
    <t>2月计划外存栈</t>
    <phoneticPr fontId="3" type="noConversion"/>
  </si>
  <si>
    <t>9月</t>
    <phoneticPr fontId="3" type="noConversion"/>
  </si>
  <si>
    <t>10月</t>
  </si>
  <si>
    <t>11月</t>
  </si>
  <si>
    <t>12月</t>
  </si>
  <si>
    <t>合计</t>
    <phoneticPr fontId="3" type="noConversion"/>
  </si>
  <si>
    <t>单位：万元</t>
  </si>
  <si>
    <t>单位：万元</t>
    <phoneticPr fontId="3" type="noConversion"/>
  </si>
  <si>
    <t>月 份</t>
    <phoneticPr fontId="3" type="noConversion"/>
  </si>
  <si>
    <t>其中：工程整体完工</t>
    <phoneticPr fontId="3" type="noConversion"/>
  </si>
  <si>
    <t>2014年10月排产、存栈情况汇总（按电压等级）</t>
    <phoneticPr fontId="3" type="noConversion"/>
  </si>
  <si>
    <t>2014年11月排产、存栈情况汇总（按电压等级）</t>
    <phoneticPr fontId="3" type="noConversion"/>
  </si>
  <si>
    <t>2014年12月排产、存栈情况汇总（按电压等级）</t>
    <phoneticPr fontId="3" type="noConversion"/>
  </si>
  <si>
    <t>2015年1月排产、存栈情况汇总（按电压等级）</t>
    <phoneticPr fontId="3" type="noConversion"/>
  </si>
  <si>
    <t>2015年2月排产、存栈情况汇总（按电压等级）</t>
    <phoneticPr fontId="3" type="noConversion"/>
  </si>
  <si>
    <t>本月存栈情况一（按预计完工时间）</t>
    <phoneticPr fontId="3" type="noConversion"/>
  </si>
  <si>
    <t>本月存栈情况二（按工程是否整体完工）</t>
    <phoneticPr fontId="3" type="noConversion"/>
  </si>
  <si>
    <t>本月存栈对应工程合同总价</t>
    <phoneticPr fontId="3" type="noConversion"/>
  </si>
  <si>
    <t>整体完工对应合同总价</t>
    <phoneticPr fontId="3" type="noConversion"/>
  </si>
  <si>
    <t>部分完工对应合同总价</t>
    <phoneticPr fontId="3" type="noConversion"/>
  </si>
  <si>
    <t>本月发运</t>
    <phoneticPr fontId="3" type="noConversion"/>
  </si>
  <si>
    <t>2014年9-12月资金投入与产出情况对比分析表</t>
    <phoneticPr fontId="3" type="noConversion"/>
  </si>
  <si>
    <t>本月存栈
金额合计</t>
    <phoneticPr fontId="3" type="noConversion"/>
  </si>
  <si>
    <t>安装</t>
    <phoneticPr fontId="3" type="noConversion"/>
  </si>
  <si>
    <t>已排产未完工
订单</t>
    <phoneticPr fontId="3" type="noConversion"/>
  </si>
  <si>
    <t>3月</t>
  </si>
  <si>
    <t>待排订单</t>
  </si>
  <si>
    <t>4月</t>
  </si>
  <si>
    <t>5月</t>
  </si>
  <si>
    <t>6月</t>
  </si>
  <si>
    <t>7月</t>
  </si>
  <si>
    <t>8月</t>
  </si>
  <si>
    <t>9月</t>
  </si>
  <si>
    <t>800kV</t>
    <phoneticPr fontId="3" type="noConversion"/>
  </si>
  <si>
    <t>110kV</t>
  </si>
  <si>
    <t>220kV</t>
  </si>
  <si>
    <t>363kV</t>
  </si>
  <si>
    <t>550kV</t>
  </si>
  <si>
    <t>合  计</t>
    <phoneticPr fontId="3" type="noConversion"/>
  </si>
  <si>
    <t>合  计</t>
    <phoneticPr fontId="3" type="noConversion"/>
  </si>
  <si>
    <t>1100kV</t>
    <phoneticPr fontId="3" type="noConversion"/>
  </si>
  <si>
    <t>LW33-126</t>
  </si>
  <si>
    <t>LW33-72.5</t>
  </si>
  <si>
    <t>SW2-110I</t>
  </si>
  <si>
    <t>ZFW20-126</t>
    <phoneticPr fontId="3" type="noConversion"/>
  </si>
  <si>
    <t>LW54-252</t>
    <phoneticPr fontId="3" type="noConversion"/>
  </si>
  <si>
    <t>其他</t>
    <phoneticPr fontId="3" type="noConversion"/>
  </si>
  <si>
    <t>产品类别</t>
    <phoneticPr fontId="3" type="noConversion"/>
  </si>
  <si>
    <t>月份</t>
    <phoneticPr fontId="3" type="noConversion"/>
  </si>
  <si>
    <t>已排产未完工订单</t>
  </si>
  <si>
    <t>已排产未完工订单</t>
    <phoneticPr fontId="3" type="noConversion"/>
  </si>
  <si>
    <t>待排订单</t>
    <phoneticPr fontId="3" type="noConversion"/>
  </si>
  <si>
    <t>本月新增订单</t>
    <phoneticPr fontId="3" type="noConversion"/>
  </si>
  <si>
    <t>本月整体完工存栈</t>
    <phoneticPr fontId="3" type="noConversion"/>
  </si>
  <si>
    <t>1月</t>
    <phoneticPr fontId="3" type="noConversion"/>
  </si>
  <si>
    <t>2月</t>
    <phoneticPr fontId="3" type="noConversion"/>
  </si>
  <si>
    <t>2015年各月合同变动情况</t>
    <phoneticPr fontId="3" type="noConversion"/>
  </si>
  <si>
    <t>合计</t>
    <phoneticPr fontId="3" type="noConversion"/>
  </si>
  <si>
    <t>单位：万元</t>
    <phoneticPr fontId="3" type="noConversion"/>
  </si>
  <si>
    <t>本月新增排产项目</t>
    <phoneticPr fontId="3" type="noConversion"/>
  </si>
  <si>
    <t>本  月</t>
    <phoneticPr fontId="3" type="noConversion"/>
  </si>
  <si>
    <t>月  末</t>
    <phoneticPr fontId="3" type="noConversion"/>
  </si>
  <si>
    <t>月初排产前（上月结转）</t>
    <phoneticPr fontId="3" type="noConversion"/>
  </si>
  <si>
    <t>月初排产后</t>
    <phoneticPr fontId="3" type="noConversion"/>
  </si>
  <si>
    <t>月初排产</t>
    <phoneticPr fontId="3" type="noConversion"/>
  </si>
  <si>
    <t>已签合同（月初排产后）</t>
  </si>
  <si>
    <t>已签合同（月初排产后）</t>
    <phoneticPr fontId="3" type="noConversion"/>
  </si>
  <si>
    <t>回款合计</t>
  </si>
  <si>
    <t>回款合计</t>
    <phoneticPr fontId="3" type="noConversion"/>
  </si>
  <si>
    <t>待排安装资源</t>
  </si>
  <si>
    <t>上年结转</t>
    <phoneticPr fontId="3" type="noConversion"/>
  </si>
  <si>
    <t>本月待试验项目</t>
    <phoneticPr fontId="3" type="noConversion"/>
  </si>
  <si>
    <t>已排未交付项目回款资源</t>
    <phoneticPr fontId="3" type="noConversion"/>
  </si>
  <si>
    <t>本月未安装完工项目</t>
    <phoneticPr fontId="3" type="noConversion"/>
  </si>
  <si>
    <t>本月新增待安装项目</t>
  </si>
  <si>
    <t>本月新排安装项目</t>
  </si>
  <si>
    <t>新增</t>
    <phoneticPr fontId="3" type="noConversion"/>
  </si>
  <si>
    <t>本年累计</t>
    <phoneticPr fontId="3" type="noConversion"/>
  </si>
  <si>
    <t>项目安装进度状态</t>
    <phoneticPr fontId="3" type="noConversion"/>
  </si>
  <si>
    <t>月  末  结  存</t>
    <phoneticPr fontId="3" type="noConversion"/>
  </si>
  <si>
    <t>本  月  发  生</t>
    <phoneticPr fontId="3" type="noConversion"/>
  </si>
  <si>
    <t>本月安装完工项目</t>
    <phoneticPr fontId="3" type="noConversion"/>
  </si>
  <si>
    <t>本月试验合格项目</t>
    <phoneticPr fontId="3" type="noConversion"/>
  </si>
  <si>
    <t>本月送电合格项目</t>
    <phoneticPr fontId="3" type="noConversion"/>
  </si>
  <si>
    <t>本月待送电项目</t>
  </si>
  <si>
    <t>小计</t>
  </si>
  <si>
    <t>投入资金</t>
    <phoneticPr fontId="3" type="noConversion"/>
  </si>
  <si>
    <t>3月</t>
    <phoneticPr fontId="3" type="noConversion"/>
  </si>
  <si>
    <t>单位：万元</t>
    <phoneticPr fontId="3" type="noConversion"/>
  </si>
  <si>
    <t>序号</t>
    <phoneticPr fontId="3" type="noConversion"/>
  </si>
  <si>
    <t>工程类别</t>
    <phoneticPr fontId="3" type="noConversion"/>
  </si>
  <si>
    <t>工程数量</t>
    <phoneticPr fontId="3" type="noConversion"/>
  </si>
  <si>
    <t>合同总价</t>
    <phoneticPr fontId="3" type="noConversion"/>
  </si>
  <si>
    <t>本月排产</t>
    <phoneticPr fontId="3" type="noConversion"/>
  </si>
  <si>
    <t>本月存栈</t>
    <phoneticPr fontId="3" type="noConversion"/>
  </si>
  <si>
    <t>差异</t>
    <phoneticPr fontId="3" type="noConversion"/>
  </si>
  <si>
    <t>间隔数量</t>
    <phoneticPr fontId="3" type="noConversion"/>
  </si>
  <si>
    <t>总价</t>
    <phoneticPr fontId="3" type="noConversion"/>
  </si>
  <si>
    <t>2014年8月排产预投</t>
    <phoneticPr fontId="3" type="noConversion"/>
  </si>
  <si>
    <r>
      <rPr>
        <sz val="12"/>
        <rFont val="宋体"/>
        <family val="3"/>
        <charset val="134"/>
      </rPr>
      <t>2014</t>
    </r>
    <r>
      <rPr>
        <sz val="12"/>
        <rFont val="宋体"/>
        <family val="3"/>
        <charset val="134"/>
      </rPr>
      <t>年11</t>
    </r>
    <r>
      <rPr>
        <sz val="12"/>
        <rFont val="宋体"/>
        <family val="3"/>
        <charset val="134"/>
      </rPr>
      <t>月排产新增且11月交货</t>
    </r>
    <phoneticPr fontId="3" type="noConversion"/>
  </si>
  <si>
    <r>
      <rPr>
        <sz val="12"/>
        <rFont val="宋体"/>
        <family val="3"/>
        <charset val="134"/>
      </rPr>
      <t>2014</t>
    </r>
    <r>
      <rPr>
        <sz val="12"/>
        <rFont val="宋体"/>
        <family val="3"/>
        <charset val="134"/>
      </rPr>
      <t>年1</t>
    </r>
    <r>
      <rPr>
        <sz val="12"/>
        <rFont val="宋体"/>
        <family val="3"/>
        <charset val="134"/>
      </rPr>
      <t>1月排产新增预投</t>
    </r>
    <phoneticPr fontId="3" type="noConversion"/>
  </si>
  <si>
    <t>2014年12月排产新增且12月交货</t>
    <phoneticPr fontId="3" type="noConversion"/>
  </si>
  <si>
    <t>2014年12月排产新增预投</t>
    <phoneticPr fontId="3" type="noConversion"/>
  </si>
  <si>
    <t>1月排产新增且1月交货</t>
    <phoneticPr fontId="3" type="noConversion"/>
  </si>
  <si>
    <t>1月排产新增预投</t>
    <phoneticPr fontId="3" type="noConversion"/>
  </si>
  <si>
    <t>2月排产新增且2月交货</t>
    <phoneticPr fontId="3" type="noConversion"/>
  </si>
  <si>
    <t>2月排产新增预投</t>
    <phoneticPr fontId="3" type="noConversion"/>
  </si>
  <si>
    <t>2月计划外存栈</t>
    <phoneticPr fontId="3" type="noConversion"/>
  </si>
  <si>
    <t>前期已排产本月暂停工程</t>
    <phoneticPr fontId="3" type="noConversion"/>
  </si>
  <si>
    <t>上月结转小计</t>
    <phoneticPr fontId="3" type="noConversion"/>
  </si>
  <si>
    <t>3月排产新增且3月交货</t>
    <phoneticPr fontId="3" type="noConversion"/>
  </si>
  <si>
    <t>3月排产新增预投</t>
    <phoneticPr fontId="3" type="noConversion"/>
  </si>
  <si>
    <t>本月计划外新增</t>
    <phoneticPr fontId="3" type="noConversion"/>
  </si>
  <si>
    <t>本月新增小计</t>
    <phoneticPr fontId="3" type="noConversion"/>
  </si>
  <si>
    <t xml:space="preserve"> 合   计</t>
    <phoneticPr fontId="3" type="noConversion"/>
  </si>
  <si>
    <t>2015年3月排产、存栈情况汇总（按电压等级）</t>
    <phoneticPr fontId="3" type="noConversion"/>
  </si>
  <si>
    <t>电压等级</t>
    <phoneticPr fontId="3" type="noConversion"/>
  </si>
  <si>
    <t>前期完工</t>
    <phoneticPr fontId="3" type="noConversion"/>
  </si>
  <si>
    <t>本月存栈情况一（按预计完工时间）</t>
    <phoneticPr fontId="3" type="noConversion"/>
  </si>
  <si>
    <t>本月存栈情况二（按工程是否整体完工）</t>
    <phoneticPr fontId="3" type="noConversion"/>
  </si>
  <si>
    <t>本月存栈对应工程合同总价</t>
    <phoneticPr fontId="3" type="noConversion"/>
  </si>
  <si>
    <t>预计本月完工</t>
    <phoneticPr fontId="3" type="noConversion"/>
  </si>
  <si>
    <t>以后月份完工</t>
    <phoneticPr fontId="3" type="noConversion"/>
  </si>
  <si>
    <t>本月排产合计</t>
    <phoneticPr fontId="3" type="noConversion"/>
  </si>
  <si>
    <t>存栈合计</t>
    <phoneticPr fontId="3" type="noConversion"/>
  </si>
  <si>
    <t>其中：工程整体完工</t>
    <phoneticPr fontId="3" type="noConversion"/>
  </si>
  <si>
    <t>整体完工对应合同总价</t>
    <phoneticPr fontId="3" type="noConversion"/>
  </si>
  <si>
    <t>部分完工对应合同总价</t>
    <phoneticPr fontId="3" type="noConversion"/>
  </si>
  <si>
    <t>数量</t>
    <phoneticPr fontId="3" type="noConversion"/>
  </si>
  <si>
    <t>金额</t>
    <phoneticPr fontId="3" type="noConversion"/>
  </si>
  <si>
    <t>合计</t>
    <phoneticPr fontId="3" type="noConversion"/>
  </si>
  <si>
    <t>-</t>
    <phoneticPr fontId="3" type="noConversion"/>
  </si>
  <si>
    <t>一、按电压等级汇总统计</t>
    <phoneticPr fontId="3" type="noConversion"/>
  </si>
  <si>
    <t>二、按产品类别汇总统计</t>
    <phoneticPr fontId="3" type="noConversion"/>
  </si>
  <si>
    <t>2014年10月排产、存栈情况汇总（按完工进度)</t>
  </si>
  <si>
    <t>2014年11月排产、存栈情况汇总（按完工进度)</t>
  </si>
  <si>
    <t>2014年12月排产、存栈情况汇总（按完工进度)</t>
  </si>
  <si>
    <t>2015年1月排产、存栈情况汇总（按完工进度)</t>
  </si>
  <si>
    <t>电压等级</t>
  </si>
  <si>
    <t>第一季度产品存栈情况按电压等级汇总</t>
    <phoneticPr fontId="3" type="noConversion"/>
  </si>
  <si>
    <t>合计</t>
    <phoneticPr fontId="3" type="noConversion"/>
  </si>
  <si>
    <t>本月送电</t>
    <phoneticPr fontId="3" type="noConversion"/>
  </si>
  <si>
    <t>2015年2月排产、存栈情况汇总（按完工进度)</t>
    <phoneticPr fontId="3" type="noConversion"/>
  </si>
  <si>
    <t>2015年3月排产、存栈情况汇总（按完工进度)</t>
    <phoneticPr fontId="3" type="noConversion"/>
  </si>
  <si>
    <t>本月库存</t>
    <phoneticPr fontId="3" type="noConversion"/>
  </si>
  <si>
    <t>4月</t>
    <phoneticPr fontId="3" type="noConversion"/>
  </si>
  <si>
    <t>序号</t>
    <phoneticPr fontId="3" type="noConversion"/>
  </si>
  <si>
    <t>工程类别</t>
    <phoneticPr fontId="3" type="noConversion"/>
  </si>
  <si>
    <t>工程数量</t>
    <phoneticPr fontId="3" type="noConversion"/>
  </si>
  <si>
    <t>合同总价</t>
    <phoneticPr fontId="3" type="noConversion"/>
  </si>
  <si>
    <t>本月排产</t>
    <phoneticPr fontId="3" type="noConversion"/>
  </si>
  <si>
    <t>本月存栈</t>
    <phoneticPr fontId="3" type="noConversion"/>
  </si>
  <si>
    <t>差异</t>
    <phoneticPr fontId="3" type="noConversion"/>
  </si>
  <si>
    <t>间隔数量</t>
    <phoneticPr fontId="3" type="noConversion"/>
  </si>
  <si>
    <t>总价</t>
    <phoneticPr fontId="3" type="noConversion"/>
  </si>
  <si>
    <t>2014年8月排产预投</t>
    <phoneticPr fontId="3" type="noConversion"/>
  </si>
  <si>
    <t>2014年11月排产新增且11月交货</t>
    <phoneticPr fontId="3" type="noConversion"/>
  </si>
  <si>
    <t>2014年11月排产新增预投</t>
    <phoneticPr fontId="3" type="noConversion"/>
  </si>
  <si>
    <t>2014年12月排产新增且12月交货</t>
    <phoneticPr fontId="3" type="noConversion"/>
  </si>
  <si>
    <t>2014年12月排产新增预投</t>
    <phoneticPr fontId="3" type="noConversion"/>
  </si>
  <si>
    <t>1月排产新增且1月交货</t>
    <phoneticPr fontId="3" type="noConversion"/>
  </si>
  <si>
    <t>1月排产新增预投</t>
    <phoneticPr fontId="3" type="noConversion"/>
  </si>
  <si>
    <t>2月排产新增预投</t>
    <phoneticPr fontId="3" type="noConversion"/>
  </si>
  <si>
    <t>3月排产新增且3月交货</t>
    <phoneticPr fontId="3" type="noConversion"/>
  </si>
  <si>
    <t>3月排产新增预投</t>
    <phoneticPr fontId="3" type="noConversion"/>
  </si>
  <si>
    <t>前期已排产本月暂停工程</t>
    <phoneticPr fontId="3" type="noConversion"/>
  </si>
  <si>
    <t>4月排产新增且4月交货</t>
    <phoneticPr fontId="3" type="noConversion"/>
  </si>
  <si>
    <t>4月排产新增预投</t>
    <phoneticPr fontId="3" type="noConversion"/>
  </si>
  <si>
    <t>本月计划外新增</t>
    <phoneticPr fontId="3" type="noConversion"/>
  </si>
  <si>
    <t>本月新增小计</t>
    <phoneticPr fontId="3" type="noConversion"/>
  </si>
  <si>
    <t xml:space="preserve"> 合   计</t>
    <phoneticPr fontId="3" type="noConversion"/>
  </si>
  <si>
    <t>2015年4月排产、存栈情况汇总（按完工进度）</t>
    <phoneticPr fontId="3" type="noConversion"/>
  </si>
  <si>
    <t>数量</t>
  </si>
  <si>
    <t>2015年4月排产、存栈情况汇总（按电压等级）</t>
    <phoneticPr fontId="3" type="noConversion"/>
  </si>
  <si>
    <t>单位：万元</t>
    <phoneticPr fontId="3" type="noConversion"/>
  </si>
  <si>
    <t>电压等级</t>
    <phoneticPr fontId="3" type="noConversion"/>
  </si>
  <si>
    <t>前期完工</t>
    <phoneticPr fontId="3" type="noConversion"/>
  </si>
  <si>
    <t>本月存栈情况一（按预计完工时间）</t>
    <phoneticPr fontId="3" type="noConversion"/>
  </si>
  <si>
    <t>本月存栈情况二（按工程是否整体完工）</t>
    <phoneticPr fontId="3" type="noConversion"/>
  </si>
  <si>
    <t>本月存栈对应工程合同总价</t>
    <phoneticPr fontId="3" type="noConversion"/>
  </si>
  <si>
    <t>预计本月完工</t>
    <phoneticPr fontId="3" type="noConversion"/>
  </si>
  <si>
    <t>以后月份完工</t>
    <phoneticPr fontId="3" type="noConversion"/>
  </si>
  <si>
    <t>本月排产合计</t>
    <phoneticPr fontId="3" type="noConversion"/>
  </si>
  <si>
    <t>存栈合计</t>
    <phoneticPr fontId="3" type="noConversion"/>
  </si>
  <si>
    <t>其中：工程整体完工</t>
    <phoneticPr fontId="3" type="noConversion"/>
  </si>
  <si>
    <t>整体完工对应合同总价</t>
    <phoneticPr fontId="3" type="noConversion"/>
  </si>
  <si>
    <t>部分完工对应合同总价</t>
    <phoneticPr fontId="3" type="noConversion"/>
  </si>
  <si>
    <t>合计</t>
    <phoneticPr fontId="3" type="noConversion"/>
  </si>
  <si>
    <t>投入资金</t>
  </si>
  <si>
    <t xml:space="preserve">   2015年预计产值为40亿，由于17亿合约百万伏交货期在第3、4季度，若余下的23亿平均到每个月份上，每月平均产值（开票）应该为1.92亿。</t>
    <phoneticPr fontId="3" type="noConversion"/>
  </si>
  <si>
    <t>第一季度</t>
    <phoneticPr fontId="3" type="noConversion"/>
  </si>
  <si>
    <t>第二季度</t>
    <phoneticPr fontId="3" type="noConversion"/>
  </si>
  <si>
    <t>总投入资金</t>
    <phoneticPr fontId="3" type="noConversion"/>
  </si>
  <si>
    <r>
      <t>2、【概述】</t>
    </r>
    <r>
      <rPr>
        <sz val="12"/>
        <rFont val="宋体"/>
        <family val="3"/>
        <charset val="134"/>
      </rPr>
      <t>：</t>
    </r>
    <phoneticPr fontId="3" type="noConversion"/>
  </si>
  <si>
    <t>其中：
1100kV库存</t>
    <phoneticPr fontId="3" type="noConversion"/>
  </si>
  <si>
    <r>
      <rPr>
        <b/>
        <sz val="12"/>
        <rFont val="宋体"/>
        <family val="3"/>
        <charset val="134"/>
      </rPr>
      <t>4、【目标产值完成情况分析】</t>
    </r>
    <r>
      <rPr>
        <sz val="12"/>
        <rFont val="宋体"/>
        <family val="3"/>
        <charset val="134"/>
      </rPr>
      <t>：（注：本要点只是指潜在开票情况，并非实际开票）</t>
    </r>
    <phoneticPr fontId="3" type="noConversion"/>
  </si>
  <si>
    <r>
      <rPr>
        <b/>
        <sz val="12"/>
        <rFont val="宋体"/>
        <family val="3"/>
        <charset val="134"/>
      </rPr>
      <t>5、【产品库存分析】</t>
    </r>
    <r>
      <rPr>
        <sz val="12"/>
        <rFont val="宋体"/>
        <family val="3"/>
        <charset val="134"/>
      </rPr>
      <t>：</t>
    </r>
    <phoneticPr fontId="3" type="noConversion"/>
  </si>
  <si>
    <t>表二、生产营运资金支出情况表</t>
    <phoneticPr fontId="3" type="noConversion"/>
  </si>
  <si>
    <t>2014年9月排产、存栈情况汇总（按完工进度)</t>
    <phoneticPr fontId="3" type="noConversion"/>
  </si>
  <si>
    <t>2014年9月排产、存栈情况汇总（按电压等级）</t>
    <phoneticPr fontId="3" type="noConversion"/>
  </si>
  <si>
    <t>2015年各月末产品库存情况</t>
    <phoneticPr fontId="3" type="noConversion"/>
  </si>
  <si>
    <t>2014年9-12月安装项目变动情况</t>
    <phoneticPr fontId="3" type="noConversion"/>
  </si>
  <si>
    <t>表六、项目安装、试验、送电情况表</t>
    <phoneticPr fontId="3" type="noConversion"/>
  </si>
  <si>
    <t>六、项目安装、试验、送电情况表</t>
  </si>
  <si>
    <t>表一、资金投入与产出对比情况分析总表</t>
    <phoneticPr fontId="3" type="noConversion"/>
  </si>
  <si>
    <t>一、资金投入与产出对比情况分析总表</t>
    <phoneticPr fontId="3" type="noConversion"/>
  </si>
  <si>
    <t>表五、产品库存情况统计表</t>
    <phoneticPr fontId="3" type="noConversion"/>
  </si>
  <si>
    <t>表三、按“完工进度”统计的排产、存栈情况表</t>
    <phoneticPr fontId="3" type="noConversion"/>
  </si>
  <si>
    <t>表四、按“电压等级”统计的排产、存栈情况表</t>
    <phoneticPr fontId="3" type="noConversion"/>
  </si>
  <si>
    <t>三、按“完工进度”统计的排产、存栈情况表</t>
    <phoneticPr fontId="3" type="noConversion"/>
  </si>
  <si>
    <t>四、按“电压等级”统计的排产、存栈情况表</t>
    <phoneticPr fontId="3" type="noConversion"/>
  </si>
  <si>
    <t>五、产品库存情况统计表</t>
    <phoneticPr fontId="3" type="noConversion"/>
  </si>
  <si>
    <t>目    录</t>
    <phoneticPr fontId="3" type="noConversion"/>
  </si>
  <si>
    <t>营运资金合计</t>
    <phoneticPr fontId="0" type="noConversion"/>
  </si>
  <si>
    <t>筹资支出合计</t>
    <phoneticPr fontId="0" type="noConversion"/>
  </si>
  <si>
    <t>总现金支出合计</t>
    <phoneticPr fontId="0" type="noConversion"/>
  </si>
  <si>
    <t>原材料购置</t>
    <phoneticPr fontId="3" type="noConversion"/>
  </si>
  <si>
    <t>工资及附加</t>
    <phoneticPr fontId="3" type="noConversion"/>
  </si>
  <si>
    <t>营运费用</t>
    <phoneticPr fontId="3" type="noConversion"/>
  </si>
  <si>
    <r>
      <rPr>
        <sz val="10"/>
        <rFont val="宋体"/>
        <family val="3"/>
        <charset val="134"/>
      </rPr>
      <t>税款</t>
    </r>
    <r>
      <rPr>
        <sz val="10"/>
        <rFont val="宋体"/>
        <family val="3"/>
        <charset val="134"/>
      </rPr>
      <t/>
    </r>
    <phoneticPr fontId="3" type="noConversion"/>
  </si>
  <si>
    <r>
      <rPr>
        <sz val="10"/>
        <rFont val="宋体"/>
        <family val="3"/>
        <charset val="134"/>
      </rPr>
      <t>保函保证金</t>
    </r>
    <r>
      <rPr>
        <sz val="10"/>
        <rFont val="宋体"/>
        <family val="3"/>
        <charset val="134"/>
      </rPr>
      <t/>
    </r>
    <phoneticPr fontId="3" type="noConversion"/>
  </si>
  <si>
    <t>财务费用</t>
    <phoneticPr fontId="3" type="noConversion"/>
  </si>
  <si>
    <t>银行贷还款</t>
    <phoneticPr fontId="3" type="noConversion"/>
  </si>
  <si>
    <r>
      <rPr>
        <sz val="10"/>
        <rFont val="宋体"/>
        <family val="3"/>
        <charset val="134"/>
      </rPr>
      <t>其他</t>
    </r>
    <r>
      <rPr>
        <sz val="10"/>
        <rFont val="宋体"/>
        <family val="3"/>
        <charset val="134"/>
      </rPr>
      <t/>
    </r>
    <phoneticPr fontId="3" type="noConversion"/>
  </si>
  <si>
    <r>
      <rPr>
        <b/>
        <sz val="10"/>
        <rFont val="宋体"/>
        <family val="3"/>
        <charset val="134"/>
      </rPr>
      <t>序号</t>
    </r>
  </si>
  <si>
    <r>
      <rPr>
        <b/>
        <sz val="10"/>
        <rFont val="宋体"/>
        <family val="3"/>
        <charset val="134"/>
      </rPr>
      <t>项目</t>
    </r>
  </si>
  <si>
    <r>
      <rPr>
        <b/>
        <sz val="10"/>
        <rFont val="宋体"/>
        <family val="3"/>
        <charset val="134"/>
      </rPr>
      <t>全年合计</t>
    </r>
  </si>
  <si>
    <r>
      <rPr>
        <b/>
        <sz val="10"/>
        <rFont val="宋体"/>
        <family val="3"/>
        <charset val="134"/>
      </rPr>
      <t>第一季度</t>
    </r>
  </si>
  <si>
    <r>
      <rPr>
        <b/>
        <sz val="10"/>
        <rFont val="宋体"/>
        <family val="3"/>
        <charset val="134"/>
      </rPr>
      <t>第二季度</t>
    </r>
  </si>
  <si>
    <r>
      <rPr>
        <b/>
        <sz val="10"/>
        <rFont val="宋体"/>
        <family val="3"/>
        <charset val="134"/>
      </rPr>
      <t>第三季度</t>
    </r>
  </si>
  <si>
    <r>
      <rPr>
        <b/>
        <sz val="10"/>
        <rFont val="宋体"/>
        <family val="3"/>
        <charset val="134"/>
      </rPr>
      <t>第四季度</t>
    </r>
  </si>
  <si>
    <r>
      <t>1</t>
    </r>
    <r>
      <rPr>
        <b/>
        <sz val="10"/>
        <rFont val="宋体"/>
        <family val="3"/>
        <charset val="134"/>
      </rPr>
      <t>月</t>
    </r>
  </si>
  <si>
    <r>
      <t>2</t>
    </r>
    <r>
      <rPr>
        <b/>
        <sz val="10"/>
        <rFont val="宋体"/>
        <family val="3"/>
        <charset val="134"/>
      </rPr>
      <t>月</t>
    </r>
  </si>
  <si>
    <r>
      <t>3</t>
    </r>
    <r>
      <rPr>
        <b/>
        <sz val="10"/>
        <rFont val="宋体"/>
        <family val="3"/>
        <charset val="134"/>
      </rPr>
      <t>月</t>
    </r>
  </si>
  <si>
    <r>
      <t>4</t>
    </r>
    <r>
      <rPr>
        <b/>
        <sz val="10"/>
        <rFont val="宋体"/>
        <family val="3"/>
        <charset val="134"/>
      </rPr>
      <t>月</t>
    </r>
  </si>
  <si>
    <r>
      <t>9</t>
    </r>
    <r>
      <rPr>
        <b/>
        <sz val="10"/>
        <rFont val="宋体"/>
        <family val="3"/>
        <charset val="134"/>
      </rPr>
      <t>月</t>
    </r>
    <phoneticPr fontId="3" type="noConversion"/>
  </si>
  <si>
    <r>
      <t>10</t>
    </r>
    <r>
      <rPr>
        <b/>
        <sz val="10"/>
        <rFont val="宋体"/>
        <family val="3"/>
        <charset val="134"/>
      </rPr>
      <t>月</t>
    </r>
    <phoneticPr fontId="3" type="noConversion"/>
  </si>
  <si>
    <r>
      <t>11</t>
    </r>
    <r>
      <rPr>
        <b/>
        <sz val="10"/>
        <rFont val="宋体"/>
        <family val="3"/>
        <charset val="134"/>
      </rPr>
      <t>月</t>
    </r>
    <phoneticPr fontId="3" type="noConversion"/>
  </si>
  <si>
    <r>
      <t>12</t>
    </r>
    <r>
      <rPr>
        <b/>
        <sz val="10"/>
        <rFont val="宋体"/>
        <family val="3"/>
        <charset val="134"/>
      </rPr>
      <t>月</t>
    </r>
    <phoneticPr fontId="3" type="noConversion"/>
  </si>
  <si>
    <t>2014年9-12月资金支出情况表</t>
    <phoneticPr fontId="17" type="noConversion"/>
  </si>
  <si>
    <t>二、资金支出情况表</t>
    <phoneticPr fontId="3" type="noConversion"/>
  </si>
  <si>
    <t>分析：</t>
    <phoneticPr fontId="3" type="noConversion"/>
  </si>
  <si>
    <t>2015年1-5月资金投入与产出情况对比分析表</t>
    <phoneticPr fontId="3" type="noConversion"/>
  </si>
  <si>
    <t>2015年5月排产、存栈情况汇总（按完工进度）</t>
    <phoneticPr fontId="3" type="noConversion"/>
  </si>
  <si>
    <t>单位：万元</t>
    <phoneticPr fontId="3" type="noConversion"/>
  </si>
  <si>
    <t>序号</t>
    <phoneticPr fontId="3" type="noConversion"/>
  </si>
  <si>
    <t>工程类别</t>
    <phoneticPr fontId="3" type="noConversion"/>
  </si>
  <si>
    <t>工程数量</t>
    <phoneticPr fontId="3" type="noConversion"/>
  </si>
  <si>
    <t>合同总价</t>
    <phoneticPr fontId="3" type="noConversion"/>
  </si>
  <si>
    <t>本月排产</t>
    <phoneticPr fontId="3" type="noConversion"/>
  </si>
  <si>
    <t>本月存栈</t>
    <phoneticPr fontId="3" type="noConversion"/>
  </si>
  <si>
    <t>差异</t>
    <phoneticPr fontId="3" type="noConversion"/>
  </si>
  <si>
    <t>间隔数量</t>
    <phoneticPr fontId="3" type="noConversion"/>
  </si>
  <si>
    <t>总价</t>
    <phoneticPr fontId="3" type="noConversion"/>
  </si>
  <si>
    <t>2014年12月排产新增预投</t>
    <phoneticPr fontId="3" type="noConversion"/>
  </si>
  <si>
    <t>1月排产新增预投</t>
    <phoneticPr fontId="3" type="noConversion"/>
  </si>
  <si>
    <t>2月排产新增预投</t>
    <phoneticPr fontId="3" type="noConversion"/>
  </si>
  <si>
    <t>2月排产新增且2月交货</t>
    <phoneticPr fontId="3" type="noConversion"/>
  </si>
  <si>
    <t>3月排产新增且3月交货</t>
    <phoneticPr fontId="3" type="noConversion"/>
  </si>
  <si>
    <t>3月排产新增预投</t>
    <phoneticPr fontId="3" type="noConversion"/>
  </si>
  <si>
    <t>4月排产新增且4月交货</t>
    <phoneticPr fontId="3" type="noConversion"/>
  </si>
  <si>
    <t>4月排产新增预投</t>
    <phoneticPr fontId="3" type="noConversion"/>
  </si>
  <si>
    <t>前期已排产本月暂停工程</t>
    <phoneticPr fontId="3" type="noConversion"/>
  </si>
  <si>
    <t>上月结转小计</t>
    <phoneticPr fontId="3" type="noConversion"/>
  </si>
  <si>
    <t>5月排产新增且5月交货</t>
    <phoneticPr fontId="3" type="noConversion"/>
  </si>
  <si>
    <t>5月排产新增预投</t>
    <phoneticPr fontId="3" type="noConversion"/>
  </si>
  <si>
    <t>本月新增小计</t>
    <phoneticPr fontId="3" type="noConversion"/>
  </si>
  <si>
    <t xml:space="preserve"> 合   计</t>
    <phoneticPr fontId="3" type="noConversion"/>
  </si>
  <si>
    <t>2014年11月排产新增且11月交货</t>
    <phoneticPr fontId="3" type="noConversion"/>
  </si>
  <si>
    <t>2015年5月排产、存栈情况汇总（按电压等级）</t>
    <phoneticPr fontId="3" type="noConversion"/>
  </si>
  <si>
    <t>电压等级</t>
    <phoneticPr fontId="3" type="noConversion"/>
  </si>
  <si>
    <t>前期完工</t>
    <phoneticPr fontId="3" type="noConversion"/>
  </si>
  <si>
    <t>以后月份排产</t>
    <phoneticPr fontId="31" type="noConversion"/>
  </si>
  <si>
    <t>排产间隔总价</t>
  </si>
  <si>
    <t>项目合同总价</t>
  </si>
  <si>
    <t>本月存栈情况一（按预计完工时间）</t>
    <phoneticPr fontId="3" type="noConversion"/>
  </si>
  <si>
    <t>本月存栈情况二（按工程是否整体完工）</t>
    <phoneticPr fontId="3" type="noConversion"/>
  </si>
  <si>
    <t>预计本月整体完工</t>
    <phoneticPr fontId="3" type="noConversion"/>
  </si>
  <si>
    <t>以后月份整体完工</t>
    <phoneticPr fontId="3" type="noConversion"/>
  </si>
  <si>
    <t>本月排产合计</t>
    <phoneticPr fontId="3" type="noConversion"/>
  </si>
  <si>
    <t>待排间隔总价</t>
    <phoneticPr fontId="31" type="noConversion"/>
  </si>
  <si>
    <t>预计本月完工      实际存栈</t>
    <phoneticPr fontId="3" type="noConversion"/>
  </si>
  <si>
    <t>预计以后月份完工  实际存栈</t>
    <phoneticPr fontId="3" type="noConversion"/>
  </si>
  <si>
    <t>存栈合计</t>
    <phoneticPr fontId="3" type="noConversion"/>
  </si>
  <si>
    <t>其中：工程整体完工</t>
    <phoneticPr fontId="3" type="noConversion"/>
  </si>
  <si>
    <t>数量</t>
    <phoneticPr fontId="3" type="noConversion"/>
  </si>
  <si>
    <t>排产
数量</t>
    <phoneticPr fontId="3" type="noConversion"/>
  </si>
  <si>
    <t>排产间隔总价</t>
    <phoneticPr fontId="3" type="noConversion"/>
  </si>
  <si>
    <t>项目合同总价</t>
    <phoneticPr fontId="31" type="noConversion"/>
  </si>
  <si>
    <t>排产
数量</t>
    <phoneticPr fontId="31" type="noConversion"/>
  </si>
  <si>
    <t>金额</t>
    <phoneticPr fontId="3" type="noConversion"/>
  </si>
  <si>
    <t>间隔
数量</t>
    <phoneticPr fontId="3" type="noConversion"/>
  </si>
  <si>
    <t>间隔金额</t>
    <phoneticPr fontId="31" type="noConversion"/>
  </si>
  <si>
    <t>ZF15-363</t>
    <phoneticPr fontId="31" type="noConversion"/>
  </si>
  <si>
    <t>ZF15-800</t>
    <phoneticPr fontId="31" type="noConversion"/>
  </si>
  <si>
    <t>合计</t>
    <phoneticPr fontId="3" type="noConversion"/>
  </si>
  <si>
    <t>2015年5月份NHVS生产运营情况分析月报表</t>
    <phoneticPr fontId="3" type="noConversion"/>
  </si>
  <si>
    <t>第三季度</t>
    <phoneticPr fontId="3" type="noConversion"/>
  </si>
  <si>
    <t>第四季度</t>
    <phoneticPr fontId="3" type="noConversion"/>
  </si>
  <si>
    <t>2015年1-5月安装项目变动情况</t>
    <phoneticPr fontId="3" type="noConversion"/>
  </si>
  <si>
    <r>
      <t>5月</t>
    </r>
    <r>
      <rPr>
        <b/>
        <sz val="10"/>
        <rFont val="宋体"/>
        <family val="3"/>
        <charset val="134"/>
      </rPr>
      <t/>
    </r>
  </si>
  <si>
    <t>2015年1-5月资金支出情况表</t>
    <phoneticPr fontId="17" type="noConversion"/>
  </si>
  <si>
    <r>
      <t>6月</t>
    </r>
    <r>
      <rPr>
        <b/>
        <sz val="10"/>
        <rFont val="宋体"/>
        <family val="3"/>
        <charset val="134"/>
      </rPr>
      <t/>
    </r>
  </si>
  <si>
    <r>
      <t>7月</t>
    </r>
    <r>
      <rPr>
        <b/>
        <sz val="10"/>
        <rFont val="宋体"/>
        <family val="3"/>
        <charset val="134"/>
      </rPr>
      <t/>
    </r>
  </si>
  <si>
    <r>
      <t>8月</t>
    </r>
    <r>
      <rPr>
        <b/>
        <sz val="10"/>
        <rFont val="宋体"/>
        <family val="3"/>
        <charset val="134"/>
      </rPr>
      <t/>
    </r>
  </si>
  <si>
    <r>
      <t>9月</t>
    </r>
    <r>
      <rPr>
        <b/>
        <sz val="10"/>
        <rFont val="宋体"/>
        <family val="3"/>
        <charset val="134"/>
      </rPr>
      <t/>
    </r>
  </si>
  <si>
    <r>
      <t>10月</t>
    </r>
    <r>
      <rPr>
        <b/>
        <sz val="10"/>
        <rFont val="宋体"/>
        <family val="3"/>
        <charset val="134"/>
      </rPr>
      <t/>
    </r>
  </si>
  <si>
    <r>
      <t>11月</t>
    </r>
    <r>
      <rPr>
        <b/>
        <sz val="10"/>
        <rFont val="宋体"/>
        <family val="3"/>
        <charset val="134"/>
      </rPr>
      <t/>
    </r>
  </si>
  <si>
    <r>
      <t>12月</t>
    </r>
    <r>
      <rPr>
        <b/>
        <sz val="10"/>
        <rFont val="宋体"/>
        <family val="3"/>
        <charset val="134"/>
      </rPr>
      <t/>
    </r>
  </si>
  <si>
    <t xml:space="preserve">   本年累计存栈14.03亿，其中，</t>
    <phoneticPr fontId="3" type="noConversion"/>
  </si>
  <si>
    <t xml:space="preserve">   1)1100kV产品累计存栈6.25亿，低电压等级产品存栈7.78亿；</t>
    <phoneticPr fontId="3" type="noConversion"/>
  </si>
  <si>
    <t>本年累计</t>
    <phoneticPr fontId="3" type="noConversion"/>
  </si>
  <si>
    <t xml:space="preserve">   2)工程整体结构完工存栈3.26亿，整体完工合同总价(有效产值或形成发运资源、潜在开票资源)7.77亿；</t>
    <phoneticPr fontId="3" type="noConversion"/>
  </si>
  <si>
    <r>
      <rPr>
        <b/>
        <sz val="12"/>
        <rFont val="宋体"/>
        <family val="3"/>
        <charset val="134"/>
      </rPr>
      <t>6、【发运情况分析】</t>
    </r>
    <r>
      <rPr>
        <sz val="12"/>
        <rFont val="宋体"/>
        <family val="3"/>
        <charset val="134"/>
      </rPr>
      <t>：</t>
    </r>
    <phoneticPr fontId="3" type="noConversion"/>
  </si>
  <si>
    <r>
      <rPr>
        <b/>
        <sz val="12"/>
        <rFont val="宋体"/>
        <family val="3"/>
        <charset val="134"/>
      </rPr>
      <t>7、【安装情况分析】</t>
    </r>
    <r>
      <rPr>
        <sz val="12"/>
        <rFont val="宋体"/>
        <family val="3"/>
        <charset val="134"/>
      </rPr>
      <t>：</t>
    </r>
    <phoneticPr fontId="3" type="noConversion"/>
  </si>
  <si>
    <r>
      <rPr>
        <b/>
        <sz val="12"/>
        <rFont val="宋体"/>
        <family val="3"/>
        <charset val="134"/>
      </rPr>
      <t>8、【现金流分析】</t>
    </r>
    <r>
      <rPr>
        <sz val="12"/>
        <rFont val="宋体"/>
        <family val="3"/>
        <charset val="134"/>
      </rPr>
      <t>：</t>
    </r>
    <phoneticPr fontId="3" type="noConversion"/>
  </si>
  <si>
    <t xml:space="preserve">   3)本年安装送电项目占发运总量的比率（完成率）仅为42%（3.75/8.86，不算上年结转数），直接影响回款资源（投运款）的增加。</t>
    <phoneticPr fontId="3" type="noConversion"/>
  </si>
  <si>
    <t xml:space="preserve">   2)安装累计送电3.75亿，形成可办理的“投运款回款资源”约1.5亿元(按合同总价的40%估算)，回款资源完成数额较低；</t>
    <phoneticPr fontId="3" type="noConversion"/>
  </si>
  <si>
    <t xml:space="preserve">   1)5月末，公司内剩余产品库存13.51亿，其中整体完工3.96亿，部分完工9.34亿（百万伏产品库存7.69亿).百万伏工程产品库存将持续增大，直到第3季度才能初步完工发货，流动资金占用也将持续扩大；</t>
    <phoneticPr fontId="3" type="noConversion"/>
  </si>
  <si>
    <r>
      <t>3、【排产及整体完工情况分析】</t>
    </r>
    <r>
      <rPr>
        <sz val="12"/>
        <rFont val="宋体"/>
        <family val="3"/>
        <charset val="134"/>
      </rPr>
      <t>：</t>
    </r>
    <phoneticPr fontId="3" type="noConversion"/>
  </si>
  <si>
    <t xml:space="preserve">   2)现场（客户端）产品库存？其中，待安装产品库存？在安装产品库存？（此数据将在以后月份逐步落实统计）</t>
    <phoneticPr fontId="3" type="noConversion"/>
  </si>
  <si>
    <t>生产资金支出小计</t>
    <phoneticPr fontId="3" type="noConversion"/>
  </si>
  <si>
    <t>②应收回款</t>
    <phoneticPr fontId="3" type="noConversion"/>
  </si>
  <si>
    <t>其中：
①预收回款</t>
    <phoneticPr fontId="3" type="noConversion"/>
  </si>
  <si>
    <t>其中：
①预收回款</t>
    <phoneticPr fontId="3" type="noConversion"/>
  </si>
  <si>
    <t>排  产</t>
    <phoneticPr fontId="3" type="noConversion"/>
  </si>
  <si>
    <t>合同总价</t>
    <phoneticPr fontId="3" type="noConversion"/>
  </si>
  <si>
    <t>产品库存</t>
    <phoneticPr fontId="3" type="noConversion"/>
  </si>
  <si>
    <t>发运</t>
    <phoneticPr fontId="3" type="noConversion"/>
  </si>
  <si>
    <t>完工存栈情况</t>
    <phoneticPr fontId="3" type="noConversion"/>
  </si>
  <si>
    <t>完工存栈情况</t>
    <phoneticPr fontId="3" type="noConversion"/>
  </si>
  <si>
    <t>1.其中：
①1100kV，</t>
    <phoneticPr fontId="3" type="noConversion"/>
  </si>
  <si>
    <t>②低电压等级</t>
    <phoneticPr fontId="3" type="noConversion"/>
  </si>
  <si>
    <t>b.整体完工的
合同总价</t>
    <phoneticPr fontId="3" type="noConversion"/>
  </si>
  <si>
    <t>②a.部分完工</t>
    <phoneticPr fontId="3" type="noConversion"/>
  </si>
  <si>
    <t>2.其中：①
a.整体完工，</t>
    <phoneticPr fontId="3" type="noConversion"/>
  </si>
  <si>
    <t>本月排产
间隔总价</t>
    <phoneticPr fontId="3" type="noConversion"/>
  </si>
  <si>
    <t>其中：
原材料购置</t>
    <phoneticPr fontId="3" type="noConversion"/>
  </si>
  <si>
    <t>其中：
①生产运营
  资金合计</t>
    <phoneticPr fontId="3" type="noConversion"/>
  </si>
  <si>
    <t>其中：
①生产运营
  资金合计</t>
    <phoneticPr fontId="3" type="noConversion"/>
  </si>
  <si>
    <t xml:space="preserve">   总体情况为 2015年累计投入营运资金10.09亿，有效产值7.77亿，发运8.86亿，安装送电3.75亿，回款8.41亿，产品剩余库存13.51亿；  </t>
    <phoneticPr fontId="3" type="noConversion"/>
  </si>
  <si>
    <t xml:space="preserve">   1)本年项目整体结构完工累计存栈（合同总价）7.77亿，累计发运8.86亿，发运情况与项目整体完工情况配比基本趋于合理一致；</t>
    <phoneticPr fontId="3" type="noConversion"/>
  </si>
  <si>
    <t xml:space="preserve">   2)累计发运8.86亿，形成可办理的“到货款回款资源”约3.54亿(按合同总价的40%估算)。</t>
    <phoneticPr fontId="3" type="noConversion"/>
  </si>
  <si>
    <t xml:space="preserve">   1)截止5月份，累计安装完成1.63亿，安装试验完成4.03亿，安装送电3.75亿；</t>
    <phoneticPr fontId="3" type="noConversion"/>
  </si>
  <si>
    <r>
      <t xml:space="preserve">   但1-5月份形成的潜在开票资源（整体完工的合同总价）只有7.77亿，距目标9.60亿（1.92亿×5个月）</t>
    </r>
    <r>
      <rPr>
        <b/>
        <sz val="12"/>
        <rFont val="宋体"/>
        <family val="3"/>
        <charset val="134"/>
      </rPr>
      <t>还差1.83亿。</t>
    </r>
    <phoneticPr fontId="3" type="noConversion"/>
  </si>
  <si>
    <t xml:space="preserve">   4)理论上的产成品完工产值应为11亿（计算方法一：生产运营投入资金10亿再加10%的利润；方法二：原材料购置6.9亿/0.7*1.1，材料占比一般为收入的70%），而实际产成品完工仅为7.77亿，相差甚远。</t>
    <phoneticPr fontId="3" type="noConversion"/>
  </si>
  <si>
    <t>回款资源</t>
    <phoneticPr fontId="3" type="noConversion"/>
  </si>
  <si>
    <t>本期回款</t>
    <phoneticPr fontId="3" type="noConversion"/>
  </si>
  <si>
    <t>应收款</t>
    <phoneticPr fontId="3" type="noConversion"/>
  </si>
  <si>
    <t>批   准：</t>
    <phoneticPr fontId="3" type="noConversion"/>
  </si>
  <si>
    <t>审   核：</t>
    <phoneticPr fontId="3" type="noConversion"/>
  </si>
  <si>
    <t>编   制：</t>
    <phoneticPr fontId="3" type="noConversion"/>
  </si>
  <si>
    <t>报送：</t>
    <phoneticPr fontId="3" type="noConversion"/>
  </si>
  <si>
    <t>2015年5月份</t>
    <phoneticPr fontId="3" type="noConversion"/>
  </si>
  <si>
    <t>资金投入与产出分析月报表</t>
    <phoneticPr fontId="3" type="noConversion"/>
  </si>
  <si>
    <t>编制单位：</t>
    <phoneticPr fontId="3" type="noConversion"/>
  </si>
  <si>
    <t>赵继业</t>
    <phoneticPr fontId="3" type="noConversion"/>
  </si>
  <si>
    <t>陶毅峰</t>
    <phoneticPr fontId="3" type="noConversion"/>
  </si>
  <si>
    <t>抄送：</t>
    <phoneticPr fontId="3" type="noConversion"/>
  </si>
  <si>
    <t>罗总</t>
    <phoneticPr fontId="3" type="noConversion"/>
  </si>
  <si>
    <t>陈健民</t>
    <phoneticPr fontId="3" type="noConversion"/>
  </si>
  <si>
    <t xml:space="preserve">   3)产成品完工（工程整体结构完工）占比23%，半成品完工（部分结构完工）占比77%。排除百万伏产品存栈的影响，产成品完工占比42%，半成品完工占比58%。可见产成品完工与半成品完工的比例不合理是影响有效产值的主要原因；</t>
    <phoneticPr fontId="3" type="noConversion"/>
  </si>
  <si>
    <t>新东北电气集团高压开关有限公司</t>
    <phoneticPr fontId="3" type="noConversion"/>
  </si>
  <si>
    <t>盛总 瞿总 李总 刘总</t>
    <phoneticPr fontId="3" type="noConversion"/>
  </si>
  <si>
    <t>金融中心</t>
    <phoneticPr fontId="3" type="noConversion"/>
  </si>
  <si>
    <t>编号：V201505C</t>
    <phoneticPr fontId="3" type="noConversion"/>
  </si>
  <si>
    <r>
      <t xml:space="preserve">   1)截止到5月份，本年度累计流入资金8.41亿，生产运营流出资金10.09亿，经营性现金流</t>
    </r>
    <r>
      <rPr>
        <b/>
        <sz val="12"/>
        <rFont val="宋体"/>
        <family val="3"/>
        <charset val="134"/>
      </rPr>
      <t>净亏1.68亿</t>
    </r>
    <r>
      <rPr>
        <sz val="12"/>
        <rFont val="宋体"/>
        <family val="3"/>
        <charset val="134"/>
      </rPr>
      <t>元，说明企业仅靠销售产品带来的资金回流已不能满足企业正常运转，需要额外支付更多的费用进行融资来解决；</t>
    </r>
    <phoneticPr fontId="3" type="noConversion"/>
  </si>
  <si>
    <t xml:space="preserve">   2)资金回流慢的原因，从表格上来看主要是安装送电形成的“投运款回款资源”过少造成的，截止5月本年累计仅1.5亿(3.75*40%)。</t>
    <phoneticPr fontId="3" type="noConversion"/>
  </si>
  <si>
    <t>◆</t>
    <phoneticPr fontId="3" type="noConversion"/>
  </si>
  <si>
    <t>本月送电完成项目</t>
    <phoneticPr fontId="3" type="noConversion"/>
  </si>
  <si>
    <t>本月试验完成项目</t>
    <phoneticPr fontId="3" type="noConversion"/>
  </si>
  <si>
    <r>
      <rPr>
        <b/>
        <sz val="12"/>
        <rFont val="宋体"/>
        <family val="3"/>
        <charset val="134"/>
      </rPr>
      <t>1、【说明】</t>
    </r>
    <r>
      <rPr>
        <sz val="12"/>
        <rFont val="宋体"/>
        <family val="3"/>
        <charset val="134"/>
      </rPr>
      <t>：</t>
    </r>
    <phoneticPr fontId="3" type="noConversion"/>
  </si>
  <si>
    <t xml:space="preserve">   1)以上所有单元格的内容均为合同含税价格，而不是成本价；</t>
    <phoneticPr fontId="3" type="noConversion"/>
  </si>
  <si>
    <t xml:space="preserve">   3)其中，营运资金包括生产运营资金（原材料购置、工资及附加、营运费用、税款）、保函保证金；筹资支出（财务费用）；</t>
    <phoneticPr fontId="3" type="noConversion"/>
  </si>
  <si>
    <t xml:space="preserve">   2)总投入资金为支付与高压开关系统有关的资金，包括营运资金、筹资支出、其他；</t>
    <phoneticPr fontId="3" type="noConversion"/>
  </si>
  <si>
    <t>形成开票资源</t>
    <phoneticPr fontId="3" type="noConversion"/>
  </si>
  <si>
    <t>②部分完工</t>
    <phoneticPr fontId="3" type="noConversion"/>
  </si>
  <si>
    <t>2.其中：
①整体完工，</t>
    <phoneticPr fontId="3" type="noConversion"/>
  </si>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</sst>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1" formatCode="_ * #,##0_ ;_ * \-#,##0_ ;_ * &quot;-&quot;_ ;_ @_ "/>
    <numFmt numFmtId="43" formatCode="_ * #,##0.00_ ;_ * \-#,##0.00_ ;_ * &quot;-&quot;??_ ;_ @_ "/>
    <numFmt numFmtId="176" formatCode="_-* #,##0.00_-;\-* #,##0.00_-;_-* &quot;-&quot;??_-;_-@_-"/>
    <numFmt numFmtId="177" formatCode="0_ "/>
    <numFmt numFmtId="178" formatCode="_-* #,##0_-;\-* #,##0_-;_-* &quot;-&quot;_-;_-@_-"/>
    <numFmt numFmtId="179" formatCode="#,##0.00_ "/>
    <numFmt numFmtId="180" formatCode="0_);[Red]\(0\)"/>
    <numFmt numFmtId="181" formatCode="_-* #,##0_-;\-* #,##0_-;_-* &quot;-&quot;??_-;_-@_-"/>
    <numFmt numFmtId="182" formatCode="#,##0_ "/>
    <numFmt numFmtId="183" formatCode="_-* #,##0.0_-;\-* #,##0.0_-;_-* &quot;-&quot;??_-;_-@_-"/>
    <numFmt numFmtId="184" formatCode="_ * #,##0_ ;_ * \-#,##0_ ;_ * &quot;-&quot;??_ ;_ @_ "/>
  </numFmts>
  <fonts count="37">
    <font>
      <sz val="12"/>
      <name val="宋体"/>
      <family val="3"/>
      <charset val="134"/>
    </font>
    <font>
      <sz val="11"/>
      <color theme="1"/>
      <name val="宋体"/>
      <family val="2"/>
      <charset val="134"/>
      <scheme val="minor"/>
    </font>
    <font>
      <sz val="12"/>
      <name val="宋体"/>
      <family val="3"/>
      <charset val="134"/>
    </font>
    <font>
      <sz val="9"/>
      <name val="宋体"/>
      <family val="3"/>
      <charset val="134"/>
    </font>
    <font>
      <sz val="11"/>
      <color indexed="8"/>
      <name val="宋体"/>
      <family val="3"/>
      <charset val="134"/>
    </font>
    <font>
      <sz val="11"/>
      <color theme="1"/>
      <name val="宋体"/>
      <family val="3"/>
      <charset val="134"/>
      <scheme val="minor"/>
    </font>
    <font>
      <sz val="11"/>
      <color theme="1"/>
      <name val="宋体"/>
      <family val="3"/>
      <charset val="134"/>
      <scheme val="minor"/>
    </font>
    <font>
      <sz val="11"/>
      <color theme="1"/>
      <name val="宋体"/>
      <family val="3"/>
      <charset val="134"/>
      <scheme val="minor"/>
    </font>
    <font>
      <b/>
      <sz val="11"/>
      <name val="宋体"/>
      <family val="3"/>
      <charset val="134"/>
    </font>
    <font>
      <sz val="11"/>
      <name val="宋体"/>
      <family val="3"/>
      <charset val="134"/>
    </font>
    <font>
      <sz val="11"/>
      <name val="宋体"/>
      <family val="3"/>
      <charset val="134"/>
      <scheme val="minor"/>
    </font>
    <font>
      <b/>
      <sz val="12"/>
      <name val="宋体"/>
      <family val="3"/>
      <charset val="134"/>
    </font>
    <font>
      <b/>
      <sz val="16"/>
      <name val="宋体"/>
      <family val="3"/>
      <charset val="134"/>
    </font>
    <font>
      <b/>
      <sz val="11"/>
      <color theme="1"/>
      <name val="宋体"/>
      <family val="3"/>
      <charset val="134"/>
      <scheme val="minor"/>
    </font>
    <font>
      <b/>
      <sz val="9"/>
      <name val="宋体"/>
      <family val="3"/>
      <charset val="134"/>
    </font>
    <font>
      <sz val="16"/>
      <name val="宋体"/>
      <family val="3"/>
      <charset val="134"/>
    </font>
    <font>
      <b/>
      <sz val="18"/>
      <name val="宋体"/>
      <family val="3"/>
      <charset val="134"/>
    </font>
    <font>
      <sz val="9"/>
      <name val="宋体"/>
      <family val="2"/>
      <charset val="134"/>
      <scheme val="minor"/>
    </font>
    <font>
      <sz val="12"/>
      <color theme="1"/>
      <name val="宋体"/>
      <family val="3"/>
      <charset val="134"/>
      <scheme val="minor"/>
    </font>
    <font>
      <b/>
      <sz val="18"/>
      <color theme="1"/>
      <name val="宋体"/>
      <family val="3"/>
      <charset val="134"/>
      <scheme val="minor"/>
    </font>
    <font>
      <sz val="11"/>
      <color rgb="FF9C0006"/>
      <name val="宋体"/>
      <family val="3"/>
      <charset val="134"/>
      <scheme val="minor"/>
    </font>
    <font>
      <sz val="11"/>
      <color rgb="FF006100"/>
      <name val="宋体"/>
      <family val="3"/>
      <charset val="134"/>
      <scheme val="minor"/>
    </font>
    <font>
      <sz val="9"/>
      <color indexed="81"/>
      <name val="宋体"/>
      <family val="3"/>
      <charset val="134"/>
    </font>
    <font>
      <b/>
      <sz val="9"/>
      <color indexed="81"/>
      <name val="宋体"/>
      <family val="3"/>
      <charset val="134"/>
    </font>
    <font>
      <b/>
      <sz val="14"/>
      <name val="宋体"/>
      <family val="3"/>
      <charset val="134"/>
    </font>
    <font>
      <b/>
      <sz val="20"/>
      <name val="宋体"/>
      <family val="3"/>
      <charset val="134"/>
    </font>
    <font>
      <sz val="14"/>
      <name val="宋体"/>
      <family val="3"/>
      <charset val="134"/>
    </font>
    <font>
      <sz val="10"/>
      <name val="Times New Roman"/>
      <family val="1"/>
    </font>
    <font>
      <sz val="10"/>
      <name val="宋体"/>
      <family val="3"/>
      <charset val="134"/>
    </font>
    <font>
      <b/>
      <sz val="10"/>
      <name val="Times New Roman"/>
      <family val="1"/>
    </font>
    <font>
      <b/>
      <sz val="10"/>
      <name val="宋体"/>
      <family val="3"/>
      <charset val="134"/>
    </font>
    <font>
      <sz val="9"/>
      <name val="宋体"/>
      <family val="3"/>
      <charset val="134"/>
      <scheme val="minor"/>
    </font>
    <font>
      <sz val="48"/>
      <name val="宋体"/>
      <family val="3"/>
      <charset val="134"/>
    </font>
    <font>
      <sz val="36"/>
      <name val="宋体"/>
      <family val="3"/>
      <charset val="134"/>
    </font>
    <font>
      <sz val="18"/>
      <name val="宋体"/>
      <family val="3"/>
      <charset val="134"/>
    </font>
    <font>
      <sz val="9"/>
      <color indexed="81"/>
      <name val="宋体"/>
      <charset val="134"/>
    </font>
    <font>
      <b/>
      <sz val="9"/>
      <color indexed="81"/>
      <name val="宋体"/>
      <charset val="134"/>
    </font>
  </fonts>
  <fills count="13">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theme="0" tint="-0.249977111117893"/>
        <bgColor indexed="64"/>
      </patternFill>
    </fill>
    <fill>
      <patternFill patternType="solid">
        <fgColor theme="3" tint="0.79998168889431442"/>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bottom style="double">
        <color indexed="64"/>
      </bottom>
      <diagonal/>
    </border>
    <border>
      <left/>
      <right/>
      <top style="thin">
        <color indexed="64"/>
      </top>
      <bottom/>
      <diagonal/>
    </border>
  </borders>
  <cellStyleXfs count="46">
    <xf numFmtId="0" fontId="0" fillId="0" borderId="0">
      <alignment vertical="center"/>
    </xf>
    <xf numFmtId="176" fontId="2" fillId="0" borderId="0" applyFont="0" applyFill="0" applyBorder="0" applyAlignment="0" applyProtection="0">
      <alignment vertical="center"/>
    </xf>
    <xf numFmtId="0" fontId="2" fillId="0" borderId="0">
      <alignment vertical="center"/>
    </xf>
    <xf numFmtId="176" fontId="2" fillId="0" borderId="0" applyFont="0" applyFill="0" applyBorder="0" applyAlignment="0" applyProtection="0">
      <alignment vertical="center"/>
    </xf>
    <xf numFmtId="43" fontId="4" fillId="0" borderId="0" applyFont="0" applyFill="0" applyBorder="0" applyAlignment="0" applyProtection="0">
      <alignment vertical="center"/>
    </xf>
    <xf numFmtId="43" fontId="5" fillId="0" borderId="0" applyFont="0" applyFill="0" applyBorder="0" applyAlignment="0" applyProtection="0">
      <alignment vertical="center"/>
    </xf>
    <xf numFmtId="0" fontId="5" fillId="0" borderId="0"/>
    <xf numFmtId="0" fontId="6" fillId="0" borderId="0"/>
    <xf numFmtId="9" fontId="5" fillId="0" borderId="0" applyFont="0" applyFill="0" applyBorder="0" applyAlignment="0" applyProtection="0">
      <alignment vertical="center"/>
    </xf>
    <xf numFmtId="0" fontId="2" fillId="0" borderId="0">
      <alignment vertical="center"/>
    </xf>
    <xf numFmtId="0" fontId="2" fillId="0" borderId="0">
      <alignment vertical="center"/>
    </xf>
    <xf numFmtId="0" fontId="4" fillId="0" borderId="0">
      <alignment vertical="center"/>
    </xf>
    <xf numFmtId="0" fontId="2" fillId="0" borderId="0">
      <alignment vertical="center"/>
    </xf>
    <xf numFmtId="0" fontId="2" fillId="0" borderId="0"/>
    <xf numFmtId="43" fontId="5" fillId="0" borderId="0" applyFont="0" applyFill="0" applyBorder="0" applyAlignment="0" applyProtection="0">
      <alignment vertical="center"/>
    </xf>
    <xf numFmtId="178" fontId="2" fillId="0" borderId="0" applyFont="0" applyFill="0" applyBorder="0" applyAlignment="0" applyProtection="0">
      <alignment vertical="center"/>
    </xf>
    <xf numFmtId="41" fontId="5" fillId="0" borderId="0" applyFont="0" applyFill="0" applyBorder="0" applyAlignment="0" applyProtection="0">
      <alignment vertical="center"/>
    </xf>
    <xf numFmtId="0" fontId="7" fillId="0" borderId="0"/>
    <xf numFmtId="0" fontId="2" fillId="0" borderId="0">
      <alignment vertical="center"/>
    </xf>
    <xf numFmtId="176" fontId="2" fillId="0" borderId="0" applyFont="0" applyFill="0" applyBorder="0" applyAlignment="0" applyProtection="0">
      <alignment vertical="center"/>
    </xf>
    <xf numFmtId="0" fontId="1" fillId="0" borderId="0">
      <alignment vertical="center"/>
    </xf>
    <xf numFmtId="9" fontId="4" fillId="0" borderId="0" applyFont="0" applyFill="0" applyBorder="0" applyAlignment="0" applyProtection="0">
      <alignment vertical="center"/>
    </xf>
    <xf numFmtId="0" fontId="20" fillId="9" borderId="0" applyNumberFormat="0" applyBorder="0" applyAlignment="0" applyProtection="0">
      <alignment vertical="center"/>
    </xf>
    <xf numFmtId="0" fontId="2" fillId="0" borderId="0">
      <alignment vertical="center"/>
    </xf>
    <xf numFmtId="0" fontId="5" fillId="0" borderId="0"/>
    <xf numFmtId="0" fontId="5" fillId="0" borderId="0"/>
    <xf numFmtId="0" fontId="5" fillId="0" borderId="0"/>
    <xf numFmtId="0" fontId="21" fillId="8" borderId="0" applyNumberFormat="0" applyBorder="0" applyAlignment="0" applyProtection="0">
      <alignment vertical="center"/>
    </xf>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9" fontId="4"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5" fillId="0" borderId="0"/>
    <xf numFmtId="0" fontId="5" fillId="0" borderId="0"/>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43" fontId="5" fillId="0" borderId="0" applyFont="0" applyFill="0" applyBorder="0" applyAlignment="0" applyProtection="0">
      <alignment vertical="center"/>
    </xf>
    <xf numFmtId="43" fontId="4" fillId="0" borderId="0" applyFont="0" applyFill="0" applyBorder="0" applyAlignment="0" applyProtection="0">
      <alignment vertical="center"/>
    </xf>
    <xf numFmtId="43" fontId="5" fillId="0" borderId="0" applyFont="0" applyFill="0" applyBorder="0" applyAlignment="0" applyProtection="0">
      <alignment vertical="center"/>
    </xf>
    <xf numFmtId="43" fontId="4" fillId="0" borderId="0" applyFont="0" applyFill="0" applyBorder="0" applyAlignment="0" applyProtection="0">
      <alignment vertical="center"/>
    </xf>
    <xf numFmtId="43" fontId="5" fillId="0" borderId="0" applyFont="0" applyFill="0" applyBorder="0" applyAlignment="0" applyProtection="0">
      <alignment vertical="center"/>
    </xf>
    <xf numFmtId="41" fontId="5" fillId="0" borderId="0" applyFont="0" applyFill="0" applyBorder="0" applyAlignment="0" applyProtection="0">
      <alignment vertical="center"/>
    </xf>
    <xf numFmtId="0" fontId="2" fillId="0" borderId="0"/>
    <xf numFmtId="43" fontId="2" fillId="0" borderId="0" applyFont="0" applyFill="0" applyBorder="0" applyAlignment="0" applyProtection="0"/>
  </cellStyleXfs>
  <cellXfs count="374">
    <xf numFmtId="0" fontId="0" fillId="0" borderId="0" xfId="0">
      <alignment vertical="center"/>
    </xf>
    <xf numFmtId="0" fontId="9" fillId="0" borderId="0" xfId="0" applyFont="1">
      <alignment vertical="center"/>
    </xf>
    <xf numFmtId="0" fontId="8" fillId="0" borderId="0" xfId="0" applyFont="1">
      <alignment vertical="center"/>
    </xf>
    <xf numFmtId="177" fontId="8" fillId="0" borderId="1" xfId="1" applyNumberFormat="1" applyFont="1" applyBorder="1" applyAlignment="1">
      <alignment horizontal="center" vertical="center" wrapText="1"/>
    </xf>
    <xf numFmtId="176" fontId="8" fillId="0" borderId="1" xfId="1" applyFont="1" applyBorder="1" applyAlignment="1">
      <alignment horizontal="center" vertical="center"/>
    </xf>
    <xf numFmtId="0" fontId="9" fillId="0" borderId="1" xfId="0" applyFont="1" applyBorder="1" applyAlignment="1">
      <alignment horizontal="center" vertical="center"/>
    </xf>
    <xf numFmtId="176" fontId="9" fillId="0" borderId="1" xfId="1" applyFont="1" applyBorder="1">
      <alignment vertical="center"/>
    </xf>
    <xf numFmtId="177" fontId="9" fillId="0" borderId="1" xfId="1" applyNumberFormat="1" applyFont="1" applyBorder="1" applyAlignment="1">
      <alignment horizontal="center" vertical="center"/>
    </xf>
    <xf numFmtId="176" fontId="10" fillId="0" borderId="1" xfId="1" applyFont="1" applyBorder="1" applyAlignment="1">
      <alignment horizontal="center" vertical="center"/>
    </xf>
    <xf numFmtId="177" fontId="10" fillId="0" borderId="1" xfId="1" applyNumberFormat="1" applyFont="1" applyBorder="1" applyAlignment="1">
      <alignment horizontal="center" vertical="center"/>
    </xf>
    <xf numFmtId="176" fontId="10" fillId="0" borderId="1" xfId="1" applyFont="1" applyBorder="1">
      <alignment vertical="center"/>
    </xf>
    <xf numFmtId="0" fontId="9" fillId="3" borderId="0" xfId="0" applyFont="1" applyFill="1">
      <alignment vertical="center"/>
    </xf>
    <xf numFmtId="176" fontId="9" fillId="3" borderId="1" xfId="1" applyFont="1" applyFill="1" applyBorder="1">
      <alignment vertical="center"/>
    </xf>
    <xf numFmtId="177" fontId="9" fillId="3" borderId="1" xfId="1" applyNumberFormat="1" applyFont="1" applyFill="1" applyBorder="1" applyAlignment="1">
      <alignment horizontal="center" vertical="center"/>
    </xf>
    <xf numFmtId="176" fontId="9" fillId="0" borderId="0" xfId="1" applyFont="1">
      <alignment vertical="center"/>
    </xf>
    <xf numFmtId="0" fontId="9" fillId="3" borderId="0" xfId="0" applyFont="1" applyFill="1" applyBorder="1" applyAlignment="1">
      <alignment horizontal="center" vertical="center"/>
    </xf>
    <xf numFmtId="177" fontId="9" fillId="3" borderId="0" xfId="1" applyNumberFormat="1" applyFont="1" applyFill="1" applyBorder="1" applyAlignment="1">
      <alignment horizontal="center" vertical="center"/>
    </xf>
    <xf numFmtId="176" fontId="9" fillId="3" borderId="0" xfId="1" applyFont="1" applyFill="1" applyBorder="1" applyAlignment="1">
      <alignment horizontal="center" vertical="center"/>
    </xf>
    <xf numFmtId="176" fontId="10" fillId="3" borderId="0" xfId="1" applyFont="1" applyFill="1" applyBorder="1">
      <alignment vertical="center"/>
    </xf>
    <xf numFmtId="177" fontId="10" fillId="3" borderId="0" xfId="1" applyNumberFormat="1" applyFont="1" applyFill="1" applyBorder="1" applyAlignment="1">
      <alignment horizontal="center" vertical="center"/>
    </xf>
    <xf numFmtId="176" fontId="10" fillId="3" borderId="0" xfId="1" applyFont="1" applyFill="1" applyBorder="1" applyAlignment="1">
      <alignment vertical="center"/>
    </xf>
    <xf numFmtId="176" fontId="9" fillId="3" borderId="0" xfId="1" applyFont="1" applyFill="1" applyBorder="1">
      <alignment vertical="center"/>
    </xf>
    <xf numFmtId="176" fontId="9" fillId="0" borderId="0" xfId="0" applyNumberFormat="1" applyFont="1">
      <alignment vertical="center"/>
    </xf>
    <xf numFmtId="43" fontId="9" fillId="3" borderId="0" xfId="0" applyNumberFormat="1" applyFont="1" applyFill="1">
      <alignment vertical="center"/>
    </xf>
    <xf numFmtId="0" fontId="9" fillId="0" borderId="2" xfId="0" applyFont="1" applyBorder="1" applyAlignment="1">
      <alignment horizontal="center" vertical="center"/>
    </xf>
    <xf numFmtId="0" fontId="9" fillId="0" borderId="1" xfId="0" applyFont="1" applyBorder="1">
      <alignment vertical="center"/>
    </xf>
    <xf numFmtId="177" fontId="9" fillId="0" borderId="0" xfId="1" applyNumberFormat="1" applyFont="1" applyAlignment="1">
      <alignment horizontal="center" vertical="center"/>
    </xf>
    <xf numFmtId="0" fontId="9" fillId="0" borderId="0" xfId="0" applyFont="1" applyFill="1" applyBorder="1" applyAlignment="1">
      <alignment horizontal="center" vertical="center"/>
    </xf>
    <xf numFmtId="177" fontId="9" fillId="0" borderId="0" xfId="1" applyNumberFormat="1" applyFont="1" applyFill="1" applyBorder="1" applyAlignment="1">
      <alignment horizontal="center" vertical="center"/>
    </xf>
    <xf numFmtId="176" fontId="9" fillId="0" borderId="0" xfId="1" applyFont="1" applyFill="1" applyBorder="1" applyAlignment="1">
      <alignment horizontal="center" vertical="center"/>
    </xf>
    <xf numFmtId="0" fontId="9" fillId="0" borderId="0" xfId="0" applyFont="1" applyFill="1">
      <alignment vertical="center"/>
    </xf>
    <xf numFmtId="176" fontId="8" fillId="0" borderId="1" xfId="1" applyFont="1" applyBorder="1" applyAlignment="1">
      <alignment horizontal="center" vertical="center"/>
    </xf>
    <xf numFmtId="0" fontId="0" fillId="0" borderId="0" xfId="0" applyAlignment="1">
      <alignment horizontal="center" vertical="center"/>
    </xf>
    <xf numFmtId="0" fontId="0" fillId="0" borderId="1" xfId="0" applyBorder="1">
      <alignment vertical="center"/>
    </xf>
    <xf numFmtId="0" fontId="0" fillId="0" borderId="1" xfId="0" applyBorder="1" applyAlignment="1">
      <alignment horizontal="center" vertical="center"/>
    </xf>
    <xf numFmtId="176" fontId="0" fillId="0" borderId="1" xfId="1" applyFont="1" applyBorder="1">
      <alignment vertical="center"/>
    </xf>
    <xf numFmtId="176" fontId="0" fillId="0" borderId="5" xfId="1" applyFont="1" applyBorder="1">
      <alignment vertical="center"/>
    </xf>
    <xf numFmtId="0" fontId="11" fillId="0" borderId="0" xfId="0" applyFont="1">
      <alignment vertical="center"/>
    </xf>
    <xf numFmtId="179" fontId="0" fillId="0" borderId="0" xfId="1" applyNumberFormat="1" applyFont="1" applyAlignment="1">
      <alignment vertical="center"/>
    </xf>
    <xf numFmtId="179" fontId="2" fillId="0" borderId="0" xfId="1" applyNumberFormat="1" applyFont="1" applyAlignment="1">
      <alignment vertical="center"/>
    </xf>
    <xf numFmtId="0" fontId="11" fillId="0" borderId="1" xfId="2" applyFont="1" applyBorder="1" applyAlignment="1">
      <alignment horizontal="center" vertical="center"/>
    </xf>
    <xf numFmtId="179" fontId="11" fillId="0" borderId="1" xfId="1" applyNumberFormat="1" applyFont="1" applyBorder="1" applyAlignment="1">
      <alignment horizontal="center" vertical="center"/>
    </xf>
    <xf numFmtId="180" fontId="0" fillId="0" borderId="1" xfId="0" applyNumberFormat="1" applyBorder="1" applyAlignment="1">
      <alignment horizontal="center" vertical="center"/>
    </xf>
    <xf numFmtId="179" fontId="0" fillId="0" borderId="1" xfId="1" applyNumberFormat="1" applyFont="1" applyBorder="1" applyAlignment="1">
      <alignment vertical="center"/>
    </xf>
    <xf numFmtId="181" fontId="0" fillId="0" borderId="1" xfId="1" applyNumberFormat="1" applyFont="1" applyBorder="1" applyAlignment="1">
      <alignment horizontal="center" vertical="center"/>
    </xf>
    <xf numFmtId="182" fontId="0" fillId="0" borderId="1" xfId="1" applyNumberFormat="1" applyFont="1" applyBorder="1" applyAlignment="1">
      <alignment horizontal="center" vertical="center"/>
    </xf>
    <xf numFmtId="0" fontId="2" fillId="0" borderId="1" xfId="2" applyBorder="1">
      <alignment vertical="center"/>
    </xf>
    <xf numFmtId="0" fontId="11" fillId="4" borderId="1" xfId="0" applyFont="1" applyFill="1" applyBorder="1" applyAlignment="1">
      <alignment horizontal="center" vertical="center"/>
    </xf>
    <xf numFmtId="0" fontId="11" fillId="4" borderId="1" xfId="0" applyFont="1" applyFill="1" applyBorder="1">
      <alignment vertical="center"/>
    </xf>
    <xf numFmtId="180" fontId="11" fillId="4" borderId="1" xfId="0" applyNumberFormat="1" applyFont="1" applyFill="1" applyBorder="1" applyAlignment="1">
      <alignment horizontal="center" vertical="center"/>
    </xf>
    <xf numFmtId="179" fontId="11" fillId="4" borderId="1" xfId="1" applyNumberFormat="1" applyFont="1" applyFill="1" applyBorder="1" applyAlignment="1">
      <alignment vertical="center"/>
    </xf>
    <xf numFmtId="181" fontId="11" fillId="4" borderId="1" xfId="1" applyNumberFormat="1" applyFont="1" applyFill="1" applyBorder="1" applyAlignment="1">
      <alignment horizontal="center" vertical="center"/>
    </xf>
    <xf numFmtId="183" fontId="11" fillId="4" borderId="1" xfId="1" applyNumberFormat="1" applyFont="1" applyFill="1" applyBorder="1" applyAlignment="1">
      <alignment horizontal="center" vertical="center"/>
    </xf>
    <xf numFmtId="182" fontId="11" fillId="4" borderId="1" xfId="1" applyNumberFormat="1" applyFont="1" applyFill="1" applyBorder="1" applyAlignment="1">
      <alignment horizontal="center" vertical="center"/>
    </xf>
    <xf numFmtId="180" fontId="11" fillId="2" borderId="1" xfId="0" applyNumberFormat="1" applyFont="1" applyFill="1" applyBorder="1" applyAlignment="1">
      <alignment horizontal="center" vertical="center"/>
    </xf>
    <xf numFmtId="179" fontId="11" fillId="2" borderId="1" xfId="1" applyNumberFormat="1" applyFont="1" applyFill="1" applyBorder="1" applyAlignment="1">
      <alignment vertical="center"/>
    </xf>
    <xf numFmtId="183" fontId="11" fillId="2" borderId="1" xfId="1" applyNumberFormat="1" applyFont="1" applyFill="1" applyBorder="1" applyAlignment="1">
      <alignment horizontal="center" vertical="center"/>
    </xf>
    <xf numFmtId="182" fontId="11" fillId="2" borderId="1" xfId="1" applyNumberFormat="1" applyFont="1" applyFill="1" applyBorder="1" applyAlignment="1">
      <alignment horizontal="center" vertical="center"/>
    </xf>
    <xf numFmtId="0" fontId="11" fillId="0" borderId="0" xfId="2" applyFont="1">
      <alignment vertical="center"/>
    </xf>
    <xf numFmtId="0" fontId="2" fillId="0" borderId="0" xfId="2">
      <alignment vertical="center"/>
    </xf>
    <xf numFmtId="177" fontId="2" fillId="0" borderId="0" xfId="2" applyNumberFormat="1" applyAlignment="1">
      <alignment horizontal="center" vertical="center"/>
    </xf>
    <xf numFmtId="179" fontId="2" fillId="0" borderId="0" xfId="1" applyNumberFormat="1" applyAlignment="1">
      <alignment vertical="center"/>
    </xf>
    <xf numFmtId="177" fontId="11" fillId="0" borderId="1" xfId="2" applyNumberFormat="1" applyFont="1" applyBorder="1" applyAlignment="1">
      <alignment horizontal="center" vertical="center"/>
    </xf>
    <xf numFmtId="0" fontId="2" fillId="0" borderId="1" xfId="2" applyBorder="1" applyAlignment="1">
      <alignment horizontal="center" vertical="center"/>
    </xf>
    <xf numFmtId="177" fontId="2" fillId="0" borderId="1" xfId="5" applyNumberFormat="1" applyFont="1" applyBorder="1" applyAlignment="1">
      <alignment horizontal="center" vertical="center"/>
    </xf>
    <xf numFmtId="179" fontId="2" fillId="0" borderId="1" xfId="1" applyNumberFormat="1" applyFont="1" applyBorder="1" applyAlignment="1">
      <alignment vertical="center"/>
    </xf>
    <xf numFmtId="179" fontId="5" fillId="0" borderId="1" xfId="1" applyNumberFormat="1" applyFont="1" applyBorder="1" applyAlignment="1">
      <alignment vertical="center"/>
    </xf>
    <xf numFmtId="177" fontId="11" fillId="4" borderId="1" xfId="5" applyNumberFormat="1" applyFont="1" applyFill="1" applyBorder="1" applyAlignment="1">
      <alignment horizontal="center" vertical="center"/>
    </xf>
    <xf numFmtId="179" fontId="13" fillId="4" borderId="1" xfId="1" applyNumberFormat="1" applyFont="1" applyFill="1" applyBorder="1" applyAlignment="1">
      <alignment vertical="center"/>
    </xf>
    <xf numFmtId="177" fontId="13" fillId="4" borderId="1" xfId="5" applyNumberFormat="1" applyFont="1" applyFill="1" applyBorder="1" applyAlignment="1">
      <alignment horizontal="center" vertical="center"/>
    </xf>
    <xf numFmtId="0" fontId="2" fillId="0" borderId="1" xfId="2" applyFont="1" applyBorder="1">
      <alignment vertical="center"/>
    </xf>
    <xf numFmtId="177" fontId="11" fillId="2" borderId="1" xfId="5" applyNumberFormat="1" applyFont="1" applyFill="1" applyBorder="1" applyAlignment="1">
      <alignment horizontal="center" vertical="center"/>
    </xf>
    <xf numFmtId="177" fontId="2" fillId="0" borderId="1" xfId="2" applyNumberFormat="1" applyBorder="1" applyAlignment="1">
      <alignment horizontal="center" vertical="center"/>
    </xf>
    <xf numFmtId="177" fontId="2" fillId="3" borderId="1" xfId="2" applyNumberFormat="1" applyFill="1" applyBorder="1" applyAlignment="1">
      <alignment horizontal="center" vertical="center"/>
    </xf>
    <xf numFmtId="179" fontId="2" fillId="3" borderId="1" xfId="1" applyNumberFormat="1" applyFont="1" applyFill="1" applyBorder="1" applyAlignment="1">
      <alignment vertical="center"/>
    </xf>
    <xf numFmtId="179" fontId="5" fillId="3" borderId="1" xfId="1" applyNumberFormat="1" applyFont="1" applyFill="1" applyBorder="1" applyAlignment="1">
      <alignment vertical="center"/>
    </xf>
    <xf numFmtId="177" fontId="11" fillId="4" borderId="1" xfId="2" applyNumberFormat="1" applyFont="1" applyFill="1" applyBorder="1" applyAlignment="1">
      <alignment horizontal="center" vertical="center"/>
    </xf>
    <xf numFmtId="177" fontId="11" fillId="2" borderId="1" xfId="2" applyNumberFormat="1" applyFont="1" applyFill="1" applyBorder="1" applyAlignment="1">
      <alignment horizontal="center" vertical="center"/>
    </xf>
    <xf numFmtId="179" fontId="2" fillId="0" borderId="1" xfId="1" applyNumberFormat="1" applyBorder="1" applyAlignment="1">
      <alignment vertical="center"/>
    </xf>
    <xf numFmtId="0" fontId="2" fillId="0" borderId="1" xfId="2" applyFont="1" applyBorder="1" applyAlignment="1">
      <alignment horizontal="center" vertical="center"/>
    </xf>
    <xf numFmtId="0" fontId="2" fillId="0" borderId="1" xfId="2" applyFont="1" applyFill="1" applyBorder="1" applyAlignment="1">
      <alignment horizontal="center" vertical="center"/>
    </xf>
    <xf numFmtId="179" fontId="11" fillId="2" borderId="1" xfId="1" applyNumberFormat="1" applyFont="1" applyFill="1" applyBorder="1" applyAlignment="1">
      <alignment horizontal="center" vertical="center"/>
    </xf>
    <xf numFmtId="0" fontId="2" fillId="0" borderId="0" xfId="2" applyAlignment="1">
      <alignment horizontal="center" vertical="center"/>
    </xf>
    <xf numFmtId="43" fontId="2" fillId="0" borderId="0" xfId="5" applyFont="1">
      <alignment vertical="center"/>
    </xf>
    <xf numFmtId="0" fontId="2" fillId="0" borderId="0" xfId="2" applyNumberFormat="1" applyAlignment="1">
      <alignment horizontal="center" vertical="center"/>
    </xf>
    <xf numFmtId="0" fontId="11" fillId="0" borderId="1" xfId="2" applyNumberFormat="1" applyFont="1" applyBorder="1" applyAlignment="1">
      <alignment horizontal="center" vertical="center"/>
    </xf>
    <xf numFmtId="43" fontId="11" fillId="0" borderId="1" xfId="5" applyFont="1" applyBorder="1" applyAlignment="1">
      <alignment horizontal="center" vertical="center"/>
    </xf>
    <xf numFmtId="0" fontId="2" fillId="0" borderId="1" xfId="5" applyNumberFormat="1" applyFont="1" applyBorder="1" applyAlignment="1">
      <alignment horizontal="center" vertical="center"/>
    </xf>
    <xf numFmtId="43" fontId="2" fillId="0" borderId="1" xfId="5" applyFont="1" applyBorder="1" applyAlignment="1">
      <alignment vertical="center"/>
    </xf>
    <xf numFmtId="0" fontId="2" fillId="0" borderId="1" xfId="2" applyNumberFormat="1" applyBorder="1" applyAlignment="1">
      <alignment horizontal="center" vertical="center"/>
    </xf>
    <xf numFmtId="0" fontId="11" fillId="4" borderId="1" xfId="5" applyNumberFormat="1" applyFont="1" applyFill="1" applyBorder="1" applyAlignment="1">
      <alignment horizontal="center" vertical="center"/>
    </xf>
    <xf numFmtId="43" fontId="11" fillId="4" borderId="1" xfId="5" applyFont="1" applyFill="1" applyBorder="1" applyAlignment="1">
      <alignment vertical="center"/>
    </xf>
    <xf numFmtId="180" fontId="11" fillId="4" borderId="1" xfId="5" applyNumberFormat="1" applyFont="1" applyFill="1" applyBorder="1" applyAlignment="1">
      <alignment horizontal="center" vertical="center"/>
    </xf>
    <xf numFmtId="180" fontId="11" fillId="2" borderId="1" xfId="5" applyNumberFormat="1" applyFont="1" applyFill="1" applyBorder="1" applyAlignment="1">
      <alignment horizontal="center" vertical="center"/>
    </xf>
    <xf numFmtId="43" fontId="11" fillId="2" borderId="1" xfId="5" applyFont="1" applyFill="1" applyBorder="1" applyAlignment="1">
      <alignment vertical="center"/>
    </xf>
    <xf numFmtId="0" fontId="11" fillId="2" borderId="1" xfId="5" applyNumberFormat="1" applyFont="1" applyFill="1" applyBorder="1" applyAlignment="1">
      <alignment horizontal="center" vertical="center"/>
    </xf>
    <xf numFmtId="176" fontId="0" fillId="0" borderId="1" xfId="0" applyNumberFormat="1" applyBorder="1">
      <alignment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176" fontId="0" fillId="0" borderId="0" xfId="1" applyFont="1" applyBorder="1">
      <alignment vertical="center"/>
    </xf>
    <xf numFmtId="0" fontId="11" fillId="0" borderId="0" xfId="0" applyFont="1" applyAlignment="1">
      <alignment horizontal="center" vertical="center"/>
    </xf>
    <xf numFmtId="0" fontId="11" fillId="0" borderId="1" xfId="0" applyFont="1" applyBorder="1" applyAlignment="1">
      <alignment horizontal="center" vertical="center" wrapText="1"/>
    </xf>
    <xf numFmtId="176" fontId="9" fillId="3" borderId="0" xfId="1" applyFont="1" applyFill="1">
      <alignment vertical="center"/>
    </xf>
    <xf numFmtId="0" fontId="1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lignment vertical="center"/>
    </xf>
    <xf numFmtId="0" fontId="9" fillId="0" borderId="1" xfId="2" applyFont="1" applyBorder="1" applyAlignment="1">
      <alignment horizontal="left" vertical="center"/>
    </xf>
    <xf numFmtId="176" fontId="9" fillId="0" borderId="1" xfId="1" applyFont="1" applyBorder="1" applyAlignment="1">
      <alignment vertical="center"/>
    </xf>
    <xf numFmtId="176" fontId="9" fillId="3" borderId="1" xfId="1" applyFont="1" applyFill="1" applyBorder="1" applyAlignment="1">
      <alignment vertical="center"/>
    </xf>
    <xf numFmtId="0" fontId="9" fillId="3" borderId="1" xfId="2" applyFont="1" applyFill="1" applyBorder="1" applyAlignment="1">
      <alignment horizontal="left" vertical="center"/>
    </xf>
    <xf numFmtId="0" fontId="15" fillId="0" borderId="0" xfId="0" applyFont="1">
      <alignment vertical="center"/>
    </xf>
    <xf numFmtId="176" fontId="0" fillId="5" borderId="5" xfId="1" applyFont="1" applyFill="1" applyBorder="1">
      <alignment vertical="center"/>
    </xf>
    <xf numFmtId="176" fontId="0" fillId="5" borderId="1" xfId="1" applyFont="1" applyFill="1" applyBorder="1">
      <alignment vertical="center"/>
    </xf>
    <xf numFmtId="176" fontId="8" fillId="3" borderId="1" xfId="1" applyFont="1" applyFill="1" applyBorder="1" applyAlignment="1">
      <alignment horizontal="center" vertical="center"/>
    </xf>
    <xf numFmtId="176" fontId="10" fillId="0" borderId="1" xfId="1" applyFont="1" applyBorder="1" applyAlignment="1">
      <alignment vertical="center"/>
    </xf>
    <xf numFmtId="176" fontId="9" fillId="0" borderId="1" xfId="1" applyFont="1" applyBorder="1" applyAlignment="1">
      <alignment horizontal="center" vertical="center"/>
    </xf>
    <xf numFmtId="177" fontId="10" fillId="3" borderId="1" xfId="1" applyNumberFormat="1" applyFont="1" applyFill="1" applyBorder="1" applyAlignment="1">
      <alignment horizontal="center" vertical="center"/>
    </xf>
    <xf numFmtId="0" fontId="11" fillId="0" borderId="1" xfId="0" applyFont="1" applyBorder="1" applyAlignment="1">
      <alignment horizontal="center" vertical="center"/>
    </xf>
    <xf numFmtId="176" fontId="8" fillId="0" borderId="1" xfId="1" applyFont="1" applyBorder="1" applyAlignment="1">
      <alignment horizontal="center" vertical="center"/>
    </xf>
    <xf numFmtId="176" fontId="8" fillId="3" borderId="1" xfId="1" applyFont="1" applyFill="1" applyBorder="1" applyAlignment="1">
      <alignment horizontal="center" vertical="center"/>
    </xf>
    <xf numFmtId="176" fontId="10" fillId="0" borderId="1" xfId="1" applyFont="1" applyFill="1" applyBorder="1" applyAlignment="1">
      <alignment vertical="center"/>
    </xf>
    <xf numFmtId="177" fontId="9" fillId="4" borderId="3" xfId="1" applyNumberFormat="1" applyFont="1" applyFill="1" applyBorder="1" applyAlignment="1">
      <alignment horizontal="center" vertical="center"/>
    </xf>
    <xf numFmtId="176" fontId="9" fillId="4" borderId="3" xfId="1" applyFont="1" applyFill="1" applyBorder="1" applyAlignment="1">
      <alignment horizontal="center" vertical="center"/>
    </xf>
    <xf numFmtId="176" fontId="10" fillId="4" borderId="1" xfId="1" applyFont="1" applyFill="1" applyBorder="1">
      <alignment vertical="center"/>
    </xf>
    <xf numFmtId="177" fontId="10" fillId="4" borderId="1" xfId="1" applyNumberFormat="1" applyFont="1" applyFill="1" applyBorder="1" applyAlignment="1">
      <alignment horizontal="center" vertical="center"/>
    </xf>
    <xf numFmtId="176" fontId="10" fillId="4" borderId="1" xfId="1" applyFont="1" applyFill="1" applyBorder="1" applyAlignment="1">
      <alignment vertical="center"/>
    </xf>
    <xf numFmtId="177" fontId="9" fillId="4" borderId="1" xfId="1" applyNumberFormat="1" applyFont="1" applyFill="1" applyBorder="1" applyAlignment="1">
      <alignment horizontal="center" vertical="center"/>
    </xf>
    <xf numFmtId="176" fontId="9" fillId="4" borderId="1" xfId="1" applyFont="1" applyFill="1" applyBorder="1">
      <alignment vertical="center"/>
    </xf>
    <xf numFmtId="176" fontId="9" fillId="4" borderId="1" xfId="1" applyFont="1" applyFill="1" applyBorder="1" applyAlignment="1">
      <alignment horizontal="center" vertical="center"/>
    </xf>
    <xf numFmtId="176" fontId="10" fillId="4" borderId="1" xfId="1" applyFont="1" applyFill="1" applyBorder="1" applyAlignment="1">
      <alignment horizontal="center" vertical="center"/>
    </xf>
    <xf numFmtId="177" fontId="10" fillId="6" borderId="1" xfId="1" applyNumberFormat="1" applyFont="1" applyFill="1" applyBorder="1" applyAlignment="1">
      <alignment horizontal="center" vertical="center"/>
    </xf>
    <xf numFmtId="176" fontId="9" fillId="6" borderId="1" xfId="1" applyFont="1" applyFill="1" applyBorder="1">
      <alignment vertical="center"/>
    </xf>
    <xf numFmtId="177" fontId="9" fillId="0" borderId="1" xfId="1" applyNumberFormat="1" applyFont="1" applyFill="1" applyBorder="1" applyAlignment="1">
      <alignment horizontal="center" vertical="center"/>
    </xf>
    <xf numFmtId="176" fontId="9" fillId="0" borderId="1" xfId="1" applyFont="1" applyFill="1" applyBorder="1">
      <alignment vertical="center"/>
    </xf>
    <xf numFmtId="177" fontId="10" fillId="7" borderId="1" xfId="1" applyNumberFormat="1" applyFont="1" applyFill="1" applyBorder="1" applyAlignment="1">
      <alignment horizontal="center" vertical="center"/>
    </xf>
    <xf numFmtId="176" fontId="10" fillId="7" borderId="1" xfId="1" applyFont="1" applyFill="1" applyBorder="1" applyAlignment="1">
      <alignment vertical="center"/>
    </xf>
    <xf numFmtId="176" fontId="10" fillId="7" borderId="1" xfId="1" applyFont="1" applyFill="1" applyBorder="1" applyAlignment="1">
      <alignment horizontal="center" vertical="center"/>
    </xf>
    <xf numFmtId="176" fontId="9" fillId="7" borderId="1" xfId="1" applyFont="1" applyFill="1" applyBorder="1">
      <alignment vertical="center"/>
    </xf>
    <xf numFmtId="0" fontId="11" fillId="0" borderId="1" xfId="0" applyFont="1" applyBorder="1" applyAlignment="1">
      <alignment horizontal="center" vertical="center"/>
    </xf>
    <xf numFmtId="176" fontId="2" fillId="0" borderId="1" xfId="1" applyFont="1" applyFill="1" applyBorder="1" applyAlignment="1">
      <alignment vertical="center" shrinkToFit="1"/>
    </xf>
    <xf numFmtId="176" fontId="2" fillId="0" borderId="1" xfId="1" applyFont="1" applyFill="1" applyBorder="1">
      <alignment vertical="center"/>
    </xf>
    <xf numFmtId="0" fontId="11" fillId="0" borderId="1" xfId="0" applyFont="1" applyBorder="1" applyAlignment="1">
      <alignment horizontal="center" vertical="center"/>
    </xf>
    <xf numFmtId="0" fontId="11" fillId="0" borderId="2" xfId="0" applyFont="1" applyBorder="1" applyAlignment="1">
      <alignment horizontal="center" vertical="center" wrapText="1"/>
    </xf>
    <xf numFmtId="0" fontId="11" fillId="0" borderId="1" xfId="0" applyFont="1" applyBorder="1" applyAlignment="1">
      <alignment horizontal="center" vertical="center"/>
    </xf>
    <xf numFmtId="0" fontId="0" fillId="0" borderId="1" xfId="0" applyFill="1" applyBorder="1" applyAlignment="1">
      <alignment horizontal="center" vertical="center"/>
    </xf>
    <xf numFmtId="0" fontId="11" fillId="0" borderId="0" xfId="0" applyFont="1" applyAlignment="1">
      <alignment vertical="center"/>
    </xf>
    <xf numFmtId="0" fontId="11" fillId="0" borderId="0" xfId="0" applyFont="1" applyFill="1" applyBorder="1" applyAlignment="1">
      <alignment vertical="center"/>
    </xf>
    <xf numFmtId="0" fontId="0" fillId="0" borderId="0" xfId="0" applyFont="1" applyAlignment="1">
      <alignment horizontal="center" vertical="center"/>
    </xf>
    <xf numFmtId="0" fontId="11" fillId="0" borderId="0" xfId="0" applyFont="1" applyAlignment="1">
      <alignment horizontal="center" vertical="center" wrapText="1"/>
    </xf>
    <xf numFmtId="176" fontId="0" fillId="0" borderId="0" xfId="1" applyFont="1">
      <alignment vertical="center"/>
    </xf>
    <xf numFmtId="176" fontId="11" fillId="0" borderId="1" xfId="1" applyFont="1" applyBorder="1" applyAlignment="1">
      <alignment horizontal="center" vertical="center" wrapText="1"/>
    </xf>
    <xf numFmtId="176" fontId="11" fillId="0" borderId="1" xfId="1" applyFont="1" applyBorder="1" applyAlignment="1">
      <alignment horizontal="center" vertical="center"/>
    </xf>
    <xf numFmtId="0" fontId="11" fillId="0" borderId="5" xfId="0" applyFont="1" applyBorder="1" applyAlignment="1">
      <alignment horizontal="center" vertical="center"/>
    </xf>
    <xf numFmtId="176" fontId="11" fillId="0" borderId="5" xfId="1" applyFont="1" applyBorder="1" applyAlignment="1">
      <alignment horizontal="center" vertical="center" wrapText="1"/>
    </xf>
    <xf numFmtId="0" fontId="18" fillId="0" borderId="0" xfId="20" applyFont="1">
      <alignment vertical="center"/>
    </xf>
    <xf numFmtId="176" fontId="18" fillId="0" borderId="12" xfId="1" applyFont="1" applyBorder="1" applyAlignment="1">
      <alignment horizontal="center" vertical="center"/>
    </xf>
    <xf numFmtId="176" fontId="0" fillId="0" borderId="1" xfId="1" applyFont="1" applyBorder="1" applyAlignment="1">
      <alignment vertical="center"/>
    </xf>
    <xf numFmtId="0" fontId="11" fillId="0"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176" fontId="0" fillId="4" borderId="5" xfId="1" applyFont="1" applyFill="1" applyBorder="1">
      <alignment vertical="center"/>
    </xf>
    <xf numFmtId="176" fontId="0" fillId="4" borderId="1" xfId="1" applyFont="1" applyFill="1" applyBorder="1">
      <alignment vertical="center"/>
    </xf>
    <xf numFmtId="0" fontId="11" fillId="0" borderId="1" xfId="0" applyFont="1" applyBorder="1" applyAlignment="1">
      <alignment horizontal="left" vertical="center" wrapText="1"/>
    </xf>
    <xf numFmtId="0" fontId="11" fillId="0" borderId="1" xfId="2" applyFont="1" applyBorder="1" applyAlignment="1">
      <alignment horizontal="center" vertical="center"/>
    </xf>
    <xf numFmtId="43" fontId="11" fillId="0" borderId="1" xfId="5" applyFont="1" applyBorder="1" applyAlignment="1">
      <alignment horizontal="center" vertical="center"/>
    </xf>
    <xf numFmtId="184" fontId="2" fillId="0" borderId="0" xfId="5" applyNumberFormat="1" applyFont="1">
      <alignment vertical="center"/>
    </xf>
    <xf numFmtId="0" fontId="2" fillId="0" borderId="1" xfId="5" applyNumberFormat="1" applyFont="1" applyFill="1" applyBorder="1" applyAlignment="1">
      <alignment horizontal="center" vertical="center"/>
    </xf>
    <xf numFmtId="0" fontId="2" fillId="0" borderId="1" xfId="2" applyNumberFormat="1" applyBorder="1" applyAlignment="1">
      <alignment vertical="center"/>
    </xf>
    <xf numFmtId="43" fontId="2" fillId="0" borderId="1" xfId="5" applyFont="1" applyBorder="1">
      <alignment vertical="center"/>
    </xf>
    <xf numFmtId="0" fontId="2" fillId="0" borderId="1" xfId="2" applyNumberFormat="1" applyBorder="1">
      <alignment vertical="center"/>
    </xf>
    <xf numFmtId="0" fontId="11" fillId="0" borderId="0" xfId="2" applyFont="1" applyFill="1">
      <alignment vertical="center"/>
    </xf>
    <xf numFmtId="0" fontId="2" fillId="3" borderId="0" xfId="2" applyFill="1">
      <alignment vertical="center"/>
    </xf>
    <xf numFmtId="0" fontId="11" fillId="4" borderId="1" xfId="5" applyNumberFormat="1" applyFont="1" applyFill="1" applyBorder="1" applyAlignment="1">
      <alignment vertical="center"/>
    </xf>
    <xf numFmtId="0" fontId="11" fillId="2" borderId="1" xfId="5" applyNumberFormat="1" applyFont="1" applyFill="1" applyBorder="1" applyAlignment="1">
      <alignment vertical="center"/>
    </xf>
    <xf numFmtId="184" fontId="11" fillId="0" borderId="0" xfId="5" applyNumberFormat="1" applyFont="1" applyFill="1">
      <alignment vertical="center"/>
    </xf>
    <xf numFmtId="0" fontId="9" fillId="0" borderId="0" xfId="0" applyFont="1" applyAlignment="1">
      <alignment vertical="center"/>
    </xf>
    <xf numFmtId="0" fontId="3" fillId="0" borderId="0" xfId="0" applyFont="1" applyAlignment="1">
      <alignment vertical="center"/>
    </xf>
    <xf numFmtId="0" fontId="8" fillId="0" borderId="0" xfId="0" applyFont="1" applyAlignment="1">
      <alignment vertical="center"/>
    </xf>
    <xf numFmtId="177" fontId="8" fillId="0" borderId="1" xfId="3" applyNumberFormat="1" applyFont="1" applyBorder="1" applyAlignment="1">
      <alignment horizontal="center" vertical="center" wrapText="1"/>
    </xf>
    <xf numFmtId="176" fontId="8" fillId="0" borderId="1" xfId="3" applyFont="1" applyBorder="1" applyAlignment="1">
      <alignment horizontal="center" vertical="center"/>
    </xf>
    <xf numFmtId="176" fontId="8" fillId="3" borderId="1" xfId="3" applyFont="1" applyFill="1" applyBorder="1" applyAlignment="1">
      <alignment horizontal="center" vertical="center"/>
    </xf>
    <xf numFmtId="0" fontId="9" fillId="0" borderId="1" xfId="0" applyFont="1" applyBorder="1" applyAlignment="1">
      <alignment vertical="center"/>
    </xf>
    <xf numFmtId="177" fontId="9" fillId="0" borderId="1" xfId="3" applyNumberFormat="1" applyFont="1" applyBorder="1" applyAlignment="1">
      <alignment horizontal="center" vertical="center"/>
    </xf>
    <xf numFmtId="43" fontId="9" fillId="0" borderId="1" xfId="5" applyFont="1" applyBorder="1" applyAlignment="1">
      <alignment horizontal="center" vertical="center"/>
    </xf>
    <xf numFmtId="176" fontId="9" fillId="0" borderId="1" xfId="3" applyFont="1" applyBorder="1">
      <alignment vertical="center"/>
    </xf>
    <xf numFmtId="43" fontId="10" fillId="3" borderId="1" xfId="5" applyFont="1" applyFill="1" applyBorder="1" applyAlignment="1">
      <alignment horizontal="center" vertical="center"/>
    </xf>
    <xf numFmtId="43" fontId="10" fillId="4" borderId="1" xfId="5" applyFont="1" applyFill="1" applyBorder="1" applyAlignment="1">
      <alignment horizontal="center" vertical="center"/>
    </xf>
    <xf numFmtId="43" fontId="9" fillId="0" borderId="1" xfId="5" applyFont="1" applyFill="1" applyBorder="1" applyAlignment="1">
      <alignment horizontal="center" vertical="center"/>
    </xf>
    <xf numFmtId="43" fontId="10" fillId="7" borderId="1" xfId="5" applyFont="1" applyFill="1" applyBorder="1" applyAlignment="1">
      <alignment horizontal="center" vertical="center"/>
    </xf>
    <xf numFmtId="43" fontId="10" fillId="0" borderId="1" xfId="5" applyFont="1" applyBorder="1" applyAlignment="1">
      <alignment horizontal="center" vertical="center"/>
    </xf>
    <xf numFmtId="177" fontId="9" fillId="4" borderId="3" xfId="3" applyNumberFormat="1" applyFont="1" applyFill="1" applyBorder="1" applyAlignment="1">
      <alignment horizontal="center" vertical="center"/>
    </xf>
    <xf numFmtId="176" fontId="9" fillId="4" borderId="3" xfId="3" applyFont="1" applyFill="1" applyBorder="1" applyAlignment="1">
      <alignment horizontal="center" vertical="center"/>
    </xf>
    <xf numFmtId="181" fontId="9" fillId="0" borderId="1" xfId="5" applyNumberFormat="1" applyFont="1" applyBorder="1" applyAlignment="1">
      <alignment horizontal="center" vertical="center"/>
    </xf>
    <xf numFmtId="181" fontId="9" fillId="4" borderId="3" xfId="3" applyNumberFormat="1" applyFont="1" applyFill="1" applyBorder="1" applyAlignment="1">
      <alignment horizontal="center" vertical="center"/>
    </xf>
    <xf numFmtId="181" fontId="10" fillId="3" borderId="1" xfId="3" applyNumberFormat="1" applyFont="1" applyFill="1" applyBorder="1" applyAlignment="1">
      <alignment horizontal="center" vertical="center"/>
    </xf>
    <xf numFmtId="181" fontId="10" fillId="0" borderId="1" xfId="3" applyNumberFormat="1" applyFont="1" applyBorder="1" applyAlignment="1">
      <alignment horizontal="center" vertical="center"/>
    </xf>
    <xf numFmtId="181" fontId="10" fillId="4" borderId="1" xfId="3" applyNumberFormat="1" applyFont="1" applyFill="1" applyBorder="1" applyAlignment="1">
      <alignment horizontal="center" vertical="center"/>
    </xf>
    <xf numFmtId="181" fontId="9" fillId="0" borderId="1" xfId="3" applyNumberFormat="1" applyFont="1" applyFill="1" applyBorder="1" applyAlignment="1">
      <alignment horizontal="center" vertical="center"/>
    </xf>
    <xf numFmtId="181" fontId="10" fillId="7" borderId="1" xfId="3" applyNumberFormat="1" applyFont="1" applyFill="1" applyBorder="1" applyAlignment="1">
      <alignment horizontal="center" vertical="center"/>
    </xf>
    <xf numFmtId="181" fontId="10" fillId="4" borderId="1" xfId="3" applyNumberFormat="1" applyFont="1" applyFill="1" applyBorder="1" applyAlignment="1">
      <alignment vertical="center"/>
    </xf>
    <xf numFmtId="0" fontId="11" fillId="0" borderId="1" xfId="0" applyFont="1" applyBorder="1" applyAlignment="1">
      <alignment horizontal="center" vertical="center"/>
    </xf>
    <xf numFmtId="0" fontId="12" fillId="0" borderId="0" xfId="0" applyFont="1" applyAlignment="1">
      <alignment horizontal="center" vertical="center"/>
    </xf>
    <xf numFmtId="176" fontId="0" fillId="0" borderId="1" xfId="1" applyFont="1" applyBorder="1" applyAlignment="1">
      <alignment horizontal="center" vertical="center"/>
    </xf>
    <xf numFmtId="176" fontId="0" fillId="0" borderId="1" xfId="0" applyNumberFormat="1" applyBorder="1" applyAlignment="1">
      <alignment horizontal="center" vertical="center"/>
    </xf>
    <xf numFmtId="0" fontId="11" fillId="0" borderId="1" xfId="0" applyFont="1" applyBorder="1" applyAlignment="1">
      <alignment horizontal="center" vertical="center"/>
    </xf>
    <xf numFmtId="0" fontId="11" fillId="0" borderId="1" xfId="0" applyFont="1" applyFill="1" applyBorder="1" applyAlignment="1">
      <alignment horizontal="left" vertical="center" wrapText="1"/>
    </xf>
    <xf numFmtId="0" fontId="11" fillId="0" borderId="2" xfId="0" applyFont="1" applyBorder="1" applyAlignment="1">
      <alignment horizontal="center" wrapText="1"/>
    </xf>
    <xf numFmtId="0" fontId="11" fillId="5" borderId="1" xfId="0" applyFont="1" applyFill="1" applyBorder="1" applyAlignment="1">
      <alignment horizontal="left" vertical="center" wrapText="1"/>
    </xf>
    <xf numFmtId="177" fontId="0" fillId="0" borderId="0" xfId="0" applyNumberFormat="1">
      <alignment vertical="center"/>
    </xf>
    <xf numFmtId="176" fontId="0" fillId="0" borderId="0" xfId="0" applyNumberFormat="1">
      <alignment vertical="center"/>
    </xf>
    <xf numFmtId="0" fontId="16" fillId="0" borderId="0" xfId="0" applyFont="1" applyAlignment="1">
      <alignment vertical="center"/>
    </xf>
    <xf numFmtId="0" fontId="11" fillId="0" borderId="1" xfId="2" applyFont="1" applyBorder="1" applyAlignment="1">
      <alignment horizontal="center" vertical="center"/>
    </xf>
    <xf numFmtId="43" fontId="11" fillId="0" borderId="1" xfId="5" applyFont="1" applyBorder="1" applyAlignment="1">
      <alignment horizontal="center" vertical="center"/>
    </xf>
    <xf numFmtId="0" fontId="11" fillId="0" borderId="1" xfId="0" applyFont="1" applyBorder="1" applyAlignment="1">
      <alignment vertical="center" wrapText="1"/>
    </xf>
    <xf numFmtId="0" fontId="0" fillId="0" borderId="0" xfId="0" applyFill="1" applyBorder="1" applyAlignment="1">
      <alignment horizontal="center" vertical="center"/>
    </xf>
    <xf numFmtId="176" fontId="0" fillId="0" borderId="1" xfId="0" applyNumberFormat="1" applyFill="1" applyBorder="1">
      <alignment vertical="center"/>
    </xf>
    <xf numFmtId="43" fontId="0" fillId="0" borderId="0" xfId="0" applyNumberFormat="1">
      <alignment vertical="center"/>
    </xf>
    <xf numFmtId="0" fontId="11" fillId="0" borderId="1" xfId="0" applyFont="1" applyBorder="1" applyAlignment="1">
      <alignment horizontal="center" vertical="center"/>
    </xf>
    <xf numFmtId="0" fontId="11" fillId="0" borderId="5" xfId="0" applyFont="1" applyBorder="1" applyAlignment="1">
      <alignment horizontal="center" vertical="center"/>
    </xf>
    <xf numFmtId="176" fontId="11" fillId="0" borderId="1" xfId="1" applyFont="1" applyBorder="1" applyAlignment="1">
      <alignment horizontal="center" vertical="center" wrapText="1"/>
    </xf>
    <xf numFmtId="176" fontId="11" fillId="0" borderId="5" xfId="1" applyFont="1" applyBorder="1" applyAlignment="1">
      <alignment horizontal="center" vertical="center" wrapText="1"/>
    </xf>
    <xf numFmtId="0" fontId="11" fillId="0" borderId="1" xfId="0" applyFont="1" applyBorder="1" applyAlignment="1">
      <alignment horizontal="center" vertical="center"/>
    </xf>
    <xf numFmtId="0" fontId="24" fillId="0" borderId="0" xfId="0" applyFont="1">
      <alignment vertical="center"/>
    </xf>
    <xf numFmtId="0" fontId="26" fillId="0" borderId="0" xfId="0" applyFont="1">
      <alignment vertical="center"/>
    </xf>
    <xf numFmtId="38" fontId="27" fillId="0" borderId="1" xfId="0" applyNumberFormat="1" applyFont="1" applyFill="1" applyBorder="1" applyAlignment="1">
      <alignment horizontal="center" vertical="center"/>
    </xf>
    <xf numFmtId="38" fontId="27" fillId="0" borderId="2" xfId="0" applyNumberFormat="1" applyFont="1" applyFill="1" applyBorder="1" applyAlignment="1">
      <alignment horizontal="center" vertical="center"/>
    </xf>
    <xf numFmtId="38" fontId="28" fillId="0" borderId="1" xfId="0" applyNumberFormat="1" applyFont="1" applyFill="1" applyBorder="1" applyAlignment="1">
      <alignment horizontal="center" vertical="center" wrapText="1"/>
    </xf>
    <xf numFmtId="38" fontId="29" fillId="0" borderId="1" xfId="0" applyNumberFormat="1" applyFont="1" applyFill="1" applyBorder="1" applyAlignment="1">
      <alignment horizontal="center" vertical="center" wrapText="1"/>
    </xf>
    <xf numFmtId="38" fontId="29" fillId="0" borderId="1" xfId="0" applyNumberFormat="1" applyFont="1" applyFill="1" applyBorder="1" applyAlignment="1">
      <alignment horizontal="center" vertical="center"/>
    </xf>
    <xf numFmtId="43" fontId="27" fillId="0" borderId="1" xfId="4" applyFont="1" applyFill="1" applyBorder="1" applyAlignment="1">
      <alignment horizontal="center" vertical="center"/>
    </xf>
    <xf numFmtId="43" fontId="27" fillId="10" borderId="1" xfId="4" applyFont="1" applyFill="1" applyBorder="1" applyAlignment="1">
      <alignment horizontal="center" vertical="center"/>
    </xf>
    <xf numFmtId="176" fontId="11" fillId="0" borderId="1" xfId="1" applyFont="1" applyBorder="1" applyAlignment="1">
      <alignment horizontal="center" vertical="center"/>
    </xf>
    <xf numFmtId="0" fontId="11" fillId="0" borderId="1" xfId="2" applyFont="1" applyBorder="1" applyAlignment="1">
      <alignment horizontal="center" vertical="center"/>
    </xf>
    <xf numFmtId="43" fontId="11" fillId="0" borderId="1" xfId="5" applyFont="1" applyBorder="1" applyAlignment="1">
      <alignment horizontal="center" vertical="center"/>
    </xf>
    <xf numFmtId="176" fontId="8" fillId="0" borderId="6" xfId="3" applyFont="1" applyBorder="1" applyAlignment="1">
      <alignment horizontal="center" vertical="center"/>
    </xf>
    <xf numFmtId="176" fontId="8" fillId="0" borderId="3" xfId="3" applyFont="1" applyBorder="1" applyAlignment="1">
      <alignment horizontal="center" vertical="center"/>
    </xf>
    <xf numFmtId="176" fontId="8" fillId="0" borderId="1" xfId="3" applyFont="1" applyBorder="1" applyAlignment="1">
      <alignment horizontal="center" vertical="center"/>
    </xf>
    <xf numFmtId="176" fontId="8" fillId="3" borderId="1" xfId="3" applyFont="1" applyFill="1" applyBorder="1" applyAlignment="1">
      <alignment horizontal="center" vertical="center"/>
    </xf>
    <xf numFmtId="43" fontId="11" fillId="4" borderId="1" xfId="5" applyFont="1" applyFill="1" applyBorder="1" applyAlignment="1">
      <alignment horizontal="center" vertical="center"/>
    </xf>
    <xf numFmtId="0" fontId="8" fillId="0" borderId="1" xfId="3" applyNumberFormat="1" applyFont="1" applyBorder="1" applyAlignment="1">
      <alignment horizontal="center" vertical="center" wrapText="1"/>
    </xf>
    <xf numFmtId="0" fontId="9" fillId="0" borderId="1" xfId="5" applyNumberFormat="1" applyFont="1" applyBorder="1" applyAlignment="1">
      <alignment horizontal="center" vertical="center"/>
    </xf>
    <xf numFmtId="0" fontId="9" fillId="0" borderId="1" xfId="3" applyNumberFormat="1" applyFont="1" applyBorder="1" applyAlignment="1">
      <alignment horizontal="center" vertical="center"/>
    </xf>
    <xf numFmtId="0" fontId="10" fillId="0" borderId="1" xfId="3" applyNumberFormat="1" applyFont="1" applyBorder="1" applyAlignment="1">
      <alignment horizontal="center" vertical="center"/>
    </xf>
    <xf numFmtId="0" fontId="10" fillId="4" borderId="1" xfId="3" applyNumberFormat="1" applyFont="1" applyFill="1" applyBorder="1" applyAlignment="1">
      <alignment horizontal="center" vertical="center"/>
    </xf>
    <xf numFmtId="0" fontId="9" fillId="0" borderId="1" xfId="3" applyNumberFormat="1" applyFont="1" applyFill="1" applyBorder="1" applyAlignment="1">
      <alignment horizontal="center" vertical="center"/>
    </xf>
    <xf numFmtId="43" fontId="10" fillId="0" borderId="1" xfId="5" applyFont="1" applyFill="1" applyBorder="1" applyAlignment="1">
      <alignment horizontal="center" vertical="center"/>
    </xf>
    <xf numFmtId="0" fontId="9" fillId="4" borderId="3" xfId="3" applyNumberFormat="1" applyFont="1" applyFill="1" applyBorder="1" applyAlignment="1">
      <alignment horizontal="center" vertical="center"/>
    </xf>
    <xf numFmtId="0" fontId="9" fillId="0" borderId="0" xfId="6" applyFont="1" applyAlignment="1">
      <alignment vertical="center"/>
    </xf>
    <xf numFmtId="0" fontId="14" fillId="0" borderId="0" xfId="6" applyFont="1" applyBorder="1" applyAlignment="1">
      <alignment horizontal="center" vertical="center"/>
    </xf>
    <xf numFmtId="0" fontId="14" fillId="0" borderId="0" xfId="6" applyNumberFormat="1" applyFont="1" applyBorder="1" applyAlignment="1">
      <alignment horizontal="center" vertical="center"/>
    </xf>
    <xf numFmtId="0" fontId="3" fillId="0" borderId="0" xfId="6" applyFont="1" applyAlignment="1">
      <alignment vertical="center"/>
    </xf>
    <xf numFmtId="0" fontId="3" fillId="0" borderId="0" xfId="6" applyFont="1" applyBorder="1" applyAlignment="1">
      <alignment horizontal="center" vertical="center"/>
    </xf>
    <xf numFmtId="0" fontId="8" fillId="0" borderId="0" xfId="6" applyFont="1" applyAlignment="1">
      <alignment vertical="center"/>
    </xf>
    <xf numFmtId="0" fontId="9" fillId="0" borderId="1" xfId="6" applyFont="1" applyBorder="1" applyAlignment="1">
      <alignment horizontal="center" vertical="center"/>
    </xf>
    <xf numFmtId="0" fontId="9" fillId="0" borderId="1" xfId="6" applyFont="1" applyBorder="1" applyAlignment="1">
      <alignment vertical="center"/>
    </xf>
    <xf numFmtId="0" fontId="5" fillId="0" borderId="0" xfId="6" applyNumberFormat="1"/>
    <xf numFmtId="0" fontId="5" fillId="0" borderId="0" xfId="6"/>
    <xf numFmtId="0" fontId="5" fillId="0" borderId="0" xfId="6" applyNumberFormat="1" applyAlignment="1">
      <alignment horizontal="center"/>
    </xf>
    <xf numFmtId="176" fontId="11" fillId="0" borderId="0" xfId="1" applyFont="1">
      <alignment vertical="center"/>
    </xf>
    <xf numFmtId="176" fontId="12" fillId="0" borderId="0" xfId="1" applyFont="1" applyAlignment="1">
      <alignment horizontal="center" vertical="center"/>
    </xf>
    <xf numFmtId="176" fontId="8" fillId="3" borderId="1" xfId="3" applyFont="1" applyFill="1" applyBorder="1" applyAlignment="1">
      <alignment horizontal="center" vertical="center"/>
    </xf>
    <xf numFmtId="0" fontId="16" fillId="0" borderId="0" xfId="0" applyFont="1" applyAlignment="1">
      <alignment horizontal="center" vertical="center"/>
    </xf>
    <xf numFmtId="0" fontId="0" fillId="0" borderId="0" xfId="0" applyFont="1">
      <alignment vertical="center"/>
    </xf>
    <xf numFmtId="0" fontId="11" fillId="0" borderId="1" xfId="0" applyFont="1" applyBorder="1" applyAlignment="1">
      <alignment horizontal="center" vertical="center"/>
    </xf>
    <xf numFmtId="0" fontId="11" fillId="0" borderId="6" xfId="0" applyFont="1" applyBorder="1" applyAlignment="1">
      <alignment horizontal="center" vertical="center"/>
    </xf>
    <xf numFmtId="38" fontId="28" fillId="11" borderId="1" xfId="0" applyNumberFormat="1" applyFont="1" applyFill="1" applyBorder="1" applyAlignment="1">
      <alignment horizontal="center" vertical="center" wrapText="1"/>
    </xf>
    <xf numFmtId="43" fontId="27" fillId="11" borderId="1" xfId="4" applyFont="1" applyFill="1" applyBorder="1" applyAlignment="1">
      <alignment horizontal="center" vertical="center"/>
    </xf>
    <xf numFmtId="0" fontId="11" fillId="0" borderId="2" xfId="0" applyFont="1" applyFill="1" applyBorder="1" applyAlignment="1">
      <alignment horizontal="center" vertical="center" wrapText="1"/>
    </xf>
    <xf numFmtId="0" fontId="11" fillId="0" borderId="2" xfId="0" applyFont="1" applyBorder="1" applyAlignment="1">
      <alignment horizontal="center" vertical="center"/>
    </xf>
    <xf numFmtId="0" fontId="11" fillId="0" borderId="1" xfId="0" applyFont="1" applyBorder="1" applyAlignment="1">
      <alignment horizontal="center" vertical="center"/>
    </xf>
    <xf numFmtId="0" fontId="32" fillId="0" borderId="0" xfId="0" applyFont="1">
      <alignment vertical="center"/>
    </xf>
    <xf numFmtId="0" fontId="32" fillId="0" borderId="0" xfId="0" applyFont="1" applyAlignment="1">
      <alignment vertical="center"/>
    </xf>
    <xf numFmtId="0" fontId="11" fillId="0" borderId="2" xfId="0" applyFont="1" applyBorder="1" applyAlignment="1">
      <alignment horizontal="center" vertical="center"/>
    </xf>
    <xf numFmtId="0" fontId="11" fillId="0" borderId="6" xfId="0" applyFont="1" applyBorder="1" applyAlignment="1">
      <alignment horizontal="center" vertical="center"/>
    </xf>
    <xf numFmtId="0" fontId="11" fillId="0" borderId="1" xfId="0" applyFont="1" applyBorder="1" applyAlignment="1">
      <alignment horizontal="center" vertical="center"/>
    </xf>
    <xf numFmtId="38" fontId="28" fillId="11" borderId="2" xfId="0" quotePrefix="1" applyNumberFormat="1" applyFont="1" applyFill="1" applyBorder="1" applyAlignment="1">
      <alignment horizontal="center" vertical="center"/>
    </xf>
    <xf numFmtId="0" fontId="11" fillId="0" borderId="1" xfId="0" applyFont="1" applyBorder="1" applyAlignment="1">
      <alignment horizontal="center" vertical="center"/>
    </xf>
    <xf numFmtId="0" fontId="0" fillId="12" borderId="0" xfId="0" applyFill="1">
      <alignment vertical="center"/>
    </xf>
    <xf numFmtId="43" fontId="0" fillId="12" borderId="0" xfId="0" applyNumberFormat="1" applyFill="1">
      <alignment vertical="center"/>
    </xf>
    <xf numFmtId="0" fontId="0" fillId="0" borderId="0" xfId="0" applyAlignment="1">
      <alignment horizontal="center" vertical="center"/>
    </xf>
    <xf numFmtId="0" fontId="33" fillId="0" borderId="0" xfId="0" applyFont="1" applyAlignment="1">
      <alignment horizontal="center" vertical="center"/>
    </xf>
    <xf numFmtId="0" fontId="34" fillId="0" borderId="13" xfId="0" applyFont="1" applyBorder="1" applyAlignment="1">
      <alignment horizontal="center" vertical="center"/>
    </xf>
    <xf numFmtId="0" fontId="25" fillId="0" borderId="0" xfId="0" applyFont="1" applyAlignment="1">
      <alignment horizontal="center" vertical="center"/>
    </xf>
    <xf numFmtId="0" fontId="16" fillId="0" borderId="0" xfId="0" applyFont="1" applyAlignment="1">
      <alignment horizontal="center" vertical="center"/>
    </xf>
    <xf numFmtId="0" fontId="11" fillId="0" borderId="2" xfId="0" applyFont="1" applyBorder="1" applyAlignment="1">
      <alignment horizontal="center" vertical="center"/>
    </xf>
    <xf numFmtId="0" fontId="11" fillId="0" borderId="6" xfId="0" applyFont="1" applyBorder="1" applyAlignment="1">
      <alignment horizontal="center" vertical="center"/>
    </xf>
    <xf numFmtId="0" fontId="11" fillId="0" borderId="3" xfId="0" applyFont="1" applyBorder="1" applyAlignment="1">
      <alignment horizontal="center" vertical="center"/>
    </xf>
    <xf numFmtId="0" fontId="16" fillId="0" borderId="0" xfId="0" applyFont="1" applyAlignment="1">
      <alignment horizontal="right"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1" xfId="0" applyFont="1" applyBorder="1" applyAlignment="1">
      <alignment horizontal="center" vertical="center"/>
    </xf>
    <xf numFmtId="0" fontId="19" fillId="0" borderId="0" xfId="20" applyFont="1" applyAlignment="1">
      <alignment horizontal="center" vertical="center"/>
    </xf>
    <xf numFmtId="38" fontId="28" fillId="10" borderId="2" xfId="0" applyNumberFormat="1" applyFont="1" applyFill="1" applyBorder="1" applyAlignment="1">
      <alignment horizontal="center" vertical="center" wrapText="1"/>
    </xf>
    <xf numFmtId="38" fontId="27" fillId="10" borderId="3" xfId="0" applyNumberFormat="1" applyFont="1" applyFill="1" applyBorder="1" applyAlignment="1">
      <alignment horizontal="center" vertical="center" wrapText="1"/>
    </xf>
    <xf numFmtId="38" fontId="28" fillId="10" borderId="2" xfId="0" applyNumberFormat="1" applyFont="1" applyFill="1" applyBorder="1" applyAlignment="1">
      <alignment horizontal="center" vertical="center"/>
    </xf>
    <xf numFmtId="38" fontId="27" fillId="10" borderId="3" xfId="0" applyNumberFormat="1" applyFont="1" applyFill="1" applyBorder="1" applyAlignment="1">
      <alignment horizontal="center" vertical="center"/>
    </xf>
    <xf numFmtId="38" fontId="28" fillId="10" borderId="1" xfId="0" applyNumberFormat="1" applyFont="1" applyFill="1" applyBorder="1" applyAlignment="1">
      <alignment horizontal="center" vertical="center"/>
    </xf>
    <xf numFmtId="38" fontId="27" fillId="10" borderId="1" xfId="0" applyNumberFormat="1" applyFont="1" applyFill="1" applyBorder="1" applyAlignment="1">
      <alignment horizontal="center" vertical="center"/>
    </xf>
    <xf numFmtId="0" fontId="19" fillId="0" borderId="0" xfId="20" applyFont="1" applyBorder="1" applyAlignment="1">
      <alignment horizontal="center" vertical="center"/>
    </xf>
    <xf numFmtId="38" fontId="28" fillId="11" borderId="2" xfId="0" applyNumberFormat="1" applyFont="1" applyFill="1" applyBorder="1" applyAlignment="1">
      <alignment horizontal="center" vertical="center" wrapText="1"/>
    </xf>
    <xf numFmtId="38" fontId="28" fillId="11" borderId="3" xfId="0" applyNumberFormat="1" applyFont="1" applyFill="1" applyBorder="1" applyAlignment="1">
      <alignment horizontal="center" vertical="center" wrapText="1"/>
    </xf>
    <xf numFmtId="176" fontId="11" fillId="0" borderId="1" xfId="1" applyFont="1" applyBorder="1" applyAlignment="1">
      <alignment horizontal="center" vertical="center"/>
    </xf>
    <xf numFmtId="0" fontId="16" fillId="0" borderId="0" xfId="2" applyFont="1" applyAlignment="1">
      <alignment horizontal="center" vertical="center"/>
    </xf>
    <xf numFmtId="0" fontId="11" fillId="0" borderId="1" xfId="2" applyFont="1" applyBorder="1" applyAlignment="1">
      <alignment horizontal="center" vertical="center"/>
    </xf>
    <xf numFmtId="0" fontId="11" fillId="4" borderId="1" xfId="2" applyFont="1" applyFill="1" applyBorder="1" applyAlignment="1">
      <alignment horizontal="center" vertical="center"/>
    </xf>
    <xf numFmtId="0" fontId="11" fillId="2" borderId="1" xfId="2" applyFont="1" applyFill="1" applyBorder="1" applyAlignment="1">
      <alignment horizontal="center" vertical="center"/>
    </xf>
    <xf numFmtId="0" fontId="11" fillId="0" borderId="1" xfId="2" applyFont="1" applyBorder="1" applyAlignment="1">
      <alignment horizontal="center" vertical="center" wrapText="1"/>
    </xf>
    <xf numFmtId="43" fontId="11" fillId="0" borderId="1" xfId="5" applyFont="1" applyBorder="1" applyAlignment="1">
      <alignment horizontal="center" vertical="center"/>
    </xf>
    <xf numFmtId="0" fontId="12" fillId="0" borderId="0" xfId="0" applyFont="1" applyAlignment="1">
      <alignment horizontal="center" vertical="center"/>
    </xf>
    <xf numFmtId="179" fontId="11" fillId="0" borderId="1" xfId="1" applyNumberFormat="1" applyFont="1" applyBorder="1" applyAlignment="1">
      <alignment horizontal="center" vertical="center"/>
    </xf>
    <xf numFmtId="0" fontId="11" fillId="2" borderId="1" xfId="0" applyFont="1" applyFill="1" applyBorder="1" applyAlignment="1">
      <alignment horizontal="center" vertical="center"/>
    </xf>
    <xf numFmtId="0" fontId="12" fillId="0" borderId="0" xfId="2" applyFont="1" applyAlignment="1">
      <alignment horizontal="center" vertical="center"/>
    </xf>
    <xf numFmtId="0" fontId="11" fillId="0" borderId="4" xfId="2" applyFont="1" applyBorder="1" applyAlignment="1">
      <alignment horizontal="center" vertical="center"/>
    </xf>
    <xf numFmtId="0" fontId="11" fillId="0" borderId="5" xfId="2" applyFont="1" applyBorder="1" applyAlignment="1">
      <alignment horizontal="center" vertical="center"/>
    </xf>
    <xf numFmtId="0" fontId="11" fillId="0" borderId="2" xfId="2" applyFont="1" applyBorder="1" applyAlignment="1">
      <alignment horizontal="center" vertical="center"/>
    </xf>
    <xf numFmtId="0" fontId="11" fillId="0" borderId="3" xfId="2" applyFont="1" applyBorder="1" applyAlignment="1">
      <alignment horizontal="center" vertical="center"/>
    </xf>
    <xf numFmtId="0" fontId="11" fillId="4" borderId="2" xfId="2" applyFont="1" applyFill="1" applyBorder="1" applyAlignment="1">
      <alignment horizontal="center" vertical="center"/>
    </xf>
    <xf numFmtId="0" fontId="11" fillId="4" borderId="3" xfId="2" applyFont="1" applyFill="1" applyBorder="1" applyAlignment="1">
      <alignment horizontal="center" vertical="center"/>
    </xf>
    <xf numFmtId="0" fontId="11" fillId="2" borderId="2" xfId="2" applyFont="1" applyFill="1" applyBorder="1" applyAlignment="1">
      <alignment horizontal="center" vertical="center"/>
    </xf>
    <xf numFmtId="0" fontId="11" fillId="2" borderId="3" xfId="2" applyFont="1" applyFill="1" applyBorder="1" applyAlignment="1">
      <alignment horizontal="center" vertical="center"/>
    </xf>
    <xf numFmtId="177" fontId="11" fillId="0" borderId="4" xfId="2" applyNumberFormat="1" applyFont="1" applyBorder="1" applyAlignment="1">
      <alignment horizontal="center" vertical="center" wrapText="1"/>
    </xf>
    <xf numFmtId="177" fontId="11" fillId="0" borderId="5" xfId="2" applyNumberFormat="1" applyFont="1" applyBorder="1" applyAlignment="1">
      <alignment horizontal="center" vertical="center" wrapText="1"/>
    </xf>
    <xf numFmtId="179" fontId="11" fillId="0" borderId="4" xfId="1" applyNumberFormat="1" applyFont="1" applyBorder="1" applyAlignment="1">
      <alignment horizontal="center" vertical="center"/>
    </xf>
    <xf numFmtId="179" fontId="11" fillId="0" borderId="5" xfId="1" applyNumberFormat="1" applyFont="1" applyBorder="1" applyAlignment="1">
      <alignment horizontal="center" vertical="center"/>
    </xf>
    <xf numFmtId="177" fontId="11" fillId="0" borderId="1" xfId="2" applyNumberFormat="1" applyFont="1" applyBorder="1" applyAlignment="1">
      <alignment horizontal="center" vertical="center" wrapText="1"/>
    </xf>
    <xf numFmtId="177" fontId="11" fillId="0" borderId="1" xfId="2" applyNumberFormat="1" applyFont="1" applyBorder="1" applyAlignment="1">
      <alignment horizontal="center" vertical="center"/>
    </xf>
    <xf numFmtId="0" fontId="9" fillId="4" borderId="2" xfId="0" applyFont="1" applyFill="1" applyBorder="1" applyAlignment="1">
      <alignment horizontal="center" vertical="center"/>
    </xf>
    <xf numFmtId="0" fontId="9" fillId="4" borderId="3" xfId="0" applyFont="1" applyFill="1" applyBorder="1" applyAlignment="1">
      <alignment horizontal="center" vertical="center"/>
    </xf>
    <xf numFmtId="0" fontId="12" fillId="0" borderId="0"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176" fontId="8" fillId="0" borderId="8" xfId="3" applyFont="1" applyBorder="1" applyAlignment="1">
      <alignment horizontal="center" vertical="center"/>
    </xf>
    <xf numFmtId="176" fontId="8" fillId="0" borderId="9" xfId="3" applyFont="1" applyBorder="1" applyAlignment="1">
      <alignment horizontal="center" vertical="center"/>
    </xf>
    <xf numFmtId="176" fontId="8" fillId="0" borderId="10" xfId="3" applyFont="1" applyBorder="1" applyAlignment="1">
      <alignment horizontal="center" vertical="center"/>
    </xf>
    <xf numFmtId="176" fontId="8" fillId="0" borderId="11" xfId="3" applyFont="1" applyBorder="1" applyAlignment="1">
      <alignment horizontal="center" vertical="center"/>
    </xf>
    <xf numFmtId="176" fontId="8" fillId="0" borderId="2" xfId="3" applyFont="1" applyBorder="1" applyAlignment="1">
      <alignment horizontal="center" vertical="center"/>
    </xf>
    <xf numFmtId="176" fontId="8" fillId="0" borderId="6" xfId="3" applyFont="1" applyBorder="1" applyAlignment="1">
      <alignment horizontal="center" vertical="center"/>
    </xf>
    <xf numFmtId="176" fontId="8" fillId="0" borderId="3" xfId="3" applyFont="1" applyBorder="1" applyAlignment="1">
      <alignment horizontal="center" vertical="center"/>
    </xf>
    <xf numFmtId="176" fontId="8" fillId="0" borderId="1" xfId="3" applyFont="1" applyBorder="1" applyAlignment="1">
      <alignment horizontal="center" vertical="center"/>
    </xf>
    <xf numFmtId="176" fontId="8" fillId="3" borderId="1" xfId="3" applyFont="1" applyFill="1" applyBorder="1" applyAlignment="1">
      <alignment horizontal="center" vertical="center"/>
    </xf>
    <xf numFmtId="176" fontId="8" fillId="3" borderId="1" xfId="1" applyFont="1" applyFill="1" applyBorder="1" applyAlignment="1">
      <alignment horizontal="center" vertical="center"/>
    </xf>
    <xf numFmtId="176" fontId="8" fillId="0" borderId="2" xfId="1" applyFont="1" applyBorder="1" applyAlignment="1">
      <alignment horizontal="center" vertical="center"/>
    </xf>
    <xf numFmtId="176" fontId="8" fillId="0" borderId="6" xfId="1" applyFont="1" applyBorder="1" applyAlignment="1">
      <alignment horizontal="center" vertical="center"/>
    </xf>
    <xf numFmtId="176" fontId="8" fillId="0" borderId="3" xfId="1" applyFont="1" applyBorder="1" applyAlignment="1">
      <alignment horizontal="center" vertical="center"/>
    </xf>
    <xf numFmtId="176" fontId="8" fillId="0" borderId="1" xfId="1" applyFont="1" applyBorder="1" applyAlignment="1">
      <alignment horizontal="center" vertical="center"/>
    </xf>
    <xf numFmtId="0" fontId="8" fillId="0" borderId="5" xfId="0" applyFont="1" applyBorder="1" applyAlignment="1">
      <alignment horizontal="center" vertical="center"/>
    </xf>
    <xf numFmtId="176" fontId="8" fillId="0" borderId="8" xfId="1" applyFont="1" applyBorder="1" applyAlignment="1">
      <alignment horizontal="center" vertical="center"/>
    </xf>
    <xf numFmtId="176" fontId="8" fillId="0" borderId="9" xfId="1" applyFont="1" applyBorder="1" applyAlignment="1">
      <alignment horizontal="center" vertical="center"/>
    </xf>
    <xf numFmtId="176" fontId="8" fillId="0" borderId="10" xfId="1" applyFont="1" applyBorder="1" applyAlignment="1">
      <alignment horizontal="center" vertical="center"/>
    </xf>
    <xf numFmtId="176" fontId="8" fillId="0" borderId="11" xfId="1" applyFont="1" applyBorder="1" applyAlignment="1">
      <alignment horizontal="center" vertical="center"/>
    </xf>
    <xf numFmtId="0" fontId="12" fillId="0" borderId="14" xfId="0" applyFont="1" applyBorder="1" applyAlignment="1">
      <alignment horizontal="center" vertical="center"/>
    </xf>
    <xf numFmtId="0" fontId="9" fillId="4" borderId="2" xfId="6" applyFont="1" applyFill="1" applyBorder="1" applyAlignment="1">
      <alignment horizontal="center" vertical="center"/>
    </xf>
    <xf numFmtId="0" fontId="9" fillId="4" borderId="3" xfId="6" applyFont="1" applyFill="1" applyBorder="1" applyAlignment="1">
      <alignment horizontal="center" vertical="center"/>
    </xf>
    <xf numFmtId="176" fontId="8" fillId="0" borderId="2" xfId="3" applyFont="1" applyBorder="1" applyAlignment="1">
      <alignment horizontal="center" vertical="center" wrapText="1"/>
    </xf>
    <xf numFmtId="176" fontId="8" fillId="0" borderId="3" xfId="3" applyFont="1" applyBorder="1" applyAlignment="1">
      <alignment horizontal="center" vertical="center" wrapText="1"/>
    </xf>
    <xf numFmtId="0" fontId="8" fillId="0" borderId="4" xfId="6" applyFont="1" applyBorder="1" applyAlignment="1">
      <alignment horizontal="center" vertical="center"/>
    </xf>
    <xf numFmtId="0" fontId="8" fillId="0" borderId="7" xfId="6" applyFont="1" applyBorder="1" applyAlignment="1">
      <alignment horizontal="center" vertical="center"/>
    </xf>
    <xf numFmtId="0" fontId="8" fillId="0" borderId="5" xfId="6" applyFont="1" applyBorder="1" applyAlignment="1">
      <alignment horizontal="center" vertical="center"/>
    </xf>
    <xf numFmtId="0" fontId="12" fillId="0" borderId="0" xfId="6" applyFont="1" applyBorder="1" applyAlignment="1">
      <alignment horizontal="center" vertical="center"/>
    </xf>
    <xf numFmtId="176" fontId="11" fillId="0" borderId="1" xfId="1" applyFont="1" applyBorder="1" applyAlignment="1">
      <alignment horizontal="center" vertical="center" wrapText="1"/>
    </xf>
    <xf numFmtId="176" fontId="11" fillId="0" borderId="9" xfId="1" applyFont="1" applyBorder="1" applyAlignment="1">
      <alignment horizontal="center" vertical="center" wrapText="1"/>
    </xf>
    <xf numFmtId="176" fontId="11" fillId="0" borderId="11" xfId="1" applyFont="1" applyBorder="1" applyAlignment="1">
      <alignment horizontal="center" vertical="center" wrapText="1"/>
    </xf>
    <xf numFmtId="176" fontId="11" fillId="0" borderId="4" xfId="1" applyFont="1" applyBorder="1" applyAlignment="1">
      <alignment horizontal="center" vertical="center" wrapText="1"/>
    </xf>
    <xf numFmtId="176" fontId="11" fillId="0" borderId="5" xfId="1" applyFont="1" applyBorder="1" applyAlignment="1">
      <alignment horizontal="center" vertical="center" wrapText="1"/>
    </xf>
    <xf numFmtId="0" fontId="11" fillId="0" borderId="7" xfId="0" applyFont="1" applyBorder="1" applyAlignment="1">
      <alignment horizontal="center" vertical="center"/>
    </xf>
    <xf numFmtId="176" fontId="11" fillId="0" borderId="2" xfId="1" applyFont="1" applyBorder="1" applyAlignment="1">
      <alignment horizontal="center" vertical="center" wrapText="1"/>
    </xf>
    <xf numFmtId="176" fontId="11" fillId="0" borderId="6" xfId="1" applyFont="1" applyBorder="1" applyAlignment="1">
      <alignment horizontal="center" vertical="center" wrapText="1"/>
    </xf>
    <xf numFmtId="176" fontId="11" fillId="0" borderId="3" xfId="1" applyFont="1" applyBorder="1" applyAlignment="1">
      <alignment horizontal="center" vertical="center" wrapText="1"/>
    </xf>
    <xf numFmtId="176" fontId="11" fillId="0" borderId="2" xfId="1" applyFont="1" applyBorder="1" applyAlignment="1">
      <alignment horizontal="center" vertical="center"/>
    </xf>
    <xf numFmtId="176" fontId="11" fillId="0" borderId="6" xfId="1" applyFont="1" applyBorder="1" applyAlignment="1">
      <alignment horizontal="center" vertical="center"/>
    </xf>
    <xf numFmtId="176" fontId="11" fillId="0" borderId="3" xfId="1" applyFont="1" applyBorder="1" applyAlignment="1">
      <alignment horizontal="center" vertical="center"/>
    </xf>
    <xf numFmtId="176" fontId="11" fillId="0" borderId="2" xfId="1" applyFont="1" applyFill="1" applyBorder="1" applyAlignment="1">
      <alignment horizontal="center" vertical="center" wrapText="1"/>
    </xf>
    <xf numFmtId="176" fontId="11" fillId="0" borderId="3" xfId="1" applyFont="1" applyFill="1" applyBorder="1" applyAlignment="1">
      <alignment horizontal="center" vertical="center" wrapText="1"/>
    </xf>
    <xf numFmtId="176" fontId="0" fillId="5" borderId="1" xfId="1" applyFont="1" applyFill="1" applyBorder="1" applyAlignment="1">
      <alignment horizontal="center" vertical="center"/>
    </xf>
  </cellXfs>
  <cellStyles count="46">
    <cellStyle name="百分比 2" xfId="8"/>
    <cellStyle name="百分比 2 2" xfId="21"/>
    <cellStyle name="百分比 2 2 2" xfId="30"/>
    <cellStyle name="差_资金投入产出对比各月汇总" xfId="22"/>
    <cellStyle name="常规" xfId="0" builtinId="0"/>
    <cellStyle name="常规 10" xfId="44"/>
    <cellStyle name="常规 2" xfId="2"/>
    <cellStyle name="常规 2 2" xfId="9"/>
    <cellStyle name="常规 2 2 2" xfId="31"/>
    <cellStyle name="常规 2 3" xfId="10"/>
    <cellStyle name="常规 2 3 2" xfId="32"/>
    <cellStyle name="常规 2 4" xfId="23"/>
    <cellStyle name="常规 2 4 2" xfId="33"/>
    <cellStyle name="常规 2 5" xfId="18"/>
    <cellStyle name="常规 3" xfId="6"/>
    <cellStyle name="常规 3 2" xfId="24"/>
    <cellStyle name="常规 3 2 2" xfId="34"/>
    <cellStyle name="常规 4" xfId="7"/>
    <cellStyle name="常规 4 2" xfId="26"/>
    <cellStyle name="常规 4 2 2" xfId="35"/>
    <cellStyle name="常规 4_资金投入产出对比各月汇总" xfId="25"/>
    <cellStyle name="常规 5" xfId="11"/>
    <cellStyle name="常规 6" xfId="12"/>
    <cellStyle name="常规 7" xfId="13"/>
    <cellStyle name="常规 8" xfId="17"/>
    <cellStyle name="常规 9" xfId="20"/>
    <cellStyle name="好_资金投入产出对比各月汇总" xfId="27"/>
    <cellStyle name="千位分隔" xfId="1" builtinId="3"/>
    <cellStyle name="千位分隔 2" xfId="3"/>
    <cellStyle name="千位分隔 2 2" xfId="4"/>
    <cellStyle name="千位分隔 2 2 2" xfId="36"/>
    <cellStyle name="千位分隔 3" xfId="5"/>
    <cellStyle name="千位分隔 3 2" xfId="28"/>
    <cellStyle name="千位分隔 3 2 2" xfId="37"/>
    <cellStyle name="千位分隔 3 3" xfId="38"/>
    <cellStyle name="千位分隔 4" xfId="14"/>
    <cellStyle name="千位分隔 4 2" xfId="29"/>
    <cellStyle name="千位分隔 4 2 2" xfId="39"/>
    <cellStyle name="千位分隔 4 3" xfId="40"/>
    <cellStyle name="千位分隔 5" xfId="19"/>
    <cellStyle name="千位分隔 5 2" xfId="41"/>
    <cellStyle name="千位分隔 6" xfId="42"/>
    <cellStyle name="千位分隔 7" xfId="45"/>
    <cellStyle name="千位分隔[0] 2" xfId="15"/>
    <cellStyle name="千位分隔[0] 3" xfId="16"/>
    <cellStyle name="千位分隔[0] 3 2"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19050</xdr:colOff>
      <xdr:row>22</xdr:row>
      <xdr:rowOff>457200</xdr:rowOff>
    </xdr:from>
    <xdr:to>
      <xdr:col>4</xdr:col>
      <xdr:colOff>666750</xdr:colOff>
      <xdr:row>22</xdr:row>
      <xdr:rowOff>457200</xdr:rowOff>
    </xdr:to>
    <xdr:cxnSp macro="">
      <xdr:nvCxnSpPr>
        <xdr:cNvPr id="7" name="直接连接符 6"/>
        <xdr:cNvCxnSpPr/>
      </xdr:nvCxnSpPr>
      <xdr:spPr>
        <a:xfrm>
          <a:off x="1390650" y="5448300"/>
          <a:ext cx="20193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676275</xdr:colOff>
      <xdr:row>23</xdr:row>
      <xdr:rowOff>409575</xdr:rowOff>
    </xdr:from>
    <xdr:to>
      <xdr:col>17</xdr:col>
      <xdr:colOff>590550</xdr:colOff>
      <xdr:row>23</xdr:row>
      <xdr:rowOff>409575</xdr:rowOff>
    </xdr:to>
    <xdr:cxnSp macro="">
      <xdr:nvCxnSpPr>
        <xdr:cNvPr id="8" name="直接连接符 7"/>
        <xdr:cNvCxnSpPr/>
      </xdr:nvCxnSpPr>
      <xdr:spPr>
        <a:xfrm>
          <a:off x="8905875" y="5400675"/>
          <a:ext cx="33432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647700</xdr:colOff>
      <xdr:row>25</xdr:row>
      <xdr:rowOff>466725</xdr:rowOff>
    </xdr:from>
    <xdr:to>
      <xdr:col>4</xdr:col>
      <xdr:colOff>609600</xdr:colOff>
      <xdr:row>25</xdr:row>
      <xdr:rowOff>466725</xdr:rowOff>
    </xdr:to>
    <xdr:cxnSp macro="">
      <xdr:nvCxnSpPr>
        <xdr:cNvPr id="9" name="直接连接符 8"/>
        <xdr:cNvCxnSpPr/>
      </xdr:nvCxnSpPr>
      <xdr:spPr>
        <a:xfrm>
          <a:off x="1333500" y="7172325"/>
          <a:ext cx="20193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676275</xdr:colOff>
      <xdr:row>23</xdr:row>
      <xdr:rowOff>419100</xdr:rowOff>
    </xdr:from>
    <xdr:to>
      <xdr:col>4</xdr:col>
      <xdr:colOff>638175</xdr:colOff>
      <xdr:row>23</xdr:row>
      <xdr:rowOff>419100</xdr:rowOff>
    </xdr:to>
    <xdr:cxnSp macro="">
      <xdr:nvCxnSpPr>
        <xdr:cNvPr id="11" name="直接连接符 10"/>
        <xdr:cNvCxnSpPr/>
      </xdr:nvCxnSpPr>
      <xdr:spPr>
        <a:xfrm>
          <a:off x="1362075" y="7124700"/>
          <a:ext cx="20193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24</xdr:row>
      <xdr:rowOff>419100</xdr:rowOff>
    </xdr:from>
    <xdr:to>
      <xdr:col>17</xdr:col>
      <xdr:colOff>600075</xdr:colOff>
      <xdr:row>24</xdr:row>
      <xdr:rowOff>419100</xdr:rowOff>
    </xdr:to>
    <xdr:cxnSp macro="">
      <xdr:nvCxnSpPr>
        <xdr:cNvPr id="13" name="直接连接符 12"/>
        <xdr:cNvCxnSpPr/>
      </xdr:nvCxnSpPr>
      <xdr:spPr>
        <a:xfrm>
          <a:off x="8915400" y="5981700"/>
          <a:ext cx="33432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666750</xdr:colOff>
      <xdr:row>24</xdr:row>
      <xdr:rowOff>438150</xdr:rowOff>
    </xdr:from>
    <xdr:to>
      <xdr:col>4</xdr:col>
      <xdr:colOff>628650</xdr:colOff>
      <xdr:row>24</xdr:row>
      <xdr:rowOff>438150</xdr:rowOff>
    </xdr:to>
    <xdr:cxnSp macro="">
      <xdr:nvCxnSpPr>
        <xdr:cNvPr id="14" name="直接连接符 13"/>
        <xdr:cNvCxnSpPr/>
      </xdr:nvCxnSpPr>
      <xdr:spPr>
        <a:xfrm>
          <a:off x="1352550" y="6572250"/>
          <a:ext cx="20193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28575</xdr:colOff>
      <xdr:row>9</xdr:row>
      <xdr:rowOff>161925</xdr:rowOff>
    </xdr:from>
    <xdr:to>
      <xdr:col>19</xdr:col>
      <xdr:colOff>428625</xdr:colOff>
      <xdr:row>9</xdr:row>
      <xdr:rowOff>161925</xdr:rowOff>
    </xdr:to>
    <xdr:cxnSp macro="">
      <xdr:nvCxnSpPr>
        <xdr:cNvPr id="15" name="直接连接符 14"/>
        <xdr:cNvCxnSpPr/>
      </xdr:nvCxnSpPr>
      <xdr:spPr>
        <a:xfrm>
          <a:off x="1400175" y="2390775"/>
          <a:ext cx="12058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0</xdr:colOff>
      <xdr:row>0</xdr:row>
      <xdr:rowOff>0</xdr:rowOff>
    </xdr:from>
    <xdr:to>
      <xdr:col>2</xdr:col>
      <xdr:colOff>571500</xdr:colOff>
      <xdr:row>4</xdr:row>
      <xdr:rowOff>57150</xdr:rowOff>
    </xdr:to>
    <xdr:pic>
      <xdr:nvPicPr>
        <xdr:cNvPr id="10" name="图片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4310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externalLinkPath" Target="/_5.&#36164;&#37329;&#25237;&#20837;&#20135;&#20986;&#24635;&#34920;/2014-2015&#24180;&#21508;&#26376;&#36164;&#37329;&#25237;&#20837;&#19982;&#20135;&#20986;&#24773;&#20917;&#23545;&#27604;-201504-V0508A.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6"/>
  <sheetViews>
    <sheetView showGridLines="0" workbookViewId="0">
      <selection activeCell="B19" sqref="B19"/>
    </sheetView>
  </sheetViews>
  <sheetFormatPr defaultRowHeight="14.25"/>
  <sheetData>
    <row r="2" spans="1:17">
      <c r="A2" s="37"/>
    </row>
    <row r="7" spans="1:17" s="270" customFormat="1" ht="61.5">
      <c r="E7" s="271" t="s">
        <v>446</v>
      </c>
      <c r="F7" s="271"/>
      <c r="G7" s="271"/>
      <c r="H7" s="271"/>
      <c r="I7" s="271"/>
      <c r="J7" s="271"/>
      <c r="K7" s="271"/>
      <c r="L7" s="271"/>
    </row>
    <row r="9" spans="1:17">
      <c r="Q9" t="s">
        <v>449</v>
      </c>
    </row>
    <row r="15" spans="1:17" ht="46.5">
      <c r="G15" s="280" t="s">
        <v>438</v>
      </c>
      <c r="H15" s="280"/>
      <c r="I15" s="280"/>
      <c r="J15" s="280"/>
      <c r="K15" s="280"/>
      <c r="L15" s="280"/>
      <c r="M15" s="280"/>
      <c r="N15" s="280"/>
      <c r="O15" s="280"/>
      <c r="P15" s="280"/>
    </row>
    <row r="17" spans="3:15" ht="23.25" thickBot="1">
      <c r="J17" s="281" t="s">
        <v>437</v>
      </c>
      <c r="K17" s="281"/>
      <c r="L17" s="281"/>
    </row>
    <row r="18" spans="3:15" ht="15" thickTop="1"/>
    <row r="23" spans="3:15" ht="45" customHeight="1">
      <c r="C23" t="s">
        <v>439</v>
      </c>
      <c r="D23" s="279" t="s">
        <v>448</v>
      </c>
      <c r="E23" s="279"/>
    </row>
    <row r="24" spans="3:15" ht="45" customHeight="1">
      <c r="C24" s="32" t="s">
        <v>435</v>
      </c>
      <c r="D24" s="279" t="s">
        <v>440</v>
      </c>
      <c r="E24" s="279"/>
      <c r="N24" t="s">
        <v>436</v>
      </c>
      <c r="O24" t="s">
        <v>447</v>
      </c>
    </row>
    <row r="25" spans="3:15" ht="45" customHeight="1">
      <c r="C25" s="32" t="s">
        <v>434</v>
      </c>
      <c r="D25" s="279" t="s">
        <v>444</v>
      </c>
      <c r="E25" s="279"/>
      <c r="N25" t="s">
        <v>442</v>
      </c>
      <c r="O25" t="s">
        <v>443</v>
      </c>
    </row>
    <row r="26" spans="3:15" ht="45" customHeight="1">
      <c r="C26" s="32" t="s">
        <v>433</v>
      </c>
      <c r="D26" s="279" t="s">
        <v>441</v>
      </c>
      <c r="E26" s="279"/>
    </row>
  </sheetData>
  <mergeCells count="6">
    <mergeCell ref="D26:E26"/>
    <mergeCell ref="G15:P15"/>
    <mergeCell ref="D23:E23"/>
    <mergeCell ref="D24:E24"/>
    <mergeCell ref="J17:L17"/>
    <mergeCell ref="D25:E25"/>
  </mergeCells>
  <phoneticPr fontId="3" type="noConversion"/>
  <pageMargins left="0.70866141732283472" right="0.70866141732283472" top="0.74803149606299213" bottom="0.74803149606299213" header="0.31496062992125984" footer="0.31496062992125984"/>
  <pageSetup paperSize="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election activeCell="H12" sqref="H12"/>
    </sheetView>
  </sheetViews>
  <sheetFormatPr defaultRowHeight="14.25"/>
  <cols>
    <col min="1" max="1" width="17.25" bestFit="1" customWidth="1"/>
    <col min="2" max="5" width="13.5" customWidth="1"/>
    <col min="6" max="6" width="13.5" style="150" customWidth="1"/>
    <col min="7" max="13" width="13.5" customWidth="1"/>
  </cols>
  <sheetData>
    <row r="1" spans="1:13" ht="22.5">
      <c r="A1" s="287" t="s">
        <v>295</v>
      </c>
      <c r="B1" s="287"/>
      <c r="C1" s="287"/>
      <c r="D1" s="287"/>
      <c r="E1" s="287"/>
      <c r="F1" s="287"/>
      <c r="G1" s="287"/>
      <c r="H1" s="287"/>
      <c r="I1" s="287"/>
      <c r="J1" s="287"/>
      <c r="K1" s="287"/>
      <c r="L1" s="287"/>
      <c r="M1" s="287"/>
    </row>
    <row r="3" spans="1:13" ht="20.25">
      <c r="A3" s="308" t="s">
        <v>284</v>
      </c>
      <c r="B3" s="308"/>
      <c r="C3" s="308"/>
      <c r="D3" s="308"/>
      <c r="E3" s="308"/>
      <c r="F3" s="308"/>
      <c r="G3" s="308"/>
      <c r="H3" s="308"/>
      <c r="I3" s="308"/>
      <c r="J3" s="308"/>
      <c r="K3" s="308"/>
      <c r="L3" s="308"/>
      <c r="M3" s="308"/>
    </row>
    <row r="4" spans="1:13" ht="20.100000000000001" customHeight="1"/>
    <row r="5" spans="1:13" s="37" customFormat="1" ht="20.100000000000001" customHeight="1">
      <c r="A5" s="147" t="s">
        <v>216</v>
      </c>
      <c r="F5" s="258"/>
      <c r="M5" s="148" t="s">
        <v>31</v>
      </c>
    </row>
    <row r="6" spans="1:13" s="37" customFormat="1" ht="20.100000000000001" customHeight="1">
      <c r="A6" s="144" t="s">
        <v>25</v>
      </c>
      <c r="B6" s="144" t="s">
        <v>29</v>
      </c>
      <c r="C6" s="144" t="s">
        <v>30</v>
      </c>
      <c r="D6" s="144" t="s">
        <v>109</v>
      </c>
      <c r="E6" s="144" t="s">
        <v>111</v>
      </c>
      <c r="F6" s="231" t="s">
        <v>112</v>
      </c>
      <c r="G6" s="144" t="s">
        <v>113</v>
      </c>
      <c r="H6" s="144" t="s">
        <v>114</v>
      </c>
      <c r="I6" s="144" t="s">
        <v>115</v>
      </c>
      <c r="J6" s="144" t="s">
        <v>116</v>
      </c>
      <c r="K6" s="144" t="s">
        <v>86</v>
      </c>
      <c r="L6" s="144" t="s">
        <v>87</v>
      </c>
      <c r="M6" s="144" t="s">
        <v>88</v>
      </c>
    </row>
    <row r="7" spans="1:13" ht="20.100000000000001" customHeight="1">
      <c r="A7" s="145" t="s">
        <v>118</v>
      </c>
      <c r="B7" s="96">
        <v>11076.607</v>
      </c>
      <c r="C7" s="96">
        <v>13656.036</v>
      </c>
      <c r="D7" s="96">
        <v>14289.679</v>
      </c>
      <c r="E7" s="215">
        <v>13194.309000000001</v>
      </c>
      <c r="F7" s="35">
        <f>F19+F20+F21</f>
        <v>12815.948</v>
      </c>
      <c r="G7" s="33"/>
      <c r="H7" s="33"/>
      <c r="I7" s="33"/>
      <c r="J7" s="33"/>
      <c r="K7" s="33"/>
      <c r="L7" s="33"/>
      <c r="M7" s="33"/>
    </row>
    <row r="8" spans="1:13" ht="20.100000000000001" customHeight="1">
      <c r="A8" s="145" t="s">
        <v>119</v>
      </c>
      <c r="B8" s="96">
        <v>11877.345000000001</v>
      </c>
      <c r="C8" s="96">
        <v>11864.929</v>
      </c>
      <c r="D8" s="96">
        <v>8791.8359999999993</v>
      </c>
      <c r="E8" s="215">
        <v>10401.002999999999</v>
      </c>
      <c r="F8" s="35">
        <f>F22+F23+F24</f>
        <v>7691.7269999999999</v>
      </c>
      <c r="G8" s="33"/>
      <c r="H8" s="33"/>
      <c r="I8" s="33"/>
      <c r="J8" s="33"/>
      <c r="K8" s="33"/>
      <c r="L8" s="33"/>
      <c r="M8" s="33"/>
    </row>
    <row r="9" spans="1:13" ht="20.100000000000001" customHeight="1">
      <c r="A9" s="97" t="s">
        <v>120</v>
      </c>
      <c r="B9" s="96">
        <v>0</v>
      </c>
      <c r="C9" s="96">
        <v>0</v>
      </c>
      <c r="D9" s="96">
        <v>0</v>
      </c>
      <c r="E9" s="215">
        <v>264</v>
      </c>
      <c r="F9" s="35">
        <f>F25</f>
        <v>1320</v>
      </c>
      <c r="G9" s="33"/>
      <c r="H9" s="33"/>
      <c r="I9" s="33"/>
      <c r="J9" s="33"/>
      <c r="K9" s="33"/>
      <c r="L9" s="33"/>
      <c r="M9" s="33"/>
    </row>
    <row r="10" spans="1:13" ht="20.100000000000001" customHeight="1">
      <c r="A10" s="97" t="s">
        <v>121</v>
      </c>
      <c r="B10" s="96">
        <v>25257.526599999997</v>
      </c>
      <c r="C10" s="96">
        <v>30143.706599999998</v>
      </c>
      <c r="D10" s="96">
        <v>28674.665999999997</v>
      </c>
      <c r="E10" s="215">
        <v>28913.748000000003</v>
      </c>
      <c r="F10" s="35">
        <f>F26+F27</f>
        <v>25901.938000000002</v>
      </c>
      <c r="G10" s="33"/>
      <c r="H10" s="33"/>
      <c r="I10" s="33"/>
      <c r="J10" s="33"/>
      <c r="K10" s="33"/>
      <c r="L10" s="33"/>
      <c r="M10" s="33"/>
    </row>
    <row r="11" spans="1:13" ht="20.100000000000001" customHeight="1">
      <c r="A11" s="97" t="s">
        <v>117</v>
      </c>
      <c r="B11" s="96">
        <v>840</v>
      </c>
      <c r="C11" s="96">
        <v>1634</v>
      </c>
      <c r="D11" s="96">
        <v>4085</v>
      </c>
      <c r="E11" s="215">
        <v>6310</v>
      </c>
      <c r="F11" s="35">
        <f>F28</f>
        <v>8410</v>
      </c>
      <c r="G11" s="33"/>
      <c r="H11" s="33"/>
      <c r="I11" s="33"/>
      <c r="J11" s="33"/>
      <c r="K11" s="33"/>
      <c r="L11" s="33"/>
      <c r="M11" s="33"/>
    </row>
    <row r="12" spans="1:13" ht="20.100000000000001" customHeight="1">
      <c r="A12" s="97" t="s">
        <v>124</v>
      </c>
      <c r="B12" s="96">
        <v>28830</v>
      </c>
      <c r="C12" s="96">
        <v>40842</v>
      </c>
      <c r="D12" s="96">
        <v>55257</v>
      </c>
      <c r="E12" s="215">
        <v>67269</v>
      </c>
      <c r="F12" s="35">
        <f t="shared" ref="F12:F13" si="0">F30</f>
        <v>76879</v>
      </c>
      <c r="G12" s="33"/>
      <c r="H12" s="33"/>
      <c r="I12" s="33"/>
      <c r="J12" s="33"/>
      <c r="K12" s="33"/>
      <c r="L12" s="33"/>
      <c r="M12" s="33"/>
    </row>
    <row r="13" spans="1:13" ht="20.100000000000001" customHeight="1">
      <c r="A13" s="97" t="s">
        <v>12</v>
      </c>
      <c r="B13" s="96">
        <v>1641.2574</v>
      </c>
      <c r="C13" s="96">
        <v>2287.8573999999999</v>
      </c>
      <c r="D13" s="96">
        <v>1773.4309000000001</v>
      </c>
      <c r="E13" s="215">
        <v>2164.5291000000002</v>
      </c>
      <c r="F13" s="35">
        <f t="shared" si="0"/>
        <v>2005.8770999999999</v>
      </c>
      <c r="G13" s="33"/>
      <c r="H13" s="33"/>
      <c r="I13" s="33"/>
      <c r="J13" s="33"/>
      <c r="K13" s="33"/>
      <c r="L13" s="33"/>
      <c r="M13" s="33"/>
    </row>
    <row r="14" spans="1:13" ht="20.100000000000001" customHeight="1">
      <c r="A14" s="97" t="s">
        <v>130</v>
      </c>
      <c r="B14" s="96">
        <v>71.3</v>
      </c>
      <c r="C14" s="96">
        <v>71.3</v>
      </c>
      <c r="D14" s="96">
        <v>71.3</v>
      </c>
      <c r="E14" s="215">
        <v>15.5</v>
      </c>
      <c r="F14" s="35">
        <f>F32+F33+F34</f>
        <v>51.3</v>
      </c>
      <c r="G14" s="33"/>
      <c r="H14" s="33"/>
      <c r="I14" s="33"/>
      <c r="J14" s="33"/>
      <c r="K14" s="33"/>
      <c r="L14" s="33"/>
      <c r="M14" s="33"/>
    </row>
    <row r="15" spans="1:13" ht="20.100000000000001" customHeight="1">
      <c r="A15" s="97" t="s">
        <v>123</v>
      </c>
      <c r="B15" s="96">
        <f>SUM(B7:B14)</f>
        <v>79594.036000000007</v>
      </c>
      <c r="C15" s="96">
        <f>SUM(C7:C14)</f>
        <v>100499.829</v>
      </c>
      <c r="D15" s="96">
        <f>SUM(D7:D14)</f>
        <v>112942.91190000001</v>
      </c>
      <c r="E15" s="96">
        <f>SUM(E7:E14)</f>
        <v>128532.0891</v>
      </c>
      <c r="F15" s="96">
        <f>SUM(F7:F14)</f>
        <v>135075.79010000001</v>
      </c>
      <c r="G15" s="33"/>
      <c r="H15" s="33"/>
      <c r="I15" s="33"/>
      <c r="J15" s="33"/>
      <c r="K15" s="33"/>
      <c r="L15" s="33"/>
      <c r="M15" s="33"/>
    </row>
    <row r="16" spans="1:13" ht="20.25" customHeight="1"/>
    <row r="17" spans="1:13" s="37" customFormat="1" ht="18.75" customHeight="1">
      <c r="A17" s="146" t="s">
        <v>217</v>
      </c>
      <c r="B17" s="201"/>
      <c r="C17" s="201"/>
      <c r="D17" s="201"/>
      <c r="E17" s="201"/>
      <c r="F17" s="259"/>
      <c r="G17" s="201"/>
      <c r="H17" s="201"/>
      <c r="I17" s="201"/>
      <c r="J17" s="201"/>
      <c r="K17" s="201"/>
      <c r="L17" s="148"/>
      <c r="M17" s="201"/>
    </row>
    <row r="18" spans="1:13" s="37" customFormat="1" ht="20.100000000000001" customHeight="1">
      <c r="A18" s="200" t="s">
        <v>131</v>
      </c>
      <c r="B18" s="200" t="s">
        <v>29</v>
      </c>
      <c r="C18" s="200" t="s">
        <v>30</v>
      </c>
      <c r="D18" s="200" t="s">
        <v>109</v>
      </c>
      <c r="E18" s="200" t="s">
        <v>111</v>
      </c>
      <c r="F18" s="231" t="s">
        <v>112</v>
      </c>
      <c r="G18" s="200" t="s">
        <v>113</v>
      </c>
      <c r="H18" s="200" t="s">
        <v>114</v>
      </c>
      <c r="I18" s="200" t="s">
        <v>115</v>
      </c>
      <c r="J18" s="200" t="s">
        <v>116</v>
      </c>
      <c r="K18" s="200" t="s">
        <v>86</v>
      </c>
      <c r="L18" s="200" t="s">
        <v>87</v>
      </c>
      <c r="M18" s="200" t="s">
        <v>88</v>
      </c>
    </row>
    <row r="19" spans="1:13" ht="20.100000000000001" customHeight="1">
      <c r="A19" s="97" t="s">
        <v>2</v>
      </c>
      <c r="B19" s="35">
        <v>941.45100000000002</v>
      </c>
      <c r="C19" s="35">
        <v>1169.45</v>
      </c>
      <c r="D19" s="35">
        <v>591.35</v>
      </c>
      <c r="E19" s="35">
        <v>855.97799999999995</v>
      </c>
      <c r="F19" s="35">
        <v>1515.3720000000001</v>
      </c>
      <c r="G19" s="33"/>
      <c r="H19" s="33"/>
      <c r="I19" s="33"/>
      <c r="J19" s="33"/>
      <c r="K19" s="33"/>
      <c r="L19" s="33"/>
      <c r="M19" s="33"/>
    </row>
    <row r="20" spans="1:13" ht="20.100000000000001" customHeight="1">
      <c r="A20" s="97" t="s">
        <v>128</v>
      </c>
      <c r="B20" s="35">
        <v>237.51</v>
      </c>
      <c r="C20" s="35">
        <v>237.51</v>
      </c>
      <c r="D20" s="35">
        <v>237.51</v>
      </c>
      <c r="E20" s="35">
        <v>237.51</v>
      </c>
      <c r="F20" s="35">
        <v>237.51</v>
      </c>
      <c r="G20" s="33"/>
      <c r="H20" s="33"/>
      <c r="I20" s="33"/>
      <c r="J20" s="33"/>
      <c r="K20" s="33"/>
      <c r="L20" s="33"/>
      <c r="M20" s="33"/>
    </row>
    <row r="21" spans="1:13" ht="20.100000000000001" customHeight="1">
      <c r="A21" s="97" t="s">
        <v>3</v>
      </c>
      <c r="B21" s="35">
        <v>9897.6460000000006</v>
      </c>
      <c r="C21" s="35">
        <v>12249.076000000001</v>
      </c>
      <c r="D21" s="35">
        <v>13460.819</v>
      </c>
      <c r="E21" s="35">
        <v>12065.021000000001</v>
      </c>
      <c r="F21" s="35">
        <v>11063.066000000001</v>
      </c>
      <c r="G21" s="33"/>
      <c r="H21" s="33"/>
      <c r="I21" s="33"/>
      <c r="J21" s="33"/>
      <c r="K21" s="33"/>
      <c r="L21" s="33"/>
      <c r="M21" s="33"/>
    </row>
    <row r="22" spans="1:13" ht="20.100000000000001" customHeight="1">
      <c r="A22" s="97" t="s">
        <v>6</v>
      </c>
      <c r="B22" s="35">
        <v>10318.655000000001</v>
      </c>
      <c r="C22" s="35">
        <v>10318.605</v>
      </c>
      <c r="D22" s="35">
        <v>7857.75</v>
      </c>
      <c r="E22" s="35">
        <v>9265.5849999999991</v>
      </c>
      <c r="F22" s="35">
        <v>5213.2849999999999</v>
      </c>
      <c r="G22" s="33"/>
      <c r="H22" s="33"/>
      <c r="I22" s="33"/>
      <c r="J22" s="33"/>
      <c r="K22" s="33"/>
      <c r="L22" s="33"/>
      <c r="M22" s="33"/>
    </row>
    <row r="23" spans="1:13" ht="20.100000000000001" customHeight="1">
      <c r="A23" s="97" t="s">
        <v>4</v>
      </c>
      <c r="B23" s="35">
        <v>1171.1860000000001</v>
      </c>
      <c r="C23" s="35">
        <v>1306.1860000000001</v>
      </c>
      <c r="D23" s="35">
        <v>794.08600000000001</v>
      </c>
      <c r="E23" s="35">
        <v>505.08600000000001</v>
      </c>
      <c r="F23" s="35">
        <v>656.45</v>
      </c>
      <c r="G23" s="33"/>
      <c r="H23" s="33"/>
      <c r="I23" s="33"/>
      <c r="J23" s="33"/>
      <c r="K23" s="33"/>
      <c r="L23" s="33"/>
      <c r="M23" s="33"/>
    </row>
    <row r="24" spans="1:13" ht="20.100000000000001" customHeight="1">
      <c r="A24" s="97" t="s">
        <v>129</v>
      </c>
      <c r="B24" s="35">
        <v>387.50400000000002</v>
      </c>
      <c r="C24" s="35">
        <v>240.13800000000001</v>
      </c>
      <c r="D24" s="35">
        <v>140</v>
      </c>
      <c r="E24" s="35">
        <v>630.33199999999999</v>
      </c>
      <c r="F24" s="35">
        <v>1821.9920000000002</v>
      </c>
      <c r="G24" s="33"/>
      <c r="H24" s="33"/>
      <c r="I24" s="33"/>
      <c r="J24" s="33"/>
      <c r="K24" s="33"/>
      <c r="L24" s="33"/>
      <c r="M24" s="33"/>
    </row>
    <row r="25" spans="1:13" ht="20.100000000000001" customHeight="1">
      <c r="A25" s="97" t="s">
        <v>7</v>
      </c>
      <c r="B25" s="35">
        <v>0</v>
      </c>
      <c r="C25" s="35">
        <v>0</v>
      </c>
      <c r="D25" s="35">
        <v>0</v>
      </c>
      <c r="E25" s="35">
        <v>264</v>
      </c>
      <c r="F25" s="35">
        <v>1320</v>
      </c>
      <c r="G25" s="33"/>
      <c r="H25" s="33"/>
      <c r="I25" s="33"/>
      <c r="J25" s="33"/>
      <c r="K25" s="33"/>
      <c r="L25" s="33"/>
      <c r="M25" s="33"/>
    </row>
    <row r="26" spans="1:13" ht="20.100000000000001" customHeight="1">
      <c r="A26" s="97" t="s">
        <v>8</v>
      </c>
      <c r="B26" s="35">
        <v>23232.526599999997</v>
      </c>
      <c r="C26" s="35">
        <v>27668.706599999998</v>
      </c>
      <c r="D26" s="35">
        <v>25974.665999999997</v>
      </c>
      <c r="E26" s="35">
        <v>26213.748</v>
      </c>
      <c r="F26" s="35">
        <v>23201.938000000002</v>
      </c>
      <c r="G26" s="33"/>
      <c r="H26" s="33"/>
      <c r="I26" s="33"/>
      <c r="J26" s="33"/>
      <c r="K26" s="33"/>
      <c r="L26" s="33"/>
      <c r="M26" s="33"/>
    </row>
    <row r="27" spans="1:13" ht="20.100000000000001" customHeight="1">
      <c r="A27" s="97" t="s">
        <v>10</v>
      </c>
      <c r="B27" s="35">
        <v>2025</v>
      </c>
      <c r="C27" s="35">
        <v>2475</v>
      </c>
      <c r="D27" s="35">
        <v>2700</v>
      </c>
      <c r="E27" s="35">
        <v>2700</v>
      </c>
      <c r="F27" s="35">
        <v>2700</v>
      </c>
      <c r="G27" s="33"/>
      <c r="H27" s="33"/>
      <c r="I27" s="33"/>
      <c r="J27" s="33"/>
      <c r="K27" s="33"/>
      <c r="L27" s="33"/>
      <c r="M27" s="33"/>
    </row>
    <row r="28" spans="1:13" ht="20.100000000000001" customHeight="1">
      <c r="A28" s="97" t="s">
        <v>9</v>
      </c>
      <c r="B28" s="35">
        <v>840</v>
      </c>
      <c r="C28" s="35">
        <v>1634</v>
      </c>
      <c r="D28" s="35">
        <v>4085</v>
      </c>
      <c r="E28" s="35">
        <v>6310</v>
      </c>
      <c r="F28" s="35">
        <v>8410</v>
      </c>
      <c r="G28" s="33"/>
      <c r="H28" s="33"/>
      <c r="I28" s="33"/>
      <c r="J28" s="33"/>
      <c r="K28" s="33"/>
      <c r="L28" s="33"/>
      <c r="M28" s="33"/>
    </row>
    <row r="29" spans="1:13" ht="20.100000000000001" customHeight="1">
      <c r="A29" s="97" t="s">
        <v>22</v>
      </c>
      <c r="B29" s="35">
        <v>0</v>
      </c>
      <c r="C29" s="35">
        <v>0</v>
      </c>
      <c r="D29" s="35">
        <v>0</v>
      </c>
      <c r="E29" s="35">
        <v>0</v>
      </c>
      <c r="F29" s="35">
        <v>0</v>
      </c>
      <c r="G29" s="33"/>
      <c r="H29" s="33"/>
      <c r="I29" s="33"/>
      <c r="J29" s="33"/>
      <c r="K29" s="33"/>
      <c r="L29" s="33"/>
      <c r="M29" s="33"/>
    </row>
    <row r="30" spans="1:13" ht="20.100000000000001" customHeight="1">
      <c r="A30" s="97" t="s">
        <v>11</v>
      </c>
      <c r="B30" s="35">
        <v>28830</v>
      </c>
      <c r="C30" s="35">
        <v>40842</v>
      </c>
      <c r="D30" s="35">
        <v>55257</v>
      </c>
      <c r="E30" s="35">
        <v>67269</v>
      </c>
      <c r="F30" s="35">
        <v>76879</v>
      </c>
      <c r="G30" s="33"/>
      <c r="H30" s="33"/>
      <c r="I30" s="33"/>
      <c r="J30" s="33"/>
      <c r="K30" s="33"/>
      <c r="L30" s="33"/>
      <c r="M30" s="33"/>
    </row>
    <row r="31" spans="1:13" ht="20.100000000000001" customHeight="1">
      <c r="A31" s="97" t="s">
        <v>12</v>
      </c>
      <c r="B31" s="35">
        <v>1641.2574</v>
      </c>
      <c r="C31" s="35">
        <v>2287.8573999999999</v>
      </c>
      <c r="D31" s="35">
        <v>1773.4309000000001</v>
      </c>
      <c r="E31" s="35">
        <v>2164.5291000000002</v>
      </c>
      <c r="F31" s="35">
        <v>2005.8770999999999</v>
      </c>
      <c r="G31" s="33"/>
      <c r="H31" s="33"/>
      <c r="I31" s="33"/>
      <c r="J31" s="33"/>
      <c r="K31" s="33"/>
      <c r="L31" s="33"/>
      <c r="M31" s="33"/>
    </row>
    <row r="32" spans="1:13" ht="20.100000000000001" customHeight="1">
      <c r="A32" s="97" t="s">
        <v>125</v>
      </c>
      <c r="B32" s="35">
        <v>35.799999999999997</v>
      </c>
      <c r="C32" s="35">
        <v>35.799999999999997</v>
      </c>
      <c r="D32" s="35">
        <v>35.799999999999997</v>
      </c>
      <c r="E32" s="35">
        <v>35.799999999999997</v>
      </c>
      <c r="F32" s="35">
        <v>35.799999999999997</v>
      </c>
      <c r="G32" s="33"/>
      <c r="H32" s="33"/>
      <c r="I32" s="33"/>
      <c r="J32" s="33"/>
      <c r="K32" s="33"/>
      <c r="L32" s="33"/>
      <c r="M32" s="33"/>
    </row>
    <row r="33" spans="1:13" ht="20.100000000000001" customHeight="1">
      <c r="A33" s="97" t="s">
        <v>126</v>
      </c>
      <c r="B33" s="35">
        <v>15.5</v>
      </c>
      <c r="C33" s="35">
        <v>15.5</v>
      </c>
      <c r="D33" s="35">
        <v>15.5</v>
      </c>
      <c r="E33" s="35">
        <v>15.5</v>
      </c>
      <c r="F33" s="35">
        <v>15.5</v>
      </c>
      <c r="G33" s="33"/>
      <c r="H33" s="33"/>
      <c r="I33" s="33"/>
      <c r="J33" s="33"/>
      <c r="K33" s="33"/>
      <c r="L33" s="33"/>
      <c r="M33" s="33"/>
    </row>
    <row r="34" spans="1:13" ht="20.100000000000001" customHeight="1">
      <c r="A34" s="97" t="s">
        <v>127</v>
      </c>
      <c r="B34" s="35">
        <v>20</v>
      </c>
      <c r="C34" s="35">
        <v>20</v>
      </c>
      <c r="D34" s="35">
        <v>20</v>
      </c>
      <c r="E34" s="35">
        <v>0</v>
      </c>
      <c r="F34" s="35">
        <v>0</v>
      </c>
      <c r="G34" s="33"/>
      <c r="H34" s="33"/>
      <c r="I34" s="33"/>
      <c r="J34" s="33"/>
      <c r="K34" s="33"/>
      <c r="L34" s="33"/>
      <c r="M34" s="33"/>
    </row>
    <row r="35" spans="1:13" ht="20.100000000000001" customHeight="1">
      <c r="A35" s="97" t="s">
        <v>122</v>
      </c>
      <c r="B35" s="35">
        <f>SUM(B19:B34)</f>
        <v>79594.036000000007</v>
      </c>
      <c r="C35" s="35">
        <f>SUM(C19:C34)</f>
        <v>100499.829</v>
      </c>
      <c r="D35" s="35">
        <f>SUM(D19:D34)</f>
        <v>112942.91190000001</v>
      </c>
      <c r="E35" s="96">
        <f>SUM(E19:E34)</f>
        <v>128532.0891</v>
      </c>
      <c r="F35" s="35">
        <f>SUM(F19:F34)</f>
        <v>135075.79010000001</v>
      </c>
      <c r="G35" s="33"/>
      <c r="H35" s="33"/>
      <c r="I35" s="33"/>
      <c r="J35" s="33"/>
      <c r="K35" s="33"/>
      <c r="L35" s="33"/>
      <c r="M35" s="33"/>
    </row>
  </sheetData>
  <mergeCells count="2">
    <mergeCell ref="A3:M3"/>
    <mergeCell ref="A1:M1"/>
  </mergeCells>
  <phoneticPr fontId="3" type="noConversion"/>
  <pageMargins left="0.7" right="0.7" top="0.46" bottom="0.68" header="0.3" footer="0.3"/>
  <pageSetup paperSize="8" orientation="landscape"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4"/>
  <sheetViews>
    <sheetView workbookViewId="0">
      <pane ySplit="7" topLeftCell="A8" activePane="bottomLeft" state="frozen"/>
      <selection pane="bottomLeft" activeCell="D20" sqref="D20"/>
    </sheetView>
  </sheetViews>
  <sheetFormatPr defaultRowHeight="14.25"/>
  <cols>
    <col min="1" max="1" width="10.875" style="32" customWidth="1"/>
    <col min="2" max="3" width="15" style="150" customWidth="1"/>
    <col min="4" max="4" width="15.375" style="150" customWidth="1"/>
    <col min="5" max="5" width="14.75" style="150" customWidth="1"/>
    <col min="6" max="6" width="15.125" style="150" customWidth="1"/>
    <col min="7" max="8" width="15.5" style="150" customWidth="1"/>
    <col min="9" max="11" width="16.875" style="150" customWidth="1"/>
    <col min="12" max="12" width="17.125" style="150" customWidth="1"/>
  </cols>
  <sheetData>
    <row r="1" spans="1:12" ht="22.5">
      <c r="A1" s="287" t="s">
        <v>287</v>
      </c>
      <c r="B1" s="287"/>
      <c r="C1" s="287"/>
      <c r="D1" s="287"/>
      <c r="E1" s="287"/>
      <c r="F1" s="287"/>
      <c r="G1" s="287"/>
      <c r="H1" s="287"/>
      <c r="I1" s="287"/>
      <c r="J1" s="287"/>
      <c r="K1" s="287"/>
      <c r="L1" s="287"/>
    </row>
    <row r="3" spans="1:12" ht="22.5">
      <c r="A3" s="283" t="s">
        <v>285</v>
      </c>
      <c r="B3" s="283"/>
      <c r="C3" s="283"/>
      <c r="D3" s="283"/>
      <c r="E3" s="283"/>
      <c r="F3" s="283"/>
      <c r="G3" s="283"/>
      <c r="H3" s="283"/>
      <c r="I3" s="283"/>
      <c r="J3" s="283"/>
      <c r="K3" s="283"/>
      <c r="L3" s="283"/>
    </row>
    <row r="4" spans="1:12">
      <c r="L4" s="150" t="s">
        <v>31</v>
      </c>
    </row>
    <row r="5" spans="1:12" s="101" customFormat="1" ht="18" customHeight="1">
      <c r="A5" s="288" t="s">
        <v>132</v>
      </c>
      <c r="B5" s="368" t="s">
        <v>164</v>
      </c>
      <c r="C5" s="369"/>
      <c r="D5" s="369"/>
      <c r="E5" s="369"/>
      <c r="F5" s="370"/>
      <c r="G5" s="301" t="s">
        <v>163</v>
      </c>
      <c r="H5" s="301"/>
      <c r="I5" s="301"/>
      <c r="J5" s="301"/>
      <c r="K5" s="301"/>
      <c r="L5" s="301"/>
    </row>
    <row r="6" spans="1:12" s="149" customFormat="1" ht="18" customHeight="1">
      <c r="A6" s="364"/>
      <c r="B6" s="371" t="s">
        <v>160</v>
      </c>
      <c r="C6" s="372"/>
      <c r="D6" s="365" t="s">
        <v>162</v>
      </c>
      <c r="E6" s="366"/>
      <c r="F6" s="367"/>
      <c r="G6" s="362" t="s">
        <v>153</v>
      </c>
      <c r="H6" s="359" t="s">
        <v>156</v>
      </c>
      <c r="I6" s="359"/>
      <c r="J6" s="359"/>
      <c r="K6" s="359"/>
      <c r="L6" s="360" t="s">
        <v>17</v>
      </c>
    </row>
    <row r="7" spans="1:12" s="149" customFormat="1" ht="28.5">
      <c r="A7" s="289"/>
      <c r="B7" s="151" t="s">
        <v>158</v>
      </c>
      <c r="C7" s="151" t="s">
        <v>159</v>
      </c>
      <c r="D7" s="151" t="s">
        <v>165</v>
      </c>
      <c r="E7" s="151" t="s">
        <v>166</v>
      </c>
      <c r="F7" s="151" t="s">
        <v>167</v>
      </c>
      <c r="G7" s="363"/>
      <c r="H7" s="151" t="s">
        <v>157</v>
      </c>
      <c r="I7" s="151" t="s">
        <v>155</v>
      </c>
      <c r="J7" s="151" t="s">
        <v>168</v>
      </c>
      <c r="K7" s="151" t="s">
        <v>169</v>
      </c>
      <c r="L7" s="361"/>
    </row>
    <row r="8" spans="1:12" s="149" customFormat="1" ht="30.75" customHeight="1">
      <c r="A8" s="153" t="s">
        <v>154</v>
      </c>
      <c r="B8" s="151"/>
      <c r="C8" s="151"/>
      <c r="D8" s="151"/>
      <c r="E8" s="151"/>
      <c r="F8" s="151"/>
      <c r="G8" s="154"/>
      <c r="H8" s="151"/>
      <c r="I8" s="151"/>
      <c r="J8" s="151"/>
      <c r="K8" s="151"/>
      <c r="L8" s="151"/>
    </row>
    <row r="9" spans="1:12" ht="30.75" customHeight="1">
      <c r="A9" s="97" t="s">
        <v>116</v>
      </c>
      <c r="B9" s="35"/>
      <c r="C9" s="35">
        <v>9185.31</v>
      </c>
      <c r="D9" s="35">
        <v>45524.68</v>
      </c>
      <c r="E9" s="35">
        <v>38183.82</v>
      </c>
      <c r="F9" s="35">
        <v>35307.43</v>
      </c>
      <c r="G9" s="35"/>
      <c r="H9" s="35"/>
      <c r="I9" s="35"/>
      <c r="J9" s="35"/>
      <c r="K9" s="35"/>
      <c r="L9" s="35"/>
    </row>
    <row r="10" spans="1:12" ht="30.75" customHeight="1">
      <c r="A10" s="97" t="s">
        <v>86</v>
      </c>
      <c r="B10" s="35"/>
      <c r="C10" s="35">
        <v>11969.69</v>
      </c>
      <c r="D10" s="35">
        <v>25031.49</v>
      </c>
      <c r="E10" s="35">
        <v>8576.5300000000007</v>
      </c>
      <c r="F10" s="35">
        <v>13331.77</v>
      </c>
      <c r="G10" s="35"/>
      <c r="H10" s="35"/>
      <c r="I10" s="35"/>
      <c r="J10" s="35"/>
      <c r="K10" s="35"/>
      <c r="L10" s="35"/>
    </row>
    <row r="11" spans="1:12" ht="30.75" customHeight="1">
      <c r="A11" s="97" t="s">
        <v>87</v>
      </c>
      <c r="B11" s="35"/>
      <c r="C11" s="35">
        <v>3341.49</v>
      </c>
      <c r="D11" s="35">
        <v>10568.99</v>
      </c>
      <c r="E11" s="35">
        <v>19526.29</v>
      </c>
      <c r="F11" s="35">
        <v>23479.85</v>
      </c>
      <c r="G11" s="35"/>
      <c r="H11" s="35"/>
      <c r="I11" s="35"/>
      <c r="J11" s="35"/>
      <c r="K11" s="35"/>
      <c r="L11" s="35"/>
    </row>
    <row r="12" spans="1:12" ht="30.75" customHeight="1">
      <c r="A12" s="97" t="s">
        <v>88</v>
      </c>
      <c r="B12" s="35"/>
      <c r="C12" s="35">
        <v>2794.99</v>
      </c>
      <c r="D12" s="35">
        <v>17687.11</v>
      </c>
      <c r="E12" s="35">
        <v>25910.46</v>
      </c>
      <c r="F12" s="35">
        <v>24052.880000000001</v>
      </c>
      <c r="G12" s="35"/>
      <c r="H12" s="35"/>
      <c r="I12" s="35"/>
      <c r="J12" s="35"/>
      <c r="K12" s="35"/>
      <c r="L12" s="35"/>
    </row>
    <row r="13" spans="1:12" ht="30.75" customHeight="1">
      <c r="A13" s="97" t="s">
        <v>161</v>
      </c>
      <c r="B13" s="35">
        <f t="shared" ref="B13:E13" si="0">SUM(B9:B12)</f>
        <v>0</v>
      </c>
      <c r="C13" s="35">
        <f t="shared" si="0"/>
        <v>27291.479999999996</v>
      </c>
      <c r="D13" s="35">
        <f t="shared" si="0"/>
        <v>98812.27</v>
      </c>
      <c r="E13" s="35">
        <f t="shared" si="0"/>
        <v>92197.1</v>
      </c>
      <c r="F13" s="35">
        <f>SUM(F9:F12)</f>
        <v>96171.93</v>
      </c>
      <c r="G13" s="35"/>
      <c r="H13" s="35"/>
      <c r="I13" s="35"/>
      <c r="J13" s="35"/>
      <c r="K13" s="35"/>
      <c r="L13" s="35"/>
    </row>
    <row r="16" spans="1:12" ht="22.5">
      <c r="A16" s="283" t="s">
        <v>383</v>
      </c>
      <c r="B16" s="283"/>
      <c r="C16" s="283"/>
      <c r="D16" s="283"/>
      <c r="E16" s="283"/>
      <c r="F16" s="283"/>
      <c r="G16" s="283"/>
      <c r="H16" s="283"/>
      <c r="I16" s="283"/>
      <c r="J16" s="283"/>
      <c r="K16" s="283"/>
      <c r="L16" s="283"/>
    </row>
    <row r="17" spans="1:12">
      <c r="L17" s="150" t="s">
        <v>31</v>
      </c>
    </row>
    <row r="18" spans="1:12" s="101" customFormat="1" ht="18" customHeight="1">
      <c r="A18" s="288" t="s">
        <v>132</v>
      </c>
      <c r="B18" s="368" t="s">
        <v>164</v>
      </c>
      <c r="C18" s="369"/>
      <c r="D18" s="369"/>
      <c r="E18" s="369"/>
      <c r="F18" s="370"/>
      <c r="G18" s="301" t="s">
        <v>163</v>
      </c>
      <c r="H18" s="301"/>
      <c r="I18" s="301"/>
      <c r="J18" s="301"/>
      <c r="K18" s="301"/>
      <c r="L18" s="301"/>
    </row>
    <row r="19" spans="1:12" s="149" customFormat="1" ht="18" customHeight="1">
      <c r="A19" s="364"/>
      <c r="B19" s="371" t="s">
        <v>160</v>
      </c>
      <c r="C19" s="372"/>
      <c r="D19" s="365" t="s">
        <v>162</v>
      </c>
      <c r="E19" s="366"/>
      <c r="F19" s="367"/>
      <c r="G19" s="362" t="s">
        <v>153</v>
      </c>
      <c r="H19" s="359" t="s">
        <v>156</v>
      </c>
      <c r="I19" s="359"/>
      <c r="J19" s="359"/>
      <c r="K19" s="359"/>
      <c r="L19" s="360" t="s">
        <v>17</v>
      </c>
    </row>
    <row r="20" spans="1:12" s="149" customFormat="1" ht="28.5">
      <c r="A20" s="289"/>
      <c r="B20" s="219" t="s">
        <v>158</v>
      </c>
      <c r="C20" s="219" t="s">
        <v>159</v>
      </c>
      <c r="D20" s="219" t="s">
        <v>165</v>
      </c>
      <c r="E20" s="219" t="s">
        <v>454</v>
      </c>
      <c r="F20" s="219" t="s">
        <v>453</v>
      </c>
      <c r="G20" s="363"/>
      <c r="H20" s="219" t="s">
        <v>157</v>
      </c>
      <c r="I20" s="219" t="s">
        <v>155</v>
      </c>
      <c r="J20" s="219" t="s">
        <v>168</v>
      </c>
      <c r="K20" s="219" t="s">
        <v>169</v>
      </c>
      <c r="L20" s="361"/>
    </row>
    <row r="21" spans="1:12" s="149" customFormat="1" ht="30.75" customHeight="1">
      <c r="A21" s="218" t="s">
        <v>154</v>
      </c>
      <c r="B21" s="219"/>
      <c r="C21" s="219"/>
      <c r="D21" s="219"/>
      <c r="E21" s="219"/>
      <c r="F21" s="219"/>
      <c r="G21" s="220"/>
      <c r="H21" s="219"/>
      <c r="I21" s="219"/>
      <c r="J21" s="219"/>
      <c r="K21" s="219"/>
      <c r="L21" s="219"/>
    </row>
    <row r="22" spans="1:12" ht="30.75" customHeight="1">
      <c r="A22" s="97" t="s">
        <v>29</v>
      </c>
      <c r="B22" s="35"/>
      <c r="C22" s="35">
        <v>446.6</v>
      </c>
      <c r="D22" s="35">
        <v>106.8</v>
      </c>
      <c r="E22" s="35">
        <v>18937.21</v>
      </c>
      <c r="F22" s="35">
        <v>7667.01</v>
      </c>
      <c r="G22" s="35"/>
      <c r="H22" s="35"/>
      <c r="I22" s="35"/>
      <c r="J22" s="35"/>
      <c r="K22" s="35"/>
      <c r="L22" s="35"/>
    </row>
    <row r="23" spans="1:12" ht="30.75" customHeight="1">
      <c r="A23" s="97" t="s">
        <v>30</v>
      </c>
      <c r="B23" s="35"/>
      <c r="C23" s="35"/>
      <c r="D23" s="35">
        <v>86.6</v>
      </c>
      <c r="E23" s="35">
        <v>4091.16</v>
      </c>
      <c r="F23" s="35">
        <v>9847.7199999999993</v>
      </c>
      <c r="G23" s="35"/>
      <c r="H23" s="35"/>
      <c r="I23" s="35"/>
      <c r="J23" s="35"/>
      <c r="K23" s="35"/>
      <c r="L23" s="35"/>
    </row>
    <row r="24" spans="1:12" ht="30.75" customHeight="1">
      <c r="A24" s="97" t="s">
        <v>109</v>
      </c>
      <c r="B24" s="35"/>
      <c r="C24" s="35">
        <v>146.6</v>
      </c>
      <c r="D24" s="35">
        <v>360</v>
      </c>
      <c r="E24" s="35">
        <v>360</v>
      </c>
      <c r="F24" s="35">
        <v>774.7</v>
      </c>
      <c r="G24" s="35"/>
      <c r="H24" s="35"/>
      <c r="I24" s="35"/>
      <c r="J24" s="35"/>
      <c r="K24" s="35"/>
      <c r="L24" s="35"/>
    </row>
    <row r="25" spans="1:12" ht="30.75" customHeight="1">
      <c r="A25" s="97" t="s">
        <v>111</v>
      </c>
      <c r="B25" s="35"/>
      <c r="C25" s="35">
        <v>12274.37</v>
      </c>
      <c r="D25" s="35">
        <v>9747.5400000000009</v>
      </c>
      <c r="E25" s="35">
        <v>11881.49</v>
      </c>
      <c r="F25" s="35">
        <v>10695.19</v>
      </c>
      <c r="G25" s="35"/>
      <c r="H25" s="35"/>
      <c r="I25" s="35"/>
      <c r="J25" s="35"/>
      <c r="K25" s="35"/>
      <c r="L25" s="35"/>
    </row>
    <row r="26" spans="1:12" ht="30.75" customHeight="1">
      <c r="A26" s="97" t="s">
        <v>112</v>
      </c>
      <c r="B26" s="35"/>
      <c r="C26" s="35">
        <v>11301.46</v>
      </c>
      <c r="D26" s="35">
        <v>6001.04</v>
      </c>
      <c r="E26" s="35">
        <v>5072.34</v>
      </c>
      <c r="F26" s="35">
        <v>8516.7000000000007</v>
      </c>
      <c r="G26" s="35"/>
      <c r="H26" s="35"/>
      <c r="I26" s="35"/>
      <c r="J26" s="35"/>
      <c r="K26" s="35"/>
      <c r="L26" s="35"/>
    </row>
    <row r="27" spans="1:12" ht="30.75" hidden="1" customHeight="1">
      <c r="A27" s="97" t="s">
        <v>113</v>
      </c>
      <c r="B27" s="35"/>
      <c r="C27" s="35"/>
      <c r="D27" s="35"/>
      <c r="E27" s="35"/>
      <c r="F27" s="35"/>
      <c r="G27" s="35"/>
      <c r="H27" s="35"/>
      <c r="I27" s="35"/>
      <c r="J27" s="35"/>
      <c r="K27" s="35"/>
      <c r="L27" s="35"/>
    </row>
    <row r="28" spans="1:12" ht="30.75" hidden="1" customHeight="1">
      <c r="A28" s="97" t="s">
        <v>114</v>
      </c>
      <c r="B28" s="35"/>
      <c r="C28" s="35"/>
      <c r="D28" s="35"/>
      <c r="E28" s="35"/>
      <c r="F28" s="35"/>
      <c r="G28" s="35"/>
      <c r="H28" s="35"/>
      <c r="I28" s="35"/>
      <c r="J28" s="35"/>
      <c r="K28" s="35"/>
      <c r="L28" s="35"/>
    </row>
    <row r="29" spans="1:12" ht="30.75" hidden="1" customHeight="1">
      <c r="A29" s="97" t="s">
        <v>115</v>
      </c>
      <c r="B29" s="35"/>
      <c r="C29" s="35"/>
      <c r="D29" s="35"/>
      <c r="E29" s="35"/>
      <c r="F29" s="35"/>
      <c r="G29" s="35"/>
      <c r="H29" s="35"/>
      <c r="I29" s="35"/>
      <c r="J29" s="35"/>
      <c r="K29" s="35"/>
      <c r="L29" s="35"/>
    </row>
    <row r="30" spans="1:12" ht="30.75" hidden="1" customHeight="1">
      <c r="A30" s="97" t="s">
        <v>116</v>
      </c>
      <c r="B30" s="35"/>
      <c r="C30" s="35"/>
      <c r="D30" s="35"/>
      <c r="E30" s="35"/>
      <c r="F30" s="35"/>
      <c r="G30" s="35"/>
      <c r="H30" s="35"/>
      <c r="I30" s="35"/>
      <c r="J30" s="35"/>
      <c r="K30" s="35"/>
      <c r="L30" s="35"/>
    </row>
    <row r="31" spans="1:12" ht="30.75" hidden="1" customHeight="1">
      <c r="A31" s="97" t="s">
        <v>86</v>
      </c>
      <c r="B31" s="35"/>
      <c r="C31" s="35"/>
      <c r="D31" s="35"/>
      <c r="E31" s="35"/>
      <c r="F31" s="35"/>
      <c r="G31" s="35"/>
      <c r="H31" s="35"/>
      <c r="I31" s="35"/>
      <c r="J31" s="35"/>
      <c r="K31" s="35"/>
      <c r="L31" s="35"/>
    </row>
    <row r="32" spans="1:12" ht="30.75" hidden="1" customHeight="1">
      <c r="A32" s="97" t="s">
        <v>87</v>
      </c>
      <c r="B32" s="35"/>
      <c r="C32" s="35"/>
      <c r="D32" s="35"/>
      <c r="E32" s="35"/>
      <c r="F32" s="35"/>
      <c r="G32" s="35"/>
      <c r="H32" s="35"/>
      <c r="I32" s="35"/>
      <c r="J32" s="35"/>
      <c r="K32" s="35"/>
      <c r="L32" s="35"/>
    </row>
    <row r="33" spans="1:12" ht="30.75" hidden="1" customHeight="1">
      <c r="A33" s="97" t="s">
        <v>88</v>
      </c>
      <c r="B33" s="35"/>
      <c r="C33" s="35"/>
      <c r="D33" s="35"/>
      <c r="E33" s="35"/>
      <c r="F33" s="35"/>
      <c r="G33" s="35"/>
      <c r="H33" s="35"/>
      <c r="I33" s="35"/>
      <c r="J33" s="35"/>
      <c r="K33" s="35"/>
      <c r="L33" s="35"/>
    </row>
    <row r="34" spans="1:12" ht="30.75" customHeight="1">
      <c r="A34" s="97" t="s">
        <v>161</v>
      </c>
      <c r="B34" s="35">
        <f t="shared" ref="B34:E34" si="1">SUM(B22:B33)</f>
        <v>0</v>
      </c>
      <c r="C34" s="35">
        <f t="shared" si="1"/>
        <v>24169.03</v>
      </c>
      <c r="D34" s="35">
        <f t="shared" si="1"/>
        <v>16301.98</v>
      </c>
      <c r="E34" s="35">
        <f t="shared" si="1"/>
        <v>40342.199999999997</v>
      </c>
      <c r="F34" s="35">
        <f>SUM(F22:F33)</f>
        <v>37501.320000000007</v>
      </c>
      <c r="G34" s="35"/>
      <c r="H34" s="35"/>
      <c r="I34" s="35"/>
      <c r="J34" s="35"/>
      <c r="K34" s="35"/>
      <c r="L34" s="35"/>
    </row>
  </sheetData>
  <mergeCells count="19">
    <mergeCell ref="A16:L16"/>
    <mergeCell ref="A18:A20"/>
    <mergeCell ref="B18:F18"/>
    <mergeCell ref="G18:L18"/>
    <mergeCell ref="B19:C19"/>
    <mergeCell ref="D19:F19"/>
    <mergeCell ref="G19:G20"/>
    <mergeCell ref="H19:K19"/>
    <mergeCell ref="L19:L20"/>
    <mergeCell ref="A1:L1"/>
    <mergeCell ref="A3:L3"/>
    <mergeCell ref="G5:L5"/>
    <mergeCell ref="H6:K6"/>
    <mergeCell ref="L6:L7"/>
    <mergeCell ref="G6:G7"/>
    <mergeCell ref="A5:A7"/>
    <mergeCell ref="D6:F6"/>
    <mergeCell ref="B5:F5"/>
    <mergeCell ref="B6:C6"/>
  </mergeCells>
  <phoneticPr fontId="3" type="noConversion"/>
  <pageMargins left="0.55000000000000004" right="0.48" top="0.75" bottom="0.75" header="0.3" footer="0.3"/>
  <pageSetup paperSize="8" orientation="landscape"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2:K17"/>
  <sheetViews>
    <sheetView zoomScaleNormal="100" workbookViewId="0">
      <selection activeCell="E9" sqref="E9"/>
    </sheetView>
  </sheetViews>
  <sheetFormatPr defaultRowHeight="14.25"/>
  <cols>
    <col min="2" max="2" width="16.625" style="32" customWidth="1"/>
    <col min="3" max="7" width="16.625" customWidth="1"/>
  </cols>
  <sheetData>
    <row r="2" spans="1:11" ht="22.5">
      <c r="A2" s="283" t="s">
        <v>223</v>
      </c>
      <c r="B2" s="283"/>
      <c r="C2" s="283"/>
      <c r="D2" s="283"/>
      <c r="E2" s="283"/>
      <c r="F2" s="283"/>
      <c r="G2" s="283"/>
      <c r="H2" s="283"/>
      <c r="I2" s="210"/>
    </row>
    <row r="3" spans="1:11" ht="29.25" customHeight="1"/>
    <row r="4" spans="1:11" s="37" customFormat="1" ht="22.5" customHeight="1">
      <c r="B4" s="204" t="s">
        <v>222</v>
      </c>
      <c r="C4" s="217" t="s">
        <v>274</v>
      </c>
      <c r="D4" s="217" t="s">
        <v>275</v>
      </c>
      <c r="E4" s="217" t="s">
        <v>381</v>
      </c>
      <c r="F4" s="217" t="s">
        <v>382</v>
      </c>
      <c r="G4" s="217" t="s">
        <v>17</v>
      </c>
    </row>
    <row r="5" spans="1:11" ht="22.5" customHeight="1">
      <c r="B5" s="97" t="s">
        <v>2</v>
      </c>
      <c r="C5" s="96">
        <v>2116.0009700000001</v>
      </c>
      <c r="D5" s="96"/>
      <c r="E5" s="96"/>
      <c r="F5" s="96"/>
      <c r="G5" s="96">
        <f>SUM(C5:F5)</f>
        <v>2116.0009700000001</v>
      </c>
    </row>
    <row r="6" spans="1:11" ht="22.5" customHeight="1">
      <c r="B6" s="97" t="s">
        <v>3</v>
      </c>
      <c r="C6" s="96">
        <v>10189.518</v>
      </c>
      <c r="D6" s="96"/>
      <c r="E6" s="96"/>
      <c r="F6" s="96"/>
      <c r="G6" s="96">
        <f t="shared" ref="G6:G14" si="0">SUM(C6:F6)</f>
        <v>10189.518</v>
      </c>
    </row>
    <row r="7" spans="1:11" ht="22.5" customHeight="1">
      <c r="B7" s="97" t="s">
        <v>6</v>
      </c>
      <c r="C7" s="96">
        <v>8433.172833333334</v>
      </c>
      <c r="D7" s="96"/>
      <c r="E7" s="96"/>
      <c r="F7" s="96"/>
      <c r="G7" s="96">
        <f t="shared" si="0"/>
        <v>8433.172833333334</v>
      </c>
    </row>
    <row r="8" spans="1:11" ht="22.5" customHeight="1">
      <c r="B8" s="97" t="s">
        <v>5</v>
      </c>
      <c r="C8" s="96">
        <v>612.50239999999997</v>
      </c>
      <c r="D8" s="96"/>
      <c r="E8" s="96"/>
      <c r="F8" s="96"/>
      <c r="G8" s="96">
        <f t="shared" si="0"/>
        <v>612.50239999999997</v>
      </c>
      <c r="H8" s="209"/>
      <c r="I8" s="209"/>
      <c r="J8" s="208"/>
      <c r="K8" s="209"/>
    </row>
    <row r="9" spans="1:11" ht="22.5" customHeight="1">
      <c r="B9" s="97" t="s">
        <v>4</v>
      </c>
      <c r="C9" s="96">
        <v>734.1</v>
      </c>
      <c r="D9" s="96"/>
      <c r="E9" s="96"/>
      <c r="F9" s="96"/>
      <c r="G9" s="96">
        <f t="shared" si="0"/>
        <v>734.1</v>
      </c>
      <c r="H9" s="209"/>
      <c r="I9" s="209"/>
      <c r="J9" s="208"/>
      <c r="K9" s="209"/>
    </row>
    <row r="10" spans="1:11" ht="22.5" customHeight="1">
      <c r="B10" s="97" t="s">
        <v>8</v>
      </c>
      <c r="C10" s="96">
        <v>17393.032024761906</v>
      </c>
      <c r="D10" s="96"/>
      <c r="E10" s="96"/>
      <c r="F10" s="96"/>
      <c r="G10" s="96">
        <f t="shared" si="0"/>
        <v>17393.032024761906</v>
      </c>
      <c r="H10" s="209"/>
      <c r="I10" s="209"/>
      <c r="J10" s="208"/>
      <c r="K10" s="209"/>
    </row>
    <row r="11" spans="1:11" ht="22.5" customHeight="1">
      <c r="B11" s="97" t="s">
        <v>10</v>
      </c>
      <c r="C11" s="96">
        <v>2475</v>
      </c>
      <c r="D11" s="96"/>
      <c r="E11" s="96"/>
      <c r="F11" s="96"/>
      <c r="G11" s="96">
        <f t="shared" si="0"/>
        <v>2475</v>
      </c>
      <c r="H11" s="209"/>
      <c r="I11" s="209"/>
      <c r="J11" s="208"/>
      <c r="K11" s="209"/>
    </row>
    <row r="12" spans="1:11" ht="22.5" customHeight="1">
      <c r="B12" s="97" t="s">
        <v>9</v>
      </c>
      <c r="C12" s="96">
        <v>5765.0599999999995</v>
      </c>
      <c r="D12" s="96"/>
      <c r="E12" s="96"/>
      <c r="F12" s="96"/>
      <c r="G12" s="96">
        <f t="shared" si="0"/>
        <v>5765.0599999999995</v>
      </c>
      <c r="H12" s="209"/>
      <c r="I12" s="209"/>
      <c r="J12" s="208"/>
      <c r="K12" s="209"/>
    </row>
    <row r="13" spans="1:11" ht="22.5" customHeight="1">
      <c r="B13" s="97" t="s">
        <v>11</v>
      </c>
      <c r="C13" s="96">
        <v>40841.692500000005</v>
      </c>
      <c r="D13" s="96"/>
      <c r="E13" s="96"/>
      <c r="F13" s="96"/>
      <c r="G13" s="96">
        <f t="shared" si="0"/>
        <v>40841.692500000005</v>
      </c>
      <c r="H13" s="209"/>
      <c r="I13" s="209"/>
      <c r="J13" s="208"/>
      <c r="K13" s="209"/>
    </row>
    <row r="14" spans="1:11" ht="22.5" customHeight="1">
      <c r="B14" s="97" t="s">
        <v>12</v>
      </c>
      <c r="C14" s="96">
        <v>1660.8508039999999</v>
      </c>
      <c r="D14" s="96"/>
      <c r="E14" s="96"/>
      <c r="F14" s="96"/>
      <c r="G14" s="96">
        <f t="shared" si="0"/>
        <v>1660.8508039999999</v>
      </c>
      <c r="H14" s="209"/>
      <c r="I14" s="209"/>
      <c r="J14" s="208"/>
      <c r="K14" s="209"/>
    </row>
    <row r="15" spans="1:11" ht="22.5" customHeight="1">
      <c r="B15" s="97" t="s">
        <v>224</v>
      </c>
      <c r="C15" s="35">
        <f>SUM(C5:C14)</f>
        <v>90220.929532095251</v>
      </c>
      <c r="D15" s="35">
        <f>SUM(D5:D14)</f>
        <v>0</v>
      </c>
      <c r="E15" s="35">
        <f>SUM(E5:E14)</f>
        <v>0</v>
      </c>
      <c r="F15" s="35">
        <f>SUM(F5:F14)</f>
        <v>0</v>
      </c>
      <c r="G15" s="35">
        <f>SUM(G5:G14)</f>
        <v>90220.929532095251</v>
      </c>
      <c r="H15" s="209"/>
      <c r="I15" s="209"/>
      <c r="J15" s="208"/>
      <c r="K15" s="209"/>
    </row>
    <row r="16" spans="1:11">
      <c r="C16" s="208"/>
      <c r="D16" s="208"/>
      <c r="E16" s="208"/>
      <c r="F16" s="208"/>
      <c r="G16" s="208"/>
      <c r="H16" s="209"/>
      <c r="I16" s="209"/>
      <c r="J16" s="208"/>
      <c r="K16" s="209"/>
    </row>
    <row r="17" spans="3:11">
      <c r="C17" s="208"/>
      <c r="D17" s="208"/>
      <c r="E17" s="208"/>
      <c r="F17" s="208"/>
      <c r="G17" s="208"/>
      <c r="H17" s="209"/>
      <c r="I17" s="209"/>
      <c r="J17" s="208"/>
      <c r="K17" s="209"/>
    </row>
  </sheetData>
  <dataConsolidate>
    <dataRefs count="1">
      <dataRef ref="A1:C1048576" sheet="各月排产存栈（按电压等级） (2)" r:id="rId1"/>
    </dataRefs>
  </dataConsolidate>
  <mergeCells count="1">
    <mergeCell ref="A2:H2"/>
  </mergeCells>
  <phoneticPr fontId="3" type="noConversion"/>
  <pageMargins left="0.7" right="0.7" top="0.6" bottom="0.75" header="0.3" footer="0.3"/>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4"/>
  <sheetViews>
    <sheetView showGridLines="0" workbookViewId="0">
      <selection activeCell="G17" sqref="G17"/>
    </sheetView>
  </sheetViews>
  <sheetFormatPr defaultRowHeight="14.25"/>
  <cols>
    <col min="1" max="1" width="11.625" customWidth="1"/>
  </cols>
  <sheetData>
    <row r="2" spans="1:8" ht="25.5">
      <c r="A2" s="282" t="s">
        <v>380</v>
      </c>
      <c r="B2" s="282"/>
      <c r="C2" s="282"/>
      <c r="D2" s="282"/>
      <c r="E2" s="282"/>
      <c r="F2" s="282"/>
      <c r="G2" s="282"/>
      <c r="H2" s="282"/>
    </row>
    <row r="4" spans="1:8" ht="31.5" customHeight="1"/>
    <row r="5" spans="1:8" s="222" customFormat="1" ht="22.5">
      <c r="A5" s="283" t="s">
        <v>296</v>
      </c>
      <c r="B5" s="283"/>
      <c r="C5" s="283"/>
      <c r="D5" s="283"/>
      <c r="E5" s="283"/>
      <c r="F5" s="283"/>
      <c r="G5" s="283"/>
      <c r="H5" s="283"/>
    </row>
    <row r="6" spans="1:8" s="223" customFormat="1" ht="18.75"/>
    <row r="7" spans="1:8" s="223" customFormat="1" ht="18.75"/>
    <row r="8" spans="1:8" s="223" customFormat="1" ht="18.75"/>
    <row r="9" spans="1:8" s="111" customFormat="1" ht="45" customHeight="1">
      <c r="B9" s="111" t="s">
        <v>288</v>
      </c>
    </row>
    <row r="10" spans="1:8" s="111" customFormat="1" ht="45" customHeight="1">
      <c r="B10" s="111" t="s">
        <v>281</v>
      </c>
    </row>
    <row r="11" spans="1:8" s="111" customFormat="1" ht="45" customHeight="1">
      <c r="B11" s="111" t="s">
        <v>291</v>
      </c>
    </row>
    <row r="12" spans="1:8" s="111" customFormat="1" ht="45" customHeight="1">
      <c r="B12" s="111" t="s">
        <v>292</v>
      </c>
    </row>
    <row r="13" spans="1:8" s="111" customFormat="1" ht="45" customHeight="1">
      <c r="B13" s="111" t="s">
        <v>290</v>
      </c>
    </row>
    <row r="14" spans="1:8" s="111" customFormat="1" ht="45" customHeight="1">
      <c r="B14" s="111" t="s">
        <v>286</v>
      </c>
    </row>
  </sheetData>
  <mergeCells count="2">
    <mergeCell ref="A2:H2"/>
    <mergeCell ref="A5:H5"/>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58"/>
  <sheetViews>
    <sheetView showGridLines="0" tabSelected="1" zoomScale="90" zoomScaleNormal="90" workbookViewId="0">
      <selection activeCell="C24" sqref="C24"/>
    </sheetView>
  </sheetViews>
  <sheetFormatPr defaultRowHeight="14.25"/>
  <cols>
    <col min="1" max="1" width="8.75" customWidth="1"/>
    <col min="2" max="2" width="12.875" customWidth="1"/>
    <col min="3" max="3" width="13.125" customWidth="1"/>
    <col min="4" max="4" width="12.625" customWidth="1"/>
    <col min="5" max="5" width="13.5" hidden="1" customWidth="1"/>
    <col min="6" max="6" width="13.625" hidden="1" customWidth="1"/>
    <col min="7" max="9" width="12.875" customWidth="1"/>
    <col min="10" max="10" width="12.375" customWidth="1"/>
    <col min="11" max="11" width="12.375" hidden="1" customWidth="1"/>
    <col min="12" max="12" width="13.875" customWidth="1"/>
    <col min="13" max="13" width="12.75" customWidth="1"/>
    <col min="14" max="14" width="14" customWidth="1"/>
    <col min="15" max="16" width="12.875" customWidth="1"/>
    <col min="17" max="17" width="12.75" bestFit="1" customWidth="1"/>
    <col min="18" max="18" width="12.875" customWidth="1"/>
    <col min="19" max="19" width="12.75" customWidth="1"/>
    <col min="20" max="20" width="13" customWidth="1"/>
    <col min="21" max="21" width="12.75" customWidth="1"/>
    <col min="22" max="22" width="12.75" bestFit="1" customWidth="1"/>
  </cols>
  <sheetData>
    <row r="1" spans="1:22" ht="30.75" customHeight="1">
      <c r="A1" s="287" t="s">
        <v>289</v>
      </c>
      <c r="B1" s="287"/>
      <c r="C1" s="287"/>
      <c r="D1" s="287"/>
      <c r="E1" s="287"/>
      <c r="F1" s="287"/>
      <c r="G1" s="287"/>
      <c r="H1" s="287"/>
      <c r="I1" s="287"/>
      <c r="J1" s="287"/>
      <c r="K1" s="287"/>
      <c r="L1" s="287"/>
      <c r="M1" s="287"/>
      <c r="N1" s="287"/>
      <c r="O1" s="287"/>
      <c r="P1" s="287"/>
      <c r="Q1" s="287"/>
      <c r="R1" s="287"/>
      <c r="S1" s="287"/>
      <c r="T1" s="287"/>
      <c r="U1" s="287"/>
      <c r="V1" s="287"/>
    </row>
    <row r="2" spans="1:22" ht="12" customHeight="1"/>
    <row r="3" spans="1:22" ht="24" hidden="1" customHeight="1">
      <c r="A3" s="283" t="s">
        <v>105</v>
      </c>
      <c r="B3" s="283"/>
      <c r="C3" s="283"/>
      <c r="D3" s="283"/>
      <c r="E3" s="283"/>
      <c r="F3" s="283"/>
      <c r="G3" s="283"/>
      <c r="H3" s="283"/>
      <c r="I3" s="283"/>
      <c r="J3" s="283"/>
      <c r="K3" s="283"/>
      <c r="L3" s="283"/>
      <c r="M3" s="283"/>
      <c r="N3" s="283"/>
      <c r="O3" s="283"/>
      <c r="P3" s="283"/>
      <c r="Q3" s="283"/>
      <c r="R3" s="283"/>
      <c r="S3" s="283"/>
      <c r="T3" s="283"/>
      <c r="U3" s="283"/>
      <c r="V3" s="283"/>
    </row>
    <row r="4" spans="1:22" hidden="1">
      <c r="V4" t="s">
        <v>90</v>
      </c>
    </row>
    <row r="5" spans="1:22" s="101" customFormat="1" ht="19.5" hidden="1" customHeight="1">
      <c r="A5" s="288" t="s">
        <v>92</v>
      </c>
      <c r="B5" s="284" t="s">
        <v>170</v>
      </c>
      <c r="C5" s="285"/>
      <c r="D5" s="286"/>
      <c r="E5" s="290" t="s">
        <v>150</v>
      </c>
      <c r="F5" s="290"/>
      <c r="G5" s="284" t="s">
        <v>409</v>
      </c>
      <c r="H5" s="286"/>
      <c r="I5" s="284" t="s">
        <v>413</v>
      </c>
      <c r="J5" s="285"/>
      <c r="K5" s="285"/>
      <c r="L5" s="285"/>
      <c r="M5" s="285"/>
      <c r="N5" s="285"/>
      <c r="O5" s="284" t="s">
        <v>411</v>
      </c>
      <c r="P5" s="286"/>
      <c r="Q5" s="264" t="s">
        <v>412</v>
      </c>
      <c r="R5" s="268" t="s">
        <v>107</v>
      </c>
      <c r="S5" s="269" t="s">
        <v>430</v>
      </c>
      <c r="T5" s="284" t="s">
        <v>431</v>
      </c>
      <c r="U5" s="285"/>
      <c r="V5" s="286"/>
    </row>
    <row r="6" spans="1:22" s="101" customFormat="1" ht="42.75" hidden="1">
      <c r="A6" s="289"/>
      <c r="B6" s="221" t="s">
        <v>276</v>
      </c>
      <c r="C6" s="162" t="s">
        <v>423</v>
      </c>
      <c r="D6" s="162" t="s">
        <v>421</v>
      </c>
      <c r="E6" s="102" t="s">
        <v>110</v>
      </c>
      <c r="F6" s="102" t="s">
        <v>108</v>
      </c>
      <c r="G6" s="267" t="s">
        <v>420</v>
      </c>
      <c r="H6" s="267" t="s">
        <v>410</v>
      </c>
      <c r="I6" s="143" t="s">
        <v>106</v>
      </c>
      <c r="J6" s="205" t="s">
        <v>415</v>
      </c>
      <c r="K6" s="206" t="s">
        <v>416</v>
      </c>
      <c r="L6" s="207" t="s">
        <v>419</v>
      </c>
      <c r="M6" s="276" t="s">
        <v>418</v>
      </c>
      <c r="N6" s="159" t="s">
        <v>417</v>
      </c>
      <c r="O6" s="142" t="s">
        <v>228</v>
      </c>
      <c r="P6" s="213" t="s">
        <v>278</v>
      </c>
      <c r="Q6" s="263" t="s">
        <v>104</v>
      </c>
      <c r="R6" s="142" t="s">
        <v>225</v>
      </c>
      <c r="S6" s="269" t="s">
        <v>432</v>
      </c>
      <c r="T6" s="118" t="s">
        <v>152</v>
      </c>
      <c r="U6" s="162" t="s">
        <v>407</v>
      </c>
      <c r="V6" s="263" t="s">
        <v>406</v>
      </c>
    </row>
    <row r="7" spans="1:22" ht="19.5" hidden="1" customHeight="1">
      <c r="A7" s="34" t="s">
        <v>85</v>
      </c>
      <c r="B7" s="202">
        <v>43734</v>
      </c>
      <c r="C7" s="35">
        <v>31182</v>
      </c>
      <c r="D7" s="35">
        <v>24058</v>
      </c>
      <c r="E7" s="35"/>
      <c r="F7" s="35"/>
      <c r="G7" s="35">
        <v>23238.139426603768</v>
      </c>
      <c r="H7" s="35">
        <v>65134.936299000008</v>
      </c>
      <c r="I7" s="35">
        <v>22732.874956435702</v>
      </c>
      <c r="J7" s="36"/>
      <c r="K7" s="36">
        <v>22732.874956435702</v>
      </c>
      <c r="L7" s="112">
        <v>14102.482747051949</v>
      </c>
      <c r="M7" s="36">
        <v>8630.3922093837537</v>
      </c>
      <c r="N7" s="160">
        <v>40481.724298999994</v>
      </c>
      <c r="O7" s="36">
        <v>70670.8</v>
      </c>
      <c r="P7" s="36"/>
      <c r="Q7" s="36">
        <v>8101.1</v>
      </c>
      <c r="R7" s="36">
        <v>35307.43</v>
      </c>
      <c r="S7" s="36">
        <v>135458.54098449997</v>
      </c>
      <c r="T7" s="36">
        <v>17407.064400000003</v>
      </c>
      <c r="U7" s="35">
        <v>471.94</v>
      </c>
      <c r="V7" s="36">
        <v>16935.12</v>
      </c>
    </row>
    <row r="8" spans="1:22" ht="19.5" hidden="1" customHeight="1">
      <c r="A8" s="34" t="s">
        <v>86</v>
      </c>
      <c r="B8" s="202">
        <v>31829</v>
      </c>
      <c r="C8" s="35">
        <v>24695</v>
      </c>
      <c r="D8" s="35">
        <v>17363</v>
      </c>
      <c r="E8" s="35"/>
      <c r="F8" s="35"/>
      <c r="G8" s="35">
        <v>33062.169232355373</v>
      </c>
      <c r="H8" s="35">
        <v>128022.7016</v>
      </c>
      <c r="I8" s="35">
        <v>24983.33371204482</v>
      </c>
      <c r="J8" s="35">
        <v>4804.8999999999996</v>
      </c>
      <c r="K8" s="36">
        <v>20178.433712044818</v>
      </c>
      <c r="L8" s="113">
        <v>11818.939112044818</v>
      </c>
      <c r="M8" s="35">
        <v>13164.3946</v>
      </c>
      <c r="N8" s="161">
        <v>16541.106500000002</v>
      </c>
      <c r="O8" s="35">
        <v>77196.600000000006</v>
      </c>
      <c r="P8" s="35">
        <v>4805</v>
      </c>
      <c r="Q8" s="35">
        <v>29208.03</v>
      </c>
      <c r="R8" s="35">
        <v>13331.77</v>
      </c>
      <c r="S8" s="35">
        <v>134795</v>
      </c>
      <c r="T8" s="35">
        <v>18734.490726000004</v>
      </c>
      <c r="U8" s="35">
        <v>720.63699999999994</v>
      </c>
      <c r="V8" s="35">
        <v>18013.853726000005</v>
      </c>
    </row>
    <row r="9" spans="1:22" ht="19.5" hidden="1" customHeight="1">
      <c r="A9" s="34" t="s">
        <v>87</v>
      </c>
      <c r="B9" s="202">
        <v>23927</v>
      </c>
      <c r="C9" s="35">
        <v>19017</v>
      </c>
      <c r="D9" s="35">
        <v>11570</v>
      </c>
      <c r="E9" s="35"/>
      <c r="F9" s="35"/>
      <c r="G9" s="35">
        <v>35068.958510577962</v>
      </c>
      <c r="H9" s="35">
        <v>133167.799199</v>
      </c>
      <c r="I9" s="35">
        <v>18181.283864126985</v>
      </c>
      <c r="J9" s="35">
        <v>4804.8975</v>
      </c>
      <c r="K9" s="36">
        <v>13376.386364126985</v>
      </c>
      <c r="L9" s="113">
        <v>2551.5686285714287</v>
      </c>
      <c r="M9" s="35">
        <v>15629.715235555555</v>
      </c>
      <c r="N9" s="161">
        <v>8423.0749999999989</v>
      </c>
      <c r="O9" s="35">
        <v>86047.6</v>
      </c>
      <c r="P9" s="35">
        <v>9610</v>
      </c>
      <c r="Q9" s="35">
        <v>15376.17</v>
      </c>
      <c r="R9" s="35">
        <v>23479.85</v>
      </c>
      <c r="S9" s="35">
        <v>135461</v>
      </c>
      <c r="T9" s="35">
        <v>7693.3499999999995</v>
      </c>
      <c r="U9" s="141">
        <v>272.11</v>
      </c>
      <c r="V9" s="140">
        <v>7421.2372729999979</v>
      </c>
    </row>
    <row r="10" spans="1:22" ht="19.5" hidden="1" customHeight="1">
      <c r="A10" s="34" t="s">
        <v>88</v>
      </c>
      <c r="B10" s="202">
        <v>35843</v>
      </c>
      <c r="C10" s="35">
        <v>25298</v>
      </c>
      <c r="D10" s="35">
        <v>15975</v>
      </c>
      <c r="E10" s="35"/>
      <c r="F10" s="35"/>
      <c r="G10" s="35">
        <v>28244.18280788427</v>
      </c>
      <c r="H10" s="35">
        <v>141126.02677300002</v>
      </c>
      <c r="I10" s="35">
        <v>15655.592542222223</v>
      </c>
      <c r="J10" s="35">
        <v>4804.8975</v>
      </c>
      <c r="K10" s="36">
        <v>10850.695042222222</v>
      </c>
      <c r="L10" s="113">
        <v>4353.7177666666666</v>
      </c>
      <c r="M10" s="35">
        <v>11301.874775555556</v>
      </c>
      <c r="N10" s="161">
        <v>11892.6958</v>
      </c>
      <c r="O10" s="35">
        <v>84015.1</v>
      </c>
      <c r="P10" s="35">
        <v>14415</v>
      </c>
      <c r="Q10" s="35">
        <v>22463.16</v>
      </c>
      <c r="R10" s="35">
        <v>24052.880000000001</v>
      </c>
      <c r="S10" s="35">
        <v>122124.42765200001</v>
      </c>
      <c r="T10" s="35">
        <v>37580.74</v>
      </c>
      <c r="U10" s="141">
        <v>9940.1710999999996</v>
      </c>
      <c r="V10" s="140">
        <v>27640.568309999988</v>
      </c>
    </row>
    <row r="11" spans="1:22" ht="19.5" hidden="1" customHeight="1">
      <c r="A11" s="34" t="s">
        <v>89</v>
      </c>
      <c r="B11" s="202">
        <f>SUM(B7:B10)</f>
        <v>135333</v>
      </c>
      <c r="C11" s="157">
        <f>SUM(C7:C10)</f>
        <v>100192</v>
      </c>
      <c r="D11" s="157">
        <f>SUM(D7:D10)</f>
        <v>68966</v>
      </c>
      <c r="E11" s="202" t="s">
        <v>215</v>
      </c>
      <c r="F11" s="202" t="s">
        <v>215</v>
      </c>
      <c r="G11" s="203" t="s">
        <v>215</v>
      </c>
      <c r="H11" s="203" t="s">
        <v>215</v>
      </c>
      <c r="I11" s="35">
        <f>SUM(I7:I10)</f>
        <v>81553.085074829738</v>
      </c>
      <c r="J11" s="35">
        <f>SUM(J7:J10)</f>
        <v>14414.695</v>
      </c>
      <c r="K11" s="36">
        <f>SUM(K7:K10)</f>
        <v>67138.390074829716</v>
      </c>
      <c r="L11" s="113">
        <f t="shared" ref="L11:V11" si="0">SUM(L7:L10)</f>
        <v>32826.708254334859</v>
      </c>
      <c r="M11" s="35">
        <f t="shared" ref="M11" si="1">SUM(M7:M10)</f>
        <v>48726.376820494857</v>
      </c>
      <c r="N11" s="161">
        <f t="shared" ref="N11" si="2">SUM(N7:N10)</f>
        <v>77338.601598999987</v>
      </c>
      <c r="O11" s="202" t="s">
        <v>215</v>
      </c>
      <c r="P11" s="202" t="s">
        <v>215</v>
      </c>
      <c r="Q11" s="35">
        <f t="shared" ref="Q11" si="3">SUM(Q7:Q10)</f>
        <v>75148.459999999992</v>
      </c>
      <c r="R11" s="35">
        <f>SUM(R7:R10)</f>
        <v>96171.93</v>
      </c>
      <c r="S11" s="202"/>
      <c r="T11" s="35">
        <f t="shared" si="0"/>
        <v>81415.645126000003</v>
      </c>
      <c r="U11" s="35">
        <f t="shared" si="0"/>
        <v>11404.858099999999</v>
      </c>
      <c r="V11" s="35">
        <f t="shared" si="0"/>
        <v>70010.77930899999</v>
      </c>
    </row>
    <row r="12" spans="1:22" ht="15.75" customHeight="1">
      <c r="A12" s="98"/>
      <c r="B12" s="98"/>
      <c r="C12" s="99"/>
      <c r="D12" s="99"/>
      <c r="E12" s="99"/>
      <c r="F12" s="99"/>
      <c r="G12" s="99"/>
      <c r="H12" s="99"/>
      <c r="I12" s="100"/>
      <c r="J12" s="100"/>
      <c r="K12" s="100"/>
      <c r="L12" s="100"/>
      <c r="M12" s="100"/>
      <c r="N12" s="100"/>
      <c r="O12" s="100"/>
      <c r="P12" s="100"/>
      <c r="Q12" s="100"/>
      <c r="R12" s="100"/>
      <c r="S12" s="100"/>
      <c r="T12" s="100"/>
      <c r="U12" s="100"/>
      <c r="V12" s="100"/>
    </row>
    <row r="13" spans="1:22" ht="21" customHeight="1">
      <c r="A13" s="283" t="s">
        <v>326</v>
      </c>
      <c r="B13" s="283"/>
      <c r="C13" s="283"/>
      <c r="D13" s="283"/>
      <c r="E13" s="283"/>
      <c r="F13" s="283"/>
      <c r="G13" s="283"/>
      <c r="H13" s="283"/>
      <c r="I13" s="283"/>
      <c r="J13" s="283"/>
      <c r="K13" s="283"/>
      <c r="L13" s="283"/>
      <c r="M13" s="283"/>
      <c r="N13" s="283"/>
      <c r="O13" s="283"/>
      <c r="P13" s="283"/>
      <c r="Q13" s="283"/>
      <c r="R13" s="283"/>
      <c r="S13" s="283"/>
      <c r="T13" s="283"/>
      <c r="U13" s="283"/>
      <c r="V13" s="283"/>
    </row>
    <row r="14" spans="1:22">
      <c r="V14" t="s">
        <v>90</v>
      </c>
    </row>
    <row r="15" spans="1:22" s="101" customFormat="1" ht="19.5" customHeight="1">
      <c r="A15" s="288" t="s">
        <v>92</v>
      </c>
      <c r="B15" s="284" t="s">
        <v>272</v>
      </c>
      <c r="C15" s="285"/>
      <c r="D15" s="286"/>
      <c r="E15" s="290" t="s">
        <v>149</v>
      </c>
      <c r="F15" s="290"/>
      <c r="G15" s="284" t="s">
        <v>409</v>
      </c>
      <c r="H15" s="286"/>
      <c r="I15" s="284" t="s">
        <v>414</v>
      </c>
      <c r="J15" s="285"/>
      <c r="K15" s="285"/>
      <c r="L15" s="285"/>
      <c r="M15" s="285"/>
      <c r="N15" s="285"/>
      <c r="O15" s="284" t="s">
        <v>411</v>
      </c>
      <c r="P15" s="286"/>
      <c r="Q15" s="264" t="s">
        <v>412</v>
      </c>
      <c r="R15" s="268" t="s">
        <v>107</v>
      </c>
      <c r="S15" s="288" t="s">
        <v>430</v>
      </c>
      <c r="T15" s="284" t="s">
        <v>431</v>
      </c>
      <c r="U15" s="285"/>
      <c r="V15" s="286"/>
    </row>
    <row r="16" spans="1:22" s="101" customFormat="1" ht="42.75">
      <c r="A16" s="289"/>
      <c r="B16" s="221" t="s">
        <v>276</v>
      </c>
      <c r="C16" s="162" t="s">
        <v>422</v>
      </c>
      <c r="D16" s="162" t="s">
        <v>421</v>
      </c>
      <c r="E16" s="102" t="s">
        <v>110</v>
      </c>
      <c r="F16" s="158" t="s">
        <v>108</v>
      </c>
      <c r="G16" s="267" t="s">
        <v>420</v>
      </c>
      <c r="H16" s="267" t="s">
        <v>410</v>
      </c>
      <c r="I16" s="143" t="s">
        <v>106</v>
      </c>
      <c r="J16" s="205" t="s">
        <v>415</v>
      </c>
      <c r="K16" s="206" t="s">
        <v>416</v>
      </c>
      <c r="L16" s="207" t="s">
        <v>461</v>
      </c>
      <c r="M16" s="276" t="s">
        <v>460</v>
      </c>
      <c r="N16" s="159" t="s">
        <v>459</v>
      </c>
      <c r="O16" s="142" t="s">
        <v>228</v>
      </c>
      <c r="P16" s="213" t="s">
        <v>278</v>
      </c>
      <c r="Q16" s="263" t="s">
        <v>104</v>
      </c>
      <c r="R16" s="142" t="s">
        <v>225</v>
      </c>
      <c r="S16" s="289"/>
      <c r="T16" s="139" t="s">
        <v>151</v>
      </c>
      <c r="U16" s="162" t="s">
        <v>408</v>
      </c>
      <c r="V16" s="263" t="s">
        <v>406</v>
      </c>
    </row>
    <row r="17" spans="1:22" ht="19.5" customHeight="1">
      <c r="A17" s="34" t="s">
        <v>29</v>
      </c>
      <c r="B17" s="202">
        <v>23432</v>
      </c>
      <c r="C17" s="35">
        <v>18457</v>
      </c>
      <c r="D17" s="35">
        <v>12121</v>
      </c>
      <c r="E17" s="35">
        <v>251531.19322700001</v>
      </c>
      <c r="F17" s="35">
        <v>138859.946773</v>
      </c>
      <c r="G17" s="35">
        <v>37532.488685180062</v>
      </c>
      <c r="H17" s="35">
        <v>138859.946773</v>
      </c>
      <c r="I17" s="35">
        <v>30080.08953209524</v>
      </c>
      <c r="J17" s="36">
        <v>14414.692500000001</v>
      </c>
      <c r="K17" s="36">
        <v>15665.397032095239</v>
      </c>
      <c r="L17" s="112">
        <v>7328.7606273333331</v>
      </c>
      <c r="M17" s="36">
        <v>22751.328904761904</v>
      </c>
      <c r="N17" s="160">
        <v>19049.389374000006</v>
      </c>
      <c r="O17" s="36">
        <v>79594.036000000007</v>
      </c>
      <c r="P17" s="96">
        <v>28830</v>
      </c>
      <c r="Q17" s="36">
        <v>32933.576200000003</v>
      </c>
      <c r="R17" s="36">
        <v>7667.01</v>
      </c>
      <c r="S17" s="36">
        <v>117812.65800199998</v>
      </c>
      <c r="T17" s="36">
        <v>17465.575100000002</v>
      </c>
      <c r="U17" s="36">
        <v>2641.6560000000004</v>
      </c>
      <c r="V17" s="36">
        <v>14823.919100000003</v>
      </c>
    </row>
    <row r="18" spans="1:22" ht="19.5" customHeight="1">
      <c r="A18" s="34" t="s">
        <v>30</v>
      </c>
      <c r="B18" s="202">
        <v>35388</v>
      </c>
      <c r="C18" s="35">
        <v>25526</v>
      </c>
      <c r="D18" s="35">
        <v>17998</v>
      </c>
      <c r="E18" s="35">
        <v>287758.42240099999</v>
      </c>
      <c r="F18" s="35">
        <v>133846.13759900001</v>
      </c>
      <c r="G18" s="35">
        <v>25538.399218882332</v>
      </c>
      <c r="H18" s="35">
        <v>133846.13759900001</v>
      </c>
      <c r="I18" s="35">
        <v>25139.84</v>
      </c>
      <c r="J18" s="35">
        <v>12012</v>
      </c>
      <c r="K18" s="36">
        <v>13127.84</v>
      </c>
      <c r="L18" s="113">
        <v>6724.84</v>
      </c>
      <c r="M18" s="35">
        <v>18415</v>
      </c>
      <c r="N18" s="161">
        <v>14027.113799999997</v>
      </c>
      <c r="O18" s="36">
        <v>100499.82899999998</v>
      </c>
      <c r="P18" s="96">
        <v>40842</v>
      </c>
      <c r="Q18" s="35">
        <v>3521.52</v>
      </c>
      <c r="R18" s="35">
        <v>9847.7199999999993</v>
      </c>
      <c r="S18" s="35">
        <v>107012.10441200002</v>
      </c>
      <c r="T18" s="35">
        <v>17703.89</v>
      </c>
      <c r="U18" s="35">
        <v>4103.0589999999993</v>
      </c>
      <c r="V18" s="36">
        <v>13600.829609999995</v>
      </c>
    </row>
    <row r="19" spans="1:22" ht="19.5" customHeight="1">
      <c r="A19" s="97" t="s">
        <v>171</v>
      </c>
      <c r="B19" s="202">
        <v>25186</v>
      </c>
      <c r="C19" s="35">
        <v>7726</v>
      </c>
      <c r="D19" s="35">
        <v>2851</v>
      </c>
      <c r="E19" s="35">
        <v>280129.75</v>
      </c>
      <c r="F19" s="35">
        <v>136434.43</v>
      </c>
      <c r="G19" s="35">
        <v>38679.533341961716</v>
      </c>
      <c r="H19" s="35">
        <v>136434.43420000002</v>
      </c>
      <c r="I19" s="35">
        <v>35001</v>
      </c>
      <c r="J19" s="35">
        <v>14415</v>
      </c>
      <c r="K19" s="36">
        <v>20586</v>
      </c>
      <c r="L19" s="113">
        <v>7374</v>
      </c>
      <c r="M19" s="35">
        <v>27627</v>
      </c>
      <c r="N19" s="161">
        <v>11438.87</v>
      </c>
      <c r="O19" s="36">
        <v>112942.9</v>
      </c>
      <c r="P19" s="96">
        <v>55257</v>
      </c>
      <c r="Q19" s="35">
        <v>22217.4</v>
      </c>
      <c r="R19" s="35">
        <v>774.7</v>
      </c>
      <c r="S19" s="35">
        <v>114176.29951800001</v>
      </c>
      <c r="T19" s="35">
        <v>8335.1912699999993</v>
      </c>
      <c r="U19" s="35">
        <v>1581.04792</v>
      </c>
      <c r="V19" s="36">
        <v>6754.1433499999994</v>
      </c>
    </row>
    <row r="20" spans="1:22" ht="19.5" customHeight="1">
      <c r="A20" s="97" t="s">
        <v>229</v>
      </c>
      <c r="B20" s="202">
        <v>23939</v>
      </c>
      <c r="C20" s="35">
        <v>21350</v>
      </c>
      <c r="D20" s="35">
        <v>14222</v>
      </c>
      <c r="E20" s="35">
        <v>266809.5074</v>
      </c>
      <c r="F20" s="35">
        <v>154852.49260000003</v>
      </c>
      <c r="G20" s="35">
        <v>41022.286049458868</v>
      </c>
      <c r="H20" s="35">
        <v>154852.49260000003</v>
      </c>
      <c r="I20" s="35">
        <v>27192.05</v>
      </c>
      <c r="J20" s="35">
        <v>12012</v>
      </c>
      <c r="K20" s="36">
        <v>15180.05</v>
      </c>
      <c r="L20" s="113">
        <v>6217.05</v>
      </c>
      <c r="M20" s="35">
        <v>20975</v>
      </c>
      <c r="N20" s="191">
        <v>15762.6546</v>
      </c>
      <c r="O20" s="36">
        <v>128532.08909999998</v>
      </c>
      <c r="P20" s="96">
        <v>67269</v>
      </c>
      <c r="Q20" s="35">
        <v>11817.5895</v>
      </c>
      <c r="R20" s="35">
        <v>10695.19</v>
      </c>
      <c r="S20" s="35">
        <v>109955.96718100001</v>
      </c>
      <c r="T20" s="35">
        <v>22515.6783798</v>
      </c>
      <c r="U20" s="35">
        <v>6216.24</v>
      </c>
      <c r="V20" s="36">
        <v>16299.4383798</v>
      </c>
    </row>
    <row r="21" spans="1:22" ht="19.5" customHeight="1">
      <c r="A21" s="97" t="s">
        <v>112</v>
      </c>
      <c r="B21" s="202">
        <v>35394</v>
      </c>
      <c r="C21" s="35">
        <v>27809</v>
      </c>
      <c r="D21" s="35">
        <v>22029</v>
      </c>
      <c r="E21" s="35">
        <v>184786.36410000001</v>
      </c>
      <c r="F21" s="35">
        <v>232276.368999</v>
      </c>
      <c r="G21" s="35">
        <v>40562.629999999997</v>
      </c>
      <c r="H21" s="35">
        <v>232276.37</v>
      </c>
      <c r="I21" s="35">
        <v>22849.454998999998</v>
      </c>
      <c r="J21" s="35">
        <v>9609.7950000000001</v>
      </c>
      <c r="K21" s="36"/>
      <c r="L21" s="113">
        <v>5003.6599990000013</v>
      </c>
      <c r="M21" s="35">
        <v>17845.794999999998</v>
      </c>
      <c r="N21" s="191">
        <v>17376.333999000002</v>
      </c>
      <c r="O21" s="36">
        <v>135075.79010000001</v>
      </c>
      <c r="P21" s="96">
        <v>76879</v>
      </c>
      <c r="Q21" s="35">
        <v>18143.661</v>
      </c>
      <c r="R21" s="35">
        <v>8516.7000000000007</v>
      </c>
      <c r="S21" s="35">
        <v>109642.34</v>
      </c>
      <c r="T21" s="35">
        <v>18070.228953982798</v>
      </c>
      <c r="U21" s="35">
        <v>1780.1549200000002</v>
      </c>
      <c r="V21" s="36">
        <v>16290.074033982799</v>
      </c>
    </row>
    <row r="22" spans="1:22" ht="19.5" customHeight="1">
      <c r="A22" s="97" t="s">
        <v>395</v>
      </c>
      <c r="B22" s="202">
        <f>SUM(B17:B21)</f>
        <v>143339</v>
      </c>
      <c r="C22" s="35">
        <f>SUM(C17:C21)</f>
        <v>100868</v>
      </c>
      <c r="D22" s="35">
        <f>SUM(D17:D21)</f>
        <v>69221</v>
      </c>
      <c r="E22" s="35">
        <f>SUM(E17:E21)</f>
        <v>1271015.2371279998</v>
      </c>
      <c r="F22" s="35">
        <f>SUM(F17:F21)</f>
        <v>796269.37597099994</v>
      </c>
      <c r="G22" s="203" t="s">
        <v>215</v>
      </c>
      <c r="H22" s="203" t="s">
        <v>215</v>
      </c>
      <c r="I22" s="96">
        <f t="shared" ref="I22:N22" si="4">SUM(I17:I21)</f>
        <v>140262.43453109523</v>
      </c>
      <c r="J22" s="96">
        <f t="shared" si="4"/>
        <v>62463.487500000003</v>
      </c>
      <c r="K22" s="96">
        <f t="shared" si="4"/>
        <v>64559.287032095235</v>
      </c>
      <c r="L22" s="373" t="s">
        <v>462</v>
      </c>
      <c r="M22" s="203" t="s">
        <v>215</v>
      </c>
      <c r="N22" s="191">
        <f t="shared" si="4"/>
        <v>77654.361773000011</v>
      </c>
      <c r="O22" s="203" t="s">
        <v>215</v>
      </c>
      <c r="P22" s="203" t="s">
        <v>215</v>
      </c>
      <c r="Q22" s="96">
        <f>SUM(Q17:Q21)</f>
        <v>88633.746699999989</v>
      </c>
      <c r="R22" s="96">
        <f>SUM(R17:R21)</f>
        <v>37501.320000000007</v>
      </c>
      <c r="S22" s="203" t="s">
        <v>215</v>
      </c>
      <c r="T22" s="96">
        <f>SUM(T17:T21)</f>
        <v>84090.563703782798</v>
      </c>
      <c r="U22" s="96">
        <f>SUM(U17:U21)</f>
        <v>16322.157840000002</v>
      </c>
      <c r="V22" s="96">
        <f>SUM(V17:W21)</f>
        <v>67768.404473782794</v>
      </c>
    </row>
    <row r="24" spans="1:22">
      <c r="A24" s="214" t="s">
        <v>325</v>
      </c>
      <c r="B24" s="214"/>
    </row>
    <row r="25" spans="1:22" ht="21.95" customHeight="1">
      <c r="B25" t="s">
        <v>455</v>
      </c>
    </row>
    <row r="26" spans="1:22">
      <c r="B26" t="s">
        <v>456</v>
      </c>
    </row>
    <row r="27" spans="1:22">
      <c r="B27" t="s">
        <v>458</v>
      </c>
    </row>
    <row r="28" spans="1:22">
      <c r="B28" t="s">
        <v>457</v>
      </c>
    </row>
    <row r="29" spans="1:22" ht="21.95" customHeight="1">
      <c r="B29" s="37" t="s">
        <v>277</v>
      </c>
    </row>
    <row r="30" spans="1:22">
      <c r="B30" s="37" t="s">
        <v>424</v>
      </c>
    </row>
    <row r="31" spans="1:22" ht="21.95" customHeight="1">
      <c r="B31" s="37" t="s">
        <v>403</v>
      </c>
    </row>
    <row r="32" spans="1:22">
      <c r="B32" t="s">
        <v>393</v>
      </c>
      <c r="O32" s="216"/>
      <c r="P32" s="216"/>
    </row>
    <row r="33" spans="2:20">
      <c r="B33" t="s">
        <v>394</v>
      </c>
    </row>
    <row r="34" spans="2:20" s="277" customFormat="1">
      <c r="B34" s="277" t="s">
        <v>396</v>
      </c>
      <c r="P34" s="278"/>
    </row>
    <row r="35" spans="2:20" s="277" customFormat="1">
      <c r="B35" s="277" t="s">
        <v>445</v>
      </c>
      <c r="P35" s="278"/>
    </row>
    <row r="36" spans="2:20" s="277" customFormat="1">
      <c r="B36" s="277" t="s">
        <v>429</v>
      </c>
      <c r="P36" s="278"/>
    </row>
    <row r="37" spans="2:20" ht="21.95" customHeight="1">
      <c r="B37" t="s">
        <v>279</v>
      </c>
      <c r="P37" s="216"/>
    </row>
    <row r="38" spans="2:20">
      <c r="B38" t="s">
        <v>273</v>
      </c>
      <c r="P38" s="216"/>
      <c r="T38" s="216"/>
    </row>
    <row r="39" spans="2:20">
      <c r="B39" t="s">
        <v>428</v>
      </c>
      <c r="T39" s="216"/>
    </row>
    <row r="40" spans="2:20" ht="21.95" customHeight="1">
      <c r="B40" t="s">
        <v>280</v>
      </c>
    </row>
    <row r="41" spans="2:20">
      <c r="B41" t="s">
        <v>402</v>
      </c>
    </row>
    <row r="42" spans="2:20" hidden="1">
      <c r="B42" t="s">
        <v>404</v>
      </c>
    </row>
    <row r="43" spans="2:20" ht="21.95" customHeight="1">
      <c r="B43" t="s">
        <v>397</v>
      </c>
    </row>
    <row r="44" spans="2:20">
      <c r="B44" t="s">
        <v>425</v>
      </c>
    </row>
    <row r="45" spans="2:20">
      <c r="B45" t="s">
        <v>426</v>
      </c>
    </row>
    <row r="46" spans="2:20" ht="21.95" customHeight="1">
      <c r="B46" t="s">
        <v>398</v>
      </c>
    </row>
    <row r="47" spans="2:20">
      <c r="B47" t="s">
        <v>427</v>
      </c>
      <c r="Q47" s="216"/>
    </row>
    <row r="48" spans="2:20">
      <c r="B48" t="s">
        <v>401</v>
      </c>
    </row>
    <row r="49" spans="2:17">
      <c r="B49" t="s">
        <v>400</v>
      </c>
    </row>
    <row r="50" spans="2:17" ht="21.95" customHeight="1">
      <c r="B50" s="262" t="s">
        <v>399</v>
      </c>
    </row>
    <row r="51" spans="2:17">
      <c r="B51" t="s">
        <v>450</v>
      </c>
    </row>
    <row r="52" spans="2:17">
      <c r="B52" t="s">
        <v>451</v>
      </c>
    </row>
    <row r="58" spans="2:17">
      <c r="Q58" s="216"/>
    </row>
  </sheetData>
  <mergeCells count="18">
    <mergeCell ref="A1:V1"/>
    <mergeCell ref="O5:P5"/>
    <mergeCell ref="A3:V3"/>
    <mergeCell ref="A13:V13"/>
    <mergeCell ref="A15:A16"/>
    <mergeCell ref="A5:A6"/>
    <mergeCell ref="T5:V5"/>
    <mergeCell ref="T15:V15"/>
    <mergeCell ref="E5:F5"/>
    <mergeCell ref="E15:F15"/>
    <mergeCell ref="I5:N5"/>
    <mergeCell ref="B15:D15"/>
    <mergeCell ref="S15:S16"/>
    <mergeCell ref="B5:D5"/>
    <mergeCell ref="G15:H15"/>
    <mergeCell ref="O15:P15"/>
    <mergeCell ref="G5:H5"/>
    <mergeCell ref="I15:N15"/>
  </mergeCells>
  <phoneticPr fontId="3" type="noConversion"/>
  <pageMargins left="0.17" right="0.11811023622047245" top="0.39370078740157483" bottom="0.27559055118110237" header="0.31496062992125984" footer="0.19685039370078741"/>
  <pageSetup paperSize="8" scale="8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showGridLines="0" zoomScale="90" zoomScaleNormal="90" workbookViewId="0">
      <selection activeCell="J14" sqref="J14"/>
    </sheetView>
  </sheetViews>
  <sheetFormatPr defaultRowHeight="14.25"/>
  <cols>
    <col min="1" max="1" width="8.75" customWidth="1"/>
    <col min="2" max="2" width="12.875" customWidth="1"/>
    <col min="3" max="3" width="13.125" customWidth="1"/>
    <col min="4" max="4" width="12.625" customWidth="1"/>
    <col min="5" max="5" width="13.5" hidden="1" customWidth="1"/>
    <col min="6" max="6" width="13.625" hidden="1" customWidth="1"/>
    <col min="7" max="9" width="12.875" customWidth="1"/>
    <col min="10" max="10" width="12.375" customWidth="1"/>
    <col min="11" max="11" width="12.375" hidden="1" customWidth="1"/>
    <col min="12" max="12" width="13.875" customWidth="1"/>
    <col min="13" max="13" width="14" customWidth="1"/>
    <col min="14" max="14" width="12.75" hidden="1" customWidth="1"/>
    <col min="15" max="16" width="12.875" customWidth="1"/>
    <col min="17" max="17" width="12.75" bestFit="1" customWidth="1"/>
    <col min="18" max="18" width="12.875" customWidth="1"/>
    <col min="19" max="19" width="12.75" customWidth="1"/>
    <col min="20" max="20" width="13" customWidth="1"/>
    <col min="21" max="21" width="12.75" customWidth="1"/>
    <col min="22" max="22" width="12.75" bestFit="1" customWidth="1"/>
    <col min="24" max="24" width="13.875" bestFit="1" customWidth="1"/>
  </cols>
  <sheetData>
    <row r="1" spans="1:22" ht="30.75" customHeight="1">
      <c r="A1" s="287" t="s">
        <v>289</v>
      </c>
      <c r="B1" s="287"/>
      <c r="C1" s="287"/>
      <c r="D1" s="287"/>
      <c r="E1" s="287"/>
      <c r="F1" s="287"/>
      <c r="G1" s="287"/>
      <c r="H1" s="287"/>
      <c r="I1" s="287"/>
      <c r="J1" s="287"/>
      <c r="K1" s="287"/>
      <c r="L1" s="287"/>
      <c r="M1" s="287"/>
      <c r="N1" s="287"/>
      <c r="O1" s="287"/>
      <c r="P1" s="287"/>
      <c r="Q1" s="287"/>
      <c r="R1" s="287"/>
      <c r="S1" s="287"/>
      <c r="T1" s="287"/>
      <c r="U1" s="287"/>
      <c r="V1" s="287"/>
    </row>
    <row r="2" spans="1:22" ht="12" customHeight="1"/>
    <row r="3" spans="1:22" ht="24" customHeight="1">
      <c r="A3" s="283" t="s">
        <v>105</v>
      </c>
      <c r="B3" s="283"/>
      <c r="C3" s="283"/>
      <c r="D3" s="283"/>
      <c r="E3" s="283"/>
      <c r="F3" s="283"/>
      <c r="G3" s="283"/>
      <c r="H3" s="283"/>
      <c r="I3" s="283"/>
      <c r="J3" s="283"/>
      <c r="K3" s="283"/>
      <c r="L3" s="283"/>
      <c r="M3" s="283"/>
      <c r="N3" s="283"/>
      <c r="O3" s="283"/>
      <c r="P3" s="283"/>
      <c r="Q3" s="283"/>
      <c r="R3" s="283"/>
      <c r="S3" s="283"/>
      <c r="T3" s="283"/>
      <c r="U3" s="283"/>
      <c r="V3" s="283"/>
    </row>
    <row r="4" spans="1:22">
      <c r="V4" t="s">
        <v>90</v>
      </c>
    </row>
    <row r="5" spans="1:22" s="101" customFormat="1" ht="19.5" customHeight="1">
      <c r="A5" s="288" t="s">
        <v>92</v>
      </c>
      <c r="B5" s="284" t="s">
        <v>170</v>
      </c>
      <c r="C5" s="285"/>
      <c r="D5" s="286"/>
      <c r="E5" s="290" t="s">
        <v>150</v>
      </c>
      <c r="F5" s="290"/>
      <c r="G5" s="284" t="s">
        <v>409</v>
      </c>
      <c r="H5" s="286"/>
      <c r="I5" s="284" t="s">
        <v>413</v>
      </c>
      <c r="J5" s="285"/>
      <c r="K5" s="285"/>
      <c r="L5" s="285"/>
      <c r="M5" s="285"/>
      <c r="N5" s="285"/>
      <c r="O5" s="284" t="s">
        <v>411</v>
      </c>
      <c r="P5" s="286"/>
      <c r="Q5" s="273" t="s">
        <v>412</v>
      </c>
      <c r="R5" s="272" t="s">
        <v>107</v>
      </c>
      <c r="S5" s="274" t="s">
        <v>430</v>
      </c>
      <c r="T5" s="284" t="s">
        <v>431</v>
      </c>
      <c r="U5" s="285"/>
      <c r="V5" s="286"/>
    </row>
    <row r="6" spans="1:22" s="101" customFormat="1" ht="42.75">
      <c r="A6" s="289"/>
      <c r="B6" s="274" t="s">
        <v>276</v>
      </c>
      <c r="C6" s="162" t="s">
        <v>423</v>
      </c>
      <c r="D6" s="162" t="s">
        <v>421</v>
      </c>
      <c r="E6" s="102" t="s">
        <v>110</v>
      </c>
      <c r="F6" s="102" t="s">
        <v>108</v>
      </c>
      <c r="G6" s="267" t="s">
        <v>420</v>
      </c>
      <c r="H6" s="267" t="s">
        <v>55</v>
      </c>
      <c r="I6" s="143" t="s">
        <v>106</v>
      </c>
      <c r="J6" s="205" t="s">
        <v>415</v>
      </c>
      <c r="K6" s="206" t="s">
        <v>416</v>
      </c>
      <c r="L6" s="207" t="s">
        <v>419</v>
      </c>
      <c r="M6" s="159" t="s">
        <v>417</v>
      </c>
      <c r="N6" s="274" t="s">
        <v>418</v>
      </c>
      <c r="O6" s="274" t="s">
        <v>228</v>
      </c>
      <c r="P6" s="213" t="s">
        <v>278</v>
      </c>
      <c r="Q6" s="274" t="s">
        <v>104</v>
      </c>
      <c r="R6" s="274" t="s">
        <v>225</v>
      </c>
      <c r="S6" s="274" t="s">
        <v>432</v>
      </c>
      <c r="T6" s="274" t="s">
        <v>152</v>
      </c>
      <c r="U6" s="162" t="s">
        <v>407</v>
      </c>
      <c r="V6" s="274" t="s">
        <v>406</v>
      </c>
    </row>
    <row r="7" spans="1:22" ht="19.5" customHeight="1">
      <c r="A7" s="97" t="s">
        <v>85</v>
      </c>
      <c r="B7" s="202">
        <v>43734</v>
      </c>
      <c r="C7" s="35">
        <v>31182</v>
      </c>
      <c r="D7" s="35">
        <v>24058</v>
      </c>
      <c r="E7" s="35"/>
      <c r="F7" s="35"/>
      <c r="G7" s="35">
        <v>23238.139426603768</v>
      </c>
      <c r="H7" s="35">
        <v>65134.936299000008</v>
      </c>
      <c r="I7" s="35">
        <v>22732.874956435702</v>
      </c>
      <c r="J7" s="36"/>
      <c r="K7" s="36">
        <v>22732.874956435702</v>
      </c>
      <c r="L7" s="112">
        <v>14102.482747051949</v>
      </c>
      <c r="M7" s="160">
        <v>40481.724298999994</v>
      </c>
      <c r="N7" s="36">
        <v>8630.3922093837537</v>
      </c>
      <c r="O7" s="36">
        <v>70670.8</v>
      </c>
      <c r="P7" s="36"/>
      <c r="Q7" s="36">
        <v>8101.1</v>
      </c>
      <c r="R7" s="36">
        <v>35307.43</v>
      </c>
      <c r="S7" s="36">
        <v>135458.54098449997</v>
      </c>
      <c r="T7" s="36">
        <v>17407.064400000003</v>
      </c>
      <c r="U7" s="35">
        <v>471.94</v>
      </c>
      <c r="V7" s="36">
        <v>16935.12</v>
      </c>
    </row>
    <row r="8" spans="1:22" ht="19.5" customHeight="1">
      <c r="A8" s="97" t="s">
        <v>86</v>
      </c>
      <c r="B8" s="202">
        <v>31829</v>
      </c>
      <c r="C8" s="35">
        <v>24695</v>
      </c>
      <c r="D8" s="35">
        <v>17363</v>
      </c>
      <c r="E8" s="35"/>
      <c r="F8" s="35"/>
      <c r="G8" s="35">
        <v>33062.169232355373</v>
      </c>
      <c r="H8" s="35">
        <v>128022.7016</v>
      </c>
      <c r="I8" s="35">
        <v>24983.33371204482</v>
      </c>
      <c r="J8" s="35">
        <v>4804.8999999999996</v>
      </c>
      <c r="K8" s="36">
        <v>20178.433712044818</v>
      </c>
      <c r="L8" s="113">
        <v>11818.939112044818</v>
      </c>
      <c r="M8" s="161">
        <v>16541.106500000002</v>
      </c>
      <c r="N8" s="35">
        <v>13164.3946</v>
      </c>
      <c r="O8" s="35">
        <v>77196.600000000006</v>
      </c>
      <c r="P8" s="35">
        <v>4805</v>
      </c>
      <c r="Q8" s="35">
        <v>29208.03</v>
      </c>
      <c r="R8" s="35">
        <v>13331.77</v>
      </c>
      <c r="S8" s="35">
        <v>134795</v>
      </c>
      <c r="T8" s="35">
        <v>18734.490726000004</v>
      </c>
      <c r="U8" s="35">
        <v>720.63699999999994</v>
      </c>
      <c r="V8" s="35">
        <v>18013.853726000005</v>
      </c>
    </row>
    <row r="9" spans="1:22" ht="19.5" customHeight="1">
      <c r="A9" s="97" t="s">
        <v>87</v>
      </c>
      <c r="B9" s="202">
        <v>23927</v>
      </c>
      <c r="C9" s="35">
        <v>19017</v>
      </c>
      <c r="D9" s="35">
        <v>11570</v>
      </c>
      <c r="E9" s="35"/>
      <c r="F9" s="35"/>
      <c r="G9" s="35">
        <v>35068.958510577962</v>
      </c>
      <c r="H9" s="35">
        <v>133167.799199</v>
      </c>
      <c r="I9" s="35">
        <v>18181.283864126985</v>
      </c>
      <c r="J9" s="35">
        <v>4804.8975</v>
      </c>
      <c r="K9" s="36">
        <v>13376.386364126985</v>
      </c>
      <c r="L9" s="113">
        <v>2551.5686285714287</v>
      </c>
      <c r="M9" s="161">
        <v>8423.0749999999989</v>
      </c>
      <c r="N9" s="35">
        <v>15629.715235555555</v>
      </c>
      <c r="O9" s="35">
        <v>86047.6</v>
      </c>
      <c r="P9" s="35">
        <v>9610</v>
      </c>
      <c r="Q9" s="35">
        <v>15376.17</v>
      </c>
      <c r="R9" s="35">
        <v>23479.85</v>
      </c>
      <c r="S9" s="35">
        <v>135461</v>
      </c>
      <c r="T9" s="35">
        <v>7693.3499999999995</v>
      </c>
      <c r="U9" s="141">
        <v>272.11</v>
      </c>
      <c r="V9" s="140">
        <v>7421.2372729999979</v>
      </c>
    </row>
    <row r="10" spans="1:22" ht="19.5" customHeight="1">
      <c r="A10" s="97" t="s">
        <v>88</v>
      </c>
      <c r="B10" s="202">
        <v>35843</v>
      </c>
      <c r="C10" s="35">
        <v>25298</v>
      </c>
      <c r="D10" s="35">
        <v>15975</v>
      </c>
      <c r="E10" s="35"/>
      <c r="F10" s="35"/>
      <c r="G10" s="35">
        <v>28244.18280788427</v>
      </c>
      <c r="H10" s="35">
        <v>141126.02677300002</v>
      </c>
      <c r="I10" s="35">
        <v>15655.592542222223</v>
      </c>
      <c r="J10" s="35">
        <v>4804.8975</v>
      </c>
      <c r="K10" s="36">
        <v>10850.695042222222</v>
      </c>
      <c r="L10" s="113">
        <v>4353.7177666666666</v>
      </c>
      <c r="M10" s="161">
        <v>11892.6958</v>
      </c>
      <c r="N10" s="35">
        <v>11301.874775555556</v>
      </c>
      <c r="O10" s="35">
        <v>84015.1</v>
      </c>
      <c r="P10" s="35">
        <v>14415</v>
      </c>
      <c r="Q10" s="35">
        <v>22463.16</v>
      </c>
      <c r="R10" s="35">
        <v>24052.880000000001</v>
      </c>
      <c r="S10" s="35">
        <v>122124.42765200001</v>
      </c>
      <c r="T10" s="35">
        <v>37580.74</v>
      </c>
      <c r="U10" s="141">
        <v>9940.1710999999996</v>
      </c>
      <c r="V10" s="140">
        <v>27640.568309999988</v>
      </c>
    </row>
    <row r="11" spans="1:22" ht="19.5" customHeight="1">
      <c r="A11" s="97" t="s">
        <v>89</v>
      </c>
      <c r="B11" s="202">
        <f>SUM(B7:B10)</f>
        <v>135333</v>
      </c>
      <c r="C11" s="157">
        <f>SUM(C7:C10)</f>
        <v>100192</v>
      </c>
      <c r="D11" s="157">
        <f>SUM(D7:D10)</f>
        <v>68966</v>
      </c>
      <c r="E11" s="202" t="s">
        <v>215</v>
      </c>
      <c r="F11" s="202" t="s">
        <v>215</v>
      </c>
      <c r="G11" s="203" t="s">
        <v>215</v>
      </c>
      <c r="H11" s="203" t="s">
        <v>215</v>
      </c>
      <c r="I11" s="35">
        <f>SUM(I7:I10)</f>
        <v>81553.085074829738</v>
      </c>
      <c r="J11" s="35">
        <f>SUM(J7:J10)</f>
        <v>14414.695</v>
      </c>
      <c r="K11" s="36">
        <f>SUM(K7:K10)</f>
        <v>67138.390074829716</v>
      </c>
      <c r="L11" s="113"/>
      <c r="M11" s="161">
        <f t="shared" ref="M11:V11" si="0">SUM(M7:M10)</f>
        <v>77338.601598999987</v>
      </c>
      <c r="N11" s="35"/>
      <c r="O11" s="202" t="s">
        <v>215</v>
      </c>
      <c r="P11" s="202" t="s">
        <v>215</v>
      </c>
      <c r="Q11" s="35">
        <f t="shared" ref="Q11" si="1">SUM(Q7:Q10)</f>
        <v>75148.459999999992</v>
      </c>
      <c r="R11" s="35">
        <f>SUM(R7:R10)</f>
        <v>96171.93</v>
      </c>
      <c r="S11" s="202"/>
      <c r="T11" s="35">
        <f t="shared" si="0"/>
        <v>81415.645126000003</v>
      </c>
      <c r="U11" s="35">
        <f t="shared" si="0"/>
        <v>11404.858099999999</v>
      </c>
      <c r="V11" s="35">
        <f t="shared" si="0"/>
        <v>70010.77930899999</v>
      </c>
    </row>
    <row r="17" spans="17:17">
      <c r="Q17" s="216"/>
    </row>
  </sheetData>
  <mergeCells count="9">
    <mergeCell ref="A1:V1"/>
    <mergeCell ref="A3:V3"/>
    <mergeCell ref="A5:A6"/>
    <mergeCell ref="B5:D5"/>
    <mergeCell ref="E5:F5"/>
    <mergeCell ref="G5:H5"/>
    <mergeCell ref="I5:N5"/>
    <mergeCell ref="O5:P5"/>
    <mergeCell ref="T5:V5"/>
  </mergeCells>
  <phoneticPr fontId="3" type="noConversion"/>
  <pageMargins left="0.32" right="0.11811023622047245" top="0.4" bottom="0.27" header="0.31496062992125984" footer="0.18"/>
  <pageSetup paperSize="8" scale="8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workbookViewId="0">
      <selection activeCell="M20" sqref="M20"/>
    </sheetView>
  </sheetViews>
  <sheetFormatPr defaultRowHeight="14.25"/>
  <cols>
    <col min="2" max="3" width="15.625" customWidth="1"/>
    <col min="4" max="7" width="10.625" customWidth="1"/>
    <col min="8" max="12" width="11.5" customWidth="1"/>
  </cols>
  <sheetData>
    <row r="1" spans="1:19" s="155" customFormat="1" ht="30" customHeight="1">
      <c r="A1" s="291" t="s">
        <v>324</v>
      </c>
      <c r="B1" s="291"/>
      <c r="C1" s="291"/>
      <c r="D1" s="291"/>
      <c r="E1" s="291"/>
      <c r="F1" s="291"/>
      <c r="G1" s="291"/>
      <c r="H1" s="291"/>
      <c r="I1" s="291"/>
      <c r="J1" s="291"/>
      <c r="K1" s="291"/>
      <c r="L1" s="291"/>
      <c r="M1" s="291"/>
      <c r="N1" s="291"/>
      <c r="O1" s="291"/>
      <c r="P1" s="291"/>
      <c r="Q1" s="291"/>
      <c r="R1" s="291"/>
      <c r="S1" s="291"/>
    </row>
    <row r="3" spans="1:19" ht="22.5">
      <c r="A3" s="298" t="s">
        <v>385</v>
      </c>
      <c r="B3" s="298"/>
      <c r="C3" s="298"/>
      <c r="D3" s="298"/>
      <c r="E3" s="298"/>
      <c r="F3" s="298"/>
      <c r="G3" s="298"/>
    </row>
    <row r="4" spans="1:19">
      <c r="L4" s="156" t="s">
        <v>90</v>
      </c>
    </row>
    <row r="5" spans="1:19" s="37" customFormat="1" ht="21" customHeight="1">
      <c r="A5" s="227" t="s">
        <v>308</v>
      </c>
      <c r="B5" s="228" t="s">
        <v>309</v>
      </c>
      <c r="C5" s="228" t="s">
        <v>310</v>
      </c>
      <c r="D5" s="228" t="s">
        <v>311</v>
      </c>
      <c r="E5" s="228" t="s">
        <v>312</v>
      </c>
      <c r="F5" s="228" t="s">
        <v>313</v>
      </c>
      <c r="G5" s="228" t="s">
        <v>314</v>
      </c>
      <c r="H5" s="228" t="s">
        <v>315</v>
      </c>
      <c r="I5" s="228" t="s">
        <v>316</v>
      </c>
      <c r="J5" s="228" t="s">
        <v>317</v>
      </c>
      <c r="K5" s="228" t="s">
        <v>318</v>
      </c>
      <c r="L5" s="228" t="s">
        <v>384</v>
      </c>
      <c r="M5" s="228" t="s">
        <v>386</v>
      </c>
      <c r="N5" s="228" t="s">
        <v>387</v>
      </c>
      <c r="O5" s="228" t="s">
        <v>388</v>
      </c>
      <c r="P5" s="228" t="s">
        <v>389</v>
      </c>
      <c r="Q5" s="228" t="s">
        <v>390</v>
      </c>
      <c r="R5" s="228" t="s">
        <v>391</v>
      </c>
      <c r="S5" s="228" t="s">
        <v>392</v>
      </c>
    </row>
    <row r="6" spans="1:19" ht="21" customHeight="1">
      <c r="A6" s="224">
        <v>1</v>
      </c>
      <c r="B6" s="226" t="s">
        <v>300</v>
      </c>
      <c r="C6" s="229">
        <f>D6+E6+F6+G6</f>
        <v>69221</v>
      </c>
      <c r="D6" s="229">
        <v>32970</v>
      </c>
      <c r="E6" s="229">
        <v>36251</v>
      </c>
      <c r="F6" s="229">
        <v>0</v>
      </c>
      <c r="G6" s="229">
        <v>0</v>
      </c>
      <c r="H6" s="229">
        <v>12121</v>
      </c>
      <c r="I6" s="229">
        <v>17998</v>
      </c>
      <c r="J6" s="229">
        <v>2851</v>
      </c>
      <c r="K6" s="229">
        <v>14222</v>
      </c>
      <c r="L6" s="229">
        <v>22029</v>
      </c>
      <c r="M6" s="229"/>
      <c r="N6" s="229"/>
      <c r="O6" s="229"/>
      <c r="P6" s="229"/>
      <c r="Q6" s="229"/>
      <c r="R6" s="229"/>
      <c r="S6" s="229"/>
    </row>
    <row r="7" spans="1:19" ht="21" customHeight="1">
      <c r="A7" s="224">
        <v>2</v>
      </c>
      <c r="B7" s="226" t="s">
        <v>301</v>
      </c>
      <c r="C7" s="229">
        <f t="shared" ref="C7:C16" si="0">D7+E7+F7+G7</f>
        <v>12364</v>
      </c>
      <c r="D7" s="229">
        <v>7101</v>
      </c>
      <c r="E7" s="229">
        <v>5263</v>
      </c>
      <c r="F7" s="229">
        <v>0</v>
      </c>
      <c r="G7" s="229">
        <v>0</v>
      </c>
      <c r="H7" s="229">
        <v>2215</v>
      </c>
      <c r="I7" s="229">
        <v>2531</v>
      </c>
      <c r="J7" s="229">
        <v>2355</v>
      </c>
      <c r="K7" s="229">
        <v>2699</v>
      </c>
      <c r="L7" s="229">
        <v>2564</v>
      </c>
      <c r="M7" s="229"/>
      <c r="N7" s="229"/>
      <c r="O7" s="229"/>
      <c r="P7" s="229"/>
      <c r="Q7" s="229"/>
      <c r="R7" s="229"/>
      <c r="S7" s="229"/>
    </row>
    <row r="8" spans="1:19" ht="21" customHeight="1">
      <c r="A8" s="224">
        <v>3</v>
      </c>
      <c r="B8" s="226" t="s">
        <v>302</v>
      </c>
      <c r="C8" s="229">
        <f t="shared" si="0"/>
        <v>16225</v>
      </c>
      <c r="D8" s="229">
        <v>9852</v>
      </c>
      <c r="E8" s="229">
        <v>6373</v>
      </c>
      <c r="F8" s="229">
        <v>0</v>
      </c>
      <c r="G8" s="229">
        <v>0</v>
      </c>
      <c r="H8" s="229">
        <v>3396</v>
      </c>
      <c r="I8" s="229">
        <v>4515</v>
      </c>
      <c r="J8" s="229">
        <v>1941</v>
      </c>
      <c r="K8" s="229">
        <v>3978</v>
      </c>
      <c r="L8" s="229">
        <v>2395</v>
      </c>
      <c r="M8" s="229"/>
      <c r="N8" s="229"/>
      <c r="O8" s="229"/>
      <c r="P8" s="229"/>
      <c r="Q8" s="229"/>
      <c r="R8" s="229"/>
      <c r="S8" s="229"/>
    </row>
    <row r="9" spans="1:19" ht="21" customHeight="1">
      <c r="A9" s="224">
        <v>4</v>
      </c>
      <c r="B9" s="226" t="s">
        <v>303</v>
      </c>
      <c r="C9" s="229">
        <f t="shared" si="0"/>
        <v>3058</v>
      </c>
      <c r="D9" s="229">
        <v>1786</v>
      </c>
      <c r="E9" s="229">
        <v>1272</v>
      </c>
      <c r="F9" s="229">
        <v>0</v>
      </c>
      <c r="G9" s="229">
        <v>0</v>
      </c>
      <c r="H9" s="229">
        <v>725</v>
      </c>
      <c r="I9" s="229">
        <v>482</v>
      </c>
      <c r="J9" s="229">
        <v>579</v>
      </c>
      <c r="K9" s="229">
        <v>451</v>
      </c>
      <c r="L9" s="229">
        <v>821</v>
      </c>
      <c r="M9" s="229"/>
      <c r="N9" s="229"/>
      <c r="O9" s="229"/>
      <c r="P9" s="229"/>
      <c r="Q9" s="229"/>
      <c r="R9" s="229"/>
      <c r="S9" s="229"/>
    </row>
    <row r="10" spans="1:19" ht="21" customHeight="1">
      <c r="A10" s="275" t="s">
        <v>452</v>
      </c>
      <c r="B10" s="265" t="s">
        <v>405</v>
      </c>
      <c r="C10" s="266">
        <f>SUM(C6:C9)</f>
        <v>100868</v>
      </c>
      <c r="D10" s="266">
        <f t="shared" ref="D10:L10" si="1">SUM(D6:D9)</f>
        <v>51709</v>
      </c>
      <c r="E10" s="266">
        <f t="shared" si="1"/>
        <v>49159</v>
      </c>
      <c r="F10" s="266">
        <f t="shared" si="1"/>
        <v>0</v>
      </c>
      <c r="G10" s="266">
        <f t="shared" si="1"/>
        <v>0</v>
      </c>
      <c r="H10" s="266">
        <f t="shared" si="1"/>
        <v>18457</v>
      </c>
      <c r="I10" s="266">
        <f t="shared" si="1"/>
        <v>25526</v>
      </c>
      <c r="J10" s="266">
        <f t="shared" si="1"/>
        <v>7726</v>
      </c>
      <c r="K10" s="266">
        <f t="shared" si="1"/>
        <v>21350</v>
      </c>
      <c r="L10" s="266">
        <f t="shared" si="1"/>
        <v>27809</v>
      </c>
      <c r="M10" s="229"/>
      <c r="N10" s="229"/>
      <c r="O10" s="229"/>
      <c r="P10" s="229"/>
      <c r="Q10" s="229"/>
      <c r="R10" s="229"/>
      <c r="S10" s="229"/>
    </row>
    <row r="11" spans="1:19" ht="21" customHeight="1">
      <c r="A11" s="225">
        <v>5</v>
      </c>
      <c r="B11" s="226" t="s">
        <v>304</v>
      </c>
      <c r="C11" s="229">
        <f t="shared" si="0"/>
        <v>8365</v>
      </c>
      <c r="D11" s="229">
        <v>3620</v>
      </c>
      <c r="E11" s="229">
        <v>4745</v>
      </c>
      <c r="F11" s="229">
        <v>0</v>
      </c>
      <c r="G11" s="229">
        <v>0</v>
      </c>
      <c r="H11" s="229">
        <v>421</v>
      </c>
      <c r="I11" s="229">
        <v>2381</v>
      </c>
      <c r="J11" s="229">
        <v>818</v>
      </c>
      <c r="K11" s="229">
        <v>-1120</v>
      </c>
      <c r="L11" s="229">
        <v>5865</v>
      </c>
      <c r="M11" s="229"/>
      <c r="N11" s="229"/>
      <c r="O11" s="229"/>
      <c r="P11" s="229"/>
      <c r="Q11" s="229"/>
      <c r="R11" s="229"/>
      <c r="S11" s="229"/>
    </row>
    <row r="12" spans="1:19" ht="21" customHeight="1">
      <c r="A12" s="292" t="s">
        <v>297</v>
      </c>
      <c r="B12" s="293"/>
      <c r="C12" s="230">
        <f>C10+C11</f>
        <v>109233</v>
      </c>
      <c r="D12" s="230">
        <f t="shared" ref="D12:L12" si="2">D10+D11</f>
        <v>55329</v>
      </c>
      <c r="E12" s="230">
        <f t="shared" si="2"/>
        <v>53904</v>
      </c>
      <c r="F12" s="230">
        <f t="shared" si="2"/>
        <v>0</v>
      </c>
      <c r="G12" s="230">
        <f t="shared" si="2"/>
        <v>0</v>
      </c>
      <c r="H12" s="230">
        <f t="shared" si="2"/>
        <v>18878</v>
      </c>
      <c r="I12" s="230">
        <f t="shared" si="2"/>
        <v>27907</v>
      </c>
      <c r="J12" s="230">
        <f t="shared" si="2"/>
        <v>8544</v>
      </c>
      <c r="K12" s="230">
        <f t="shared" si="2"/>
        <v>20230</v>
      </c>
      <c r="L12" s="230">
        <f t="shared" si="2"/>
        <v>33674</v>
      </c>
      <c r="M12" s="230"/>
      <c r="N12" s="230"/>
      <c r="O12" s="230"/>
      <c r="P12" s="230"/>
      <c r="Q12" s="230"/>
      <c r="R12" s="230"/>
      <c r="S12" s="230"/>
    </row>
    <row r="13" spans="1:19" ht="21" customHeight="1">
      <c r="A13" s="224">
        <v>6</v>
      </c>
      <c r="B13" s="226" t="s">
        <v>305</v>
      </c>
      <c r="C13" s="229">
        <f t="shared" si="0"/>
        <v>20241</v>
      </c>
      <c r="D13" s="229">
        <v>15163</v>
      </c>
      <c r="E13" s="229">
        <v>5078</v>
      </c>
      <c r="F13" s="229">
        <v>0</v>
      </c>
      <c r="G13" s="229">
        <v>0</v>
      </c>
      <c r="H13" s="229">
        <v>2308</v>
      </c>
      <c r="I13" s="229">
        <v>3858</v>
      </c>
      <c r="J13" s="229">
        <v>8997</v>
      </c>
      <c r="K13" s="229">
        <v>3709</v>
      </c>
      <c r="L13" s="229">
        <v>1369</v>
      </c>
      <c r="M13" s="229"/>
      <c r="N13" s="229"/>
      <c r="O13" s="229"/>
      <c r="P13" s="229"/>
      <c r="Q13" s="229"/>
      <c r="R13" s="229"/>
      <c r="S13" s="229"/>
    </row>
    <row r="14" spans="1:19" ht="21" customHeight="1">
      <c r="A14" s="224">
        <v>7</v>
      </c>
      <c r="B14" s="226" t="s">
        <v>306</v>
      </c>
      <c r="C14" s="229">
        <f t="shared" si="0"/>
        <v>13819</v>
      </c>
      <c r="D14" s="229">
        <v>13468</v>
      </c>
      <c r="E14" s="229">
        <v>351</v>
      </c>
      <c r="F14" s="229">
        <v>0</v>
      </c>
      <c r="G14" s="229">
        <v>0</v>
      </c>
      <c r="H14" s="229">
        <v>2200</v>
      </c>
      <c r="I14" s="229">
        <v>3623</v>
      </c>
      <c r="J14" s="229">
        <v>7645</v>
      </c>
      <c r="K14" s="229">
        <v>0</v>
      </c>
      <c r="L14" s="229">
        <v>351</v>
      </c>
      <c r="M14" s="229"/>
      <c r="N14" s="229"/>
      <c r="O14" s="229"/>
      <c r="P14" s="229"/>
      <c r="Q14" s="229"/>
      <c r="R14" s="229"/>
      <c r="S14" s="229"/>
    </row>
    <row r="15" spans="1:19" ht="21" customHeight="1">
      <c r="A15" s="294" t="s">
        <v>298</v>
      </c>
      <c r="B15" s="295"/>
      <c r="C15" s="230">
        <f>SUM(C13:C14)</f>
        <v>34060</v>
      </c>
      <c r="D15" s="230">
        <f t="shared" ref="D15:K15" si="3">SUM(D13:D14)</f>
        <v>28631</v>
      </c>
      <c r="E15" s="230">
        <v>5429</v>
      </c>
      <c r="F15" s="230">
        <f t="shared" si="3"/>
        <v>0</v>
      </c>
      <c r="G15" s="230">
        <f t="shared" si="3"/>
        <v>0</v>
      </c>
      <c r="H15" s="230">
        <f t="shared" si="3"/>
        <v>4508</v>
      </c>
      <c r="I15" s="230">
        <f t="shared" si="3"/>
        <v>7481</v>
      </c>
      <c r="J15" s="230">
        <f t="shared" si="3"/>
        <v>16642</v>
      </c>
      <c r="K15" s="230">
        <f t="shared" si="3"/>
        <v>3709</v>
      </c>
      <c r="L15" s="230">
        <v>1720</v>
      </c>
      <c r="M15" s="230"/>
      <c r="N15" s="230"/>
      <c r="O15" s="230"/>
      <c r="P15" s="230"/>
      <c r="Q15" s="230"/>
      <c r="R15" s="230"/>
      <c r="S15" s="230"/>
    </row>
    <row r="16" spans="1:19" ht="21" customHeight="1">
      <c r="A16" s="224">
        <v>8</v>
      </c>
      <c r="B16" s="226" t="s">
        <v>307</v>
      </c>
      <c r="C16" s="229">
        <f t="shared" si="0"/>
        <v>46</v>
      </c>
      <c r="D16" s="229">
        <v>46</v>
      </c>
      <c r="E16" s="229">
        <v>0</v>
      </c>
      <c r="F16" s="229">
        <v>0</v>
      </c>
      <c r="G16" s="229">
        <v>0</v>
      </c>
      <c r="H16" s="229">
        <v>46</v>
      </c>
      <c r="I16" s="229">
        <v>0</v>
      </c>
      <c r="J16" s="229">
        <v>0</v>
      </c>
      <c r="K16" s="229">
        <v>0</v>
      </c>
      <c r="L16" s="229">
        <v>0</v>
      </c>
      <c r="M16" s="229"/>
      <c r="N16" s="229"/>
      <c r="O16" s="229"/>
      <c r="P16" s="229"/>
      <c r="Q16" s="229"/>
      <c r="R16" s="229"/>
      <c r="S16" s="229"/>
    </row>
    <row r="17" spans="1:19" ht="21" customHeight="1">
      <c r="A17" s="296" t="s">
        <v>299</v>
      </c>
      <c r="B17" s="297"/>
      <c r="C17" s="230">
        <f>C12+C15+C16</f>
        <v>143339</v>
      </c>
      <c r="D17" s="230">
        <f t="shared" ref="D17:K17" si="4">D12+D15+D16</f>
        <v>84006</v>
      </c>
      <c r="E17" s="230">
        <v>59333</v>
      </c>
      <c r="F17" s="230">
        <f t="shared" si="4"/>
        <v>0</v>
      </c>
      <c r="G17" s="230">
        <f t="shared" si="4"/>
        <v>0</v>
      </c>
      <c r="H17" s="230">
        <f t="shared" si="4"/>
        <v>23432</v>
      </c>
      <c r="I17" s="230">
        <f t="shared" si="4"/>
        <v>35388</v>
      </c>
      <c r="J17" s="230">
        <f t="shared" si="4"/>
        <v>25186</v>
      </c>
      <c r="K17" s="230">
        <f t="shared" si="4"/>
        <v>23939</v>
      </c>
      <c r="L17" s="230">
        <v>35394</v>
      </c>
      <c r="M17" s="230"/>
      <c r="N17" s="230"/>
      <c r="O17" s="230"/>
      <c r="P17" s="230"/>
      <c r="Q17" s="230"/>
      <c r="R17" s="230"/>
      <c r="S17" s="230"/>
    </row>
    <row r="18" spans="1:19" ht="22.5">
      <c r="A18" s="298" t="s">
        <v>323</v>
      </c>
      <c r="B18" s="298"/>
      <c r="C18" s="298"/>
      <c r="D18" s="298"/>
      <c r="E18" s="298"/>
      <c r="F18" s="298"/>
      <c r="G18" s="298"/>
    </row>
    <row r="19" spans="1:19">
      <c r="K19" s="156" t="s">
        <v>90</v>
      </c>
    </row>
    <row r="20" spans="1:19" s="37" customFormat="1" ht="21" customHeight="1">
      <c r="A20" s="227" t="s">
        <v>308</v>
      </c>
      <c r="B20" s="228" t="s">
        <v>309</v>
      </c>
      <c r="C20" s="228" t="s">
        <v>310</v>
      </c>
      <c r="D20" s="228" t="s">
        <v>311</v>
      </c>
      <c r="E20" s="228" t="s">
        <v>312</v>
      </c>
      <c r="F20" s="228" t="s">
        <v>313</v>
      </c>
      <c r="G20" s="228" t="s">
        <v>314</v>
      </c>
      <c r="H20" s="228" t="s">
        <v>319</v>
      </c>
      <c r="I20" s="228" t="s">
        <v>320</v>
      </c>
      <c r="J20" s="228" t="s">
        <v>321</v>
      </c>
      <c r="K20" s="228" t="s">
        <v>322</v>
      </c>
    </row>
    <row r="21" spans="1:19" ht="21" customHeight="1">
      <c r="A21" s="224">
        <v>1</v>
      </c>
      <c r="B21" s="226" t="s">
        <v>300</v>
      </c>
      <c r="C21" s="229">
        <f>H21+I21+J21+K21</f>
        <v>68966</v>
      </c>
      <c r="D21" s="229"/>
      <c r="E21" s="229"/>
      <c r="F21" s="229"/>
      <c r="G21" s="229"/>
      <c r="H21" s="229">
        <v>24058</v>
      </c>
      <c r="I21" s="229">
        <v>17363</v>
      </c>
      <c r="J21" s="229">
        <v>11570</v>
      </c>
      <c r="K21" s="229">
        <v>15975</v>
      </c>
    </row>
    <row r="22" spans="1:19" ht="21" customHeight="1">
      <c r="A22" s="224">
        <v>2</v>
      </c>
      <c r="B22" s="226" t="s">
        <v>301</v>
      </c>
      <c r="C22" s="229">
        <f t="shared" ref="C22:C26" si="5">H22+I22+J22+K22</f>
        <v>8916</v>
      </c>
      <c r="D22" s="229"/>
      <c r="E22" s="229"/>
      <c r="F22" s="229"/>
      <c r="G22" s="229"/>
      <c r="H22" s="229">
        <v>2260</v>
      </c>
      <c r="I22" s="229">
        <v>2233</v>
      </c>
      <c r="J22" s="229">
        <v>2198</v>
      </c>
      <c r="K22" s="229">
        <v>2225</v>
      </c>
    </row>
    <row r="23" spans="1:19" ht="21" customHeight="1">
      <c r="A23" s="224">
        <v>3</v>
      </c>
      <c r="B23" s="226" t="s">
        <v>302</v>
      </c>
      <c r="C23" s="229">
        <f t="shared" si="5"/>
        <v>15705</v>
      </c>
      <c r="D23" s="229"/>
      <c r="E23" s="229"/>
      <c r="F23" s="229"/>
      <c r="G23" s="229"/>
      <c r="H23" s="229">
        <v>3651</v>
      </c>
      <c r="I23" s="229">
        <v>4106</v>
      </c>
      <c r="J23" s="229">
        <v>4434</v>
      </c>
      <c r="K23" s="229">
        <v>3514</v>
      </c>
    </row>
    <row r="24" spans="1:19" ht="21" customHeight="1">
      <c r="A24" s="224">
        <v>4</v>
      </c>
      <c r="B24" s="226" t="s">
        <v>303</v>
      </c>
      <c r="C24" s="229">
        <f t="shared" si="5"/>
        <v>6605</v>
      </c>
      <c r="D24" s="229"/>
      <c r="E24" s="229"/>
      <c r="F24" s="229"/>
      <c r="G24" s="229"/>
      <c r="H24" s="229">
        <v>1213</v>
      </c>
      <c r="I24" s="229">
        <v>993</v>
      </c>
      <c r="J24" s="229">
        <v>815</v>
      </c>
      <c r="K24" s="229">
        <v>3584</v>
      </c>
    </row>
    <row r="25" spans="1:19" ht="21" customHeight="1">
      <c r="A25" s="299" t="s">
        <v>405</v>
      </c>
      <c r="B25" s="300"/>
      <c r="C25" s="266">
        <f>SUM(C21:C24)</f>
        <v>100192</v>
      </c>
      <c r="D25" s="266">
        <f t="shared" ref="D25:K25" si="6">SUM(D21:D24)</f>
        <v>0</v>
      </c>
      <c r="E25" s="266">
        <f t="shared" si="6"/>
        <v>0</v>
      </c>
      <c r="F25" s="266">
        <f t="shared" si="6"/>
        <v>0</v>
      </c>
      <c r="G25" s="266">
        <f t="shared" si="6"/>
        <v>0</v>
      </c>
      <c r="H25" s="266">
        <f t="shared" si="6"/>
        <v>31182</v>
      </c>
      <c r="I25" s="266">
        <f t="shared" si="6"/>
        <v>24695</v>
      </c>
      <c r="J25" s="266">
        <f t="shared" si="6"/>
        <v>19017</v>
      </c>
      <c r="K25" s="266">
        <f t="shared" si="6"/>
        <v>25298</v>
      </c>
    </row>
    <row r="26" spans="1:19" ht="21" customHeight="1">
      <c r="A26" s="225">
        <v>5</v>
      </c>
      <c r="B26" s="226" t="s">
        <v>304</v>
      </c>
      <c r="C26" s="229">
        <f t="shared" si="5"/>
        <v>3440</v>
      </c>
      <c r="D26" s="229"/>
      <c r="E26" s="229"/>
      <c r="F26" s="229"/>
      <c r="G26" s="229"/>
      <c r="H26" s="229">
        <v>-141</v>
      </c>
      <c r="I26" s="229">
        <v>96</v>
      </c>
      <c r="J26" s="229">
        <v>2821</v>
      </c>
      <c r="K26" s="229">
        <v>664</v>
      </c>
    </row>
    <row r="27" spans="1:19" ht="21" customHeight="1">
      <c r="A27" s="292" t="s">
        <v>297</v>
      </c>
      <c r="B27" s="293"/>
      <c r="C27" s="230">
        <f>C25+C26</f>
        <v>103632</v>
      </c>
      <c r="D27" s="230">
        <f t="shared" ref="D27:G27" si="7">D25+D26</f>
        <v>0</v>
      </c>
      <c r="E27" s="230">
        <f t="shared" si="7"/>
        <v>0</v>
      </c>
      <c r="F27" s="230">
        <f t="shared" si="7"/>
        <v>0</v>
      </c>
      <c r="G27" s="230">
        <f t="shared" si="7"/>
        <v>0</v>
      </c>
      <c r="H27" s="230">
        <f t="shared" ref="H27" si="8">H25+H26</f>
        <v>31041</v>
      </c>
      <c r="I27" s="230">
        <f t="shared" ref="I27" si="9">I25+I26</f>
        <v>24791</v>
      </c>
      <c r="J27" s="230">
        <f t="shared" ref="J27" si="10">J25+J26</f>
        <v>21838</v>
      </c>
      <c r="K27" s="230">
        <f t="shared" ref="K27" si="11">K25+K26</f>
        <v>25962</v>
      </c>
    </row>
    <row r="28" spans="1:19" ht="21" customHeight="1">
      <c r="A28" s="224">
        <v>6</v>
      </c>
      <c r="B28" s="226" t="s">
        <v>305</v>
      </c>
      <c r="C28" s="229">
        <f>H28+I28+J28+K28</f>
        <v>15068</v>
      </c>
      <c r="D28" s="229"/>
      <c r="E28" s="229"/>
      <c r="F28" s="229"/>
      <c r="G28" s="229"/>
      <c r="H28" s="229">
        <v>6151</v>
      </c>
      <c r="I28" s="229">
        <v>1638</v>
      </c>
      <c r="J28" s="229">
        <v>1848</v>
      </c>
      <c r="K28" s="229">
        <v>5431</v>
      </c>
    </row>
    <row r="29" spans="1:19" ht="21" customHeight="1">
      <c r="A29" s="224">
        <v>7</v>
      </c>
      <c r="B29" s="226" t="s">
        <v>306</v>
      </c>
      <c r="C29" s="229">
        <f>H29+I29+J29+K29</f>
        <v>10750</v>
      </c>
      <c r="D29" s="229"/>
      <c r="E29" s="229"/>
      <c r="F29" s="229"/>
      <c r="G29" s="229"/>
      <c r="H29" s="229">
        <v>700</v>
      </c>
      <c r="I29" s="229">
        <v>5400</v>
      </c>
      <c r="J29" s="229">
        <v>200</v>
      </c>
      <c r="K29" s="229">
        <v>4450</v>
      </c>
    </row>
    <row r="30" spans="1:19" ht="21" customHeight="1">
      <c r="A30" s="294" t="s">
        <v>298</v>
      </c>
      <c r="B30" s="295"/>
      <c r="C30" s="230">
        <f>SUM(C28:C29)</f>
        <v>25818</v>
      </c>
      <c r="D30" s="230">
        <f t="shared" ref="D30:K30" si="12">SUM(D28:D29)</f>
        <v>0</v>
      </c>
      <c r="E30" s="230">
        <f t="shared" si="12"/>
        <v>0</v>
      </c>
      <c r="F30" s="230">
        <f t="shared" si="12"/>
        <v>0</v>
      </c>
      <c r="G30" s="230">
        <f t="shared" si="12"/>
        <v>0</v>
      </c>
      <c r="H30" s="230">
        <f t="shared" si="12"/>
        <v>6851</v>
      </c>
      <c r="I30" s="230">
        <f t="shared" si="12"/>
        <v>7038</v>
      </c>
      <c r="J30" s="230">
        <f t="shared" si="12"/>
        <v>2048</v>
      </c>
      <c r="K30" s="230">
        <f t="shared" si="12"/>
        <v>9881</v>
      </c>
    </row>
    <row r="31" spans="1:19" ht="21" customHeight="1">
      <c r="A31" s="224">
        <v>8</v>
      </c>
      <c r="B31" s="226" t="s">
        <v>307</v>
      </c>
      <c r="C31" s="229">
        <f>H31+I31+J31+K31</f>
        <v>5883</v>
      </c>
      <c r="D31" s="229"/>
      <c r="E31" s="229">
        <v>0</v>
      </c>
      <c r="F31" s="229">
        <v>0</v>
      </c>
      <c r="G31" s="229">
        <v>0</v>
      </c>
      <c r="H31" s="229">
        <v>5842</v>
      </c>
      <c r="I31" s="229">
        <v>0</v>
      </c>
      <c r="J31" s="229">
        <v>41</v>
      </c>
      <c r="K31" s="229">
        <v>0</v>
      </c>
    </row>
    <row r="32" spans="1:19" ht="21" customHeight="1">
      <c r="A32" s="296" t="s">
        <v>299</v>
      </c>
      <c r="B32" s="297"/>
      <c r="C32" s="230">
        <f>C27+C30+C31</f>
        <v>135333</v>
      </c>
      <c r="D32" s="230">
        <f t="shared" ref="D32:K32" si="13">D27+D30+D31</f>
        <v>0</v>
      </c>
      <c r="E32" s="230">
        <f t="shared" si="13"/>
        <v>0</v>
      </c>
      <c r="F32" s="230">
        <f t="shared" si="13"/>
        <v>0</v>
      </c>
      <c r="G32" s="230">
        <f t="shared" si="13"/>
        <v>0</v>
      </c>
      <c r="H32" s="230">
        <f t="shared" si="13"/>
        <v>43734</v>
      </c>
      <c r="I32" s="230">
        <f t="shared" si="13"/>
        <v>31829</v>
      </c>
      <c r="J32" s="230">
        <f t="shared" si="13"/>
        <v>23927</v>
      </c>
      <c r="K32" s="230">
        <f t="shared" si="13"/>
        <v>35843</v>
      </c>
    </row>
  </sheetData>
  <mergeCells count="10">
    <mergeCell ref="A18:G18"/>
    <mergeCell ref="A27:B27"/>
    <mergeCell ref="A30:B30"/>
    <mergeCell ref="A32:B32"/>
    <mergeCell ref="A25:B25"/>
    <mergeCell ref="A1:S1"/>
    <mergeCell ref="A12:B12"/>
    <mergeCell ref="A15:B15"/>
    <mergeCell ref="A17:B17"/>
    <mergeCell ref="A3:G3"/>
  </mergeCells>
  <phoneticPr fontId="3" type="noConversion"/>
  <pageMargins left="0.53" right="0.17" top="0.74803149606299213" bottom="0.74803149606299213" header="0.31496062992125984" footer="0.31496062992125984"/>
  <pageSetup paperSize="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8"/>
  <sheetViews>
    <sheetView workbookViewId="0">
      <selection activeCell="B1" sqref="B1:K1"/>
    </sheetView>
  </sheetViews>
  <sheetFormatPr defaultRowHeight="14.25"/>
  <cols>
    <col min="2" max="2" width="10.625" style="32" customWidth="1"/>
    <col min="3" max="3" width="15.5" style="150" customWidth="1"/>
    <col min="4" max="4" width="14.5" style="150" customWidth="1"/>
    <col min="5" max="5" width="19.5" style="150" customWidth="1"/>
    <col min="6" max="6" width="15.5" style="150" customWidth="1"/>
    <col min="7" max="7" width="14.5" style="150" customWidth="1"/>
    <col min="8" max="8" width="15" style="150" customWidth="1"/>
    <col min="9" max="9" width="19.625" style="150" customWidth="1"/>
    <col min="10" max="10" width="15.5" style="150" customWidth="1"/>
    <col min="11" max="11" width="14.625" style="150" customWidth="1"/>
  </cols>
  <sheetData>
    <row r="1" spans="2:11" ht="22.5">
      <c r="B1" s="283" t="s">
        <v>140</v>
      </c>
      <c r="C1" s="283"/>
      <c r="D1" s="283"/>
      <c r="E1" s="283"/>
      <c r="F1" s="283"/>
      <c r="G1" s="283"/>
      <c r="H1" s="283"/>
      <c r="I1" s="283"/>
      <c r="J1" s="283"/>
      <c r="K1" s="283"/>
    </row>
    <row r="3" spans="2:11">
      <c r="K3" s="150" t="s">
        <v>142</v>
      </c>
    </row>
    <row r="4" spans="2:11" s="101" customFormat="1" ht="18" customHeight="1">
      <c r="B4" s="288" t="s">
        <v>132</v>
      </c>
      <c r="C4" s="301" t="s">
        <v>146</v>
      </c>
      <c r="D4" s="301"/>
      <c r="E4" s="152" t="s">
        <v>148</v>
      </c>
      <c r="F4" s="301" t="s">
        <v>147</v>
      </c>
      <c r="G4" s="301"/>
      <c r="H4" s="301" t="s">
        <v>144</v>
      </c>
      <c r="I4" s="301"/>
      <c r="J4" s="301" t="s">
        <v>145</v>
      </c>
      <c r="K4" s="301"/>
    </row>
    <row r="5" spans="2:11" s="149" customFormat="1" ht="28.5">
      <c r="B5" s="289"/>
      <c r="C5" s="151" t="s">
        <v>134</v>
      </c>
      <c r="D5" s="151" t="s">
        <v>135</v>
      </c>
      <c r="E5" s="151" t="s">
        <v>143</v>
      </c>
      <c r="F5" s="151" t="s">
        <v>134</v>
      </c>
      <c r="G5" s="151" t="s">
        <v>135</v>
      </c>
      <c r="H5" s="151" t="s">
        <v>136</v>
      </c>
      <c r="I5" s="151" t="s">
        <v>137</v>
      </c>
      <c r="J5" s="151" t="s">
        <v>133</v>
      </c>
      <c r="K5" s="151" t="s">
        <v>110</v>
      </c>
    </row>
    <row r="6" spans="2:11" ht="20.25" customHeight="1">
      <c r="B6" s="97" t="s">
        <v>138</v>
      </c>
      <c r="C6" s="35"/>
      <c r="D6" s="35"/>
      <c r="E6" s="35"/>
      <c r="F6" s="35"/>
      <c r="G6" s="35"/>
      <c r="H6" s="35"/>
      <c r="I6" s="35"/>
      <c r="J6" s="35"/>
      <c r="K6" s="35"/>
    </row>
    <row r="7" spans="2:11" ht="20.25" customHeight="1">
      <c r="B7" s="97" t="s">
        <v>139</v>
      </c>
      <c r="C7" s="35"/>
      <c r="D7" s="35"/>
      <c r="E7" s="35"/>
      <c r="F7" s="35"/>
      <c r="G7" s="35"/>
      <c r="H7" s="35"/>
      <c r="I7" s="35"/>
      <c r="J7" s="35"/>
      <c r="K7" s="35"/>
    </row>
    <row r="8" spans="2:11" ht="20.25" customHeight="1">
      <c r="B8" s="97" t="s">
        <v>109</v>
      </c>
      <c r="C8" s="35"/>
      <c r="D8" s="35"/>
      <c r="E8" s="35"/>
      <c r="F8" s="35"/>
      <c r="G8" s="35"/>
      <c r="H8" s="35"/>
      <c r="I8" s="35"/>
      <c r="J8" s="35"/>
      <c r="K8" s="35"/>
    </row>
    <row r="9" spans="2:11" ht="20.25" customHeight="1">
      <c r="B9" s="97" t="s">
        <v>111</v>
      </c>
      <c r="C9" s="35"/>
      <c r="D9" s="35"/>
      <c r="E9" s="35"/>
      <c r="F9" s="35"/>
      <c r="G9" s="35"/>
      <c r="H9" s="35"/>
      <c r="I9" s="35"/>
      <c r="J9" s="35"/>
      <c r="K9" s="35"/>
    </row>
    <row r="10" spans="2:11" ht="20.25" customHeight="1">
      <c r="B10" s="97" t="s">
        <v>112</v>
      </c>
      <c r="C10" s="35"/>
      <c r="D10" s="35"/>
      <c r="E10" s="35"/>
      <c r="F10" s="35"/>
      <c r="G10" s="35"/>
      <c r="H10" s="35"/>
      <c r="I10" s="35"/>
      <c r="J10" s="35"/>
      <c r="K10" s="35"/>
    </row>
    <row r="11" spans="2:11" ht="20.25" customHeight="1">
      <c r="B11" s="97" t="s">
        <v>113</v>
      </c>
      <c r="C11" s="35"/>
      <c r="D11" s="35"/>
      <c r="E11" s="35"/>
      <c r="F11" s="35"/>
      <c r="G11" s="35"/>
      <c r="H11" s="35"/>
      <c r="I11" s="35"/>
      <c r="J11" s="35"/>
      <c r="K11" s="35"/>
    </row>
    <row r="12" spans="2:11" ht="20.25" customHeight="1">
      <c r="B12" s="97" t="s">
        <v>114</v>
      </c>
      <c r="C12" s="35"/>
      <c r="D12" s="35"/>
      <c r="E12" s="35"/>
      <c r="F12" s="35"/>
      <c r="G12" s="35"/>
      <c r="H12" s="35"/>
      <c r="I12" s="35"/>
      <c r="J12" s="35"/>
      <c r="K12" s="35"/>
    </row>
    <row r="13" spans="2:11" ht="20.25" customHeight="1">
      <c r="B13" s="97" t="s">
        <v>115</v>
      </c>
      <c r="C13" s="35"/>
      <c r="D13" s="35"/>
      <c r="E13" s="35"/>
      <c r="F13" s="35"/>
      <c r="G13" s="35"/>
      <c r="H13" s="35"/>
      <c r="I13" s="35"/>
      <c r="J13" s="35"/>
      <c r="K13" s="35"/>
    </row>
    <row r="14" spans="2:11" ht="20.25" customHeight="1">
      <c r="B14" s="97" t="s">
        <v>116</v>
      </c>
      <c r="C14" s="35"/>
      <c r="D14" s="35"/>
      <c r="E14" s="35"/>
      <c r="F14" s="35"/>
      <c r="G14" s="35"/>
      <c r="H14" s="35"/>
      <c r="I14" s="35"/>
      <c r="J14" s="35"/>
      <c r="K14" s="35"/>
    </row>
    <row r="15" spans="2:11" ht="20.25" customHeight="1">
      <c r="B15" s="97" t="s">
        <v>86</v>
      </c>
      <c r="C15" s="35"/>
      <c r="D15" s="35"/>
      <c r="E15" s="35"/>
      <c r="F15" s="35"/>
      <c r="G15" s="35"/>
      <c r="H15" s="35"/>
      <c r="I15" s="35"/>
      <c r="J15" s="35"/>
      <c r="K15" s="35"/>
    </row>
    <row r="16" spans="2:11" ht="20.25" customHeight="1">
      <c r="B16" s="97" t="s">
        <v>87</v>
      </c>
      <c r="C16" s="35"/>
      <c r="D16" s="35"/>
      <c r="E16" s="35"/>
      <c r="F16" s="35"/>
      <c r="G16" s="35"/>
      <c r="H16" s="35"/>
      <c r="I16" s="35"/>
      <c r="J16" s="35"/>
      <c r="K16" s="35"/>
    </row>
    <row r="17" spans="2:11" ht="20.25" customHeight="1">
      <c r="B17" s="97" t="s">
        <v>88</v>
      </c>
      <c r="C17" s="35"/>
      <c r="D17" s="35"/>
      <c r="E17" s="35"/>
      <c r="F17" s="35"/>
      <c r="G17" s="35"/>
      <c r="H17" s="35"/>
      <c r="I17" s="35"/>
      <c r="J17" s="35"/>
      <c r="K17" s="35"/>
    </row>
    <row r="18" spans="2:11" ht="20.25" customHeight="1">
      <c r="B18" s="97" t="s">
        <v>141</v>
      </c>
      <c r="C18" s="35"/>
      <c r="D18" s="35"/>
      <c r="E18" s="35">
        <f>SUM(E6:E17)</f>
        <v>0</v>
      </c>
      <c r="F18" s="35"/>
      <c r="G18" s="35"/>
      <c r="H18" s="35">
        <f>SUM(H6:H17)</f>
        <v>0</v>
      </c>
      <c r="I18" s="35"/>
      <c r="J18" s="35"/>
      <c r="K18" s="35"/>
    </row>
  </sheetData>
  <mergeCells count="6">
    <mergeCell ref="C4:D4"/>
    <mergeCell ref="H4:I4"/>
    <mergeCell ref="J4:K4"/>
    <mergeCell ref="B4:B5"/>
    <mergeCell ref="B1:K1"/>
    <mergeCell ref="F4:G4"/>
  </mergeCells>
  <phoneticPr fontId="3" type="noConversion"/>
  <pageMargins left="0.7" right="0.7" top="0.75" bottom="0.75" header="0.3" footer="0.3"/>
  <pageSetup paperSize="8"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8"/>
  <sheetViews>
    <sheetView showGridLines="0" zoomScaleNormal="100" workbookViewId="0">
      <selection activeCell="J90" sqref="J90"/>
    </sheetView>
  </sheetViews>
  <sheetFormatPr defaultRowHeight="14.25"/>
  <cols>
    <col min="1" max="1" width="8.625" customWidth="1"/>
    <col min="2" max="2" width="29.25" customWidth="1"/>
    <col min="3" max="10" width="14.875" customWidth="1"/>
  </cols>
  <sheetData>
    <row r="1" spans="1:11" ht="22.5">
      <c r="A1" s="287" t="s">
        <v>293</v>
      </c>
      <c r="B1" s="287"/>
      <c r="C1" s="287"/>
      <c r="D1" s="287"/>
      <c r="E1" s="287"/>
      <c r="F1" s="287"/>
      <c r="G1" s="287"/>
      <c r="H1" s="287"/>
      <c r="I1" s="287"/>
      <c r="J1" s="287"/>
    </row>
    <row r="3" spans="1:11" s="59" customFormat="1" ht="19.5" customHeight="1">
      <c r="A3" s="302" t="s">
        <v>327</v>
      </c>
      <c r="B3" s="302"/>
      <c r="C3" s="302"/>
      <c r="D3" s="302"/>
      <c r="E3" s="302"/>
      <c r="F3" s="302"/>
      <c r="G3" s="302"/>
      <c r="H3" s="302"/>
      <c r="I3" s="302"/>
      <c r="J3" s="302"/>
      <c r="K3" s="165"/>
    </row>
    <row r="4" spans="1:11" s="59" customFormat="1" ht="16.5" customHeight="1">
      <c r="A4" s="58"/>
      <c r="C4" s="82"/>
      <c r="D4" s="83"/>
      <c r="E4" s="84"/>
      <c r="F4" s="83"/>
      <c r="G4" s="82"/>
      <c r="H4" s="83"/>
      <c r="I4" s="84"/>
      <c r="J4" s="83" t="s">
        <v>328</v>
      </c>
      <c r="K4" s="165"/>
    </row>
    <row r="5" spans="1:11" s="59" customFormat="1">
      <c r="A5" s="303" t="s">
        <v>329</v>
      </c>
      <c r="B5" s="303" t="s">
        <v>330</v>
      </c>
      <c r="C5" s="306" t="s">
        <v>331</v>
      </c>
      <c r="D5" s="307" t="s">
        <v>332</v>
      </c>
      <c r="E5" s="303" t="s">
        <v>333</v>
      </c>
      <c r="F5" s="303"/>
      <c r="G5" s="303" t="s">
        <v>334</v>
      </c>
      <c r="H5" s="303"/>
      <c r="I5" s="303" t="s">
        <v>335</v>
      </c>
      <c r="J5" s="303"/>
      <c r="K5" s="165"/>
    </row>
    <row r="6" spans="1:11" s="59" customFormat="1">
      <c r="A6" s="303"/>
      <c r="B6" s="303"/>
      <c r="C6" s="303"/>
      <c r="D6" s="307"/>
      <c r="E6" s="85" t="s">
        <v>336</v>
      </c>
      <c r="F6" s="233" t="s">
        <v>337</v>
      </c>
      <c r="G6" s="232" t="s">
        <v>336</v>
      </c>
      <c r="H6" s="233" t="s">
        <v>337</v>
      </c>
      <c r="I6" s="85" t="s">
        <v>336</v>
      </c>
      <c r="J6" s="233" t="s">
        <v>337</v>
      </c>
      <c r="K6" s="165"/>
    </row>
    <row r="7" spans="1:11" s="59" customFormat="1">
      <c r="A7" s="63">
        <v>1</v>
      </c>
      <c r="B7" s="70" t="s">
        <v>352</v>
      </c>
      <c r="C7" s="166">
        <v>0</v>
      </c>
      <c r="D7" s="88">
        <v>39.499999000000003</v>
      </c>
      <c r="E7" s="87">
        <v>1</v>
      </c>
      <c r="F7" s="88">
        <v>39.499999000000003</v>
      </c>
      <c r="G7" s="89">
        <v>1</v>
      </c>
      <c r="H7" s="168">
        <v>39.499999000000003</v>
      </c>
      <c r="I7" s="89"/>
      <c r="J7" s="168"/>
      <c r="K7" s="165"/>
    </row>
    <row r="8" spans="1:11" s="170" customFormat="1">
      <c r="A8" s="63">
        <v>2</v>
      </c>
      <c r="B8" s="70" t="s">
        <v>338</v>
      </c>
      <c r="C8" s="166">
        <v>1</v>
      </c>
      <c r="D8" s="88">
        <v>93968.154999999999</v>
      </c>
      <c r="E8" s="87">
        <v>2</v>
      </c>
      <c r="F8" s="88">
        <v>10003.475</v>
      </c>
      <c r="G8" s="89">
        <v>2</v>
      </c>
      <c r="H8" s="168">
        <v>10003.475</v>
      </c>
      <c r="I8" s="89"/>
      <c r="J8" s="168"/>
      <c r="K8" s="165"/>
    </row>
    <row r="9" spans="1:11" s="170" customFormat="1">
      <c r="A9" s="63">
        <v>3</v>
      </c>
      <c r="B9" s="70" t="s">
        <v>339</v>
      </c>
      <c r="C9" s="166">
        <v>0</v>
      </c>
      <c r="D9" s="88">
        <v>1185.21</v>
      </c>
      <c r="E9" s="87">
        <v>1</v>
      </c>
      <c r="F9" s="88">
        <v>148.15</v>
      </c>
      <c r="G9" s="89">
        <v>1</v>
      </c>
      <c r="H9" s="168">
        <v>148.15</v>
      </c>
      <c r="I9" s="89"/>
      <c r="J9" s="168"/>
      <c r="K9" s="165"/>
    </row>
    <row r="10" spans="1:11" s="170" customFormat="1">
      <c r="A10" s="63">
        <v>4</v>
      </c>
      <c r="B10" s="70" t="s">
        <v>340</v>
      </c>
      <c r="C10" s="166">
        <v>0</v>
      </c>
      <c r="D10" s="88">
        <v>1246</v>
      </c>
      <c r="E10" s="87">
        <v>2</v>
      </c>
      <c r="F10" s="88">
        <v>279</v>
      </c>
      <c r="G10" s="89">
        <v>1</v>
      </c>
      <c r="H10" s="168">
        <v>172</v>
      </c>
      <c r="I10" s="89">
        <v>1</v>
      </c>
      <c r="J10" s="168">
        <v>107</v>
      </c>
      <c r="K10" s="165"/>
    </row>
    <row r="11" spans="1:11" s="170" customFormat="1">
      <c r="A11" s="63">
        <v>5</v>
      </c>
      <c r="B11" s="46" t="s">
        <v>341</v>
      </c>
      <c r="C11" s="166">
        <v>0</v>
      </c>
      <c r="D11" s="88">
        <v>547.55999999999995</v>
      </c>
      <c r="E11" s="87">
        <v>10</v>
      </c>
      <c r="F11" s="88">
        <v>547.55999999999995</v>
      </c>
      <c r="G11" s="89">
        <v>10</v>
      </c>
      <c r="H11" s="168">
        <v>547.55999999999995</v>
      </c>
      <c r="I11" s="89"/>
      <c r="J11" s="168"/>
      <c r="K11" s="165"/>
    </row>
    <row r="12" spans="1:11" s="170" customFormat="1">
      <c r="A12" s="63">
        <v>6</v>
      </c>
      <c r="B12" s="46" t="s">
        <v>342</v>
      </c>
      <c r="C12" s="166">
        <v>2</v>
      </c>
      <c r="D12" s="88">
        <v>16</v>
      </c>
      <c r="E12" s="87">
        <v>3</v>
      </c>
      <c r="F12" s="88">
        <v>16</v>
      </c>
      <c r="G12" s="89">
        <v>0</v>
      </c>
      <c r="H12" s="168">
        <v>0</v>
      </c>
      <c r="I12" s="89">
        <v>3</v>
      </c>
      <c r="J12" s="168">
        <v>16</v>
      </c>
      <c r="K12" s="165"/>
    </row>
    <row r="13" spans="1:11" s="170" customFormat="1">
      <c r="A13" s="63">
        <v>7</v>
      </c>
      <c r="B13" s="70" t="s">
        <v>343</v>
      </c>
      <c r="C13" s="166">
        <v>3</v>
      </c>
      <c r="D13" s="88">
        <v>12829</v>
      </c>
      <c r="E13" s="87">
        <v>28</v>
      </c>
      <c r="F13" s="88">
        <v>6507.3823529411766</v>
      </c>
      <c r="G13" s="89">
        <v>13</v>
      </c>
      <c r="H13" s="168">
        <v>2356</v>
      </c>
      <c r="I13" s="89">
        <v>15</v>
      </c>
      <c r="J13" s="168">
        <v>4151.3823529411766</v>
      </c>
      <c r="K13" s="165"/>
    </row>
    <row r="14" spans="1:11" s="170" customFormat="1">
      <c r="A14" s="80">
        <v>8</v>
      </c>
      <c r="B14" s="46" t="s">
        <v>344</v>
      </c>
      <c r="C14" s="166">
        <v>16</v>
      </c>
      <c r="D14" s="88">
        <v>6750.7539999999999</v>
      </c>
      <c r="E14" s="87">
        <v>53</v>
      </c>
      <c r="F14" s="88">
        <v>3154.7933333333326</v>
      </c>
      <c r="G14" s="89">
        <v>49</v>
      </c>
      <c r="H14" s="168">
        <v>2981.7599999999993</v>
      </c>
      <c r="I14" s="89">
        <v>4</v>
      </c>
      <c r="J14" s="168">
        <v>173.0333333333333</v>
      </c>
      <c r="K14" s="165"/>
    </row>
    <row r="15" spans="1:11" s="170" customFormat="1">
      <c r="A15" s="80">
        <v>9</v>
      </c>
      <c r="B15" s="70" t="s">
        <v>345</v>
      </c>
      <c r="C15" s="166">
        <v>5</v>
      </c>
      <c r="D15" s="88">
        <v>17622.23</v>
      </c>
      <c r="E15" s="87">
        <v>26</v>
      </c>
      <c r="F15" s="88">
        <v>7761.4220000000005</v>
      </c>
      <c r="G15" s="89">
        <v>16</v>
      </c>
      <c r="H15" s="168">
        <v>4574</v>
      </c>
      <c r="I15" s="89">
        <v>10</v>
      </c>
      <c r="J15" s="168">
        <v>3187.4220000000005</v>
      </c>
      <c r="K15" s="165"/>
    </row>
    <row r="16" spans="1:11" s="171" customFormat="1">
      <c r="A16" s="63">
        <v>10</v>
      </c>
      <c r="B16" s="46" t="s">
        <v>346</v>
      </c>
      <c r="C16" s="166">
        <v>5</v>
      </c>
      <c r="D16" s="88">
        <v>4651.9750000000004</v>
      </c>
      <c r="E16" s="87">
        <v>0</v>
      </c>
      <c r="F16" s="88">
        <v>0</v>
      </c>
      <c r="G16" s="89">
        <v>0</v>
      </c>
      <c r="H16" s="168">
        <v>0</v>
      </c>
      <c r="I16" s="89"/>
      <c r="J16" s="168"/>
      <c r="K16" s="165"/>
    </row>
    <row r="17" spans="1:11" s="170" customFormat="1">
      <c r="A17" s="304" t="s">
        <v>347</v>
      </c>
      <c r="B17" s="304"/>
      <c r="C17" s="90">
        <v>32</v>
      </c>
      <c r="D17" s="238">
        <v>138856.38399900001</v>
      </c>
      <c r="E17" s="90">
        <v>126</v>
      </c>
      <c r="F17" s="238">
        <v>28457.282685274506</v>
      </c>
      <c r="G17" s="90">
        <v>93</v>
      </c>
      <c r="H17" s="91">
        <v>20822.444998999999</v>
      </c>
      <c r="I17" s="90">
        <v>33</v>
      </c>
      <c r="J17" s="91">
        <v>7634.8376862745099</v>
      </c>
      <c r="K17" s="165"/>
    </row>
    <row r="18" spans="1:11" s="170" customFormat="1">
      <c r="A18" s="80">
        <v>11</v>
      </c>
      <c r="B18" s="46" t="s">
        <v>348</v>
      </c>
      <c r="C18" s="166">
        <v>22</v>
      </c>
      <c r="D18" s="88">
        <v>4898.2550000000001</v>
      </c>
      <c r="E18" s="87">
        <v>95</v>
      </c>
      <c r="F18" s="88">
        <v>4898.2550000000001</v>
      </c>
      <c r="G18" s="89">
        <v>22</v>
      </c>
      <c r="H18" s="168">
        <v>1616.01</v>
      </c>
      <c r="I18" s="89">
        <v>73</v>
      </c>
      <c r="J18" s="168">
        <v>3282.2449999999999</v>
      </c>
      <c r="K18" s="165"/>
    </row>
    <row r="19" spans="1:11" s="170" customFormat="1">
      <c r="A19" s="80">
        <v>12</v>
      </c>
      <c r="B19" s="70" t="s">
        <v>349</v>
      </c>
      <c r="C19" s="166">
        <v>5</v>
      </c>
      <c r="D19" s="88">
        <v>88521.73</v>
      </c>
      <c r="E19" s="87">
        <v>16</v>
      </c>
      <c r="F19" s="88">
        <v>7207.0912500000004</v>
      </c>
      <c r="G19" s="89">
        <v>3</v>
      </c>
      <c r="H19" s="168">
        <v>411</v>
      </c>
      <c r="I19" s="89">
        <v>13</v>
      </c>
      <c r="J19" s="168">
        <v>6796.0912500000004</v>
      </c>
      <c r="K19" s="165"/>
    </row>
    <row r="20" spans="1:11" s="170" customFormat="1">
      <c r="A20" s="304" t="s">
        <v>350</v>
      </c>
      <c r="B20" s="304"/>
      <c r="C20" s="90">
        <v>27</v>
      </c>
      <c r="D20" s="91">
        <v>93419.985000000001</v>
      </c>
      <c r="E20" s="90">
        <v>111</v>
      </c>
      <c r="F20" s="91">
        <v>12105.346250000001</v>
      </c>
      <c r="G20" s="90">
        <v>25</v>
      </c>
      <c r="H20" s="91">
        <v>2027.01</v>
      </c>
      <c r="I20" s="90">
        <v>86</v>
      </c>
      <c r="J20" s="91">
        <v>10078.33625</v>
      </c>
      <c r="K20" s="165"/>
    </row>
    <row r="21" spans="1:11" s="170" customFormat="1">
      <c r="A21" s="305" t="s">
        <v>351</v>
      </c>
      <c r="B21" s="305"/>
      <c r="C21" s="95">
        <v>59</v>
      </c>
      <c r="D21" s="94">
        <v>232276.368999</v>
      </c>
      <c r="E21" s="95">
        <v>237</v>
      </c>
      <c r="F21" s="94">
        <v>40562.628935274508</v>
      </c>
      <c r="G21" s="95">
        <v>118</v>
      </c>
      <c r="H21" s="94">
        <v>22849.454998999998</v>
      </c>
      <c r="I21" s="95">
        <v>119</v>
      </c>
      <c r="J21" s="94">
        <v>17713.17393627451</v>
      </c>
      <c r="K21" s="174"/>
    </row>
    <row r="23" spans="1:11" ht="22.5">
      <c r="A23" s="302" t="s">
        <v>255</v>
      </c>
      <c r="B23" s="302"/>
      <c r="C23" s="302"/>
      <c r="D23" s="302"/>
      <c r="E23" s="302"/>
      <c r="F23" s="302"/>
      <c r="G23" s="302"/>
      <c r="H23" s="302"/>
      <c r="I23" s="302"/>
      <c r="J23" s="302"/>
    </row>
    <row r="24" spans="1:11">
      <c r="J24" t="s">
        <v>90</v>
      </c>
    </row>
    <row r="25" spans="1:11">
      <c r="A25" s="303" t="s">
        <v>230</v>
      </c>
      <c r="B25" s="303" t="s">
        <v>231</v>
      </c>
      <c r="C25" s="306" t="s">
        <v>232</v>
      </c>
      <c r="D25" s="307" t="s">
        <v>233</v>
      </c>
      <c r="E25" s="303" t="s">
        <v>234</v>
      </c>
      <c r="F25" s="303"/>
      <c r="G25" s="303" t="s">
        <v>235</v>
      </c>
      <c r="H25" s="303"/>
      <c r="I25" s="303" t="s">
        <v>236</v>
      </c>
      <c r="J25" s="303"/>
    </row>
    <row r="26" spans="1:11">
      <c r="A26" s="303"/>
      <c r="B26" s="303"/>
      <c r="C26" s="303"/>
      <c r="D26" s="307"/>
      <c r="E26" s="85" t="s">
        <v>237</v>
      </c>
      <c r="F26" s="212" t="s">
        <v>238</v>
      </c>
      <c r="G26" s="211" t="s">
        <v>237</v>
      </c>
      <c r="H26" s="212" t="s">
        <v>238</v>
      </c>
      <c r="I26" s="211" t="s">
        <v>237</v>
      </c>
      <c r="J26" s="212" t="s">
        <v>238</v>
      </c>
    </row>
    <row r="27" spans="1:11">
      <c r="A27" s="63">
        <v>1</v>
      </c>
      <c r="B27" s="46" t="s">
        <v>239</v>
      </c>
      <c r="C27" s="166">
        <v>1</v>
      </c>
      <c r="D27" s="88">
        <v>7.7220000000000004</v>
      </c>
      <c r="E27" s="87">
        <v>2</v>
      </c>
      <c r="F27" s="88">
        <v>7.7220000000000004</v>
      </c>
      <c r="G27" s="167">
        <v>0</v>
      </c>
      <c r="H27" s="168">
        <v>0</v>
      </c>
      <c r="I27" s="169">
        <v>2</v>
      </c>
      <c r="J27" s="168">
        <v>7.7220000000000004</v>
      </c>
    </row>
    <row r="28" spans="1:11">
      <c r="A28" s="63">
        <v>2</v>
      </c>
      <c r="B28" s="70" t="s">
        <v>240</v>
      </c>
      <c r="C28" s="166">
        <v>1</v>
      </c>
      <c r="D28" s="88">
        <v>3.6036000000000001</v>
      </c>
      <c r="E28" s="87">
        <v>1</v>
      </c>
      <c r="F28" s="88">
        <v>3.6036000000000001</v>
      </c>
      <c r="G28" s="167">
        <v>1</v>
      </c>
      <c r="H28" s="168">
        <v>3.6040000000000001</v>
      </c>
      <c r="I28" s="169">
        <v>0</v>
      </c>
      <c r="J28" s="168"/>
    </row>
    <row r="29" spans="1:11">
      <c r="A29" s="63">
        <v>3</v>
      </c>
      <c r="B29" s="70" t="s">
        <v>241</v>
      </c>
      <c r="C29" s="166">
        <v>1</v>
      </c>
      <c r="D29" s="88">
        <v>1504.62</v>
      </c>
      <c r="E29" s="87">
        <v>1</v>
      </c>
      <c r="F29" s="88">
        <v>150.46199999999999</v>
      </c>
      <c r="G29" s="167">
        <v>1</v>
      </c>
      <c r="H29" s="168">
        <v>150.46</v>
      </c>
      <c r="I29" s="169">
        <v>0</v>
      </c>
      <c r="J29" s="168"/>
    </row>
    <row r="30" spans="1:11">
      <c r="A30" s="63">
        <v>4</v>
      </c>
      <c r="B30" s="46" t="s">
        <v>242</v>
      </c>
      <c r="C30" s="166">
        <v>1</v>
      </c>
      <c r="D30" s="88">
        <v>1020.825</v>
      </c>
      <c r="E30" s="87">
        <v>1</v>
      </c>
      <c r="F30" s="88">
        <v>127.5</v>
      </c>
      <c r="G30" s="167">
        <v>0</v>
      </c>
      <c r="H30" s="168">
        <v>0</v>
      </c>
      <c r="I30" s="169">
        <v>1</v>
      </c>
      <c r="J30" s="168">
        <v>127.5</v>
      </c>
    </row>
    <row r="31" spans="1:11">
      <c r="A31" s="63">
        <v>5</v>
      </c>
      <c r="B31" s="70" t="s">
        <v>243</v>
      </c>
      <c r="C31" s="166">
        <v>2</v>
      </c>
      <c r="D31" s="88">
        <v>93968.154999999999</v>
      </c>
      <c r="E31" s="87">
        <v>3.5</v>
      </c>
      <c r="F31" s="88">
        <v>15202.060921052633</v>
      </c>
      <c r="G31" s="167">
        <v>2.25</v>
      </c>
      <c r="H31" s="168">
        <v>12405</v>
      </c>
      <c r="I31" s="169">
        <v>1.25</v>
      </c>
      <c r="J31" s="168">
        <v>2797.0609210526327</v>
      </c>
    </row>
    <row r="32" spans="1:11">
      <c r="A32" s="63">
        <v>6</v>
      </c>
      <c r="B32" s="46" t="s">
        <v>244</v>
      </c>
      <c r="C32" s="166">
        <v>2</v>
      </c>
      <c r="D32" s="88">
        <v>206.505</v>
      </c>
      <c r="E32" s="87">
        <v>5</v>
      </c>
      <c r="F32" s="88">
        <v>206.50499999999997</v>
      </c>
      <c r="G32" s="167">
        <v>3</v>
      </c>
      <c r="H32" s="168">
        <v>199</v>
      </c>
      <c r="I32" s="169">
        <v>2</v>
      </c>
      <c r="J32" s="168">
        <v>7.504999999999967</v>
      </c>
    </row>
    <row r="33" spans="1:11">
      <c r="A33" s="63">
        <v>7</v>
      </c>
      <c r="B33" s="70" t="s">
        <v>245</v>
      </c>
      <c r="C33" s="166">
        <v>2</v>
      </c>
      <c r="D33" s="88">
        <v>2700.21</v>
      </c>
      <c r="E33" s="87">
        <v>7</v>
      </c>
      <c r="F33" s="88">
        <v>942.22038461538455</v>
      </c>
      <c r="G33" s="167">
        <v>6</v>
      </c>
      <c r="H33" s="168">
        <v>794</v>
      </c>
      <c r="I33" s="169">
        <v>1</v>
      </c>
      <c r="J33" s="168">
        <v>148.22038461538455</v>
      </c>
    </row>
    <row r="34" spans="1:11">
      <c r="A34" s="63">
        <v>8</v>
      </c>
      <c r="B34" s="46" t="s">
        <v>246</v>
      </c>
      <c r="C34" s="166">
        <v>4</v>
      </c>
      <c r="D34" s="88">
        <v>9219</v>
      </c>
      <c r="E34" s="87">
        <v>5</v>
      </c>
      <c r="F34" s="88">
        <v>1655.8333333333335</v>
      </c>
      <c r="G34" s="167">
        <v>3</v>
      </c>
      <c r="H34" s="168">
        <v>1386</v>
      </c>
      <c r="I34" s="169">
        <v>2</v>
      </c>
      <c r="J34" s="168">
        <v>269.83333333333348</v>
      </c>
    </row>
    <row r="35" spans="1:11">
      <c r="A35" s="63">
        <v>9</v>
      </c>
      <c r="B35" s="70" t="s">
        <v>247</v>
      </c>
      <c r="C35" s="166">
        <v>6</v>
      </c>
      <c r="D35" s="88">
        <v>469.827</v>
      </c>
      <c r="E35" s="87">
        <v>9</v>
      </c>
      <c r="F35" s="88">
        <v>282.827</v>
      </c>
      <c r="G35" s="167">
        <v>5</v>
      </c>
      <c r="H35" s="168">
        <v>263</v>
      </c>
      <c r="I35" s="169">
        <v>4</v>
      </c>
      <c r="J35" s="168">
        <v>19.826999999999998</v>
      </c>
    </row>
    <row r="36" spans="1:11">
      <c r="A36" s="63">
        <v>10</v>
      </c>
      <c r="B36" s="70" t="s">
        <v>248</v>
      </c>
      <c r="C36" s="166">
        <v>3</v>
      </c>
      <c r="D36" s="88">
        <v>12829</v>
      </c>
      <c r="E36" s="87">
        <v>24</v>
      </c>
      <c r="F36" s="88">
        <v>5883.8594771241824</v>
      </c>
      <c r="G36" s="167">
        <v>11</v>
      </c>
      <c r="H36" s="168">
        <v>3134</v>
      </c>
      <c r="I36" s="169">
        <v>13</v>
      </c>
      <c r="J36" s="168">
        <v>2749.8594771241824</v>
      </c>
    </row>
    <row r="37" spans="1:11">
      <c r="A37" s="63">
        <v>11</v>
      </c>
      <c r="B37" s="46" t="s">
        <v>249</v>
      </c>
      <c r="C37" s="166">
        <v>5</v>
      </c>
      <c r="D37" s="88">
        <v>3092.61</v>
      </c>
      <c r="E37" s="87">
        <v>0</v>
      </c>
      <c r="F37" s="88">
        <v>0</v>
      </c>
      <c r="G37" s="169"/>
      <c r="H37" s="168"/>
      <c r="I37" s="169">
        <v>0</v>
      </c>
      <c r="J37" s="168">
        <v>0</v>
      </c>
    </row>
    <row r="38" spans="1:11">
      <c r="A38" s="304" t="s">
        <v>47</v>
      </c>
      <c r="B38" s="304"/>
      <c r="C38" s="90">
        <v>28</v>
      </c>
      <c r="D38" s="91">
        <v>125022.07760000002</v>
      </c>
      <c r="E38" s="90">
        <v>58.5</v>
      </c>
      <c r="F38" s="91">
        <v>24462.593716125535</v>
      </c>
      <c r="G38" s="172">
        <v>32.25</v>
      </c>
      <c r="H38" s="91">
        <v>18335.063999999998</v>
      </c>
      <c r="I38" s="172">
        <v>26.25</v>
      </c>
      <c r="J38" s="91">
        <v>6127.5281161255334</v>
      </c>
    </row>
    <row r="39" spans="1:11">
      <c r="A39" s="80">
        <v>12</v>
      </c>
      <c r="B39" s="46" t="s">
        <v>250</v>
      </c>
      <c r="C39" s="166">
        <v>45</v>
      </c>
      <c r="D39" s="88">
        <v>11082.585000000005</v>
      </c>
      <c r="E39" s="87">
        <v>184</v>
      </c>
      <c r="F39" s="88">
        <v>10642.585000000003</v>
      </c>
      <c r="G39" s="167">
        <v>128</v>
      </c>
      <c r="H39" s="168">
        <v>7192.9880000000003</v>
      </c>
      <c r="I39" s="169">
        <v>56</v>
      </c>
      <c r="J39" s="168">
        <v>3449.5970000000025</v>
      </c>
    </row>
    <row r="40" spans="1:11">
      <c r="A40" s="80">
        <v>13</v>
      </c>
      <c r="B40" s="70" t="s">
        <v>251</v>
      </c>
      <c r="C40" s="87">
        <v>6</v>
      </c>
      <c r="D40" s="88">
        <v>18747.829999999998</v>
      </c>
      <c r="E40" s="87">
        <v>26</v>
      </c>
      <c r="F40" s="88">
        <v>5917.1073333333334</v>
      </c>
      <c r="G40" s="167">
        <v>3</v>
      </c>
      <c r="H40" s="168">
        <v>1664</v>
      </c>
      <c r="I40" s="169">
        <v>23</v>
      </c>
      <c r="J40" s="168">
        <v>4253.1073333333334</v>
      </c>
    </row>
    <row r="41" spans="1:11">
      <c r="A41" s="80">
        <v>14</v>
      </c>
      <c r="B41" s="70" t="s">
        <v>252</v>
      </c>
      <c r="C41" s="87">
        <v>0</v>
      </c>
      <c r="D41" s="88">
        <v>0</v>
      </c>
      <c r="E41" s="87"/>
      <c r="F41" s="88"/>
      <c r="G41" s="167"/>
      <c r="H41" s="168"/>
      <c r="I41" s="169">
        <v>0</v>
      </c>
      <c r="J41" s="168">
        <v>0</v>
      </c>
    </row>
    <row r="42" spans="1:11">
      <c r="A42" s="304" t="s">
        <v>253</v>
      </c>
      <c r="B42" s="304"/>
      <c r="C42" s="92">
        <v>51</v>
      </c>
      <c r="D42" s="91">
        <v>29830.415000000001</v>
      </c>
      <c r="E42" s="90">
        <v>210</v>
      </c>
      <c r="F42" s="91">
        <v>16559.692333333336</v>
      </c>
      <c r="G42" s="172">
        <v>131</v>
      </c>
      <c r="H42" s="91">
        <v>8856.9880000000012</v>
      </c>
      <c r="I42" s="172">
        <v>79</v>
      </c>
      <c r="J42" s="91">
        <v>7702.7043333333359</v>
      </c>
    </row>
    <row r="43" spans="1:11">
      <c r="A43" s="305" t="s">
        <v>254</v>
      </c>
      <c r="B43" s="305"/>
      <c r="C43" s="93">
        <v>79</v>
      </c>
      <c r="D43" s="94">
        <v>154852.49260000003</v>
      </c>
      <c r="E43" s="95">
        <v>268.5</v>
      </c>
      <c r="F43" s="94">
        <v>41022.286049458868</v>
      </c>
      <c r="G43" s="173">
        <v>163.25</v>
      </c>
      <c r="H43" s="94">
        <v>27192.052</v>
      </c>
      <c r="I43" s="173">
        <v>105.25</v>
      </c>
      <c r="J43" s="94">
        <v>13830.232449458868</v>
      </c>
    </row>
    <row r="45" spans="1:11" s="59" customFormat="1" ht="23.25" customHeight="1">
      <c r="A45" s="302" t="s">
        <v>227</v>
      </c>
      <c r="B45" s="302"/>
      <c r="C45" s="302"/>
      <c r="D45" s="302"/>
      <c r="E45" s="302"/>
      <c r="F45" s="302"/>
      <c r="G45" s="302"/>
      <c r="H45" s="302"/>
      <c r="I45" s="302"/>
      <c r="J45" s="302"/>
      <c r="K45" s="165"/>
    </row>
    <row r="46" spans="1:11" s="59" customFormat="1">
      <c r="A46" s="58"/>
      <c r="C46" s="82"/>
      <c r="D46" s="83"/>
      <c r="E46" s="84"/>
      <c r="F46" s="83"/>
      <c r="H46" s="83"/>
      <c r="J46" s="83" t="s">
        <v>172</v>
      </c>
      <c r="K46" s="165"/>
    </row>
    <row r="47" spans="1:11" s="59" customFormat="1" ht="16.5" customHeight="1">
      <c r="A47" s="303" t="s">
        <v>173</v>
      </c>
      <c r="B47" s="303" t="s">
        <v>174</v>
      </c>
      <c r="C47" s="306" t="s">
        <v>175</v>
      </c>
      <c r="D47" s="307" t="s">
        <v>176</v>
      </c>
      <c r="E47" s="303" t="s">
        <v>177</v>
      </c>
      <c r="F47" s="303"/>
      <c r="G47" s="303" t="s">
        <v>178</v>
      </c>
      <c r="H47" s="303"/>
      <c r="I47" s="303" t="s">
        <v>179</v>
      </c>
      <c r="J47" s="303"/>
      <c r="K47" s="165"/>
    </row>
    <row r="48" spans="1:11" s="59" customFormat="1" ht="16.5" customHeight="1">
      <c r="A48" s="303"/>
      <c r="B48" s="303"/>
      <c r="C48" s="303"/>
      <c r="D48" s="307"/>
      <c r="E48" s="85" t="s">
        <v>180</v>
      </c>
      <c r="F48" s="164" t="s">
        <v>181</v>
      </c>
      <c r="G48" s="163" t="s">
        <v>180</v>
      </c>
      <c r="H48" s="164" t="s">
        <v>181</v>
      </c>
      <c r="I48" s="163" t="s">
        <v>180</v>
      </c>
      <c r="J48" s="164" t="s">
        <v>181</v>
      </c>
      <c r="K48" s="165"/>
    </row>
    <row r="49" spans="1:11" s="59" customFormat="1" ht="16.5" customHeight="1">
      <c r="A49" s="63">
        <v>1</v>
      </c>
      <c r="B49" s="46" t="s">
        <v>182</v>
      </c>
      <c r="C49" s="166">
        <v>1</v>
      </c>
      <c r="D49" s="88">
        <v>7.7220000000000004</v>
      </c>
      <c r="E49" s="87">
        <v>2</v>
      </c>
      <c r="F49" s="88">
        <v>7.7220000000000004</v>
      </c>
      <c r="G49" s="167">
        <v>0</v>
      </c>
      <c r="H49" s="168">
        <v>0</v>
      </c>
      <c r="I49" s="169">
        <v>2</v>
      </c>
      <c r="J49" s="168">
        <v>7.7220000000000004</v>
      </c>
      <c r="K49" s="165"/>
    </row>
    <row r="50" spans="1:11" s="59" customFormat="1" ht="16.5" customHeight="1">
      <c r="A50" s="63">
        <v>2</v>
      </c>
      <c r="B50" s="70" t="s">
        <v>183</v>
      </c>
      <c r="C50" s="166">
        <v>1</v>
      </c>
      <c r="D50" s="88">
        <v>3.6036000000000001</v>
      </c>
      <c r="E50" s="87">
        <v>1</v>
      </c>
      <c r="F50" s="88">
        <v>3.6036000000000001</v>
      </c>
      <c r="G50" s="167">
        <v>0</v>
      </c>
      <c r="H50" s="168">
        <v>0</v>
      </c>
      <c r="I50" s="169">
        <v>1</v>
      </c>
      <c r="J50" s="168">
        <v>3.6036000000000001</v>
      </c>
      <c r="K50" s="165"/>
    </row>
    <row r="51" spans="1:11" s="59" customFormat="1" ht="16.5" customHeight="1">
      <c r="A51" s="63">
        <v>3</v>
      </c>
      <c r="B51" s="70" t="s">
        <v>184</v>
      </c>
      <c r="C51" s="166">
        <v>1</v>
      </c>
      <c r="D51" s="88">
        <v>1504.62</v>
      </c>
      <c r="E51" s="87">
        <v>1</v>
      </c>
      <c r="F51" s="88">
        <v>150.46199999999999</v>
      </c>
      <c r="G51" s="167">
        <v>0</v>
      </c>
      <c r="H51" s="168">
        <v>0</v>
      </c>
      <c r="I51" s="169">
        <v>1</v>
      </c>
      <c r="J51" s="168">
        <v>150.46199999999999</v>
      </c>
      <c r="K51" s="165"/>
    </row>
    <row r="52" spans="1:11" s="170" customFormat="1" ht="16.5" customHeight="1">
      <c r="A52" s="63">
        <v>4</v>
      </c>
      <c r="B52" s="46" t="s">
        <v>185</v>
      </c>
      <c r="C52" s="166">
        <v>5</v>
      </c>
      <c r="D52" s="88">
        <v>2096.3330000000001</v>
      </c>
      <c r="E52" s="87">
        <v>20</v>
      </c>
      <c r="F52" s="88">
        <v>1054.1111250000001</v>
      </c>
      <c r="G52" s="167">
        <v>20</v>
      </c>
      <c r="H52" s="168">
        <v>1055</v>
      </c>
      <c r="I52" s="169">
        <v>0</v>
      </c>
      <c r="J52" s="168"/>
      <c r="K52" s="165"/>
    </row>
    <row r="53" spans="1:11" s="170" customFormat="1" ht="16.5" customHeight="1">
      <c r="A53" s="63">
        <v>5</v>
      </c>
      <c r="B53" s="70" t="s">
        <v>186</v>
      </c>
      <c r="C53" s="166">
        <v>4</v>
      </c>
      <c r="D53" s="88">
        <v>97707.115000000005</v>
      </c>
      <c r="E53" s="87">
        <v>24.5</v>
      </c>
      <c r="F53" s="88">
        <v>19975.055967492262</v>
      </c>
      <c r="G53" s="167">
        <v>24.5</v>
      </c>
      <c r="H53" s="168">
        <v>19975</v>
      </c>
      <c r="I53" s="169">
        <v>0</v>
      </c>
      <c r="J53" s="168"/>
      <c r="K53" s="165"/>
    </row>
    <row r="54" spans="1:11" s="170" customFormat="1" ht="16.5" customHeight="1">
      <c r="A54" s="63">
        <v>6</v>
      </c>
      <c r="B54" s="46" t="s">
        <v>187</v>
      </c>
      <c r="C54" s="166">
        <v>1</v>
      </c>
      <c r="D54" s="88">
        <v>7.6050000000000004</v>
      </c>
      <c r="E54" s="87">
        <v>2</v>
      </c>
      <c r="F54" s="88">
        <v>7.6050000000000004</v>
      </c>
      <c r="G54" s="167">
        <v>0</v>
      </c>
      <c r="H54" s="168">
        <v>0</v>
      </c>
      <c r="I54" s="169">
        <v>2</v>
      </c>
      <c r="J54" s="168">
        <v>7.6050000000000004</v>
      </c>
      <c r="K54" s="165"/>
    </row>
    <row r="55" spans="1:11" s="170" customFormat="1" ht="16.5" customHeight="1">
      <c r="A55" s="63">
        <v>7</v>
      </c>
      <c r="B55" s="70" t="s">
        <v>188</v>
      </c>
      <c r="C55" s="166">
        <v>4</v>
      </c>
      <c r="D55" s="88">
        <v>4611.415</v>
      </c>
      <c r="E55" s="87">
        <v>27</v>
      </c>
      <c r="F55" s="88">
        <v>3476.0790384615384</v>
      </c>
      <c r="G55" s="167">
        <v>20</v>
      </c>
      <c r="H55" s="168">
        <v>2843</v>
      </c>
      <c r="I55" s="169">
        <v>7</v>
      </c>
      <c r="J55" s="168">
        <v>633.0790384615384</v>
      </c>
      <c r="K55" s="165"/>
    </row>
    <row r="56" spans="1:11" s="170" customFormat="1" ht="16.5" customHeight="1">
      <c r="A56" s="63">
        <v>8</v>
      </c>
      <c r="B56" s="46" t="s">
        <v>189</v>
      </c>
      <c r="C56" s="166">
        <v>5</v>
      </c>
      <c r="D56" s="88">
        <v>60.037999999999997</v>
      </c>
      <c r="E56" s="87">
        <v>8</v>
      </c>
      <c r="F56" s="88">
        <v>60.037999999999997</v>
      </c>
      <c r="G56" s="167">
        <v>8</v>
      </c>
      <c r="H56" s="168">
        <v>60</v>
      </c>
      <c r="I56" s="169">
        <v>0</v>
      </c>
      <c r="J56" s="168"/>
      <c r="K56" s="165"/>
    </row>
    <row r="57" spans="1:11" s="170" customFormat="1" ht="16.5" customHeight="1">
      <c r="A57" s="63">
        <v>9</v>
      </c>
      <c r="B57" s="70" t="s">
        <v>190</v>
      </c>
      <c r="C57" s="166">
        <v>5</v>
      </c>
      <c r="D57" s="88">
        <v>9380.1622000000007</v>
      </c>
      <c r="E57" s="87">
        <v>22</v>
      </c>
      <c r="F57" s="88">
        <v>7284.9955333333337</v>
      </c>
      <c r="G57" s="167">
        <v>18</v>
      </c>
      <c r="H57" s="168">
        <v>6053</v>
      </c>
      <c r="I57" s="169">
        <v>4</v>
      </c>
      <c r="J57" s="168">
        <v>1231.9955333333337</v>
      </c>
      <c r="K57" s="165"/>
    </row>
    <row r="58" spans="1:11" s="170" customFormat="1" ht="16.5" customHeight="1">
      <c r="A58" s="63">
        <v>10</v>
      </c>
      <c r="B58" s="70" t="s">
        <v>191</v>
      </c>
      <c r="C58" s="166">
        <v>1</v>
      </c>
      <c r="D58" s="88">
        <v>1146.7000000000003</v>
      </c>
      <c r="E58" s="87">
        <v>9</v>
      </c>
      <c r="F58" s="88">
        <v>543.1736842105264</v>
      </c>
      <c r="G58" s="167">
        <v>9</v>
      </c>
      <c r="H58" s="168">
        <v>543</v>
      </c>
      <c r="I58" s="169">
        <v>0</v>
      </c>
      <c r="J58" s="168"/>
      <c r="K58" s="165"/>
    </row>
    <row r="59" spans="1:11" s="171" customFormat="1" ht="16.5" customHeight="1">
      <c r="A59" s="63">
        <v>11</v>
      </c>
      <c r="B59" s="46" t="s">
        <v>192</v>
      </c>
      <c r="C59" s="166">
        <v>6</v>
      </c>
      <c r="D59" s="88">
        <v>3292</v>
      </c>
      <c r="E59" s="87">
        <v>0</v>
      </c>
      <c r="F59" s="88">
        <v>0</v>
      </c>
      <c r="G59" s="169"/>
      <c r="H59" s="168"/>
      <c r="I59" s="169">
        <v>0</v>
      </c>
      <c r="J59" s="168">
        <v>0</v>
      </c>
      <c r="K59" s="165"/>
    </row>
    <row r="60" spans="1:11" s="170" customFormat="1" ht="16.5" customHeight="1">
      <c r="A60" s="304" t="s">
        <v>193</v>
      </c>
      <c r="B60" s="304"/>
      <c r="C60" s="90">
        <v>34</v>
      </c>
      <c r="D60" s="91">
        <v>119817.3138</v>
      </c>
      <c r="E60" s="90">
        <v>116.5</v>
      </c>
      <c r="F60" s="91">
        <v>32562.845948497663</v>
      </c>
      <c r="G60" s="172">
        <v>99.5</v>
      </c>
      <c r="H60" s="91">
        <v>30529</v>
      </c>
      <c r="I60" s="172">
        <v>17</v>
      </c>
      <c r="J60" s="91">
        <v>2034.4671717948722</v>
      </c>
      <c r="K60" s="165"/>
    </row>
    <row r="61" spans="1:11" s="170" customFormat="1" ht="16.5" customHeight="1">
      <c r="A61" s="80">
        <v>12</v>
      </c>
      <c r="B61" s="46" t="s">
        <v>194</v>
      </c>
      <c r="C61" s="166">
        <v>33</v>
      </c>
      <c r="D61" s="88">
        <v>3788.1204000000012</v>
      </c>
      <c r="E61" s="87">
        <v>115</v>
      </c>
      <c r="F61" s="88">
        <v>3788.1204000000012</v>
      </c>
      <c r="G61" s="167">
        <v>106</v>
      </c>
      <c r="H61" s="168">
        <v>3500</v>
      </c>
      <c r="I61" s="169">
        <v>9</v>
      </c>
      <c r="J61" s="168">
        <v>288.12040000000115</v>
      </c>
      <c r="K61" s="165"/>
    </row>
    <row r="62" spans="1:11" s="170" customFormat="1" ht="16.5" customHeight="1">
      <c r="A62" s="80">
        <v>13</v>
      </c>
      <c r="B62" s="70" t="s">
        <v>195</v>
      </c>
      <c r="C62" s="87">
        <v>3</v>
      </c>
      <c r="D62" s="88">
        <v>12829</v>
      </c>
      <c r="E62" s="87">
        <v>11</v>
      </c>
      <c r="F62" s="88">
        <v>2328.5669934640523</v>
      </c>
      <c r="G62" s="167">
        <v>2</v>
      </c>
      <c r="H62" s="168">
        <v>532</v>
      </c>
      <c r="I62" s="169">
        <v>9</v>
      </c>
      <c r="J62" s="168">
        <v>1796.5669934640523</v>
      </c>
      <c r="K62" s="165"/>
    </row>
    <row r="63" spans="1:11" s="170" customFormat="1" ht="16.5" customHeight="1">
      <c r="A63" s="80">
        <v>14</v>
      </c>
      <c r="B63" s="70" t="s">
        <v>196</v>
      </c>
      <c r="C63" s="87"/>
      <c r="D63" s="88"/>
      <c r="E63" s="87"/>
      <c r="F63" s="88"/>
      <c r="G63" s="167">
        <v>4</v>
      </c>
      <c r="H63" s="168">
        <v>440</v>
      </c>
      <c r="I63" s="169">
        <v>-4</v>
      </c>
      <c r="J63" s="168">
        <v>-440</v>
      </c>
      <c r="K63" s="165"/>
    </row>
    <row r="64" spans="1:11" s="170" customFormat="1" ht="16.5" customHeight="1">
      <c r="A64" s="304" t="s">
        <v>197</v>
      </c>
      <c r="B64" s="304"/>
      <c r="C64" s="92">
        <v>36</v>
      </c>
      <c r="D64" s="91">
        <v>16617.1204</v>
      </c>
      <c r="E64" s="90">
        <v>126</v>
      </c>
      <c r="F64" s="91">
        <v>6116.6873934640535</v>
      </c>
      <c r="G64" s="172">
        <v>112</v>
      </c>
      <c r="H64" s="91">
        <v>4472</v>
      </c>
      <c r="I64" s="172">
        <v>14</v>
      </c>
      <c r="J64" s="91">
        <v>1644.6873934640535</v>
      </c>
      <c r="K64" s="165"/>
    </row>
    <row r="65" spans="1:11" s="170" customFormat="1" ht="16.5" customHeight="1">
      <c r="A65" s="305" t="s">
        <v>198</v>
      </c>
      <c r="B65" s="305"/>
      <c r="C65" s="93">
        <v>70</v>
      </c>
      <c r="D65" s="94">
        <v>136434.43420000002</v>
      </c>
      <c r="E65" s="95">
        <v>242.5</v>
      </c>
      <c r="F65" s="94">
        <v>38679.533341961716</v>
      </c>
      <c r="G65" s="173">
        <v>211.5</v>
      </c>
      <c r="H65" s="94">
        <v>35001</v>
      </c>
      <c r="I65" s="173">
        <v>31</v>
      </c>
      <c r="J65" s="94">
        <v>3679.1545652589257</v>
      </c>
      <c r="K65" s="174"/>
    </row>
    <row r="66" spans="1:11" ht="9.75" customHeight="1"/>
    <row r="67" spans="1:11" s="111" customFormat="1" ht="21" customHeight="1">
      <c r="A67" s="311" t="s">
        <v>226</v>
      </c>
      <c r="B67" s="311"/>
      <c r="C67" s="311"/>
      <c r="D67" s="311"/>
      <c r="E67" s="311"/>
      <c r="F67" s="311"/>
      <c r="G67" s="311"/>
      <c r="H67" s="311"/>
      <c r="I67" s="311"/>
      <c r="J67" s="311"/>
    </row>
    <row r="68" spans="1:11" hidden="1">
      <c r="A68" s="58"/>
      <c r="B68" s="59"/>
      <c r="C68" s="82"/>
      <c r="D68" s="83"/>
      <c r="E68" s="84"/>
      <c r="F68" s="83"/>
      <c r="G68" s="84"/>
      <c r="H68" s="83"/>
      <c r="I68" s="82"/>
      <c r="J68" s="83" t="s">
        <v>51</v>
      </c>
    </row>
    <row r="69" spans="1:11">
      <c r="A69" s="58"/>
      <c r="B69" s="59"/>
      <c r="C69" s="82"/>
      <c r="D69" s="83"/>
      <c r="E69" s="84"/>
      <c r="F69" s="83"/>
      <c r="G69" s="84"/>
      <c r="H69" s="83"/>
      <c r="I69" s="82"/>
      <c r="J69" s="83" t="s">
        <v>51</v>
      </c>
    </row>
    <row r="70" spans="1:11" ht="15" customHeight="1">
      <c r="A70" s="303" t="s">
        <v>52</v>
      </c>
      <c r="B70" s="303" t="s">
        <v>53</v>
      </c>
      <c r="C70" s="306" t="s">
        <v>54</v>
      </c>
      <c r="D70" s="307" t="s">
        <v>55</v>
      </c>
      <c r="E70" s="303" t="s">
        <v>56</v>
      </c>
      <c r="F70" s="303"/>
      <c r="G70" s="303" t="s">
        <v>57</v>
      </c>
      <c r="H70" s="303"/>
      <c r="I70" s="303" t="s">
        <v>58</v>
      </c>
      <c r="J70" s="303"/>
    </row>
    <row r="71" spans="1:11" ht="15" customHeight="1">
      <c r="A71" s="303"/>
      <c r="B71" s="303"/>
      <c r="C71" s="303"/>
      <c r="D71" s="307"/>
      <c r="E71" s="85" t="s">
        <v>59</v>
      </c>
      <c r="F71" s="86" t="s">
        <v>60</v>
      </c>
      <c r="G71" s="85" t="s">
        <v>59</v>
      </c>
      <c r="H71" s="86" t="s">
        <v>60</v>
      </c>
      <c r="I71" s="40" t="s">
        <v>59</v>
      </c>
      <c r="J71" s="86" t="s">
        <v>60</v>
      </c>
    </row>
    <row r="72" spans="1:11" ht="15" customHeight="1">
      <c r="A72" s="63">
        <v>1</v>
      </c>
      <c r="B72" s="46" t="s">
        <v>74</v>
      </c>
      <c r="C72" s="87">
        <v>1</v>
      </c>
      <c r="D72" s="88">
        <v>7.7220000000000004</v>
      </c>
      <c r="E72" s="87">
        <v>2</v>
      </c>
      <c r="F72" s="88">
        <v>7.7220000000000004</v>
      </c>
      <c r="G72" s="89">
        <v>0</v>
      </c>
      <c r="H72" s="88">
        <v>0</v>
      </c>
      <c r="I72" s="89">
        <v>2</v>
      </c>
      <c r="J72" s="88">
        <v>7.7220000000000004</v>
      </c>
    </row>
    <row r="73" spans="1:11" ht="15" customHeight="1">
      <c r="A73" s="63">
        <v>2</v>
      </c>
      <c r="B73" s="70" t="s">
        <v>75</v>
      </c>
      <c r="C73" s="87">
        <v>1</v>
      </c>
      <c r="D73" s="88">
        <v>1871</v>
      </c>
      <c r="E73" s="87">
        <v>1</v>
      </c>
      <c r="F73" s="88">
        <v>155.91666666666666</v>
      </c>
      <c r="G73" s="89">
        <v>1</v>
      </c>
      <c r="H73" s="88">
        <v>155.91999999999999</v>
      </c>
      <c r="I73" s="89">
        <v>0</v>
      </c>
      <c r="J73" s="88"/>
    </row>
    <row r="74" spans="1:11" ht="15" customHeight="1">
      <c r="A74" s="63">
        <v>3</v>
      </c>
      <c r="B74" s="70" t="s">
        <v>76</v>
      </c>
      <c r="C74" s="87">
        <v>1</v>
      </c>
      <c r="D74" s="88">
        <v>3.6036000000000001</v>
      </c>
      <c r="E74" s="87">
        <v>1</v>
      </c>
      <c r="F74" s="88">
        <v>3.6036000000000001</v>
      </c>
      <c r="G74" s="89">
        <v>0</v>
      </c>
      <c r="H74" s="88"/>
      <c r="I74" s="89">
        <v>1</v>
      </c>
      <c r="J74" s="88">
        <v>3.6036000000000001</v>
      </c>
    </row>
    <row r="75" spans="1:11" ht="15" customHeight="1">
      <c r="A75" s="63">
        <v>4</v>
      </c>
      <c r="B75" s="70" t="s">
        <v>77</v>
      </c>
      <c r="C75" s="87">
        <v>1</v>
      </c>
      <c r="D75" s="88">
        <v>1151.28</v>
      </c>
      <c r="E75" s="87">
        <v>1</v>
      </c>
      <c r="F75" s="88">
        <v>127.92</v>
      </c>
      <c r="G75" s="89">
        <v>1</v>
      </c>
      <c r="H75" s="88">
        <v>127.92</v>
      </c>
      <c r="I75" s="89">
        <v>0</v>
      </c>
      <c r="J75" s="88"/>
    </row>
    <row r="76" spans="1:11" ht="15" customHeight="1">
      <c r="A76" s="63">
        <v>5</v>
      </c>
      <c r="B76" s="46" t="s">
        <v>78</v>
      </c>
      <c r="C76" s="87">
        <v>3</v>
      </c>
      <c r="D76" s="88">
        <v>1379.825</v>
      </c>
      <c r="E76" s="87">
        <v>5</v>
      </c>
      <c r="F76" s="88">
        <v>592.80937500000005</v>
      </c>
      <c r="G76" s="89">
        <v>2</v>
      </c>
      <c r="H76" s="88">
        <v>255</v>
      </c>
      <c r="I76" s="89">
        <v>3</v>
      </c>
      <c r="J76" s="88">
        <v>337.80937500000005</v>
      </c>
    </row>
    <row r="77" spans="1:11" ht="15" customHeight="1">
      <c r="A77" s="63">
        <v>6</v>
      </c>
      <c r="B77" s="70" t="s">
        <v>79</v>
      </c>
      <c r="C77" s="87">
        <v>6</v>
      </c>
      <c r="D77" s="88">
        <v>103064.235</v>
      </c>
      <c r="E77" s="87">
        <v>17</v>
      </c>
      <c r="F77" s="88">
        <v>13784.286118973905</v>
      </c>
      <c r="G77" s="89">
        <v>18.25</v>
      </c>
      <c r="H77" s="88">
        <v>16749</v>
      </c>
      <c r="I77" s="89">
        <v>-1.25</v>
      </c>
      <c r="J77" s="88">
        <v>-2964.7138810260949</v>
      </c>
    </row>
    <row r="78" spans="1:11" ht="15" customHeight="1">
      <c r="A78" s="63">
        <v>7</v>
      </c>
      <c r="B78" s="46" t="s">
        <v>80</v>
      </c>
      <c r="C78" s="87">
        <v>8</v>
      </c>
      <c r="D78" s="88">
        <v>2756.0988000000002</v>
      </c>
      <c r="E78" s="87">
        <v>32</v>
      </c>
      <c r="F78" s="88">
        <v>1719.6738000000003</v>
      </c>
      <c r="G78" s="89">
        <v>30</v>
      </c>
      <c r="H78" s="88">
        <v>1712</v>
      </c>
      <c r="I78" s="89">
        <v>2</v>
      </c>
      <c r="J78" s="88">
        <v>7.6738000000002557</v>
      </c>
    </row>
    <row r="79" spans="1:11" ht="15" customHeight="1">
      <c r="A79" s="63">
        <v>8</v>
      </c>
      <c r="B79" s="70" t="s">
        <v>81</v>
      </c>
      <c r="C79" s="87">
        <v>4</v>
      </c>
      <c r="D79" s="88">
        <v>4611.7150000000001</v>
      </c>
      <c r="E79" s="87">
        <v>18</v>
      </c>
      <c r="F79" s="88">
        <v>2471.5480082417585</v>
      </c>
      <c r="G79" s="89">
        <v>7</v>
      </c>
      <c r="H79" s="88">
        <v>991</v>
      </c>
      <c r="I79" s="89">
        <v>11</v>
      </c>
      <c r="J79" s="88">
        <v>1480.5480082417585</v>
      </c>
    </row>
    <row r="80" spans="1:11" ht="15" customHeight="1">
      <c r="A80" s="63">
        <v>9</v>
      </c>
      <c r="B80" s="46" t="s">
        <v>68</v>
      </c>
      <c r="C80" s="87">
        <v>8</v>
      </c>
      <c r="D80" s="88">
        <v>4965.0779990000001</v>
      </c>
      <c r="E80" s="87">
        <v>0</v>
      </c>
      <c r="F80" s="88"/>
      <c r="G80" s="89"/>
      <c r="H80" s="88"/>
      <c r="I80" s="89">
        <v>0</v>
      </c>
      <c r="J80" s="88">
        <v>0</v>
      </c>
    </row>
    <row r="81" spans="1:10" ht="15" customHeight="1">
      <c r="A81" s="304" t="s">
        <v>63</v>
      </c>
      <c r="B81" s="304"/>
      <c r="C81" s="90">
        <v>33</v>
      </c>
      <c r="D81" s="91">
        <v>119810.55739900001</v>
      </c>
      <c r="E81" s="90">
        <v>77</v>
      </c>
      <c r="F81" s="91">
        <v>18863.479568882332</v>
      </c>
      <c r="G81" s="90">
        <v>59.25</v>
      </c>
      <c r="H81" s="91">
        <v>19990.84</v>
      </c>
      <c r="I81" s="90">
        <v>17.75</v>
      </c>
      <c r="J81" s="91">
        <v>-1127.357097784336</v>
      </c>
    </row>
    <row r="82" spans="1:10" ht="15" customHeight="1">
      <c r="A82" s="80">
        <v>10</v>
      </c>
      <c r="B82" s="46" t="s">
        <v>82</v>
      </c>
      <c r="C82" s="87">
        <v>12</v>
      </c>
      <c r="D82" s="88">
        <v>2285.1579999999999</v>
      </c>
      <c r="E82" s="87">
        <v>47</v>
      </c>
      <c r="F82" s="88">
        <v>2223.3579999999997</v>
      </c>
      <c r="G82" s="89">
        <v>29</v>
      </c>
      <c r="H82" s="88">
        <v>1616</v>
      </c>
      <c r="I82" s="89">
        <v>18</v>
      </c>
      <c r="J82" s="88">
        <v>607.35799999999972</v>
      </c>
    </row>
    <row r="83" spans="1:10" ht="15" customHeight="1">
      <c r="A83" s="80">
        <v>11</v>
      </c>
      <c r="B83" s="70" t="s">
        <v>83</v>
      </c>
      <c r="C83" s="87">
        <v>6</v>
      </c>
      <c r="D83" s="88">
        <v>10431.822200000001</v>
      </c>
      <c r="E83" s="87">
        <v>14</v>
      </c>
      <c r="F83" s="88">
        <v>4451.5616500000006</v>
      </c>
      <c r="G83" s="89">
        <v>6</v>
      </c>
      <c r="H83" s="88">
        <v>2758</v>
      </c>
      <c r="I83" s="89">
        <v>8</v>
      </c>
      <c r="J83" s="88">
        <v>1693.5616500000006</v>
      </c>
    </row>
    <row r="84" spans="1:10" ht="15" customHeight="1">
      <c r="A84" s="80">
        <v>12</v>
      </c>
      <c r="B84" s="70" t="s">
        <v>84</v>
      </c>
      <c r="C84" s="87">
        <v>2</v>
      </c>
      <c r="D84" s="88">
        <v>1318.6</v>
      </c>
      <c r="E84" s="87"/>
      <c r="F84" s="88"/>
      <c r="G84" s="89">
        <v>12</v>
      </c>
      <c r="H84" s="88">
        <v>775</v>
      </c>
      <c r="I84" s="89">
        <v>-12</v>
      </c>
      <c r="J84" s="88">
        <v>-775</v>
      </c>
    </row>
    <row r="85" spans="1:10" ht="15" customHeight="1">
      <c r="A85" s="304" t="s">
        <v>66</v>
      </c>
      <c r="B85" s="304"/>
      <c r="C85" s="92">
        <v>20</v>
      </c>
      <c r="D85" s="91">
        <v>14035.5802</v>
      </c>
      <c r="E85" s="90">
        <v>61</v>
      </c>
      <c r="F85" s="91">
        <v>6674.9196499999998</v>
      </c>
      <c r="G85" s="90">
        <v>47</v>
      </c>
      <c r="H85" s="91">
        <v>5149</v>
      </c>
      <c r="I85" s="90">
        <v>14</v>
      </c>
      <c r="J85" s="91">
        <v>1525.9196500000003</v>
      </c>
    </row>
    <row r="86" spans="1:10" ht="15" customHeight="1">
      <c r="A86" s="305" t="s">
        <v>67</v>
      </c>
      <c r="B86" s="305"/>
      <c r="C86" s="93">
        <v>53</v>
      </c>
      <c r="D86" s="94">
        <v>133846.13759900001</v>
      </c>
      <c r="E86" s="95">
        <v>138</v>
      </c>
      <c r="F86" s="94">
        <v>25538.399218882332</v>
      </c>
      <c r="G86" s="95">
        <v>106.25</v>
      </c>
      <c r="H86" s="94">
        <v>25139.84</v>
      </c>
      <c r="I86" s="95">
        <v>31.75</v>
      </c>
      <c r="J86" s="94">
        <v>398.56255221566425</v>
      </c>
    </row>
    <row r="87" spans="1:10" ht="16.5" customHeight="1"/>
    <row r="88" spans="1:10" s="111" customFormat="1" ht="15.75" customHeight="1">
      <c r="A88" s="311" t="s">
        <v>221</v>
      </c>
      <c r="B88" s="311"/>
      <c r="C88" s="311"/>
      <c r="D88" s="311"/>
      <c r="E88" s="311"/>
      <c r="F88" s="311"/>
      <c r="G88" s="311"/>
      <c r="H88" s="311"/>
      <c r="I88" s="311"/>
      <c r="J88" s="311"/>
    </row>
    <row r="89" spans="1:10" ht="15.75" hidden="1" customHeight="1">
      <c r="A89" s="58"/>
      <c r="B89" s="59"/>
      <c r="C89" s="60"/>
      <c r="D89" s="61"/>
      <c r="E89" s="60"/>
      <c r="F89" s="61"/>
      <c r="G89" s="60"/>
      <c r="H89" s="61"/>
      <c r="I89" s="60"/>
      <c r="J89" s="61" t="s">
        <v>51</v>
      </c>
    </row>
    <row r="90" spans="1:10" ht="15.75" customHeight="1">
      <c r="A90" s="58"/>
      <c r="B90" s="59"/>
      <c r="C90" s="60"/>
      <c r="D90" s="61"/>
      <c r="E90" s="60"/>
      <c r="F90" s="61"/>
      <c r="G90" s="60"/>
      <c r="H90" s="61"/>
      <c r="I90" s="60"/>
      <c r="J90" s="83" t="s">
        <v>51</v>
      </c>
    </row>
    <row r="91" spans="1:10" ht="15" customHeight="1">
      <c r="A91" s="303" t="s">
        <v>52</v>
      </c>
      <c r="B91" s="303" t="s">
        <v>53</v>
      </c>
      <c r="C91" s="324" t="s">
        <v>54</v>
      </c>
      <c r="D91" s="309" t="s">
        <v>55</v>
      </c>
      <c r="E91" s="303" t="s">
        <v>56</v>
      </c>
      <c r="F91" s="303"/>
      <c r="G91" s="303" t="s">
        <v>57</v>
      </c>
      <c r="H91" s="303"/>
      <c r="I91" s="303" t="s">
        <v>58</v>
      </c>
      <c r="J91" s="303"/>
    </row>
    <row r="92" spans="1:10" ht="15" customHeight="1">
      <c r="A92" s="303"/>
      <c r="B92" s="303"/>
      <c r="C92" s="325"/>
      <c r="D92" s="309"/>
      <c r="E92" s="62" t="s">
        <v>59</v>
      </c>
      <c r="F92" s="41" t="s">
        <v>60</v>
      </c>
      <c r="G92" s="62" t="s">
        <v>59</v>
      </c>
      <c r="H92" s="41" t="s">
        <v>60</v>
      </c>
      <c r="I92" s="62" t="s">
        <v>59</v>
      </c>
      <c r="J92" s="41" t="s">
        <v>60</v>
      </c>
    </row>
    <row r="93" spans="1:10" ht="15" customHeight="1">
      <c r="A93" s="63">
        <v>1</v>
      </c>
      <c r="B93" s="46" t="s">
        <v>74</v>
      </c>
      <c r="C93" s="72">
        <v>1</v>
      </c>
      <c r="D93" s="65">
        <v>387.50400000000002</v>
      </c>
      <c r="E93" s="72">
        <v>3</v>
      </c>
      <c r="F93" s="65">
        <v>232.50239999999999</v>
      </c>
      <c r="G93" s="72">
        <v>3</v>
      </c>
      <c r="H93" s="65">
        <v>232.50239999999999</v>
      </c>
      <c r="I93" s="72">
        <v>0</v>
      </c>
      <c r="J93" s="78">
        <v>0</v>
      </c>
    </row>
    <row r="94" spans="1:10" ht="15" customHeight="1">
      <c r="A94" s="63">
        <v>2</v>
      </c>
      <c r="B94" s="70" t="s">
        <v>75</v>
      </c>
      <c r="C94" s="72">
        <v>4</v>
      </c>
      <c r="D94" s="65">
        <v>9352.8506000000016</v>
      </c>
      <c r="E94" s="72">
        <v>9</v>
      </c>
      <c r="F94" s="65">
        <v>1878.7912311111113</v>
      </c>
      <c r="G94" s="72">
        <v>7</v>
      </c>
      <c r="H94" s="65">
        <v>1557.4634533333335</v>
      </c>
      <c r="I94" s="72">
        <v>2</v>
      </c>
      <c r="J94" s="78">
        <v>321</v>
      </c>
    </row>
    <row r="95" spans="1:10" ht="15" customHeight="1">
      <c r="A95" s="63">
        <v>3</v>
      </c>
      <c r="B95" s="70" t="s">
        <v>76</v>
      </c>
      <c r="C95" s="72">
        <v>6</v>
      </c>
      <c r="D95" s="65">
        <v>4493.3429000000006</v>
      </c>
      <c r="E95" s="72">
        <v>13</v>
      </c>
      <c r="F95" s="65">
        <v>1182.6928999999998</v>
      </c>
      <c r="G95" s="72">
        <v>13</v>
      </c>
      <c r="H95" s="65">
        <v>1182.6928999999998</v>
      </c>
      <c r="I95" s="72">
        <v>0</v>
      </c>
      <c r="J95" s="78">
        <v>0</v>
      </c>
    </row>
    <row r="96" spans="1:10" ht="15" customHeight="1">
      <c r="A96" s="63">
        <v>4</v>
      </c>
      <c r="B96" s="70" t="s">
        <v>77</v>
      </c>
      <c r="C96" s="72">
        <v>4</v>
      </c>
      <c r="D96" s="65">
        <v>6900.6799999999994</v>
      </c>
      <c r="E96" s="72">
        <v>12.5</v>
      </c>
      <c r="F96" s="65">
        <v>2205.6873333333333</v>
      </c>
      <c r="G96" s="72">
        <v>10.5</v>
      </c>
      <c r="H96" s="65">
        <v>1927.3053333333332</v>
      </c>
      <c r="I96" s="72">
        <v>2</v>
      </c>
      <c r="J96" s="78">
        <v>278</v>
      </c>
    </row>
    <row r="97" spans="1:10" ht="15" customHeight="1">
      <c r="A97" s="63">
        <v>5</v>
      </c>
      <c r="B97" s="46" t="s">
        <v>78</v>
      </c>
      <c r="C97" s="72">
        <v>13</v>
      </c>
      <c r="D97" s="65">
        <v>2978.5348739999999</v>
      </c>
      <c r="E97" s="72">
        <v>37</v>
      </c>
      <c r="F97" s="65">
        <v>2978.5348739999999</v>
      </c>
      <c r="G97" s="72">
        <v>31</v>
      </c>
      <c r="H97" s="65">
        <v>2258.122374</v>
      </c>
      <c r="I97" s="72">
        <v>6</v>
      </c>
      <c r="J97" s="78">
        <v>720</v>
      </c>
    </row>
    <row r="98" spans="1:10" ht="15" customHeight="1">
      <c r="A98" s="63">
        <v>6</v>
      </c>
      <c r="B98" s="70" t="s">
        <v>79</v>
      </c>
      <c r="C98" s="72">
        <v>5</v>
      </c>
      <c r="D98" s="65">
        <v>95584.235000000001</v>
      </c>
      <c r="E98" s="72">
        <v>26.5</v>
      </c>
      <c r="F98" s="65">
        <v>22224.619558823531</v>
      </c>
      <c r="G98" s="72">
        <v>15.5</v>
      </c>
      <c r="H98" s="65">
        <v>19681.181071428571</v>
      </c>
      <c r="I98" s="72">
        <v>11</v>
      </c>
      <c r="J98" s="78">
        <v>2543</v>
      </c>
    </row>
    <row r="99" spans="1:10" ht="15" customHeight="1">
      <c r="A99" s="63">
        <v>7</v>
      </c>
      <c r="B99" s="46" t="s">
        <v>68</v>
      </c>
      <c r="C99" s="72">
        <v>8</v>
      </c>
      <c r="D99" s="65">
        <v>9536.183599</v>
      </c>
      <c r="E99" s="72"/>
      <c r="F99" s="65"/>
      <c r="G99" s="72"/>
      <c r="H99" s="65"/>
      <c r="I99" s="72"/>
      <c r="J99" s="78">
        <v>0</v>
      </c>
    </row>
    <row r="100" spans="1:10" ht="15" customHeight="1">
      <c r="A100" s="304" t="s">
        <v>63</v>
      </c>
      <c r="B100" s="304"/>
      <c r="C100" s="67">
        <f t="shared" ref="C100:F100" si="0">SUM(C93:C99)</f>
        <v>41</v>
      </c>
      <c r="D100" s="50">
        <f t="shared" si="0"/>
        <v>129233.330973</v>
      </c>
      <c r="E100" s="67">
        <f t="shared" si="0"/>
        <v>101</v>
      </c>
      <c r="F100" s="50">
        <f t="shared" si="0"/>
        <v>30702.828297267974</v>
      </c>
      <c r="G100" s="67">
        <v>80</v>
      </c>
      <c r="H100" s="50">
        <v>26839.26753209524</v>
      </c>
      <c r="I100" s="67">
        <v>21</v>
      </c>
      <c r="J100" s="50">
        <v>3862</v>
      </c>
    </row>
    <row r="101" spans="1:10" ht="15" customHeight="1">
      <c r="A101" s="80">
        <v>8</v>
      </c>
      <c r="B101" s="46" t="s">
        <v>80</v>
      </c>
      <c r="C101" s="72">
        <v>14</v>
      </c>
      <c r="D101" s="65">
        <v>5014.9007999999985</v>
      </c>
      <c r="E101" s="72">
        <v>83</v>
      </c>
      <c r="F101" s="65">
        <v>5014.9007999999985</v>
      </c>
      <c r="G101" s="72">
        <v>48</v>
      </c>
      <c r="H101" s="65">
        <v>3096.3270000000002</v>
      </c>
      <c r="I101" s="72">
        <v>35</v>
      </c>
      <c r="J101" s="78">
        <v>1918.5737999999983</v>
      </c>
    </row>
    <row r="102" spans="1:10" ht="15" customHeight="1">
      <c r="A102" s="80">
        <v>9</v>
      </c>
      <c r="B102" s="70" t="s">
        <v>81</v>
      </c>
      <c r="C102" s="72">
        <v>4</v>
      </c>
      <c r="D102" s="65">
        <v>4611.7150000000001</v>
      </c>
      <c r="E102" s="72">
        <v>14</v>
      </c>
      <c r="F102" s="65">
        <v>1814.7595879120879</v>
      </c>
      <c r="G102" s="72">
        <v>1</v>
      </c>
      <c r="H102" s="65">
        <v>144.495</v>
      </c>
      <c r="I102" s="72">
        <v>13</v>
      </c>
      <c r="J102" s="78">
        <v>1670.2645879120878</v>
      </c>
    </row>
    <row r="103" spans="1:10" ht="15" customHeight="1">
      <c r="A103" s="304" t="s">
        <v>66</v>
      </c>
      <c r="B103" s="304"/>
      <c r="C103" s="67">
        <f t="shared" ref="C103:F103" si="1">SUM(C101:C102)</f>
        <v>18</v>
      </c>
      <c r="D103" s="50">
        <f t="shared" si="1"/>
        <v>9626.6157999999996</v>
      </c>
      <c r="E103" s="67">
        <f t="shared" si="1"/>
        <v>97</v>
      </c>
      <c r="F103" s="50">
        <f t="shared" si="1"/>
        <v>6829.6603879120867</v>
      </c>
      <c r="G103" s="67">
        <v>49</v>
      </c>
      <c r="H103" s="50">
        <v>3240.8220000000001</v>
      </c>
      <c r="I103" s="67">
        <v>48</v>
      </c>
      <c r="J103" s="50">
        <v>3588.8383879120861</v>
      </c>
    </row>
    <row r="104" spans="1:10" ht="15" customHeight="1">
      <c r="A104" s="305" t="s">
        <v>67</v>
      </c>
      <c r="B104" s="305"/>
      <c r="C104" s="71">
        <f t="shared" ref="C104:F104" si="2">C100+C103</f>
        <v>59</v>
      </c>
      <c r="D104" s="55">
        <f t="shared" si="2"/>
        <v>138859.946773</v>
      </c>
      <c r="E104" s="71">
        <f t="shared" si="2"/>
        <v>198</v>
      </c>
      <c r="F104" s="55">
        <f t="shared" si="2"/>
        <v>37532.488685180062</v>
      </c>
      <c r="G104" s="71">
        <v>129</v>
      </c>
      <c r="H104" s="55">
        <v>30080.08953209524</v>
      </c>
      <c r="I104" s="71">
        <v>69</v>
      </c>
      <c r="J104" s="81">
        <v>7450.8383879120865</v>
      </c>
    </row>
    <row r="105" spans="1:10" hidden="1"/>
    <row r="106" spans="1:10" ht="12.75" customHeight="1"/>
    <row r="107" spans="1:10" s="111" customFormat="1" ht="20.25">
      <c r="A107" s="311" t="s">
        <v>220</v>
      </c>
      <c r="B107" s="311"/>
      <c r="C107" s="311"/>
      <c r="D107" s="311"/>
      <c r="E107" s="311"/>
      <c r="F107" s="311"/>
      <c r="G107" s="311"/>
      <c r="H107" s="311"/>
      <c r="I107" s="311"/>
      <c r="J107" s="311"/>
    </row>
    <row r="108" spans="1:10">
      <c r="A108" s="58"/>
      <c r="B108" s="59"/>
      <c r="C108" s="60"/>
      <c r="D108" s="61"/>
      <c r="E108" s="60"/>
      <c r="F108" s="61"/>
      <c r="G108" s="60"/>
      <c r="H108" s="61"/>
      <c r="I108" s="60"/>
      <c r="J108" s="61" t="s">
        <v>51</v>
      </c>
    </row>
    <row r="109" spans="1:10" ht="15" customHeight="1">
      <c r="A109" s="303" t="s">
        <v>52</v>
      </c>
      <c r="B109" s="303" t="s">
        <v>53</v>
      </c>
      <c r="C109" s="324" t="s">
        <v>54</v>
      </c>
      <c r="D109" s="309" t="s">
        <v>55</v>
      </c>
      <c r="E109" s="303" t="s">
        <v>56</v>
      </c>
      <c r="F109" s="303"/>
      <c r="G109" s="303" t="s">
        <v>57</v>
      </c>
      <c r="H109" s="303"/>
      <c r="I109" s="303" t="s">
        <v>71</v>
      </c>
      <c r="J109" s="303"/>
    </row>
    <row r="110" spans="1:10" ht="15" customHeight="1">
      <c r="A110" s="303"/>
      <c r="B110" s="303"/>
      <c r="C110" s="325"/>
      <c r="D110" s="309"/>
      <c r="E110" s="62" t="s">
        <v>59</v>
      </c>
      <c r="F110" s="41" t="s">
        <v>60</v>
      </c>
      <c r="G110" s="62" t="s">
        <v>59</v>
      </c>
      <c r="H110" s="41" t="s">
        <v>60</v>
      </c>
      <c r="I110" s="62" t="s">
        <v>59</v>
      </c>
      <c r="J110" s="41" t="s">
        <v>60</v>
      </c>
    </row>
    <row r="111" spans="1:10" ht="15" customHeight="1">
      <c r="A111" s="63">
        <v>1</v>
      </c>
      <c r="B111" s="46" t="s">
        <v>43</v>
      </c>
      <c r="C111" s="72">
        <v>2</v>
      </c>
      <c r="D111" s="65">
        <v>395.226</v>
      </c>
      <c r="E111" s="72">
        <v>7</v>
      </c>
      <c r="F111" s="65">
        <v>395.226</v>
      </c>
      <c r="G111" s="72">
        <v>2</v>
      </c>
      <c r="H111" s="65">
        <v>155.0016</v>
      </c>
      <c r="I111" s="72">
        <v>5</v>
      </c>
      <c r="J111" s="78">
        <v>240.2244</v>
      </c>
    </row>
    <row r="112" spans="1:10" ht="15" customHeight="1">
      <c r="A112" s="63">
        <v>2</v>
      </c>
      <c r="B112" s="46" t="s">
        <v>46</v>
      </c>
      <c r="C112" s="72">
        <v>1</v>
      </c>
      <c r="D112" s="65">
        <v>1246.05</v>
      </c>
      <c r="E112" s="72">
        <v>1</v>
      </c>
      <c r="F112" s="65">
        <v>138.44999999999999</v>
      </c>
      <c r="G112" s="72">
        <v>1</v>
      </c>
      <c r="H112" s="65">
        <v>138.44999999999999</v>
      </c>
      <c r="I112" s="72">
        <v>0</v>
      </c>
      <c r="J112" s="78">
        <v>0</v>
      </c>
    </row>
    <row r="113" spans="1:10" ht="15" customHeight="1">
      <c r="A113" s="63">
        <v>3</v>
      </c>
      <c r="B113" s="46" t="s">
        <v>50</v>
      </c>
      <c r="C113" s="72">
        <v>6</v>
      </c>
      <c r="D113" s="65">
        <v>1038.7825</v>
      </c>
      <c r="E113" s="72">
        <v>13</v>
      </c>
      <c r="F113" s="65">
        <v>836.6065000000001</v>
      </c>
      <c r="G113" s="72">
        <v>13</v>
      </c>
      <c r="H113" s="65">
        <v>836.6065000000001</v>
      </c>
      <c r="I113" s="72">
        <v>0</v>
      </c>
      <c r="J113" s="78">
        <v>0</v>
      </c>
    </row>
    <row r="114" spans="1:10" ht="15" customHeight="1">
      <c r="A114" s="63">
        <v>4</v>
      </c>
      <c r="B114" s="70" t="s">
        <v>64</v>
      </c>
      <c r="C114" s="72">
        <v>6</v>
      </c>
      <c r="D114" s="65">
        <v>14342.5506</v>
      </c>
      <c r="E114" s="72">
        <v>18</v>
      </c>
      <c r="F114" s="65">
        <v>3809.1619066666672</v>
      </c>
      <c r="G114" s="72">
        <v>9</v>
      </c>
      <c r="H114" s="65">
        <v>1930.3706755555559</v>
      </c>
      <c r="I114" s="72">
        <v>9</v>
      </c>
      <c r="J114" s="78">
        <v>1878.7912311111113</v>
      </c>
    </row>
    <row r="115" spans="1:10" ht="15" customHeight="1">
      <c r="A115" s="79">
        <v>5</v>
      </c>
      <c r="B115" s="70" t="s">
        <v>69</v>
      </c>
      <c r="C115" s="72">
        <v>15</v>
      </c>
      <c r="D115" s="65">
        <v>7200.550099</v>
      </c>
      <c r="E115" s="72">
        <v>35</v>
      </c>
      <c r="F115" s="65">
        <v>4176.1000990000011</v>
      </c>
      <c r="G115" s="72">
        <v>26</v>
      </c>
      <c r="H115" s="65">
        <v>3375.1035999999999</v>
      </c>
      <c r="I115" s="72">
        <v>9</v>
      </c>
      <c r="J115" s="78">
        <v>800.99649900000122</v>
      </c>
    </row>
    <row r="116" spans="1:10" ht="15" customHeight="1">
      <c r="A116" s="63">
        <v>6</v>
      </c>
      <c r="B116" s="70" t="s">
        <v>70</v>
      </c>
      <c r="C116" s="72">
        <v>4</v>
      </c>
      <c r="D116" s="65">
        <v>6900.6799999999994</v>
      </c>
      <c r="E116" s="72">
        <v>23.5</v>
      </c>
      <c r="F116" s="65">
        <v>4779.6939999999995</v>
      </c>
      <c r="G116" s="72">
        <v>11</v>
      </c>
      <c r="H116" s="65">
        <v>2574.0066666666662</v>
      </c>
      <c r="I116" s="72">
        <v>12.5</v>
      </c>
      <c r="J116" s="78">
        <v>2205.6873333333333</v>
      </c>
    </row>
    <row r="117" spans="1:10" ht="15" customHeight="1">
      <c r="A117" s="63">
        <v>7</v>
      </c>
      <c r="B117" s="46" t="s">
        <v>68</v>
      </c>
      <c r="C117" s="72">
        <v>3</v>
      </c>
      <c r="D117" s="65">
        <v>1713.65</v>
      </c>
      <c r="E117" s="72">
        <v>0</v>
      </c>
      <c r="F117" s="65">
        <v>0</v>
      </c>
      <c r="G117" s="72">
        <v>0</v>
      </c>
      <c r="H117" s="65">
        <v>0</v>
      </c>
      <c r="I117" s="72">
        <v>0</v>
      </c>
      <c r="J117" s="78">
        <v>0</v>
      </c>
    </row>
    <row r="118" spans="1:10" ht="15" customHeight="1">
      <c r="A118" s="304" t="s">
        <v>63</v>
      </c>
      <c r="B118" s="304"/>
      <c r="C118" s="76">
        <f t="shared" ref="C118:J118" si="3">SUM(C111:C117)</f>
        <v>37</v>
      </c>
      <c r="D118" s="50">
        <f t="shared" si="3"/>
        <v>32837.489199000003</v>
      </c>
      <c r="E118" s="76">
        <f t="shared" si="3"/>
        <v>97.5</v>
      </c>
      <c r="F118" s="50">
        <f t="shared" si="3"/>
        <v>14135.238505666668</v>
      </c>
      <c r="G118" s="76">
        <f t="shared" si="3"/>
        <v>62</v>
      </c>
      <c r="H118" s="50">
        <f t="shared" si="3"/>
        <v>9009.5390422222226</v>
      </c>
      <c r="I118" s="76">
        <f t="shared" si="3"/>
        <v>35.5</v>
      </c>
      <c r="J118" s="50">
        <f t="shared" si="3"/>
        <v>5125.6994634444454</v>
      </c>
    </row>
    <row r="119" spans="1:10" ht="15" customHeight="1">
      <c r="A119" s="80">
        <v>8</v>
      </c>
      <c r="B119" s="46" t="s">
        <v>72</v>
      </c>
      <c r="C119" s="72">
        <v>21</v>
      </c>
      <c r="D119" s="65">
        <v>5224.3025739999994</v>
      </c>
      <c r="E119" s="72">
        <v>74</v>
      </c>
      <c r="F119" s="65">
        <v>5224.3025739999994</v>
      </c>
      <c r="G119" s="72">
        <v>22</v>
      </c>
      <c r="H119" s="65">
        <v>1616.1559999999999</v>
      </c>
      <c r="I119" s="72">
        <v>52</v>
      </c>
      <c r="J119" s="78">
        <v>3608.1465739999994</v>
      </c>
    </row>
    <row r="120" spans="1:10" ht="15" customHeight="1">
      <c r="A120" s="80">
        <v>9</v>
      </c>
      <c r="B120" s="70" t="s">
        <v>73</v>
      </c>
      <c r="C120" s="72">
        <v>6</v>
      </c>
      <c r="D120" s="65">
        <v>103064.235</v>
      </c>
      <c r="E120" s="72">
        <v>14.5</v>
      </c>
      <c r="F120" s="65">
        <v>8884.6417282176026</v>
      </c>
      <c r="G120" s="72">
        <v>1.5</v>
      </c>
      <c r="H120" s="65">
        <v>5029.8975</v>
      </c>
      <c r="I120" s="72">
        <v>13</v>
      </c>
      <c r="J120" s="78">
        <v>3854.7442282176025</v>
      </c>
    </row>
    <row r="121" spans="1:10" ht="15" customHeight="1">
      <c r="A121" s="304" t="s">
        <v>66</v>
      </c>
      <c r="B121" s="304"/>
      <c r="C121" s="76">
        <f>SUM(C119:C120)</f>
        <v>27</v>
      </c>
      <c r="D121" s="50">
        <f t="shared" ref="D121:J121" si="4">SUM(D119:D120)</f>
        <v>108288.537574</v>
      </c>
      <c r="E121" s="76">
        <f t="shared" si="4"/>
        <v>88.5</v>
      </c>
      <c r="F121" s="50">
        <f t="shared" si="4"/>
        <v>14108.944302217602</v>
      </c>
      <c r="G121" s="76">
        <f t="shared" si="4"/>
        <v>23.5</v>
      </c>
      <c r="H121" s="50">
        <f t="shared" si="4"/>
        <v>6646.0535</v>
      </c>
      <c r="I121" s="76">
        <f t="shared" si="4"/>
        <v>65</v>
      </c>
      <c r="J121" s="50">
        <f t="shared" si="4"/>
        <v>7462.890802217602</v>
      </c>
    </row>
    <row r="122" spans="1:10" ht="15" customHeight="1">
      <c r="A122" s="305" t="s">
        <v>67</v>
      </c>
      <c r="B122" s="305"/>
      <c r="C122" s="77">
        <f>C118+C121</f>
        <v>64</v>
      </c>
      <c r="D122" s="81">
        <f t="shared" ref="D122:J122" si="5">D118+D121</f>
        <v>141126.02677300002</v>
      </c>
      <c r="E122" s="77">
        <f t="shared" si="5"/>
        <v>186</v>
      </c>
      <c r="F122" s="81">
        <f t="shared" si="5"/>
        <v>28244.18280788427</v>
      </c>
      <c r="G122" s="77">
        <f t="shared" si="5"/>
        <v>85.5</v>
      </c>
      <c r="H122" s="81">
        <f t="shared" si="5"/>
        <v>15655.592542222223</v>
      </c>
      <c r="I122" s="77">
        <f t="shared" si="5"/>
        <v>100.5</v>
      </c>
      <c r="J122" s="81">
        <f t="shared" si="5"/>
        <v>12588.590265662047</v>
      </c>
    </row>
    <row r="123" spans="1:10" ht="12.75" customHeight="1"/>
    <row r="124" spans="1:10" s="111" customFormat="1" ht="20.25">
      <c r="A124" s="311" t="s">
        <v>219</v>
      </c>
      <c r="B124" s="311"/>
      <c r="C124" s="311"/>
      <c r="D124" s="311"/>
      <c r="E124" s="311"/>
      <c r="F124" s="311"/>
      <c r="G124" s="311"/>
      <c r="H124" s="311"/>
      <c r="I124" s="311"/>
      <c r="J124" s="311"/>
    </row>
    <row r="125" spans="1:10">
      <c r="A125" s="58"/>
      <c r="B125" s="59"/>
      <c r="C125" s="60"/>
      <c r="D125" s="61"/>
      <c r="E125" s="60"/>
      <c r="F125" s="61"/>
      <c r="G125" s="60"/>
      <c r="H125" s="61"/>
      <c r="I125" s="60"/>
      <c r="J125" s="61" t="s">
        <v>51</v>
      </c>
    </row>
    <row r="126" spans="1:10" ht="15.75" customHeight="1">
      <c r="A126" s="303" t="s">
        <v>52</v>
      </c>
      <c r="B126" s="303" t="s">
        <v>53</v>
      </c>
      <c r="C126" s="324" t="s">
        <v>54</v>
      </c>
      <c r="D126" s="309" t="s">
        <v>55</v>
      </c>
      <c r="E126" s="303" t="s">
        <v>56</v>
      </c>
      <c r="F126" s="303"/>
      <c r="G126" s="303" t="s">
        <v>57</v>
      </c>
      <c r="H126" s="303"/>
      <c r="I126" s="303" t="s">
        <v>58</v>
      </c>
      <c r="J126" s="303"/>
    </row>
    <row r="127" spans="1:10" ht="15.75" customHeight="1">
      <c r="A127" s="303"/>
      <c r="B127" s="303"/>
      <c r="C127" s="325"/>
      <c r="D127" s="309"/>
      <c r="E127" s="62" t="s">
        <v>59</v>
      </c>
      <c r="F127" s="41" t="s">
        <v>60</v>
      </c>
      <c r="G127" s="62" t="s">
        <v>59</v>
      </c>
      <c r="H127" s="41" t="s">
        <v>60</v>
      </c>
      <c r="I127" s="62" t="s">
        <v>59</v>
      </c>
      <c r="J127" s="41" t="s">
        <v>60</v>
      </c>
    </row>
    <row r="128" spans="1:10" ht="15.75" customHeight="1">
      <c r="A128" s="63">
        <v>1</v>
      </c>
      <c r="B128" s="46" t="s">
        <v>42</v>
      </c>
      <c r="C128" s="72">
        <v>1</v>
      </c>
      <c r="D128" s="65">
        <v>342.01440000000002</v>
      </c>
      <c r="E128" s="72">
        <v>2</v>
      </c>
      <c r="F128" s="65">
        <v>114.0048</v>
      </c>
      <c r="G128" s="72">
        <v>2</v>
      </c>
      <c r="H128" s="65">
        <v>114.0048</v>
      </c>
      <c r="I128" s="72">
        <v>0</v>
      </c>
      <c r="J128" s="65">
        <v>0</v>
      </c>
    </row>
    <row r="129" spans="1:10" ht="15.75" customHeight="1">
      <c r="A129" s="63">
        <v>2</v>
      </c>
      <c r="B129" s="46" t="s">
        <v>43</v>
      </c>
      <c r="C129" s="72">
        <v>8</v>
      </c>
      <c r="D129" s="65">
        <v>7553.0365999999995</v>
      </c>
      <c r="E129" s="72">
        <v>12</v>
      </c>
      <c r="F129" s="65">
        <v>1568.9036369747896</v>
      </c>
      <c r="G129" s="72">
        <v>8</v>
      </c>
      <c r="H129" s="65">
        <v>1422.5655428571426</v>
      </c>
      <c r="I129" s="72">
        <v>4</v>
      </c>
      <c r="J129" s="65">
        <v>146.33809411764696</v>
      </c>
    </row>
    <row r="130" spans="1:10" ht="15.75" customHeight="1">
      <c r="A130" s="63">
        <v>3</v>
      </c>
      <c r="B130" s="46" t="s">
        <v>46</v>
      </c>
      <c r="C130" s="72">
        <v>1</v>
      </c>
      <c r="D130" s="65">
        <v>1246.05</v>
      </c>
      <c r="E130" s="72">
        <v>1</v>
      </c>
      <c r="F130" s="65">
        <v>138.44999999999999</v>
      </c>
      <c r="G130" s="72">
        <v>0</v>
      </c>
      <c r="H130" s="65">
        <v>0</v>
      </c>
      <c r="I130" s="72">
        <v>1</v>
      </c>
      <c r="J130" s="65">
        <v>138.44999999999999</v>
      </c>
    </row>
    <row r="131" spans="1:10" ht="15.75" customHeight="1">
      <c r="A131" s="63">
        <v>4</v>
      </c>
      <c r="B131" s="46" t="s">
        <v>50</v>
      </c>
      <c r="C131" s="72">
        <v>9</v>
      </c>
      <c r="D131" s="65">
        <v>1650.7384999999999</v>
      </c>
      <c r="E131" s="72">
        <v>23</v>
      </c>
      <c r="F131" s="65">
        <v>1419.4127857142857</v>
      </c>
      <c r="G131" s="72">
        <v>7</v>
      </c>
      <c r="H131" s="65">
        <v>369.70628571428568</v>
      </c>
      <c r="I131" s="72">
        <v>16</v>
      </c>
      <c r="J131" s="65">
        <v>1049.7065</v>
      </c>
    </row>
    <row r="132" spans="1:10" ht="15.75" customHeight="1">
      <c r="A132" s="63">
        <v>5</v>
      </c>
      <c r="B132" s="70" t="s">
        <v>64</v>
      </c>
      <c r="C132" s="72">
        <v>9</v>
      </c>
      <c r="D132" s="65">
        <v>101649.9396</v>
      </c>
      <c r="E132" s="72">
        <v>89.5</v>
      </c>
      <c r="F132" s="65">
        <v>18466.97718888889</v>
      </c>
      <c r="G132" s="72">
        <v>73</v>
      </c>
      <c r="H132" s="65">
        <v>11056.464568888889</v>
      </c>
      <c r="I132" s="72">
        <v>16.5</v>
      </c>
      <c r="J132" s="65">
        <v>7410.5126200000013</v>
      </c>
    </row>
    <row r="133" spans="1:10" ht="15.75" customHeight="1">
      <c r="A133" s="63">
        <v>6</v>
      </c>
      <c r="B133" s="46" t="s">
        <v>68</v>
      </c>
      <c r="C133" s="73">
        <v>1</v>
      </c>
      <c r="D133" s="74">
        <v>1075.75</v>
      </c>
      <c r="E133" s="73"/>
      <c r="F133" s="75"/>
      <c r="G133" s="73">
        <v>0</v>
      </c>
      <c r="H133" s="65">
        <v>0</v>
      </c>
      <c r="I133" s="73">
        <v>0</v>
      </c>
      <c r="J133" s="65">
        <v>0</v>
      </c>
    </row>
    <row r="134" spans="1:10" ht="15.75" customHeight="1">
      <c r="A134" s="304" t="s">
        <v>63</v>
      </c>
      <c r="B134" s="304"/>
      <c r="C134" s="76">
        <v>29</v>
      </c>
      <c r="D134" s="50">
        <v>113517.5291</v>
      </c>
      <c r="E134" s="76">
        <v>127.5</v>
      </c>
      <c r="F134" s="50">
        <v>21707.748411577966</v>
      </c>
      <c r="G134" s="76">
        <v>90</v>
      </c>
      <c r="H134" s="50">
        <v>12962.741197460316</v>
      </c>
      <c r="I134" s="76">
        <v>37.5</v>
      </c>
      <c r="J134" s="50">
        <v>8745.0072141176479</v>
      </c>
    </row>
    <row r="135" spans="1:10" ht="15.75" customHeight="1">
      <c r="A135" s="63">
        <v>7</v>
      </c>
      <c r="B135" s="70" t="s">
        <v>69</v>
      </c>
      <c r="C135" s="72">
        <v>17</v>
      </c>
      <c r="D135" s="65">
        <v>8369.4700990000001</v>
      </c>
      <c r="E135" s="72">
        <v>61</v>
      </c>
      <c r="F135" s="65">
        <v>8254.9900989999987</v>
      </c>
      <c r="G135" s="72">
        <v>20</v>
      </c>
      <c r="H135" s="65">
        <v>3654.0899999999997</v>
      </c>
      <c r="I135" s="72">
        <v>41</v>
      </c>
      <c r="J135" s="65">
        <v>4600.9000989999986</v>
      </c>
    </row>
    <row r="136" spans="1:10" ht="15.75" customHeight="1">
      <c r="A136" s="63">
        <v>8</v>
      </c>
      <c r="B136" s="70" t="s">
        <v>70</v>
      </c>
      <c r="C136" s="72">
        <v>6</v>
      </c>
      <c r="D136" s="65">
        <v>11280.8</v>
      </c>
      <c r="E136" s="72">
        <v>19.5</v>
      </c>
      <c r="F136" s="65">
        <v>5106.2199999999993</v>
      </c>
      <c r="G136" s="72">
        <v>4</v>
      </c>
      <c r="H136" s="65">
        <v>1564.4526666666666</v>
      </c>
      <c r="I136" s="72">
        <v>15.5</v>
      </c>
      <c r="J136" s="65">
        <v>3541.7673333333328</v>
      </c>
    </row>
    <row r="137" spans="1:10" ht="15.75" customHeight="1">
      <c r="A137" s="304" t="s">
        <v>66</v>
      </c>
      <c r="B137" s="304"/>
      <c r="C137" s="76">
        <v>23</v>
      </c>
      <c r="D137" s="50">
        <v>19650.270099000001</v>
      </c>
      <c r="E137" s="76">
        <v>80.5</v>
      </c>
      <c r="F137" s="50">
        <v>13361.210098999998</v>
      </c>
      <c r="G137" s="76">
        <v>24</v>
      </c>
      <c r="H137" s="50">
        <v>5218.5426666666663</v>
      </c>
      <c r="I137" s="76">
        <v>56.5</v>
      </c>
      <c r="J137" s="50">
        <v>8142.6674323333318</v>
      </c>
    </row>
    <row r="138" spans="1:10" ht="15.75" customHeight="1">
      <c r="A138" s="305" t="s">
        <v>67</v>
      </c>
      <c r="B138" s="305"/>
      <c r="C138" s="77">
        <v>52</v>
      </c>
      <c r="D138" s="55">
        <v>133167.799199</v>
      </c>
      <c r="E138" s="77">
        <v>208</v>
      </c>
      <c r="F138" s="55">
        <v>35068.958510577962</v>
      </c>
      <c r="G138" s="77">
        <v>114</v>
      </c>
      <c r="H138" s="55">
        <v>18181.283864126985</v>
      </c>
      <c r="I138" s="77">
        <v>94</v>
      </c>
      <c r="J138" s="55">
        <v>16887.674646450978</v>
      </c>
    </row>
    <row r="139" spans="1:10" ht="12.75" customHeight="1"/>
    <row r="140" spans="1:10" s="111" customFormat="1" ht="20.25">
      <c r="A140" s="311" t="s">
        <v>218</v>
      </c>
      <c r="B140" s="311"/>
      <c r="C140" s="311"/>
      <c r="D140" s="311"/>
      <c r="E140" s="311"/>
      <c r="F140" s="311"/>
      <c r="G140" s="311"/>
      <c r="H140" s="311"/>
      <c r="I140" s="311"/>
      <c r="J140" s="311"/>
    </row>
    <row r="141" spans="1:10">
      <c r="A141" s="58"/>
      <c r="B141" s="59"/>
      <c r="C141" s="60"/>
      <c r="D141" s="61"/>
      <c r="E141" s="60"/>
      <c r="F141" s="61"/>
      <c r="G141" s="60"/>
      <c r="H141" s="61"/>
      <c r="I141" s="60"/>
      <c r="J141" s="61" t="s">
        <v>51</v>
      </c>
    </row>
    <row r="142" spans="1:10" ht="15.75" customHeight="1">
      <c r="A142" s="312" t="s">
        <v>52</v>
      </c>
      <c r="B142" s="312" t="s">
        <v>53</v>
      </c>
      <c r="C142" s="320" t="s">
        <v>54</v>
      </c>
      <c r="D142" s="322" t="s">
        <v>55</v>
      </c>
      <c r="E142" s="314" t="s">
        <v>56</v>
      </c>
      <c r="F142" s="315"/>
      <c r="G142" s="314" t="s">
        <v>57</v>
      </c>
      <c r="H142" s="315"/>
      <c r="I142" s="314" t="s">
        <v>58</v>
      </c>
      <c r="J142" s="315"/>
    </row>
    <row r="143" spans="1:10" ht="15.75" customHeight="1">
      <c r="A143" s="313"/>
      <c r="B143" s="313"/>
      <c r="C143" s="321"/>
      <c r="D143" s="323"/>
      <c r="E143" s="62" t="s">
        <v>59</v>
      </c>
      <c r="F143" s="41" t="s">
        <v>60</v>
      </c>
      <c r="G143" s="62" t="s">
        <v>59</v>
      </c>
      <c r="H143" s="41" t="s">
        <v>60</v>
      </c>
      <c r="I143" s="62" t="s">
        <v>59</v>
      </c>
      <c r="J143" s="41" t="s">
        <v>60</v>
      </c>
    </row>
    <row r="144" spans="1:10" ht="15.75" customHeight="1">
      <c r="A144" s="63">
        <v>1</v>
      </c>
      <c r="B144" s="46" t="s">
        <v>41</v>
      </c>
      <c r="C144" s="64">
        <v>4</v>
      </c>
      <c r="D144" s="65">
        <v>2228.605</v>
      </c>
      <c r="E144" s="64">
        <v>10</v>
      </c>
      <c r="F144" s="66">
        <v>919.82375000000002</v>
      </c>
      <c r="G144" s="64">
        <v>9</v>
      </c>
      <c r="H144" s="65">
        <v>785.35500000000002</v>
      </c>
      <c r="I144" s="64">
        <f>E144-G144</f>
        <v>1</v>
      </c>
      <c r="J144" s="65">
        <f>F144-H144</f>
        <v>134.46875</v>
      </c>
    </row>
    <row r="145" spans="1:10" ht="15.75" customHeight="1">
      <c r="A145" s="63">
        <v>2</v>
      </c>
      <c r="B145" s="46" t="s">
        <v>42</v>
      </c>
      <c r="C145" s="64">
        <v>1</v>
      </c>
      <c r="D145" s="65">
        <v>342.01440000000002</v>
      </c>
      <c r="E145" s="64">
        <v>3</v>
      </c>
      <c r="F145" s="66">
        <v>171.00720000000001</v>
      </c>
      <c r="G145" s="64">
        <v>1</v>
      </c>
      <c r="H145" s="65">
        <v>57.002400000000002</v>
      </c>
      <c r="I145" s="64">
        <f t="shared" ref="I145:J151" si="6">E145-G145</f>
        <v>2</v>
      </c>
      <c r="J145" s="65">
        <f t="shared" si="6"/>
        <v>114.00480000000002</v>
      </c>
    </row>
    <row r="146" spans="1:10" ht="15.75" customHeight="1">
      <c r="A146" s="63">
        <v>3</v>
      </c>
      <c r="B146" s="46" t="s">
        <v>43</v>
      </c>
      <c r="C146" s="64">
        <v>22</v>
      </c>
      <c r="D146" s="65">
        <v>19297.372599999999</v>
      </c>
      <c r="E146" s="64">
        <v>86</v>
      </c>
      <c r="F146" s="66">
        <v>11278.135616806721</v>
      </c>
      <c r="G146" s="64">
        <v>76</v>
      </c>
      <c r="H146" s="65">
        <v>9847.848073949579</v>
      </c>
      <c r="I146" s="64">
        <f t="shared" si="6"/>
        <v>10</v>
      </c>
      <c r="J146" s="65">
        <f t="shared" si="6"/>
        <v>1430.2875428571424</v>
      </c>
    </row>
    <row r="147" spans="1:10" ht="15.75" customHeight="1">
      <c r="A147" s="63">
        <v>4</v>
      </c>
      <c r="B147" s="46" t="s">
        <v>61</v>
      </c>
      <c r="C147" s="64">
        <v>1</v>
      </c>
      <c r="D147" s="65">
        <v>56</v>
      </c>
      <c r="E147" s="64">
        <v>1</v>
      </c>
      <c r="F147" s="66">
        <v>56</v>
      </c>
      <c r="G147" s="64">
        <v>1</v>
      </c>
      <c r="H147" s="65">
        <v>56</v>
      </c>
      <c r="I147" s="64">
        <f t="shared" si="6"/>
        <v>0</v>
      </c>
      <c r="J147" s="65">
        <f t="shared" si="6"/>
        <v>0</v>
      </c>
    </row>
    <row r="148" spans="1:10" ht="15.75" customHeight="1">
      <c r="A148" s="63">
        <v>5</v>
      </c>
      <c r="B148" s="46" t="s">
        <v>62</v>
      </c>
      <c r="C148" s="64">
        <v>3</v>
      </c>
      <c r="D148" s="65">
        <v>2789.2200000000003</v>
      </c>
      <c r="E148" s="64">
        <v>12</v>
      </c>
      <c r="F148" s="66">
        <v>1522.5070238095238</v>
      </c>
      <c r="G148" s="64">
        <v>11</v>
      </c>
      <c r="H148" s="65">
        <v>1384.0570238095238</v>
      </c>
      <c r="I148" s="64">
        <f t="shared" si="6"/>
        <v>1</v>
      </c>
      <c r="J148" s="65">
        <f t="shared" si="6"/>
        <v>138.45000000000005</v>
      </c>
    </row>
    <row r="149" spans="1:10" ht="15.75" customHeight="1">
      <c r="A149" s="316" t="s">
        <v>63</v>
      </c>
      <c r="B149" s="317"/>
      <c r="C149" s="67">
        <f t="shared" ref="C149:J149" si="7">SUM(C144:C148)</f>
        <v>31</v>
      </c>
      <c r="D149" s="50">
        <f t="shared" si="7"/>
        <v>24713.212</v>
      </c>
      <c r="E149" s="67">
        <f t="shared" si="7"/>
        <v>112</v>
      </c>
      <c r="F149" s="68">
        <f t="shared" si="7"/>
        <v>13947.473590616244</v>
      </c>
      <c r="G149" s="69">
        <f t="shared" si="7"/>
        <v>98</v>
      </c>
      <c r="H149" s="68">
        <f t="shared" si="7"/>
        <v>12130.262497759104</v>
      </c>
      <c r="I149" s="69">
        <f t="shared" si="7"/>
        <v>14</v>
      </c>
      <c r="J149" s="68">
        <f t="shared" si="7"/>
        <v>1817.2110928571424</v>
      </c>
    </row>
    <row r="150" spans="1:10" ht="15.75" customHeight="1">
      <c r="A150" s="63">
        <v>6</v>
      </c>
      <c r="B150" s="46" t="s">
        <v>50</v>
      </c>
      <c r="C150" s="64">
        <v>20</v>
      </c>
      <c r="D150" s="65">
        <v>3695.4839999999999</v>
      </c>
      <c r="E150" s="64">
        <v>74</v>
      </c>
      <c r="F150" s="66">
        <v>3695.4839999999999</v>
      </c>
      <c r="G150" s="64">
        <v>51</v>
      </c>
      <c r="H150" s="65">
        <v>2276.0712142857146</v>
      </c>
      <c r="I150" s="64">
        <f t="shared" si="6"/>
        <v>23</v>
      </c>
      <c r="J150" s="65">
        <f t="shared" si="6"/>
        <v>1419.4127857142853</v>
      </c>
    </row>
    <row r="151" spans="1:10" ht="15.75" customHeight="1">
      <c r="A151" s="63">
        <v>7</v>
      </c>
      <c r="B151" s="46" t="s">
        <v>64</v>
      </c>
      <c r="C151" s="64">
        <v>6</v>
      </c>
      <c r="D151" s="65">
        <v>99614.005600000004</v>
      </c>
      <c r="E151" s="64">
        <v>38</v>
      </c>
      <c r="F151" s="66">
        <v>15419.21164173913</v>
      </c>
      <c r="G151" s="64">
        <v>21</v>
      </c>
      <c r="H151" s="65">
        <v>9034</v>
      </c>
      <c r="I151" s="64">
        <f t="shared" si="6"/>
        <v>17</v>
      </c>
      <c r="J151" s="65">
        <f t="shared" si="6"/>
        <v>6385.2116417391298</v>
      </c>
    </row>
    <row r="152" spans="1:10" ht="15.75" customHeight="1">
      <c r="A152" s="63">
        <v>8</v>
      </c>
      <c r="B152" s="70" t="s">
        <v>65</v>
      </c>
      <c r="C152" s="64">
        <v>5</v>
      </c>
      <c r="D152" s="65">
        <v>6119.7699999999995</v>
      </c>
      <c r="E152" s="64"/>
      <c r="F152" s="66"/>
      <c r="G152" s="64">
        <v>15.5</v>
      </c>
      <c r="H152" s="65">
        <v>1543</v>
      </c>
      <c r="I152" s="64">
        <f>E152-G152</f>
        <v>-15.5</v>
      </c>
      <c r="J152" s="65">
        <f>F152-H152</f>
        <v>-1543</v>
      </c>
    </row>
    <row r="153" spans="1:10" ht="15.75" customHeight="1">
      <c r="A153" s="316" t="s">
        <v>66</v>
      </c>
      <c r="B153" s="317"/>
      <c r="C153" s="67">
        <f>SUM(C150:C152)</f>
        <v>31</v>
      </c>
      <c r="D153" s="50">
        <f>SUM(D150:D151)</f>
        <v>103309.4896</v>
      </c>
      <c r="E153" s="67">
        <f>SUM(E150:E151)</f>
        <v>112</v>
      </c>
      <c r="F153" s="68">
        <f>SUM(F150:F151)</f>
        <v>19114.69564173913</v>
      </c>
      <c r="G153" s="69">
        <f>SUM(G150:G152)</f>
        <v>87.5</v>
      </c>
      <c r="H153" s="68">
        <f>SUM(H150:H152)</f>
        <v>12853.071214285716</v>
      </c>
      <c r="I153" s="69">
        <f>SUM(I150:I152)</f>
        <v>24.5</v>
      </c>
      <c r="J153" s="68">
        <f>SUM(J150:J152)</f>
        <v>6261.6244274534147</v>
      </c>
    </row>
    <row r="154" spans="1:10" ht="15.75" customHeight="1">
      <c r="A154" s="318" t="s">
        <v>67</v>
      </c>
      <c r="B154" s="319"/>
      <c r="C154" s="71">
        <f t="shared" ref="C154:J154" si="8">C149+C153</f>
        <v>62</v>
      </c>
      <c r="D154" s="55">
        <f t="shared" si="8"/>
        <v>128022.7016</v>
      </c>
      <c r="E154" s="71">
        <f t="shared" si="8"/>
        <v>224</v>
      </c>
      <c r="F154" s="55">
        <f t="shared" si="8"/>
        <v>33062.169232355373</v>
      </c>
      <c r="G154" s="71">
        <f t="shared" si="8"/>
        <v>185.5</v>
      </c>
      <c r="H154" s="55">
        <f t="shared" si="8"/>
        <v>24983.33371204482</v>
      </c>
      <c r="I154" s="71">
        <f t="shared" si="8"/>
        <v>38.5</v>
      </c>
      <c r="J154" s="55">
        <f t="shared" si="8"/>
        <v>8078.8355203105566</v>
      </c>
    </row>
    <row r="156" spans="1:10" s="111" customFormat="1" ht="20.25">
      <c r="A156" s="308" t="s">
        <v>282</v>
      </c>
      <c r="B156" s="308"/>
      <c r="C156" s="308"/>
      <c r="D156" s="308"/>
      <c r="E156" s="308"/>
      <c r="F156" s="308"/>
      <c r="G156" s="308"/>
      <c r="H156" s="308"/>
      <c r="I156" s="308"/>
      <c r="J156" s="308"/>
    </row>
    <row r="157" spans="1:10">
      <c r="A157" s="37"/>
      <c r="C157" s="32"/>
      <c r="D157" s="38"/>
      <c r="E157" s="32"/>
      <c r="F157" s="38"/>
      <c r="G157" s="32"/>
      <c r="H157" s="38"/>
      <c r="I157" s="32"/>
      <c r="J157" s="39" t="s">
        <v>31</v>
      </c>
    </row>
    <row r="158" spans="1:10" ht="15.75" customHeight="1">
      <c r="A158" s="303" t="s">
        <v>32</v>
      </c>
      <c r="B158" s="303" t="s">
        <v>33</v>
      </c>
      <c r="C158" s="306" t="s">
        <v>34</v>
      </c>
      <c r="D158" s="309" t="s">
        <v>35</v>
      </c>
      <c r="E158" s="303" t="s">
        <v>36</v>
      </c>
      <c r="F158" s="303"/>
      <c r="G158" s="303" t="s">
        <v>37</v>
      </c>
      <c r="H158" s="303"/>
      <c r="I158" s="303" t="s">
        <v>38</v>
      </c>
      <c r="J158" s="303"/>
    </row>
    <row r="159" spans="1:10" ht="15.75" customHeight="1">
      <c r="A159" s="303"/>
      <c r="B159" s="303"/>
      <c r="C159" s="303"/>
      <c r="D159" s="309"/>
      <c r="E159" s="40" t="s">
        <v>39</v>
      </c>
      <c r="F159" s="41" t="s">
        <v>40</v>
      </c>
      <c r="G159" s="40" t="s">
        <v>39</v>
      </c>
      <c r="H159" s="41" t="s">
        <v>40</v>
      </c>
      <c r="I159" s="40" t="s">
        <v>39</v>
      </c>
      <c r="J159" s="41" t="s">
        <v>40</v>
      </c>
    </row>
    <row r="160" spans="1:10" ht="15.75" customHeight="1">
      <c r="A160" s="34">
        <v>1</v>
      </c>
      <c r="B160" s="33" t="s">
        <v>41</v>
      </c>
      <c r="C160" s="42">
        <v>12</v>
      </c>
      <c r="D160" s="43">
        <v>11787.828799999999</v>
      </c>
      <c r="E160" s="44">
        <v>25</v>
      </c>
      <c r="F160" s="43">
        <v>5342.3982090909103</v>
      </c>
      <c r="G160" s="44">
        <v>25</v>
      </c>
      <c r="H160" s="43">
        <v>5511.6994590909098</v>
      </c>
      <c r="I160" s="45">
        <v>0</v>
      </c>
      <c r="J160" s="43">
        <v>-169.30124999999953</v>
      </c>
    </row>
    <row r="161" spans="1:10" ht="15.75" customHeight="1">
      <c r="A161" s="34">
        <v>2</v>
      </c>
      <c r="B161" s="33" t="s">
        <v>42</v>
      </c>
      <c r="C161" s="42">
        <v>6</v>
      </c>
      <c r="D161" s="43">
        <v>2433.9144000000001</v>
      </c>
      <c r="E161" s="44">
        <v>19</v>
      </c>
      <c r="F161" s="43">
        <v>982.6553818181817</v>
      </c>
      <c r="G161" s="44">
        <v>16</v>
      </c>
      <c r="H161" s="43">
        <v>811.64818181818168</v>
      </c>
      <c r="I161" s="45">
        <v>3</v>
      </c>
      <c r="J161" s="43">
        <v>171.00720000000001</v>
      </c>
    </row>
    <row r="162" spans="1:10" ht="15.75" customHeight="1">
      <c r="A162" s="34">
        <v>3</v>
      </c>
      <c r="B162" s="33" t="s">
        <v>43</v>
      </c>
      <c r="C162" s="42">
        <v>47</v>
      </c>
      <c r="D162" s="43">
        <v>46631.873099000004</v>
      </c>
      <c r="E162" s="44">
        <v>117.5</v>
      </c>
      <c r="F162" s="43">
        <v>14579.278930932773</v>
      </c>
      <c r="G162" s="44">
        <v>86.5</v>
      </c>
      <c r="H162" s="43">
        <v>13706.714339336135</v>
      </c>
      <c r="I162" s="45">
        <v>31</v>
      </c>
      <c r="J162" s="43">
        <v>872.56459159663791</v>
      </c>
    </row>
    <row r="163" spans="1:10" ht="15.75" customHeight="1">
      <c r="A163" s="34">
        <v>4</v>
      </c>
      <c r="B163" s="46" t="s">
        <v>44</v>
      </c>
      <c r="C163" s="42">
        <v>2</v>
      </c>
      <c r="D163" s="43">
        <v>335.3</v>
      </c>
      <c r="E163" s="44">
        <v>0</v>
      </c>
      <c r="F163" s="43">
        <v>0</v>
      </c>
      <c r="G163" s="44">
        <v>6</v>
      </c>
      <c r="H163" s="43">
        <v>335.3</v>
      </c>
      <c r="I163" s="45">
        <v>-6</v>
      </c>
      <c r="J163" s="43">
        <v>-335.3</v>
      </c>
    </row>
    <row r="164" spans="1:10" ht="15.75" customHeight="1">
      <c r="A164" s="47"/>
      <c r="B164" s="48" t="s">
        <v>47</v>
      </c>
      <c r="C164" s="49">
        <v>67</v>
      </c>
      <c r="D164" s="50">
        <v>61188.916299000004</v>
      </c>
      <c r="E164" s="51">
        <v>161.5</v>
      </c>
      <c r="F164" s="50">
        <v>20904.332521841865</v>
      </c>
      <c r="G164" s="52">
        <v>133.5</v>
      </c>
      <c r="H164" s="50">
        <v>20365.361980245227</v>
      </c>
      <c r="I164" s="53">
        <v>28</v>
      </c>
      <c r="J164" s="50">
        <v>538.97054159663844</v>
      </c>
    </row>
    <row r="165" spans="1:10" ht="15.75" customHeight="1">
      <c r="A165" s="34">
        <v>5</v>
      </c>
      <c r="B165" s="33" t="s">
        <v>45</v>
      </c>
      <c r="C165" s="42">
        <v>7</v>
      </c>
      <c r="D165" s="43">
        <v>761</v>
      </c>
      <c r="E165" s="44">
        <v>22</v>
      </c>
      <c r="F165" s="43">
        <v>761</v>
      </c>
      <c r="G165" s="44">
        <v>21</v>
      </c>
      <c r="H165" s="43">
        <v>705</v>
      </c>
      <c r="I165" s="45">
        <v>1</v>
      </c>
      <c r="J165" s="43">
        <v>56</v>
      </c>
    </row>
    <row r="166" spans="1:10" ht="15.75" customHeight="1">
      <c r="A166" s="34">
        <v>6</v>
      </c>
      <c r="B166" s="33" t="s">
        <v>46</v>
      </c>
      <c r="C166" s="42">
        <v>4</v>
      </c>
      <c r="D166" s="43">
        <v>3185.0200000000004</v>
      </c>
      <c r="E166" s="44">
        <v>12</v>
      </c>
      <c r="F166" s="43">
        <v>1572.8069047619047</v>
      </c>
      <c r="G166" s="44">
        <v>17</v>
      </c>
      <c r="H166" s="43">
        <v>1662.5129761904764</v>
      </c>
      <c r="I166" s="45">
        <v>-5</v>
      </c>
      <c r="J166" s="43">
        <v>-89.706071428571704</v>
      </c>
    </row>
    <row r="167" spans="1:10" ht="15.75" customHeight="1">
      <c r="A167" s="47"/>
      <c r="B167" s="48" t="s">
        <v>48</v>
      </c>
      <c r="C167" s="49">
        <f t="shared" ref="C167:J167" si="9">SUM(C165:C166)</f>
        <v>11</v>
      </c>
      <c r="D167" s="50">
        <f t="shared" si="9"/>
        <v>3946.0200000000004</v>
      </c>
      <c r="E167" s="51">
        <f t="shared" si="9"/>
        <v>34</v>
      </c>
      <c r="F167" s="50">
        <f t="shared" si="9"/>
        <v>2333.8069047619047</v>
      </c>
      <c r="G167" s="51">
        <f t="shared" si="9"/>
        <v>38</v>
      </c>
      <c r="H167" s="50">
        <f t="shared" si="9"/>
        <v>2367.5129761904764</v>
      </c>
      <c r="I167" s="53">
        <f t="shared" si="9"/>
        <v>-4</v>
      </c>
      <c r="J167" s="50">
        <f t="shared" si="9"/>
        <v>-33.706071428571704</v>
      </c>
    </row>
    <row r="168" spans="1:10" ht="15.75" customHeight="1">
      <c r="A168" s="310" t="s">
        <v>49</v>
      </c>
      <c r="B168" s="310"/>
      <c r="C168" s="54">
        <f t="shared" ref="C168:J168" si="10">C164+C167</f>
        <v>78</v>
      </c>
      <c r="D168" s="55">
        <f t="shared" si="10"/>
        <v>65134.936299000008</v>
      </c>
      <c r="E168" s="56">
        <f t="shared" si="10"/>
        <v>195.5</v>
      </c>
      <c r="F168" s="55">
        <f t="shared" si="10"/>
        <v>23238.139426603768</v>
      </c>
      <c r="G168" s="56">
        <f t="shared" si="10"/>
        <v>171.5</v>
      </c>
      <c r="H168" s="55">
        <f t="shared" si="10"/>
        <v>22732.874956435702</v>
      </c>
      <c r="I168" s="57">
        <f t="shared" si="10"/>
        <v>24</v>
      </c>
      <c r="J168" s="55">
        <f t="shared" si="10"/>
        <v>505.26447016806674</v>
      </c>
    </row>
  </sheetData>
  <mergeCells count="98">
    <mergeCell ref="A60:B60"/>
    <mergeCell ref="A64:B64"/>
    <mergeCell ref="A65:B65"/>
    <mergeCell ref="A45:J45"/>
    <mergeCell ref="A47:A48"/>
    <mergeCell ref="B47:B48"/>
    <mergeCell ref="C47:C48"/>
    <mergeCell ref="D47:D48"/>
    <mergeCell ref="E47:F47"/>
    <mergeCell ref="G47:H47"/>
    <mergeCell ref="I47:J47"/>
    <mergeCell ref="A67:J67"/>
    <mergeCell ref="A91:A92"/>
    <mergeCell ref="B91:B92"/>
    <mergeCell ref="C91:C92"/>
    <mergeCell ref="D91:D92"/>
    <mergeCell ref="E91:F91"/>
    <mergeCell ref="G70:H70"/>
    <mergeCell ref="I70:J70"/>
    <mergeCell ref="A81:B81"/>
    <mergeCell ref="A85:B85"/>
    <mergeCell ref="A86:B86"/>
    <mergeCell ref="A70:A71"/>
    <mergeCell ref="B70:B71"/>
    <mergeCell ref="C70:C71"/>
    <mergeCell ref="D70:D71"/>
    <mergeCell ref="E70:F70"/>
    <mergeCell ref="A88:J88"/>
    <mergeCell ref="A109:A110"/>
    <mergeCell ref="B109:B110"/>
    <mergeCell ref="C109:C110"/>
    <mergeCell ref="D109:D110"/>
    <mergeCell ref="E109:F109"/>
    <mergeCell ref="I91:J91"/>
    <mergeCell ref="A100:B100"/>
    <mergeCell ref="A103:B103"/>
    <mergeCell ref="A104:B104"/>
    <mergeCell ref="A107:J107"/>
    <mergeCell ref="G91:H91"/>
    <mergeCell ref="G109:H109"/>
    <mergeCell ref="I109:J109"/>
    <mergeCell ref="A118:B118"/>
    <mergeCell ref="I126:J126"/>
    <mergeCell ref="A134:B134"/>
    <mergeCell ref="A137:B137"/>
    <mergeCell ref="A138:B138"/>
    <mergeCell ref="A126:A127"/>
    <mergeCell ref="B126:B127"/>
    <mergeCell ref="C126:C127"/>
    <mergeCell ref="D126:D127"/>
    <mergeCell ref="E126:F126"/>
    <mergeCell ref="A121:B121"/>
    <mergeCell ref="A122:B122"/>
    <mergeCell ref="C142:C143"/>
    <mergeCell ref="D142:D143"/>
    <mergeCell ref="E142:F142"/>
    <mergeCell ref="G142:H142"/>
    <mergeCell ref="G126:H126"/>
    <mergeCell ref="A168:B168"/>
    <mergeCell ref="A140:J140"/>
    <mergeCell ref="A142:A143"/>
    <mergeCell ref="A42:B42"/>
    <mergeCell ref="E25:F25"/>
    <mergeCell ref="A43:B43"/>
    <mergeCell ref="A25:A26"/>
    <mergeCell ref="B25:B26"/>
    <mergeCell ref="C25:C26"/>
    <mergeCell ref="D25:D26"/>
    <mergeCell ref="I142:J142"/>
    <mergeCell ref="A149:B149"/>
    <mergeCell ref="A153:B153"/>
    <mergeCell ref="A154:B154"/>
    <mergeCell ref="A124:J124"/>
    <mergeCell ref="B142:B143"/>
    <mergeCell ref="A156:J156"/>
    <mergeCell ref="A158:A159"/>
    <mergeCell ref="B158:B159"/>
    <mergeCell ref="C158:C159"/>
    <mergeCell ref="D158:D159"/>
    <mergeCell ref="E158:F158"/>
    <mergeCell ref="G158:H158"/>
    <mergeCell ref="I158:J158"/>
    <mergeCell ref="A1:J1"/>
    <mergeCell ref="A23:J23"/>
    <mergeCell ref="G25:H25"/>
    <mergeCell ref="I25:J25"/>
    <mergeCell ref="A38:B38"/>
    <mergeCell ref="A17:B17"/>
    <mergeCell ref="A20:B20"/>
    <mergeCell ref="A21:B21"/>
    <mergeCell ref="A3:J3"/>
    <mergeCell ref="A5:A6"/>
    <mergeCell ref="B5:B6"/>
    <mergeCell ref="C5:C6"/>
    <mergeCell ref="D5:D6"/>
    <mergeCell ref="E5:F5"/>
    <mergeCell ref="G5:H5"/>
    <mergeCell ref="I5:J5"/>
  </mergeCells>
  <phoneticPr fontId="3" type="noConversion"/>
  <printOptions horizontalCentered="1"/>
  <pageMargins left="0.31496062992125984" right="0.11811023622047245" top="1.1811023622047245" bottom="0.15748031496062992" header="0.19685039370078741" footer="0.11811023622047245"/>
  <pageSetup paperSize="8" scale="98" orientation="landscape" r:id="rId1"/>
  <headerFooter>
    <oddFooter>&amp;C&amp;P/&amp;N</oddFooter>
  </headerFooter>
  <rowBreaks count="4" manualBreakCount="4">
    <brk id="43" max="16383" man="1"/>
    <brk id="86" max="16383" man="1"/>
    <brk id="122" max="16383" man="1"/>
    <brk id="169"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43"/>
  <sheetViews>
    <sheetView showGridLines="0" zoomScaleNormal="100" workbookViewId="0">
      <selection activeCell="O29" sqref="O29"/>
    </sheetView>
  </sheetViews>
  <sheetFormatPr defaultColWidth="9" defaultRowHeight="17.25" customHeight="1"/>
  <cols>
    <col min="1" max="1" width="4.625" style="1" customWidth="1"/>
    <col min="2" max="2" width="11.375" style="1" customWidth="1"/>
    <col min="3" max="3" width="6.875" style="26" hidden="1" customWidth="1"/>
    <col min="4" max="4" width="12.625" style="14" hidden="1" customWidth="1"/>
    <col min="5" max="5" width="8.5" style="26" hidden="1" customWidth="1"/>
    <col min="6" max="6" width="12.625" style="14" hidden="1" customWidth="1"/>
    <col min="7" max="7" width="6.875" style="26" customWidth="1"/>
    <col min="8" max="8" width="12.625" style="14" customWidth="1"/>
    <col min="9" max="9" width="8.5" style="26" bestFit="1" customWidth="1"/>
    <col min="10" max="10" width="12.625" style="14" customWidth="1"/>
    <col min="11" max="11" width="6.875" style="26" customWidth="1"/>
    <col min="12" max="12" width="12.625" style="14" customWidth="1"/>
    <col min="13" max="13" width="6.875" style="26" customWidth="1"/>
    <col min="14" max="14" width="12.625" style="14" customWidth="1"/>
    <col min="15" max="15" width="6.875" style="26" customWidth="1"/>
    <col min="16" max="16" width="12.625" style="14" customWidth="1"/>
    <col min="17" max="17" width="6.875" style="26" customWidth="1"/>
    <col min="18" max="18" width="12.625" style="14" customWidth="1"/>
    <col min="19" max="19" width="6.875" style="26" customWidth="1"/>
    <col min="20" max="20" width="12.625" style="14" customWidth="1"/>
    <col min="21" max="21" width="6.875" style="26" customWidth="1"/>
    <col min="22" max="22" width="12.625" style="14" customWidth="1"/>
    <col min="23" max="23" width="8.5" style="14" bestFit="1" customWidth="1"/>
    <col min="24" max="24" width="12.625" style="14" customWidth="1"/>
    <col min="25" max="25" width="9.5" style="1" bestFit="1" customWidth="1"/>
    <col min="26" max="26" width="13.75" style="1" customWidth="1"/>
    <col min="27" max="27" width="13.875" style="1" bestFit="1" customWidth="1"/>
    <col min="28" max="28" width="11.625" style="1" bestFit="1" customWidth="1"/>
    <col min="29" max="16384" width="9" style="1"/>
  </cols>
  <sheetData>
    <row r="1" spans="1:27" ht="17.25" customHeight="1">
      <c r="A1" s="287" t="s">
        <v>294</v>
      </c>
      <c r="B1" s="287"/>
      <c r="C1" s="287"/>
      <c r="D1" s="287"/>
      <c r="E1" s="287"/>
      <c r="F1" s="287"/>
      <c r="G1" s="287"/>
      <c r="H1" s="287"/>
      <c r="I1" s="287"/>
      <c r="J1" s="287"/>
      <c r="K1" s="287"/>
      <c r="L1" s="287"/>
      <c r="M1" s="287"/>
      <c r="N1" s="287"/>
      <c r="O1" s="287"/>
      <c r="P1" s="287"/>
      <c r="Q1" s="287"/>
      <c r="R1" s="287"/>
      <c r="S1" s="287"/>
      <c r="T1" s="287"/>
      <c r="U1" s="287"/>
      <c r="V1" s="287"/>
      <c r="W1" s="287"/>
      <c r="X1" s="287"/>
      <c r="Y1" s="287"/>
      <c r="Z1" s="287"/>
    </row>
    <row r="2" spans="1:27" s="11" customFormat="1" ht="9.75" customHeight="1">
      <c r="A2" s="15"/>
      <c r="B2" s="15"/>
      <c r="C2" s="16"/>
      <c r="D2" s="17"/>
      <c r="E2" s="16"/>
      <c r="F2" s="17"/>
      <c r="G2" s="16"/>
      <c r="H2" s="17"/>
      <c r="I2" s="16"/>
      <c r="J2" s="17"/>
      <c r="K2" s="16"/>
      <c r="L2" s="17"/>
      <c r="M2" s="16"/>
      <c r="N2" s="18"/>
      <c r="O2" s="19"/>
      <c r="P2" s="18"/>
      <c r="Q2" s="19"/>
      <c r="R2" s="18"/>
      <c r="S2" s="19"/>
      <c r="T2" s="20"/>
      <c r="U2" s="16"/>
      <c r="V2" s="21"/>
      <c r="W2" s="20"/>
      <c r="X2" s="20"/>
      <c r="AA2" s="103"/>
    </row>
    <row r="4" spans="1:27" ht="17.25" customHeight="1">
      <c r="A4" s="328" t="s">
        <v>257</v>
      </c>
      <c r="B4" s="328"/>
      <c r="C4" s="328"/>
      <c r="D4" s="328"/>
      <c r="E4" s="328"/>
      <c r="F4" s="328"/>
      <c r="G4" s="328"/>
      <c r="H4" s="328"/>
      <c r="I4" s="328"/>
      <c r="J4" s="328"/>
      <c r="K4" s="328"/>
      <c r="L4" s="328"/>
      <c r="M4" s="328"/>
      <c r="N4" s="328"/>
      <c r="O4" s="328"/>
      <c r="P4" s="328"/>
      <c r="Q4" s="328"/>
      <c r="R4" s="328"/>
      <c r="S4" s="328"/>
      <c r="T4" s="328"/>
      <c r="U4" s="328"/>
      <c r="V4" s="328"/>
      <c r="W4" s="328"/>
      <c r="X4" s="328"/>
      <c r="Y4" s="328"/>
      <c r="Z4" s="328"/>
    </row>
    <row r="5" spans="1:27" ht="17.25" customHeight="1">
      <c r="A5" s="104"/>
      <c r="B5" s="104"/>
      <c r="C5" s="104"/>
      <c r="D5" s="104"/>
      <c r="E5" s="104"/>
      <c r="F5" s="104"/>
      <c r="G5" s="104"/>
      <c r="H5" s="104"/>
      <c r="I5" s="104"/>
      <c r="J5" s="104"/>
      <c r="K5" s="104"/>
      <c r="L5" s="104"/>
      <c r="M5" s="104"/>
      <c r="N5" s="104"/>
      <c r="O5" s="104"/>
      <c r="P5" s="104"/>
      <c r="Q5" s="104"/>
      <c r="R5" s="104"/>
      <c r="S5" s="104"/>
      <c r="T5" s="104"/>
      <c r="U5" s="104"/>
      <c r="V5" s="176"/>
      <c r="W5" s="104"/>
      <c r="X5" s="104"/>
      <c r="Y5" s="176"/>
      <c r="Z5" s="105" t="s">
        <v>258</v>
      </c>
    </row>
    <row r="6" spans="1:27" ht="17.25" customHeight="1">
      <c r="A6" s="329" t="s">
        <v>230</v>
      </c>
      <c r="B6" s="329" t="s">
        <v>259</v>
      </c>
      <c r="C6" s="331" t="s">
        <v>20</v>
      </c>
      <c r="D6" s="332"/>
      <c r="E6" s="331" t="s">
        <v>260</v>
      </c>
      <c r="F6" s="332"/>
      <c r="G6" s="335" t="s">
        <v>1</v>
      </c>
      <c r="H6" s="336"/>
      <c r="I6" s="336"/>
      <c r="J6" s="336"/>
      <c r="K6" s="336"/>
      <c r="L6" s="337"/>
      <c r="M6" s="338" t="s">
        <v>261</v>
      </c>
      <c r="N6" s="338"/>
      <c r="O6" s="338"/>
      <c r="P6" s="338"/>
      <c r="Q6" s="338"/>
      <c r="R6" s="338"/>
      <c r="S6" s="335" t="s">
        <v>262</v>
      </c>
      <c r="T6" s="336"/>
      <c r="U6" s="336"/>
      <c r="V6" s="337"/>
      <c r="W6" s="335" t="s">
        <v>263</v>
      </c>
      <c r="X6" s="336"/>
      <c r="Y6" s="336"/>
      <c r="Z6" s="337"/>
    </row>
    <row r="7" spans="1:27" ht="17.25" customHeight="1">
      <c r="A7" s="330"/>
      <c r="B7" s="330"/>
      <c r="C7" s="333"/>
      <c r="D7" s="334"/>
      <c r="E7" s="333"/>
      <c r="F7" s="334"/>
      <c r="G7" s="335" t="s">
        <v>264</v>
      </c>
      <c r="H7" s="337"/>
      <c r="I7" s="335" t="s">
        <v>265</v>
      </c>
      <c r="J7" s="337"/>
      <c r="K7" s="335" t="s">
        <v>266</v>
      </c>
      <c r="L7" s="337"/>
      <c r="M7" s="335" t="s">
        <v>264</v>
      </c>
      <c r="N7" s="337"/>
      <c r="O7" s="335" t="s">
        <v>265</v>
      </c>
      <c r="P7" s="337"/>
      <c r="Q7" s="335" t="s">
        <v>267</v>
      </c>
      <c r="R7" s="337"/>
      <c r="S7" s="338" t="s">
        <v>268</v>
      </c>
      <c r="T7" s="338"/>
      <c r="U7" s="338" t="s">
        <v>27</v>
      </c>
      <c r="V7" s="338"/>
      <c r="W7" s="339" t="s">
        <v>269</v>
      </c>
      <c r="X7" s="339"/>
      <c r="Y7" s="339" t="s">
        <v>270</v>
      </c>
      <c r="Z7" s="339"/>
    </row>
    <row r="8" spans="1:27" ht="17.25" customHeight="1">
      <c r="A8" s="5"/>
      <c r="B8" s="181"/>
      <c r="C8" s="182" t="s">
        <v>256</v>
      </c>
      <c r="D8" s="183" t="s">
        <v>15</v>
      </c>
      <c r="E8" s="183" t="s">
        <v>256</v>
      </c>
      <c r="F8" s="183" t="s">
        <v>15</v>
      </c>
      <c r="G8" s="192" t="s">
        <v>256</v>
      </c>
      <c r="H8" s="183" t="s">
        <v>15</v>
      </c>
      <c r="I8" s="192" t="s">
        <v>256</v>
      </c>
      <c r="J8" s="183" t="s">
        <v>15</v>
      </c>
      <c r="K8" s="182" t="s">
        <v>256</v>
      </c>
      <c r="L8" s="184" t="s">
        <v>15</v>
      </c>
      <c r="M8" s="192" t="s">
        <v>256</v>
      </c>
      <c r="N8" s="183" t="s">
        <v>15</v>
      </c>
      <c r="O8" s="192" t="s">
        <v>256</v>
      </c>
      <c r="P8" s="183" t="s">
        <v>15</v>
      </c>
      <c r="Q8" s="194" t="s">
        <v>256</v>
      </c>
      <c r="R8" s="185" t="s">
        <v>15</v>
      </c>
      <c r="S8" s="199" t="s">
        <v>256</v>
      </c>
      <c r="T8" s="186" t="s">
        <v>15</v>
      </c>
      <c r="U8" s="197" t="s">
        <v>256</v>
      </c>
      <c r="V8" s="187" t="s">
        <v>15</v>
      </c>
      <c r="W8" s="198" t="s">
        <v>256</v>
      </c>
      <c r="X8" s="188" t="s">
        <v>15</v>
      </c>
      <c r="Y8" s="182" t="s">
        <v>256</v>
      </c>
      <c r="Z8" s="183" t="s">
        <v>15</v>
      </c>
    </row>
    <row r="9" spans="1:27" ht="17.25" customHeight="1">
      <c r="A9" s="5">
        <v>1</v>
      </c>
      <c r="B9" s="181" t="s">
        <v>2</v>
      </c>
      <c r="C9" s="182">
        <v>17</v>
      </c>
      <c r="D9" s="183">
        <v>979.83999999999992</v>
      </c>
      <c r="E9" s="183">
        <v>1</v>
      </c>
      <c r="F9" s="183">
        <v>47</v>
      </c>
      <c r="G9" s="192">
        <v>13</v>
      </c>
      <c r="H9" s="183">
        <v>719.7399999999999</v>
      </c>
      <c r="I9" s="192">
        <v>0</v>
      </c>
      <c r="J9" s="183">
        <v>0</v>
      </c>
      <c r="K9" s="182">
        <v>13</v>
      </c>
      <c r="L9" s="184">
        <v>719.7399999999999</v>
      </c>
      <c r="M9" s="192">
        <v>11</v>
      </c>
      <c r="N9" s="183">
        <v>517.98800000000006</v>
      </c>
      <c r="O9" s="192">
        <v>0</v>
      </c>
      <c r="P9" s="183">
        <v>0</v>
      </c>
      <c r="Q9" s="194">
        <v>11</v>
      </c>
      <c r="R9" s="185">
        <v>517.98800000000006</v>
      </c>
      <c r="S9" s="196">
        <v>11</v>
      </c>
      <c r="T9" s="186">
        <v>517.98800000000006</v>
      </c>
      <c r="U9" s="197">
        <v>0</v>
      </c>
      <c r="V9" s="187">
        <v>0</v>
      </c>
      <c r="W9" s="198">
        <v>12</v>
      </c>
      <c r="X9" s="188">
        <v>594.93999999999994</v>
      </c>
      <c r="Y9" s="182">
        <v>5</v>
      </c>
      <c r="Z9" s="183">
        <v>384.9</v>
      </c>
    </row>
    <row r="10" spans="1:27" ht="17.25" customHeight="1">
      <c r="A10" s="5">
        <v>2</v>
      </c>
      <c r="B10" s="181" t="s">
        <v>3</v>
      </c>
      <c r="C10" s="182">
        <v>137</v>
      </c>
      <c r="D10" s="183">
        <v>6632.2519989999982</v>
      </c>
      <c r="E10" s="183">
        <v>0</v>
      </c>
      <c r="F10" s="183">
        <v>0</v>
      </c>
      <c r="G10" s="192">
        <v>108</v>
      </c>
      <c r="H10" s="183">
        <v>4919.5919999999996</v>
      </c>
      <c r="I10" s="192">
        <v>10</v>
      </c>
      <c r="J10" s="183">
        <v>625.33333333333326</v>
      </c>
      <c r="K10" s="182">
        <v>118</v>
      </c>
      <c r="L10" s="184">
        <v>5544.9253333333327</v>
      </c>
      <c r="M10" s="192">
        <v>72</v>
      </c>
      <c r="N10" s="183">
        <v>3254</v>
      </c>
      <c r="O10" s="192">
        <v>0</v>
      </c>
      <c r="P10" s="183">
        <v>0</v>
      </c>
      <c r="Q10" s="194">
        <v>72</v>
      </c>
      <c r="R10" s="185">
        <v>3254</v>
      </c>
      <c r="S10" s="196">
        <v>72</v>
      </c>
      <c r="T10" s="186">
        <v>3254</v>
      </c>
      <c r="U10" s="197">
        <v>0</v>
      </c>
      <c r="V10" s="187">
        <v>0</v>
      </c>
      <c r="W10" s="198">
        <v>72</v>
      </c>
      <c r="X10" s="188">
        <v>3269.8020000000001</v>
      </c>
      <c r="Y10" s="182">
        <v>65</v>
      </c>
      <c r="Z10" s="183">
        <v>3362.4499989999981</v>
      </c>
    </row>
    <row r="11" spans="1:27" ht="17.25" customHeight="1">
      <c r="A11" s="5">
        <v>3</v>
      </c>
      <c r="B11" s="181" t="s">
        <v>6</v>
      </c>
      <c r="C11" s="182">
        <v>124</v>
      </c>
      <c r="D11" s="183">
        <v>15566.814999999999</v>
      </c>
      <c r="E11" s="183">
        <v>53</v>
      </c>
      <c r="F11" s="183">
        <v>7153.3628611111108</v>
      </c>
      <c r="G11" s="192">
        <v>45</v>
      </c>
      <c r="H11" s="183">
        <v>5483.1823846153848</v>
      </c>
      <c r="I11" s="192">
        <v>11</v>
      </c>
      <c r="J11" s="183">
        <v>1244.758888888889</v>
      </c>
      <c r="K11" s="182">
        <v>56</v>
      </c>
      <c r="L11" s="184">
        <v>6727.9412735042733</v>
      </c>
      <c r="M11" s="192">
        <v>32</v>
      </c>
      <c r="N11" s="183">
        <v>3922.46</v>
      </c>
      <c r="O11" s="192">
        <v>0</v>
      </c>
      <c r="P11" s="183">
        <v>0</v>
      </c>
      <c r="Q11" s="194">
        <v>32</v>
      </c>
      <c r="R11" s="185">
        <v>3922.46</v>
      </c>
      <c r="S11" s="196">
        <v>4</v>
      </c>
      <c r="T11" s="186">
        <v>500.46000000000004</v>
      </c>
      <c r="U11" s="197">
        <v>28</v>
      </c>
      <c r="V11" s="187">
        <v>3422</v>
      </c>
      <c r="W11" s="198">
        <v>23</v>
      </c>
      <c r="X11" s="188">
        <v>3019.62</v>
      </c>
      <c r="Y11" s="182">
        <v>101</v>
      </c>
      <c r="Z11" s="183">
        <v>12547.195</v>
      </c>
    </row>
    <row r="12" spans="1:27" ht="17.25" customHeight="1">
      <c r="A12" s="5">
        <v>4</v>
      </c>
      <c r="B12" s="181" t="s">
        <v>5</v>
      </c>
      <c r="C12" s="182">
        <v>12</v>
      </c>
      <c r="D12" s="183">
        <v>840.66399999999999</v>
      </c>
      <c r="E12" s="183">
        <v>2</v>
      </c>
      <c r="F12" s="183">
        <v>140</v>
      </c>
      <c r="G12" s="192">
        <v>10</v>
      </c>
      <c r="H12" s="183">
        <v>700.66399999999999</v>
      </c>
      <c r="I12" s="192">
        <v>0</v>
      </c>
      <c r="J12" s="183">
        <v>0</v>
      </c>
      <c r="K12" s="182">
        <v>10</v>
      </c>
      <c r="L12" s="184">
        <v>700.66399999999999</v>
      </c>
      <c r="M12" s="192">
        <v>7</v>
      </c>
      <c r="N12" s="183">
        <v>490</v>
      </c>
      <c r="O12" s="192">
        <v>0</v>
      </c>
      <c r="P12" s="183">
        <v>0</v>
      </c>
      <c r="Q12" s="194">
        <v>7</v>
      </c>
      <c r="R12" s="185">
        <v>490</v>
      </c>
      <c r="S12" s="196">
        <v>2</v>
      </c>
      <c r="T12" s="186">
        <v>140</v>
      </c>
      <c r="U12" s="197">
        <v>5</v>
      </c>
      <c r="V12" s="187">
        <v>350</v>
      </c>
      <c r="W12" s="198">
        <v>4</v>
      </c>
      <c r="X12" s="188">
        <v>280</v>
      </c>
      <c r="Y12" s="182">
        <v>8</v>
      </c>
      <c r="Z12" s="183">
        <v>560.66399999999999</v>
      </c>
    </row>
    <row r="13" spans="1:27" ht="17.25" customHeight="1">
      <c r="A13" s="5">
        <v>5</v>
      </c>
      <c r="B13" s="181" t="s">
        <v>4</v>
      </c>
      <c r="C13" s="182">
        <v>5</v>
      </c>
      <c r="D13" s="183">
        <v>552.97</v>
      </c>
      <c r="E13" s="183">
        <v>1</v>
      </c>
      <c r="F13" s="183">
        <v>73</v>
      </c>
      <c r="G13" s="192">
        <v>4</v>
      </c>
      <c r="H13" s="183">
        <v>479.97</v>
      </c>
      <c r="I13" s="192">
        <v>0</v>
      </c>
      <c r="J13" s="183">
        <v>0</v>
      </c>
      <c r="K13" s="182">
        <v>4</v>
      </c>
      <c r="L13" s="184">
        <v>479.97</v>
      </c>
      <c r="M13" s="192">
        <v>1</v>
      </c>
      <c r="N13" s="183">
        <v>183</v>
      </c>
      <c r="O13" s="192">
        <v>0</v>
      </c>
      <c r="P13" s="183">
        <v>0</v>
      </c>
      <c r="Q13" s="194">
        <v>1</v>
      </c>
      <c r="R13" s="185">
        <v>183</v>
      </c>
      <c r="S13" s="196">
        <v>1</v>
      </c>
      <c r="T13" s="186">
        <v>183</v>
      </c>
      <c r="U13" s="197">
        <v>0</v>
      </c>
      <c r="V13" s="187">
        <v>0</v>
      </c>
      <c r="W13" s="198">
        <v>1</v>
      </c>
      <c r="X13" s="188">
        <v>182.67</v>
      </c>
      <c r="Y13" s="182">
        <v>4</v>
      </c>
      <c r="Z13" s="183">
        <v>370.30000000000007</v>
      </c>
    </row>
    <row r="14" spans="1:27" ht="17.25" customHeight="1">
      <c r="A14" s="5">
        <v>6</v>
      </c>
      <c r="B14" s="181" t="s">
        <v>7</v>
      </c>
      <c r="C14" s="182">
        <v>10</v>
      </c>
      <c r="D14" s="183">
        <v>2639.52</v>
      </c>
      <c r="E14" s="183">
        <v>0</v>
      </c>
      <c r="F14" s="183">
        <v>0</v>
      </c>
      <c r="G14" s="192">
        <v>0</v>
      </c>
      <c r="H14" s="183">
        <v>0</v>
      </c>
      <c r="I14" s="192">
        <v>2</v>
      </c>
      <c r="J14" s="183">
        <v>527.904</v>
      </c>
      <c r="K14" s="182">
        <v>2</v>
      </c>
      <c r="L14" s="184">
        <v>527.904</v>
      </c>
      <c r="M14" s="192">
        <v>0</v>
      </c>
      <c r="N14" s="183">
        <v>0</v>
      </c>
      <c r="O14" s="192">
        <v>1</v>
      </c>
      <c r="P14" s="183">
        <v>264</v>
      </c>
      <c r="Q14" s="194">
        <v>1</v>
      </c>
      <c r="R14" s="185">
        <v>264</v>
      </c>
      <c r="S14" s="196">
        <v>0</v>
      </c>
      <c r="T14" s="186">
        <v>0</v>
      </c>
      <c r="U14" s="197">
        <v>1</v>
      </c>
      <c r="V14" s="187">
        <v>264</v>
      </c>
      <c r="W14" s="198">
        <v>0</v>
      </c>
      <c r="X14" s="188">
        <v>0</v>
      </c>
      <c r="Y14" s="182">
        <v>10</v>
      </c>
      <c r="Z14" s="183">
        <v>2639.52</v>
      </c>
    </row>
    <row r="15" spans="1:27" ht="17.25" customHeight="1">
      <c r="A15" s="5">
        <v>7</v>
      </c>
      <c r="B15" s="181" t="s">
        <v>8</v>
      </c>
      <c r="C15" s="182">
        <v>86</v>
      </c>
      <c r="D15" s="183">
        <v>30840</v>
      </c>
      <c r="E15" s="183">
        <v>26</v>
      </c>
      <c r="F15" s="183">
        <v>9944</v>
      </c>
      <c r="G15" s="192">
        <v>3</v>
      </c>
      <c r="H15" s="183">
        <v>1175.8684210526317</v>
      </c>
      <c r="I15" s="192">
        <v>24</v>
      </c>
      <c r="J15" s="183">
        <v>7302.9705882352937</v>
      </c>
      <c r="K15" s="182">
        <v>27</v>
      </c>
      <c r="L15" s="184">
        <v>8478.8390092879254</v>
      </c>
      <c r="M15" s="192">
        <v>2</v>
      </c>
      <c r="N15" s="183">
        <v>782</v>
      </c>
      <c r="O15" s="192">
        <v>11</v>
      </c>
      <c r="P15" s="183">
        <v>3134</v>
      </c>
      <c r="Q15" s="194">
        <v>13</v>
      </c>
      <c r="R15" s="185">
        <v>3916</v>
      </c>
      <c r="S15" s="196">
        <v>1</v>
      </c>
      <c r="T15" s="186">
        <v>389</v>
      </c>
      <c r="U15" s="197">
        <v>12</v>
      </c>
      <c r="V15" s="187">
        <v>3527</v>
      </c>
      <c r="W15" s="198">
        <v>8</v>
      </c>
      <c r="X15" s="188">
        <v>3108</v>
      </c>
      <c r="Y15" s="182">
        <v>78</v>
      </c>
      <c r="Z15" s="183">
        <v>27732</v>
      </c>
    </row>
    <row r="16" spans="1:27" ht="17.25" customHeight="1">
      <c r="A16" s="5">
        <v>8</v>
      </c>
      <c r="B16" s="181" t="s">
        <v>10</v>
      </c>
      <c r="C16" s="182">
        <v>0</v>
      </c>
      <c r="D16" s="183">
        <v>0</v>
      </c>
      <c r="E16" s="183">
        <v>0</v>
      </c>
      <c r="F16" s="183">
        <v>0</v>
      </c>
      <c r="G16" s="192">
        <v>0</v>
      </c>
      <c r="H16" s="183">
        <v>0</v>
      </c>
      <c r="I16" s="192">
        <v>0</v>
      </c>
      <c r="J16" s="183">
        <v>0</v>
      </c>
      <c r="K16" s="182">
        <v>0</v>
      </c>
      <c r="L16" s="184">
        <v>0</v>
      </c>
      <c r="M16" s="192">
        <v>0</v>
      </c>
      <c r="N16" s="183">
        <v>0</v>
      </c>
      <c r="O16" s="192">
        <v>0</v>
      </c>
      <c r="P16" s="183">
        <v>0</v>
      </c>
      <c r="Q16" s="194">
        <v>0</v>
      </c>
      <c r="R16" s="185">
        <v>0</v>
      </c>
      <c r="S16" s="196">
        <v>0</v>
      </c>
      <c r="T16" s="186">
        <v>0</v>
      </c>
      <c r="U16" s="197">
        <v>0</v>
      </c>
      <c r="V16" s="187">
        <v>0</v>
      </c>
      <c r="W16" s="198">
        <v>0</v>
      </c>
      <c r="X16" s="188">
        <v>0</v>
      </c>
      <c r="Y16" s="182">
        <v>0</v>
      </c>
      <c r="Z16" s="183">
        <v>0</v>
      </c>
    </row>
    <row r="17" spans="1:26" ht="17.25" customHeight="1">
      <c r="A17" s="5">
        <v>9</v>
      </c>
      <c r="B17" s="181" t="s">
        <v>9</v>
      </c>
      <c r="C17" s="182">
        <v>13</v>
      </c>
      <c r="D17" s="183">
        <v>9801</v>
      </c>
      <c r="E17" s="183">
        <v>5</v>
      </c>
      <c r="F17" s="183">
        <v>4085</v>
      </c>
      <c r="G17" s="192">
        <v>1</v>
      </c>
      <c r="H17" s="183">
        <v>816.33333333333348</v>
      </c>
      <c r="I17" s="192">
        <v>3</v>
      </c>
      <c r="J17" s="183">
        <v>2100</v>
      </c>
      <c r="K17" s="182">
        <v>4</v>
      </c>
      <c r="L17" s="184">
        <v>2916.3333333333335</v>
      </c>
      <c r="M17" s="192">
        <v>1</v>
      </c>
      <c r="N17" s="183">
        <v>825</v>
      </c>
      <c r="O17" s="192">
        <v>2</v>
      </c>
      <c r="P17" s="183">
        <v>1400</v>
      </c>
      <c r="Q17" s="195">
        <v>3</v>
      </c>
      <c r="R17" s="189">
        <v>2225</v>
      </c>
      <c r="S17" s="196">
        <v>1</v>
      </c>
      <c r="T17" s="186">
        <v>825</v>
      </c>
      <c r="U17" s="197">
        <v>2</v>
      </c>
      <c r="V17" s="187">
        <v>1400</v>
      </c>
      <c r="W17" s="198">
        <v>6</v>
      </c>
      <c r="X17" s="188">
        <v>4901</v>
      </c>
      <c r="Y17" s="182">
        <v>7</v>
      </c>
      <c r="Z17" s="183">
        <v>4900</v>
      </c>
    </row>
    <row r="18" spans="1:26" ht="17.25" customHeight="1">
      <c r="A18" s="5">
        <v>10</v>
      </c>
      <c r="B18" s="181" t="s">
        <v>11</v>
      </c>
      <c r="C18" s="182">
        <v>9</v>
      </c>
      <c r="D18" s="183">
        <v>86488.154999999999</v>
      </c>
      <c r="E18" s="183">
        <v>5.75</v>
      </c>
      <c r="F18" s="183">
        <v>55256.385000000002</v>
      </c>
      <c r="G18" s="192">
        <v>0</v>
      </c>
      <c r="H18" s="183">
        <v>0</v>
      </c>
      <c r="I18" s="192">
        <v>1.5</v>
      </c>
      <c r="J18" s="183">
        <v>14414.692500000001</v>
      </c>
      <c r="K18" s="182">
        <v>1.5</v>
      </c>
      <c r="L18" s="184">
        <v>14414.692500000001</v>
      </c>
      <c r="M18" s="192">
        <v>0</v>
      </c>
      <c r="N18" s="183">
        <v>0</v>
      </c>
      <c r="O18" s="192">
        <v>1.25</v>
      </c>
      <c r="P18" s="183">
        <v>12012</v>
      </c>
      <c r="Q18" s="194">
        <v>1.25</v>
      </c>
      <c r="R18" s="185">
        <v>12012</v>
      </c>
      <c r="S18" s="199">
        <v>0</v>
      </c>
      <c r="T18" s="186">
        <v>0</v>
      </c>
      <c r="U18" s="197">
        <v>1.25</v>
      </c>
      <c r="V18" s="187">
        <v>12012</v>
      </c>
      <c r="W18" s="198">
        <v>0</v>
      </c>
      <c r="X18" s="188">
        <v>0</v>
      </c>
      <c r="Y18" s="182">
        <v>9</v>
      </c>
      <c r="Z18" s="183">
        <v>86488.154999999999</v>
      </c>
    </row>
    <row r="19" spans="1:26" ht="17.25" customHeight="1">
      <c r="A19" s="5">
        <v>11</v>
      </c>
      <c r="B19" s="181" t="s">
        <v>12</v>
      </c>
      <c r="C19" s="182">
        <v>33</v>
      </c>
      <c r="D19" s="183">
        <v>511.27659999999997</v>
      </c>
      <c r="E19" s="183">
        <v>0</v>
      </c>
      <c r="F19" s="183">
        <v>0</v>
      </c>
      <c r="G19" s="192">
        <v>33</v>
      </c>
      <c r="H19" s="183">
        <v>511.27659999999997</v>
      </c>
      <c r="I19" s="192">
        <v>0</v>
      </c>
      <c r="J19" s="183">
        <v>0</v>
      </c>
      <c r="K19" s="182">
        <v>33</v>
      </c>
      <c r="L19" s="184">
        <v>511.27659999999997</v>
      </c>
      <c r="M19" s="192">
        <v>22</v>
      </c>
      <c r="N19" s="183">
        <v>407.60399999999998</v>
      </c>
      <c r="O19" s="192">
        <v>0</v>
      </c>
      <c r="P19" s="183">
        <v>0</v>
      </c>
      <c r="Q19" s="194">
        <v>22</v>
      </c>
      <c r="R19" s="185">
        <v>407.60399999999998</v>
      </c>
      <c r="S19" s="196">
        <v>22</v>
      </c>
      <c r="T19" s="186">
        <v>407.60399999999998</v>
      </c>
      <c r="U19" s="197">
        <v>0</v>
      </c>
      <c r="V19" s="187">
        <v>0</v>
      </c>
      <c r="W19" s="198">
        <v>22</v>
      </c>
      <c r="X19" s="188">
        <v>406.62260000000003</v>
      </c>
      <c r="Y19" s="182">
        <v>11</v>
      </c>
      <c r="Z19" s="183">
        <v>104.65399999999994</v>
      </c>
    </row>
    <row r="20" spans="1:26" ht="17.25" customHeight="1">
      <c r="A20" s="326" t="s">
        <v>271</v>
      </c>
      <c r="B20" s="327"/>
      <c r="C20" s="190">
        <v>446</v>
      </c>
      <c r="D20" s="191">
        <v>154852.49259900002</v>
      </c>
      <c r="E20" s="190">
        <v>93.75</v>
      </c>
      <c r="F20" s="191">
        <v>76698.747861111115</v>
      </c>
      <c r="G20" s="193">
        <v>217</v>
      </c>
      <c r="H20" s="191">
        <v>14806.626739001349</v>
      </c>
      <c r="I20" s="193">
        <v>51.5</v>
      </c>
      <c r="J20" s="191">
        <v>26215.659310457515</v>
      </c>
      <c r="K20" s="190">
        <v>268.5</v>
      </c>
      <c r="L20" s="191">
        <v>41022.28604945886</v>
      </c>
      <c r="M20" s="193">
        <v>148</v>
      </c>
      <c r="N20" s="191">
        <v>10382.052</v>
      </c>
      <c r="O20" s="193">
        <v>15.25</v>
      </c>
      <c r="P20" s="191">
        <v>16810</v>
      </c>
      <c r="Q20" s="193">
        <v>163.25</v>
      </c>
      <c r="R20" s="191">
        <v>27192.052</v>
      </c>
      <c r="S20" s="193">
        <v>114</v>
      </c>
      <c r="T20" s="191">
        <v>6217.0520000000006</v>
      </c>
      <c r="U20" s="193">
        <v>49.25</v>
      </c>
      <c r="V20" s="191">
        <v>20975</v>
      </c>
      <c r="W20" s="193">
        <v>148</v>
      </c>
      <c r="X20" s="191">
        <v>15762.6546</v>
      </c>
      <c r="Y20" s="193">
        <v>298</v>
      </c>
      <c r="Z20" s="191">
        <v>139089.83799900001</v>
      </c>
    </row>
    <row r="22" spans="1:26" s="175" customFormat="1" ht="22.5" customHeight="1">
      <c r="A22" s="328" t="s">
        <v>199</v>
      </c>
      <c r="B22" s="328"/>
      <c r="C22" s="328"/>
      <c r="D22" s="328"/>
      <c r="E22" s="328"/>
      <c r="F22" s="328"/>
      <c r="G22" s="328"/>
      <c r="H22" s="328"/>
      <c r="I22" s="328"/>
      <c r="J22" s="328"/>
      <c r="K22" s="328"/>
      <c r="L22" s="328"/>
      <c r="M22" s="328"/>
      <c r="N22" s="328"/>
      <c r="O22" s="328"/>
      <c r="P22" s="328"/>
      <c r="Q22" s="328"/>
      <c r="R22" s="328"/>
      <c r="S22" s="328"/>
      <c r="T22" s="328"/>
      <c r="U22" s="328"/>
      <c r="V22" s="328"/>
      <c r="W22" s="328"/>
      <c r="X22" s="328"/>
      <c r="Y22" s="328"/>
      <c r="Z22" s="328"/>
    </row>
    <row r="23" spans="1:26" s="176" customFormat="1" ht="15" customHeight="1">
      <c r="A23" s="104"/>
      <c r="B23" s="104"/>
      <c r="C23" s="104"/>
      <c r="D23" s="104"/>
      <c r="E23" s="104"/>
      <c r="F23" s="104"/>
      <c r="G23" s="104"/>
      <c r="H23" s="104"/>
      <c r="I23" s="104"/>
      <c r="J23" s="104"/>
      <c r="K23" s="104"/>
      <c r="L23" s="104"/>
      <c r="M23" s="104"/>
      <c r="N23" s="104"/>
      <c r="O23" s="104"/>
      <c r="P23" s="104"/>
      <c r="Q23" s="104"/>
      <c r="R23" s="104"/>
      <c r="S23" s="104"/>
      <c r="T23" s="104"/>
      <c r="U23" s="104"/>
      <c r="W23" s="104"/>
      <c r="X23" s="104"/>
      <c r="Z23" s="105" t="s">
        <v>172</v>
      </c>
    </row>
    <row r="24" spans="1:26" s="177" customFormat="1" ht="18" customHeight="1">
      <c r="A24" s="329" t="s">
        <v>173</v>
      </c>
      <c r="B24" s="329" t="s">
        <v>200</v>
      </c>
      <c r="C24" s="331" t="s">
        <v>20</v>
      </c>
      <c r="D24" s="332"/>
      <c r="E24" s="331" t="s">
        <v>201</v>
      </c>
      <c r="F24" s="332"/>
      <c r="G24" s="335" t="s">
        <v>1</v>
      </c>
      <c r="H24" s="336"/>
      <c r="I24" s="336"/>
      <c r="J24" s="336"/>
      <c r="K24" s="336"/>
      <c r="L24" s="337"/>
      <c r="M24" s="338" t="s">
        <v>202</v>
      </c>
      <c r="N24" s="338"/>
      <c r="O24" s="338"/>
      <c r="P24" s="338"/>
      <c r="Q24" s="338"/>
      <c r="R24" s="338"/>
      <c r="S24" s="335" t="s">
        <v>203</v>
      </c>
      <c r="T24" s="336"/>
      <c r="U24" s="336"/>
      <c r="V24" s="337"/>
      <c r="W24" s="335" t="s">
        <v>204</v>
      </c>
      <c r="X24" s="336"/>
      <c r="Y24" s="336"/>
      <c r="Z24" s="337"/>
    </row>
    <row r="25" spans="1:26" s="177" customFormat="1" ht="18" customHeight="1">
      <c r="A25" s="330"/>
      <c r="B25" s="330"/>
      <c r="C25" s="333"/>
      <c r="D25" s="334"/>
      <c r="E25" s="333"/>
      <c r="F25" s="334"/>
      <c r="G25" s="335" t="s">
        <v>205</v>
      </c>
      <c r="H25" s="337"/>
      <c r="I25" s="335" t="s">
        <v>206</v>
      </c>
      <c r="J25" s="337"/>
      <c r="K25" s="335" t="s">
        <v>207</v>
      </c>
      <c r="L25" s="337"/>
      <c r="M25" s="335" t="s">
        <v>205</v>
      </c>
      <c r="N25" s="337"/>
      <c r="O25" s="335" t="s">
        <v>206</v>
      </c>
      <c r="P25" s="337"/>
      <c r="Q25" s="335" t="s">
        <v>208</v>
      </c>
      <c r="R25" s="337"/>
      <c r="S25" s="338" t="s">
        <v>209</v>
      </c>
      <c r="T25" s="338"/>
      <c r="U25" s="338" t="s">
        <v>27</v>
      </c>
      <c r="V25" s="338"/>
      <c r="W25" s="339" t="s">
        <v>210</v>
      </c>
      <c r="X25" s="339"/>
      <c r="Y25" s="339" t="s">
        <v>211</v>
      </c>
      <c r="Z25" s="339"/>
    </row>
    <row r="26" spans="1:26" s="177" customFormat="1" ht="18" customHeight="1">
      <c r="A26" s="345"/>
      <c r="B26" s="345"/>
      <c r="C26" s="178" t="s">
        <v>212</v>
      </c>
      <c r="D26" s="179" t="s">
        <v>15</v>
      </c>
      <c r="E26" s="178" t="s">
        <v>212</v>
      </c>
      <c r="F26" s="179" t="s">
        <v>15</v>
      </c>
      <c r="G26" s="178" t="s">
        <v>212</v>
      </c>
      <c r="H26" s="179" t="s">
        <v>213</v>
      </c>
      <c r="I26" s="178" t="s">
        <v>212</v>
      </c>
      <c r="J26" s="179" t="s">
        <v>15</v>
      </c>
      <c r="K26" s="178" t="s">
        <v>212</v>
      </c>
      <c r="L26" s="179" t="s">
        <v>15</v>
      </c>
      <c r="M26" s="178" t="s">
        <v>212</v>
      </c>
      <c r="N26" s="179" t="s">
        <v>213</v>
      </c>
      <c r="O26" s="178" t="s">
        <v>212</v>
      </c>
      <c r="P26" s="179" t="s">
        <v>15</v>
      </c>
      <c r="Q26" s="178" t="s">
        <v>212</v>
      </c>
      <c r="R26" s="179" t="s">
        <v>15</v>
      </c>
      <c r="S26" s="178" t="s">
        <v>212</v>
      </c>
      <c r="T26" s="180" t="s">
        <v>15</v>
      </c>
      <c r="U26" s="178" t="s">
        <v>212</v>
      </c>
      <c r="V26" s="179" t="s">
        <v>15</v>
      </c>
      <c r="W26" s="178" t="s">
        <v>212</v>
      </c>
      <c r="X26" s="180" t="s">
        <v>15</v>
      </c>
      <c r="Y26" s="178" t="s">
        <v>212</v>
      </c>
      <c r="Z26" s="179" t="s">
        <v>15</v>
      </c>
    </row>
    <row r="27" spans="1:26" s="175" customFormat="1" ht="18" customHeight="1">
      <c r="A27" s="5">
        <v>1</v>
      </c>
      <c r="B27" s="181" t="s">
        <v>2</v>
      </c>
      <c r="C27" s="182" t="e">
        <f>SUMIFS(#REF!,#REF!,$B27)</f>
        <v>#REF!</v>
      </c>
      <c r="D27" s="183" t="e">
        <f>SUMIFS(#REF!,#REF!,$B27)</f>
        <v>#REF!</v>
      </c>
      <c r="E27" s="183" t="e">
        <f>SUMIFS(#REF!,#REF!,$B27)</f>
        <v>#REF!</v>
      </c>
      <c r="F27" s="183" t="e">
        <f>SUMIFS(#REF!,#REF!,$B27)</f>
        <v>#REF!</v>
      </c>
      <c r="G27" s="192">
        <v>4</v>
      </c>
      <c r="H27" s="183">
        <v>201.2</v>
      </c>
      <c r="I27" s="192">
        <v>14</v>
      </c>
      <c r="J27" s="183">
        <v>807.31514117647043</v>
      </c>
      <c r="K27" s="182">
        <v>18</v>
      </c>
      <c r="L27" s="184">
        <v>1008.5151411764705</v>
      </c>
      <c r="M27" s="192">
        <v>2</v>
      </c>
      <c r="N27" s="183">
        <v>108</v>
      </c>
      <c r="O27" s="192">
        <v>14</v>
      </c>
      <c r="P27" s="183">
        <v>807</v>
      </c>
      <c r="Q27" s="194">
        <v>16</v>
      </c>
      <c r="R27" s="185">
        <v>915</v>
      </c>
      <c r="S27" s="199">
        <v>15</v>
      </c>
      <c r="T27" s="186">
        <v>868</v>
      </c>
      <c r="U27" s="197">
        <v>1</v>
      </c>
      <c r="V27" s="187">
        <v>47</v>
      </c>
      <c r="W27" s="198">
        <v>22</v>
      </c>
      <c r="X27" s="188">
        <v>1296.1221999999998</v>
      </c>
      <c r="Y27" s="182">
        <v>6</v>
      </c>
      <c r="Z27" s="183">
        <v>353.29999999999995</v>
      </c>
    </row>
    <row r="28" spans="1:26" s="175" customFormat="1" ht="18" customHeight="1">
      <c r="A28" s="5">
        <v>2</v>
      </c>
      <c r="B28" s="181" t="s">
        <v>3</v>
      </c>
      <c r="C28" s="182" t="e">
        <f>SUMIFS(#REF!,#REF!,$B28)</f>
        <v>#REF!</v>
      </c>
      <c r="D28" s="183" t="e">
        <f>SUMIFS(#REF!,#REF!,$B28)</f>
        <v>#REF!</v>
      </c>
      <c r="E28" s="183" t="e">
        <f>SUMIFS(#REF!,#REF!,$B28)</f>
        <v>#REF!</v>
      </c>
      <c r="F28" s="183" t="e">
        <f>SUMIFS(#REF!,#REF!,$B28)</f>
        <v>#REF!</v>
      </c>
      <c r="G28" s="192">
        <v>78</v>
      </c>
      <c r="H28" s="183">
        <v>4161.6916842105265</v>
      </c>
      <c r="I28" s="192">
        <v>0</v>
      </c>
      <c r="J28" s="183">
        <v>0</v>
      </c>
      <c r="K28" s="182">
        <v>78</v>
      </c>
      <c r="L28" s="184">
        <v>4161.6916842105265</v>
      </c>
      <c r="M28" s="192">
        <v>77</v>
      </c>
      <c r="N28" s="183">
        <v>4133</v>
      </c>
      <c r="O28" s="192">
        <v>0</v>
      </c>
      <c r="P28" s="183">
        <v>0</v>
      </c>
      <c r="Q28" s="194">
        <v>77</v>
      </c>
      <c r="R28" s="185">
        <v>4133</v>
      </c>
      <c r="S28" s="196">
        <v>77</v>
      </c>
      <c r="T28" s="186">
        <v>4133</v>
      </c>
      <c r="U28" s="197">
        <v>0</v>
      </c>
      <c r="V28" s="187">
        <v>0</v>
      </c>
      <c r="W28" s="198">
        <v>87</v>
      </c>
      <c r="X28" s="188">
        <v>4735.2180000000008</v>
      </c>
      <c r="Y28" s="182">
        <v>15</v>
      </c>
      <c r="Z28" s="183">
        <v>815.95999899999879</v>
      </c>
    </row>
    <row r="29" spans="1:26" s="175" customFormat="1" ht="18" customHeight="1">
      <c r="A29" s="5">
        <v>3</v>
      </c>
      <c r="B29" s="181" t="s">
        <v>6</v>
      </c>
      <c r="C29" s="182" t="e">
        <f>SUMIFS(#REF!,#REF!,$B29)</f>
        <v>#REF!</v>
      </c>
      <c r="D29" s="183" t="e">
        <f>SUMIFS(#REF!,#REF!,$B29)</f>
        <v>#REF!</v>
      </c>
      <c r="E29" s="183" t="e">
        <f>SUMIFS(#REF!,#REF!,$B29)</f>
        <v>#REF!</v>
      </c>
      <c r="F29" s="183" t="e">
        <f>SUMIFS(#REF!,#REF!,$B29)</f>
        <v>#REF!</v>
      </c>
      <c r="G29" s="192">
        <v>4</v>
      </c>
      <c r="H29" s="183">
        <v>588.43200000000002</v>
      </c>
      <c r="I29" s="192">
        <v>37</v>
      </c>
      <c r="J29" s="183">
        <v>4920.82327457265</v>
      </c>
      <c r="K29" s="182">
        <v>41</v>
      </c>
      <c r="L29" s="184">
        <v>5509.2552745726498</v>
      </c>
      <c r="M29" s="192">
        <v>3</v>
      </c>
      <c r="N29" s="183">
        <v>438</v>
      </c>
      <c r="O29" s="192">
        <v>27</v>
      </c>
      <c r="P29" s="183">
        <v>3808</v>
      </c>
      <c r="Q29" s="194">
        <v>30</v>
      </c>
      <c r="R29" s="185">
        <v>4246</v>
      </c>
      <c r="S29" s="196">
        <v>10</v>
      </c>
      <c r="T29" s="186">
        <v>1648</v>
      </c>
      <c r="U29" s="197">
        <v>20</v>
      </c>
      <c r="V29" s="187">
        <v>2598</v>
      </c>
      <c r="W29" s="198">
        <v>16</v>
      </c>
      <c r="X29" s="188">
        <v>2209.2049999999999</v>
      </c>
      <c r="Y29" s="182">
        <v>96</v>
      </c>
      <c r="Z29" s="183">
        <v>12336.105000000001</v>
      </c>
    </row>
    <row r="30" spans="1:26" s="175" customFormat="1" ht="18" customHeight="1">
      <c r="A30" s="5">
        <v>4</v>
      </c>
      <c r="B30" s="181" t="s">
        <v>5</v>
      </c>
      <c r="C30" s="182" t="e">
        <f>SUMIFS(#REF!,#REF!,$B30)</f>
        <v>#REF!</v>
      </c>
      <c r="D30" s="183" t="e">
        <f>SUMIFS(#REF!,#REF!,$B30)</f>
        <v>#REF!</v>
      </c>
      <c r="E30" s="183" t="e">
        <f>SUMIFS(#REF!,#REF!,$B30)</f>
        <v>#REF!</v>
      </c>
      <c r="F30" s="183" t="e">
        <f>SUMIFS(#REF!,#REF!,$B30)</f>
        <v>#REF!</v>
      </c>
      <c r="G30" s="192">
        <v>4</v>
      </c>
      <c r="H30" s="183">
        <v>280</v>
      </c>
      <c r="I30" s="192">
        <v>0</v>
      </c>
      <c r="J30" s="183">
        <v>0</v>
      </c>
      <c r="K30" s="182">
        <v>4</v>
      </c>
      <c r="L30" s="184">
        <v>280</v>
      </c>
      <c r="M30" s="192">
        <v>2</v>
      </c>
      <c r="N30" s="183">
        <v>140</v>
      </c>
      <c r="O30" s="192">
        <v>0</v>
      </c>
      <c r="P30" s="183">
        <v>0</v>
      </c>
      <c r="Q30" s="194">
        <v>2</v>
      </c>
      <c r="R30" s="185">
        <v>140</v>
      </c>
      <c r="S30" s="196">
        <v>0</v>
      </c>
      <c r="T30" s="186">
        <v>0</v>
      </c>
      <c r="U30" s="197">
        <v>2</v>
      </c>
      <c r="V30" s="187">
        <v>140</v>
      </c>
      <c r="W30" s="198">
        <v>0</v>
      </c>
      <c r="X30" s="188">
        <v>0</v>
      </c>
      <c r="Y30" s="182">
        <v>4</v>
      </c>
      <c r="Z30" s="183">
        <v>280</v>
      </c>
    </row>
    <row r="31" spans="1:26" s="175" customFormat="1" ht="18" customHeight="1">
      <c r="A31" s="5">
        <v>5</v>
      </c>
      <c r="B31" s="181" t="s">
        <v>4</v>
      </c>
      <c r="C31" s="182" t="e">
        <f>SUMIFS(#REF!,#REF!,$B31)</f>
        <v>#REF!</v>
      </c>
      <c r="D31" s="183" t="e">
        <f>SUMIFS(#REF!,#REF!,$B31)</f>
        <v>#REF!</v>
      </c>
      <c r="E31" s="183" t="e">
        <f>SUMIFS(#REF!,#REF!,$B31)</f>
        <v>#REF!</v>
      </c>
      <c r="F31" s="183" t="e">
        <f>SUMIFS(#REF!,#REF!,$B31)</f>
        <v>#REF!</v>
      </c>
      <c r="G31" s="192">
        <v>0</v>
      </c>
      <c r="H31" s="183">
        <v>0</v>
      </c>
      <c r="I31" s="192">
        <v>1</v>
      </c>
      <c r="J31" s="183">
        <v>72</v>
      </c>
      <c r="K31" s="182">
        <v>1</v>
      </c>
      <c r="L31" s="184">
        <v>72</v>
      </c>
      <c r="M31" s="192">
        <v>0</v>
      </c>
      <c r="N31" s="183">
        <v>0</v>
      </c>
      <c r="O31" s="192">
        <v>0</v>
      </c>
      <c r="P31" s="183">
        <v>0</v>
      </c>
      <c r="Q31" s="194">
        <v>0</v>
      </c>
      <c r="R31" s="185">
        <v>0</v>
      </c>
      <c r="S31" s="196">
        <v>0</v>
      </c>
      <c r="T31" s="186">
        <v>0</v>
      </c>
      <c r="U31" s="197">
        <v>0</v>
      </c>
      <c r="V31" s="187">
        <v>0</v>
      </c>
      <c r="W31" s="198">
        <v>0</v>
      </c>
      <c r="X31" s="188">
        <v>0</v>
      </c>
      <c r="Y31" s="182">
        <v>2</v>
      </c>
      <c r="Z31" s="183">
        <v>145</v>
      </c>
    </row>
    <row r="32" spans="1:26" s="175" customFormat="1" ht="18" customHeight="1">
      <c r="A32" s="5">
        <v>6</v>
      </c>
      <c r="B32" s="181" t="s">
        <v>8</v>
      </c>
      <c r="C32" s="182" t="e">
        <f>SUMIFS(#REF!,#REF!,$B32)</f>
        <v>#REF!</v>
      </c>
      <c r="D32" s="183" t="e">
        <f>SUMIFS(#REF!,#REF!,$B32)</f>
        <v>#REF!</v>
      </c>
      <c r="E32" s="183" t="e">
        <f>SUMIFS(#REF!,#REF!,$B32)</f>
        <v>#REF!</v>
      </c>
      <c r="F32" s="183" t="e">
        <f>SUMIFS(#REF!,#REF!,$B32)</f>
        <v>#REF!</v>
      </c>
      <c r="G32" s="192">
        <v>0</v>
      </c>
      <c r="H32" s="183">
        <v>0</v>
      </c>
      <c r="I32" s="192">
        <v>25</v>
      </c>
      <c r="J32" s="183">
        <v>9196.1664086687306</v>
      </c>
      <c r="K32" s="182">
        <v>25</v>
      </c>
      <c r="L32" s="184">
        <v>9196.1664086687306</v>
      </c>
      <c r="M32" s="192">
        <v>0</v>
      </c>
      <c r="N32" s="183">
        <v>0</v>
      </c>
      <c r="O32" s="192">
        <v>21</v>
      </c>
      <c r="P32" s="183">
        <v>7976</v>
      </c>
      <c r="Q32" s="194">
        <v>21</v>
      </c>
      <c r="R32" s="185">
        <v>7976</v>
      </c>
      <c r="S32" s="196">
        <v>0</v>
      </c>
      <c r="T32" s="186">
        <v>0</v>
      </c>
      <c r="U32" s="197">
        <v>21</v>
      </c>
      <c r="V32" s="187">
        <v>7976</v>
      </c>
      <c r="W32" s="198">
        <v>0</v>
      </c>
      <c r="X32" s="188">
        <v>0</v>
      </c>
      <c r="Y32" s="182">
        <v>68</v>
      </c>
      <c r="Z32" s="183">
        <v>22380</v>
      </c>
    </row>
    <row r="33" spans="1:26" s="175" customFormat="1" ht="18" customHeight="1">
      <c r="A33" s="5">
        <v>7</v>
      </c>
      <c r="B33" s="181" t="s">
        <v>10</v>
      </c>
      <c r="C33" s="182" t="e">
        <f>SUMIFS(#REF!,#REF!,$B33)</f>
        <v>#REF!</v>
      </c>
      <c r="D33" s="183" t="e">
        <f>SUMIFS(#REF!,#REF!,$B33)</f>
        <v>#REF!</v>
      </c>
      <c r="E33" s="183" t="e">
        <f>SUMIFS(#REF!,#REF!,$B33)</f>
        <v>#REF!</v>
      </c>
      <c r="F33" s="183" t="e">
        <f>SUMIFS(#REF!,#REF!,$B33)</f>
        <v>#REF!</v>
      </c>
      <c r="G33" s="192">
        <v>1</v>
      </c>
      <c r="H33" s="183">
        <v>225</v>
      </c>
      <c r="I33" s="192">
        <v>0</v>
      </c>
      <c r="J33" s="183">
        <v>0</v>
      </c>
      <c r="K33" s="182">
        <v>1</v>
      </c>
      <c r="L33" s="184">
        <v>225</v>
      </c>
      <c r="M33" s="192">
        <v>1</v>
      </c>
      <c r="N33" s="183">
        <v>225</v>
      </c>
      <c r="O33" s="192">
        <v>0</v>
      </c>
      <c r="P33" s="183">
        <v>0</v>
      </c>
      <c r="Q33" s="194">
        <v>1</v>
      </c>
      <c r="R33" s="185">
        <v>225</v>
      </c>
      <c r="S33" s="196">
        <v>1</v>
      </c>
      <c r="T33" s="186">
        <v>225</v>
      </c>
      <c r="U33" s="197">
        <v>0</v>
      </c>
      <c r="V33" s="187">
        <v>0</v>
      </c>
      <c r="W33" s="198">
        <v>12</v>
      </c>
      <c r="X33" s="188">
        <v>2700</v>
      </c>
      <c r="Y33" s="182">
        <v>0</v>
      </c>
      <c r="Z33" s="183">
        <v>0</v>
      </c>
    </row>
    <row r="34" spans="1:26" s="175" customFormat="1" ht="18" customHeight="1">
      <c r="A34" s="5">
        <v>8</v>
      </c>
      <c r="B34" s="181" t="s">
        <v>9</v>
      </c>
      <c r="C34" s="182" t="e">
        <f>SUMIFS(#REF!,#REF!,$B34)</f>
        <v>#REF!</v>
      </c>
      <c r="D34" s="183" t="e">
        <f>SUMIFS(#REF!,#REF!,$B34)</f>
        <v>#REF!</v>
      </c>
      <c r="E34" s="183" t="e">
        <f>SUMIFS(#REF!,#REF!,$B34)</f>
        <v>#REF!</v>
      </c>
      <c r="F34" s="183" t="e">
        <f>SUMIFS(#REF!,#REF!,$B34)</f>
        <v>#REF!</v>
      </c>
      <c r="G34" s="192">
        <v>0</v>
      </c>
      <c r="H34" s="183">
        <v>0</v>
      </c>
      <c r="I34" s="192">
        <v>4</v>
      </c>
      <c r="J34" s="183">
        <v>3267.3333333333335</v>
      </c>
      <c r="K34" s="182">
        <v>4</v>
      </c>
      <c r="L34" s="184">
        <v>3267.3333333333335</v>
      </c>
      <c r="M34" s="192">
        <v>0</v>
      </c>
      <c r="N34" s="183">
        <v>0</v>
      </c>
      <c r="O34" s="192">
        <v>3</v>
      </c>
      <c r="P34" s="183">
        <v>2451</v>
      </c>
      <c r="Q34" s="194">
        <v>3</v>
      </c>
      <c r="R34" s="185">
        <v>2451</v>
      </c>
      <c r="S34" s="196">
        <v>0</v>
      </c>
      <c r="T34" s="186">
        <v>0</v>
      </c>
      <c r="U34" s="197">
        <v>3</v>
      </c>
      <c r="V34" s="187">
        <v>2451</v>
      </c>
      <c r="W34" s="198">
        <v>0</v>
      </c>
      <c r="X34" s="188">
        <v>0</v>
      </c>
      <c r="Y34" s="182">
        <v>6</v>
      </c>
      <c r="Z34" s="183">
        <v>4901</v>
      </c>
    </row>
    <row r="35" spans="1:26" s="175" customFormat="1" ht="18" customHeight="1">
      <c r="A35" s="5">
        <v>9</v>
      </c>
      <c r="B35" s="181" t="s">
        <v>11</v>
      </c>
      <c r="C35" s="182" t="e">
        <f>SUMIFS(#REF!,#REF!,$B35)</f>
        <v>#REF!</v>
      </c>
      <c r="D35" s="183" t="e">
        <f>SUMIFS(#REF!,#REF!,$B35)</f>
        <v>#REF!</v>
      </c>
      <c r="E35" s="183" t="e">
        <f>SUMIFS(#REF!,#REF!,$B35)</f>
        <v>#REF!</v>
      </c>
      <c r="F35" s="183" t="e">
        <f>SUMIFS(#REF!,#REF!,$B35)</f>
        <v>#REF!</v>
      </c>
      <c r="G35" s="192">
        <v>0</v>
      </c>
      <c r="H35" s="183">
        <v>0</v>
      </c>
      <c r="I35" s="192">
        <v>1.5</v>
      </c>
      <c r="J35" s="183">
        <v>14414.692500000001</v>
      </c>
      <c r="K35" s="182">
        <v>1.5</v>
      </c>
      <c r="L35" s="184">
        <v>14414.692500000001</v>
      </c>
      <c r="M35" s="192">
        <v>0</v>
      </c>
      <c r="N35" s="183">
        <v>0</v>
      </c>
      <c r="O35" s="192">
        <v>1.5</v>
      </c>
      <c r="P35" s="183">
        <v>14415</v>
      </c>
      <c r="Q35" s="194">
        <v>1.5</v>
      </c>
      <c r="R35" s="185">
        <v>14415</v>
      </c>
      <c r="S35" s="196">
        <v>0</v>
      </c>
      <c r="T35" s="186">
        <v>0</v>
      </c>
      <c r="U35" s="197">
        <v>1.5</v>
      </c>
      <c r="V35" s="187">
        <v>14415</v>
      </c>
      <c r="W35" s="198">
        <v>0</v>
      </c>
      <c r="X35" s="188">
        <v>0</v>
      </c>
      <c r="Y35" s="182">
        <v>9</v>
      </c>
      <c r="Z35" s="183">
        <v>86488.154999999999</v>
      </c>
    </row>
    <row r="36" spans="1:26" s="175" customFormat="1" ht="18" customHeight="1">
      <c r="A36" s="5">
        <v>10</v>
      </c>
      <c r="B36" s="181" t="s">
        <v>12</v>
      </c>
      <c r="C36" s="182" t="e">
        <f>SUMIFS(#REF!,#REF!,$B36)</f>
        <v>#REF!</v>
      </c>
      <c r="D36" s="183" t="e">
        <f>SUMIFS(#REF!,#REF!,$B36)</f>
        <v>#REF!</v>
      </c>
      <c r="E36" s="183" t="e">
        <f>SUMIFS(#REF!,#REF!,$B36)</f>
        <v>#REF!</v>
      </c>
      <c r="F36" s="183" t="e">
        <f>SUMIFS(#REF!,#REF!,$B36)</f>
        <v>#REF!</v>
      </c>
      <c r="G36" s="192">
        <v>69</v>
      </c>
      <c r="H36" s="183">
        <v>544.87900000000002</v>
      </c>
      <c r="I36" s="192">
        <v>0</v>
      </c>
      <c r="J36" s="183">
        <v>0</v>
      </c>
      <c r="K36" s="182">
        <v>69</v>
      </c>
      <c r="L36" s="184">
        <v>544.87900000000002</v>
      </c>
      <c r="M36" s="192">
        <v>60</v>
      </c>
      <c r="N36" s="183">
        <v>500</v>
      </c>
      <c r="O36" s="192">
        <v>0</v>
      </c>
      <c r="P36" s="183">
        <v>0</v>
      </c>
      <c r="Q36" s="195">
        <v>60</v>
      </c>
      <c r="R36" s="189">
        <v>500</v>
      </c>
      <c r="S36" s="196">
        <v>60</v>
      </c>
      <c r="T36" s="186">
        <v>500</v>
      </c>
      <c r="U36" s="197">
        <v>0</v>
      </c>
      <c r="V36" s="187">
        <v>0</v>
      </c>
      <c r="W36" s="198">
        <v>60</v>
      </c>
      <c r="X36" s="188">
        <v>498.32139999999998</v>
      </c>
      <c r="Y36" s="182">
        <v>9</v>
      </c>
      <c r="Z36" s="183">
        <v>46.557600000000036</v>
      </c>
    </row>
    <row r="37" spans="1:26" s="175" customFormat="1" ht="18" customHeight="1">
      <c r="A37" s="326" t="s">
        <v>214</v>
      </c>
      <c r="B37" s="327"/>
      <c r="C37" s="190" t="e">
        <f>SUM(C27:C36)</f>
        <v>#REF!</v>
      </c>
      <c r="D37" s="191" t="e">
        <f t="shared" ref="D37:F37" si="0">SUM(D27:D36)</f>
        <v>#REF!</v>
      </c>
      <c r="E37" s="190" t="e">
        <f t="shared" si="0"/>
        <v>#REF!</v>
      </c>
      <c r="F37" s="191" t="e">
        <f t="shared" si="0"/>
        <v>#REF!</v>
      </c>
      <c r="G37" s="193">
        <v>160</v>
      </c>
      <c r="H37" s="191">
        <v>6001.2026842105261</v>
      </c>
      <c r="I37" s="193">
        <v>82.5</v>
      </c>
      <c r="J37" s="191">
        <v>32678.330657751183</v>
      </c>
      <c r="K37" s="190">
        <v>242.5</v>
      </c>
      <c r="L37" s="191">
        <v>38679.533341961709</v>
      </c>
      <c r="M37" s="193">
        <v>145</v>
      </c>
      <c r="N37" s="191">
        <v>5544</v>
      </c>
      <c r="O37" s="193">
        <v>66.5</v>
      </c>
      <c r="P37" s="191">
        <v>29457</v>
      </c>
      <c r="Q37" s="193">
        <v>211.5</v>
      </c>
      <c r="R37" s="191">
        <v>35001</v>
      </c>
      <c r="S37" s="193">
        <v>163</v>
      </c>
      <c r="T37" s="191">
        <v>7374</v>
      </c>
      <c r="U37" s="193">
        <v>48.5</v>
      </c>
      <c r="V37" s="191">
        <v>27627</v>
      </c>
      <c r="W37" s="193">
        <v>197</v>
      </c>
      <c r="X37" s="191">
        <v>11438.866600000001</v>
      </c>
      <c r="Y37" s="193">
        <v>215</v>
      </c>
      <c r="Z37" s="191">
        <v>127746.077599</v>
      </c>
    </row>
    <row r="39" spans="1:26" ht="17.25" customHeight="1">
      <c r="A39" s="328" t="s">
        <v>98</v>
      </c>
      <c r="B39" s="328"/>
      <c r="C39" s="328"/>
      <c r="D39" s="328"/>
      <c r="E39" s="328"/>
      <c r="F39" s="328"/>
      <c r="G39" s="328"/>
      <c r="H39" s="328"/>
      <c r="I39" s="328"/>
      <c r="J39" s="328"/>
      <c r="K39" s="328"/>
      <c r="L39" s="328"/>
      <c r="M39" s="328"/>
      <c r="N39" s="328"/>
      <c r="O39" s="328"/>
      <c r="P39" s="328"/>
      <c r="Q39" s="328"/>
      <c r="R39" s="328"/>
      <c r="S39" s="328"/>
      <c r="T39" s="328"/>
      <c r="U39" s="328"/>
      <c r="V39" s="328"/>
      <c r="W39" s="328"/>
      <c r="X39" s="328"/>
      <c r="Y39" s="328"/>
      <c r="Z39" s="328"/>
    </row>
    <row r="40" spans="1:26" s="106" customFormat="1" ht="11.25">
      <c r="A40" s="104"/>
      <c r="B40" s="104"/>
      <c r="C40" s="104"/>
      <c r="D40" s="104"/>
      <c r="E40" s="104"/>
      <c r="F40" s="104"/>
      <c r="G40" s="104"/>
      <c r="H40" s="104"/>
      <c r="I40" s="104"/>
      <c r="J40" s="104"/>
      <c r="K40" s="104"/>
      <c r="L40" s="104"/>
      <c r="M40" s="104"/>
      <c r="N40" s="104"/>
      <c r="O40" s="104"/>
      <c r="P40" s="104"/>
      <c r="Q40" s="104"/>
      <c r="R40" s="104"/>
      <c r="S40" s="104"/>
      <c r="T40" s="104"/>
      <c r="U40" s="104"/>
      <c r="W40" s="104"/>
      <c r="X40" s="104"/>
      <c r="Z40" s="105" t="s">
        <v>91</v>
      </c>
    </row>
    <row r="41" spans="1:26" s="2" customFormat="1" ht="13.5">
      <c r="A41" s="329" t="s">
        <v>0</v>
      </c>
      <c r="B41" s="329" t="s">
        <v>25</v>
      </c>
      <c r="C41" s="346" t="s">
        <v>20</v>
      </c>
      <c r="D41" s="347"/>
      <c r="E41" s="346" t="s">
        <v>19</v>
      </c>
      <c r="F41" s="347"/>
      <c r="G41" s="341" t="s">
        <v>1</v>
      </c>
      <c r="H41" s="342"/>
      <c r="I41" s="342"/>
      <c r="J41" s="342"/>
      <c r="K41" s="342"/>
      <c r="L41" s="343"/>
      <c r="M41" s="344" t="s">
        <v>99</v>
      </c>
      <c r="N41" s="344"/>
      <c r="O41" s="344"/>
      <c r="P41" s="344"/>
      <c r="Q41" s="344"/>
      <c r="R41" s="344"/>
      <c r="S41" s="341" t="s">
        <v>100</v>
      </c>
      <c r="T41" s="342"/>
      <c r="U41" s="342"/>
      <c r="V41" s="343"/>
      <c r="W41" s="341" t="s">
        <v>101</v>
      </c>
      <c r="X41" s="342"/>
      <c r="Y41" s="342"/>
      <c r="Z41" s="343"/>
    </row>
    <row r="42" spans="1:26" s="2" customFormat="1" ht="13.5">
      <c r="A42" s="330"/>
      <c r="B42" s="330"/>
      <c r="C42" s="348"/>
      <c r="D42" s="349"/>
      <c r="E42" s="348"/>
      <c r="F42" s="349"/>
      <c r="G42" s="341" t="s">
        <v>14</v>
      </c>
      <c r="H42" s="343"/>
      <c r="I42" s="341" t="s">
        <v>18</v>
      </c>
      <c r="J42" s="343"/>
      <c r="K42" s="341" t="s">
        <v>21</v>
      </c>
      <c r="L42" s="343"/>
      <c r="M42" s="341" t="s">
        <v>14</v>
      </c>
      <c r="N42" s="343"/>
      <c r="O42" s="341" t="s">
        <v>18</v>
      </c>
      <c r="P42" s="343"/>
      <c r="Q42" s="341" t="s">
        <v>28</v>
      </c>
      <c r="R42" s="343"/>
      <c r="S42" s="344" t="s">
        <v>93</v>
      </c>
      <c r="T42" s="344"/>
      <c r="U42" s="344" t="s">
        <v>27</v>
      </c>
      <c r="V42" s="344"/>
      <c r="W42" s="340" t="s">
        <v>102</v>
      </c>
      <c r="X42" s="340"/>
      <c r="Y42" s="340" t="s">
        <v>103</v>
      </c>
      <c r="Z42" s="340"/>
    </row>
    <row r="43" spans="1:26" s="2" customFormat="1" ht="13.5">
      <c r="A43" s="345"/>
      <c r="B43" s="345"/>
      <c r="C43" s="3" t="s">
        <v>24</v>
      </c>
      <c r="D43" s="119" t="s">
        <v>15</v>
      </c>
      <c r="E43" s="3" t="s">
        <v>24</v>
      </c>
      <c r="F43" s="119" t="s">
        <v>15</v>
      </c>
      <c r="G43" s="3" t="s">
        <v>24</v>
      </c>
      <c r="H43" s="119" t="s">
        <v>16</v>
      </c>
      <c r="I43" s="3" t="s">
        <v>24</v>
      </c>
      <c r="J43" s="119" t="s">
        <v>15</v>
      </c>
      <c r="K43" s="3" t="s">
        <v>24</v>
      </c>
      <c r="L43" s="119" t="s">
        <v>15</v>
      </c>
      <c r="M43" s="3" t="s">
        <v>24</v>
      </c>
      <c r="N43" s="119" t="s">
        <v>16</v>
      </c>
      <c r="O43" s="3" t="s">
        <v>24</v>
      </c>
      <c r="P43" s="119" t="s">
        <v>15</v>
      </c>
      <c r="Q43" s="3" t="s">
        <v>24</v>
      </c>
      <c r="R43" s="119" t="s">
        <v>15</v>
      </c>
      <c r="S43" s="3" t="s">
        <v>24</v>
      </c>
      <c r="T43" s="120" t="s">
        <v>15</v>
      </c>
      <c r="U43" s="3" t="s">
        <v>24</v>
      </c>
      <c r="V43" s="119" t="s">
        <v>15</v>
      </c>
      <c r="W43" s="3" t="s">
        <v>24</v>
      </c>
      <c r="X43" s="120" t="s">
        <v>15</v>
      </c>
      <c r="Y43" s="3" t="s">
        <v>24</v>
      </c>
      <c r="Z43" s="119" t="s">
        <v>15</v>
      </c>
    </row>
    <row r="44" spans="1:26" ht="17.25" customHeight="1">
      <c r="A44" s="5">
        <v>1</v>
      </c>
      <c r="B44" s="25" t="s">
        <v>2</v>
      </c>
      <c r="C44" s="7">
        <v>25</v>
      </c>
      <c r="D44" s="6">
        <v>1509.2221999999997</v>
      </c>
      <c r="E44" s="7">
        <v>0</v>
      </c>
      <c r="F44" s="6">
        <v>0</v>
      </c>
      <c r="G44" s="7">
        <v>1</v>
      </c>
      <c r="H44" s="6">
        <v>61</v>
      </c>
      <c r="I44" s="7">
        <v>10</v>
      </c>
      <c r="J44" s="6">
        <v>574.92870882352929</v>
      </c>
      <c r="K44" s="7">
        <f>G44+I44</f>
        <v>11</v>
      </c>
      <c r="L44" s="6">
        <f>H44+J44</f>
        <v>635.92870882352929</v>
      </c>
      <c r="M44" s="9">
        <v>0</v>
      </c>
      <c r="N44" s="10">
        <v>0</v>
      </c>
      <c r="O44" s="9">
        <v>7</v>
      </c>
      <c r="P44" s="10">
        <v>428</v>
      </c>
      <c r="Q44" s="9">
        <f>M44+O44</f>
        <v>7</v>
      </c>
      <c r="R44" s="10">
        <f>N44+P44</f>
        <v>428</v>
      </c>
      <c r="S44" s="125">
        <v>0</v>
      </c>
      <c r="T44" s="126">
        <v>0</v>
      </c>
      <c r="U44" s="133">
        <f t="shared" ref="U44:U53" si="1">Q44-S44</f>
        <v>7</v>
      </c>
      <c r="V44" s="134">
        <f t="shared" ref="V44:V53" si="2">R44-T44</f>
        <v>428</v>
      </c>
      <c r="W44" s="135">
        <v>0</v>
      </c>
      <c r="X44" s="138">
        <v>0</v>
      </c>
      <c r="Y44" s="7">
        <f>C44-W44</f>
        <v>25</v>
      </c>
      <c r="Z44" s="6">
        <f>D44-X44</f>
        <v>1509.2221999999997</v>
      </c>
    </row>
    <row r="45" spans="1:26" ht="17.25" customHeight="1">
      <c r="A45" s="5">
        <v>2</v>
      </c>
      <c r="B45" s="25" t="s">
        <v>3</v>
      </c>
      <c r="C45" s="7">
        <v>106</v>
      </c>
      <c r="D45" s="6">
        <v>5853.4979989999993</v>
      </c>
      <c r="E45" s="7">
        <v>15</v>
      </c>
      <c r="F45" s="6">
        <v>1036.425</v>
      </c>
      <c r="G45" s="7">
        <v>51</v>
      </c>
      <c r="H45" s="6">
        <v>2714.5650000000001</v>
      </c>
      <c r="I45" s="7">
        <v>0</v>
      </c>
      <c r="J45" s="6">
        <v>0</v>
      </c>
      <c r="K45" s="7">
        <f t="shared" ref="K45:K53" si="3">G45+I45</f>
        <v>51</v>
      </c>
      <c r="L45" s="6">
        <f t="shared" ref="L45:L53" si="4">H45+J45</f>
        <v>2714.5650000000001</v>
      </c>
      <c r="M45" s="9">
        <v>51</v>
      </c>
      <c r="N45" s="10">
        <v>2771</v>
      </c>
      <c r="O45" s="9">
        <v>0</v>
      </c>
      <c r="P45" s="10">
        <v>0</v>
      </c>
      <c r="Q45" s="9">
        <f t="shared" ref="Q45:Q53" si="5">M45+O45</f>
        <v>51</v>
      </c>
      <c r="R45" s="10">
        <f t="shared" ref="R45:R53" si="6">N45+P45</f>
        <v>2771</v>
      </c>
      <c r="S45" s="125">
        <v>41</v>
      </c>
      <c r="T45" s="126">
        <v>2167</v>
      </c>
      <c r="U45" s="133">
        <f t="shared" si="1"/>
        <v>10</v>
      </c>
      <c r="V45" s="134">
        <f t="shared" si="2"/>
        <v>604</v>
      </c>
      <c r="W45" s="135">
        <v>56</v>
      </c>
      <c r="X45" s="138">
        <v>3203.43</v>
      </c>
      <c r="Y45" s="7">
        <f t="shared" ref="Y45:Y53" si="7">C45-W45</f>
        <v>50</v>
      </c>
      <c r="Z45" s="6">
        <f t="shared" ref="Z45:Z53" si="8">D45-X45</f>
        <v>2650.0679989999994</v>
      </c>
    </row>
    <row r="46" spans="1:26" ht="17.25" customHeight="1">
      <c r="A46" s="5">
        <v>3</v>
      </c>
      <c r="B46" s="25" t="s">
        <v>6</v>
      </c>
      <c r="C46" s="7">
        <v>99</v>
      </c>
      <c r="D46" s="6">
        <v>13779.89</v>
      </c>
      <c r="E46" s="7">
        <v>49</v>
      </c>
      <c r="F46" s="6">
        <v>6919.3011944444443</v>
      </c>
      <c r="G46" s="7">
        <v>9</v>
      </c>
      <c r="H46" s="6">
        <v>1299.8066666666666</v>
      </c>
      <c r="I46" s="7">
        <v>17</v>
      </c>
      <c r="J46" s="6">
        <v>2330.720716575092</v>
      </c>
      <c r="K46" s="7">
        <f t="shared" si="3"/>
        <v>26</v>
      </c>
      <c r="L46" s="6">
        <f t="shared" si="4"/>
        <v>3630.5273832417588</v>
      </c>
      <c r="M46" s="9">
        <v>6</v>
      </c>
      <c r="N46" s="10">
        <v>861.83999999999992</v>
      </c>
      <c r="O46" s="9">
        <v>5</v>
      </c>
      <c r="P46" s="10">
        <v>668</v>
      </c>
      <c r="Q46" s="9">
        <f t="shared" si="5"/>
        <v>11</v>
      </c>
      <c r="R46" s="10">
        <f t="shared" si="6"/>
        <v>1529.84</v>
      </c>
      <c r="S46" s="125">
        <v>2</v>
      </c>
      <c r="T46" s="126">
        <v>283.83999999999997</v>
      </c>
      <c r="U46" s="133">
        <f t="shared" si="1"/>
        <v>9</v>
      </c>
      <c r="V46" s="134">
        <f t="shared" si="2"/>
        <v>1246</v>
      </c>
      <c r="W46" s="135">
        <v>21</v>
      </c>
      <c r="X46" s="138">
        <v>3022.2799999999997</v>
      </c>
      <c r="Y46" s="7">
        <f t="shared" si="7"/>
        <v>78</v>
      </c>
      <c r="Z46" s="6">
        <f t="shared" si="8"/>
        <v>10757.61</v>
      </c>
    </row>
    <row r="47" spans="1:26" ht="17.25" customHeight="1">
      <c r="A47" s="5">
        <v>4</v>
      </c>
      <c r="B47" s="25" t="s">
        <v>5</v>
      </c>
      <c r="C47" s="7">
        <v>3</v>
      </c>
      <c r="D47" s="6">
        <v>240.0138</v>
      </c>
      <c r="E47" s="7">
        <v>0</v>
      </c>
      <c r="F47" s="6">
        <v>0</v>
      </c>
      <c r="G47" s="7">
        <v>3</v>
      </c>
      <c r="H47" s="6">
        <v>240.0138</v>
      </c>
      <c r="I47" s="7">
        <v>0</v>
      </c>
      <c r="J47" s="6">
        <v>0</v>
      </c>
      <c r="K47" s="7">
        <f t="shared" si="3"/>
        <v>3</v>
      </c>
      <c r="L47" s="6">
        <f t="shared" si="4"/>
        <v>240.0138</v>
      </c>
      <c r="M47" s="9">
        <v>3</v>
      </c>
      <c r="N47" s="10">
        <v>240</v>
      </c>
      <c r="O47" s="9">
        <v>0</v>
      </c>
      <c r="P47" s="10">
        <v>0</v>
      </c>
      <c r="Q47" s="9">
        <f t="shared" si="5"/>
        <v>3</v>
      </c>
      <c r="R47" s="10">
        <f t="shared" si="6"/>
        <v>240</v>
      </c>
      <c r="S47" s="125">
        <v>3</v>
      </c>
      <c r="T47" s="126">
        <v>240</v>
      </c>
      <c r="U47" s="133">
        <f t="shared" si="1"/>
        <v>0</v>
      </c>
      <c r="V47" s="134">
        <f t="shared" si="2"/>
        <v>0</v>
      </c>
      <c r="W47" s="135">
        <v>3</v>
      </c>
      <c r="X47" s="138">
        <v>240.0138</v>
      </c>
      <c r="Y47" s="7">
        <f t="shared" si="7"/>
        <v>0</v>
      </c>
      <c r="Z47" s="6">
        <f t="shared" si="8"/>
        <v>0</v>
      </c>
    </row>
    <row r="48" spans="1:26" ht="17.25" customHeight="1">
      <c r="A48" s="5">
        <v>5</v>
      </c>
      <c r="B48" s="25" t="s">
        <v>4</v>
      </c>
      <c r="C48" s="7">
        <v>3</v>
      </c>
      <c r="D48" s="6">
        <v>226</v>
      </c>
      <c r="E48" s="7">
        <v>0</v>
      </c>
      <c r="F48" s="6">
        <v>0</v>
      </c>
      <c r="G48" s="7">
        <v>1</v>
      </c>
      <c r="H48" s="6">
        <v>80</v>
      </c>
      <c r="I48" s="7">
        <v>1</v>
      </c>
      <c r="J48" s="6">
        <v>73</v>
      </c>
      <c r="K48" s="7">
        <f t="shared" si="3"/>
        <v>2</v>
      </c>
      <c r="L48" s="6">
        <f t="shared" si="4"/>
        <v>153</v>
      </c>
      <c r="M48" s="9">
        <v>1</v>
      </c>
      <c r="N48" s="10">
        <v>80</v>
      </c>
      <c r="O48" s="9">
        <v>1</v>
      </c>
      <c r="P48" s="10">
        <v>73</v>
      </c>
      <c r="Q48" s="9">
        <f t="shared" si="5"/>
        <v>2</v>
      </c>
      <c r="R48" s="10">
        <f t="shared" si="6"/>
        <v>153</v>
      </c>
      <c r="S48" s="125">
        <v>1</v>
      </c>
      <c r="T48" s="126">
        <v>80</v>
      </c>
      <c r="U48" s="133">
        <f t="shared" si="1"/>
        <v>1</v>
      </c>
      <c r="V48" s="134">
        <f t="shared" si="2"/>
        <v>73</v>
      </c>
      <c r="W48" s="135">
        <v>1</v>
      </c>
      <c r="X48" s="138">
        <v>80</v>
      </c>
      <c r="Y48" s="7">
        <f t="shared" si="7"/>
        <v>2</v>
      </c>
      <c r="Z48" s="6">
        <f t="shared" si="8"/>
        <v>146</v>
      </c>
    </row>
    <row r="49" spans="1:26" ht="17.25" customHeight="1">
      <c r="A49" s="5">
        <v>6</v>
      </c>
      <c r="B49" s="25" t="s">
        <v>8</v>
      </c>
      <c r="C49" s="7">
        <v>38</v>
      </c>
      <c r="D49" s="6">
        <v>15681.87</v>
      </c>
      <c r="E49" s="7">
        <v>5</v>
      </c>
      <c r="F49" s="6">
        <v>2626.4285714285716</v>
      </c>
      <c r="G49" s="7">
        <v>3</v>
      </c>
      <c r="H49" s="6">
        <v>1416.7814285714287</v>
      </c>
      <c r="I49" s="7">
        <v>9</v>
      </c>
      <c r="J49" s="6">
        <v>3435.4926315789476</v>
      </c>
      <c r="K49" s="7">
        <f t="shared" si="3"/>
        <v>12</v>
      </c>
      <c r="L49" s="6">
        <f t="shared" si="4"/>
        <v>4852.2740601503765</v>
      </c>
      <c r="M49" s="9">
        <v>3</v>
      </c>
      <c r="N49" s="10">
        <v>1417</v>
      </c>
      <c r="O49" s="9">
        <v>8</v>
      </c>
      <c r="P49" s="10">
        <v>3019</v>
      </c>
      <c r="Q49" s="9">
        <f t="shared" si="5"/>
        <v>11</v>
      </c>
      <c r="R49" s="10">
        <f t="shared" si="6"/>
        <v>4436</v>
      </c>
      <c r="S49" s="125">
        <v>6</v>
      </c>
      <c r="T49" s="126">
        <v>2468</v>
      </c>
      <c r="U49" s="133">
        <f t="shared" si="1"/>
        <v>5</v>
      </c>
      <c r="V49" s="134">
        <f t="shared" si="2"/>
        <v>1968</v>
      </c>
      <c r="W49" s="135">
        <v>11</v>
      </c>
      <c r="X49" s="138">
        <v>5093.8700000000008</v>
      </c>
      <c r="Y49" s="7">
        <f t="shared" si="7"/>
        <v>27</v>
      </c>
      <c r="Z49" s="6">
        <f t="shared" si="8"/>
        <v>10588</v>
      </c>
    </row>
    <row r="50" spans="1:26" ht="17.25" customHeight="1">
      <c r="A50" s="5">
        <v>7</v>
      </c>
      <c r="B50" s="25" t="s">
        <v>10</v>
      </c>
      <c r="C50" s="7">
        <v>12</v>
      </c>
      <c r="D50" s="6">
        <v>2700</v>
      </c>
      <c r="E50" s="7">
        <v>9</v>
      </c>
      <c r="F50" s="6">
        <v>2025</v>
      </c>
      <c r="G50" s="7">
        <v>3</v>
      </c>
      <c r="H50" s="6">
        <v>675</v>
      </c>
      <c r="I50" s="7">
        <v>0</v>
      </c>
      <c r="J50" s="6">
        <v>0</v>
      </c>
      <c r="K50" s="7">
        <f t="shared" si="3"/>
        <v>3</v>
      </c>
      <c r="L50" s="6">
        <f t="shared" si="4"/>
        <v>675</v>
      </c>
      <c r="M50" s="9">
        <v>2</v>
      </c>
      <c r="N50" s="10">
        <v>450</v>
      </c>
      <c r="O50" s="9">
        <v>0</v>
      </c>
      <c r="P50" s="10">
        <v>0</v>
      </c>
      <c r="Q50" s="9">
        <f t="shared" si="5"/>
        <v>2</v>
      </c>
      <c r="R50" s="10">
        <f t="shared" si="6"/>
        <v>450</v>
      </c>
      <c r="S50" s="125">
        <v>0</v>
      </c>
      <c r="T50" s="126">
        <v>0</v>
      </c>
      <c r="U50" s="133">
        <f t="shared" si="1"/>
        <v>2</v>
      </c>
      <c r="V50" s="134">
        <f t="shared" si="2"/>
        <v>450</v>
      </c>
      <c r="W50" s="135">
        <v>0</v>
      </c>
      <c r="X50" s="138">
        <v>0</v>
      </c>
      <c r="Y50" s="7">
        <f t="shared" si="7"/>
        <v>12</v>
      </c>
      <c r="Z50" s="6">
        <f t="shared" si="8"/>
        <v>2700</v>
      </c>
    </row>
    <row r="51" spans="1:26" ht="17.25" customHeight="1">
      <c r="A51" s="5">
        <v>8</v>
      </c>
      <c r="B51" s="25" t="s">
        <v>9</v>
      </c>
      <c r="C51" s="7">
        <v>8</v>
      </c>
      <c r="D51" s="6">
        <v>6581.12</v>
      </c>
      <c r="E51" s="7">
        <v>1</v>
      </c>
      <c r="F51" s="6">
        <v>840.06</v>
      </c>
      <c r="G51" s="7">
        <v>1</v>
      </c>
      <c r="H51" s="6">
        <v>840.06</v>
      </c>
      <c r="I51" s="7">
        <v>2</v>
      </c>
      <c r="J51" s="6">
        <v>1633.6666666666667</v>
      </c>
      <c r="K51" s="7">
        <f t="shared" si="3"/>
        <v>3</v>
      </c>
      <c r="L51" s="6">
        <f t="shared" si="4"/>
        <v>2473.7266666666665</v>
      </c>
      <c r="M51" s="9">
        <v>1</v>
      </c>
      <c r="N51" s="10">
        <v>840</v>
      </c>
      <c r="O51" s="9">
        <v>2</v>
      </c>
      <c r="P51" s="10">
        <v>1634</v>
      </c>
      <c r="Q51" s="9">
        <f t="shared" si="5"/>
        <v>3</v>
      </c>
      <c r="R51" s="10">
        <f t="shared" si="6"/>
        <v>2474</v>
      </c>
      <c r="S51" s="125">
        <v>1</v>
      </c>
      <c r="T51" s="126">
        <v>840</v>
      </c>
      <c r="U51" s="133">
        <f t="shared" si="1"/>
        <v>2</v>
      </c>
      <c r="V51" s="134">
        <f t="shared" si="2"/>
        <v>1634</v>
      </c>
      <c r="W51" s="135">
        <v>2</v>
      </c>
      <c r="X51" s="138">
        <v>1680.12</v>
      </c>
      <c r="Y51" s="7">
        <f t="shared" si="7"/>
        <v>6</v>
      </c>
      <c r="Z51" s="6">
        <f t="shared" si="8"/>
        <v>4901</v>
      </c>
    </row>
    <row r="52" spans="1:26" ht="17.25" customHeight="1">
      <c r="A52" s="5">
        <v>9</v>
      </c>
      <c r="B52" s="25" t="s">
        <v>11</v>
      </c>
      <c r="C52" s="7">
        <v>9</v>
      </c>
      <c r="D52" s="6">
        <v>86488.154999999999</v>
      </c>
      <c r="E52" s="7">
        <v>3</v>
      </c>
      <c r="F52" s="6">
        <v>28829.385000000002</v>
      </c>
      <c r="G52" s="7">
        <v>0</v>
      </c>
      <c r="H52" s="6">
        <v>0</v>
      </c>
      <c r="I52" s="7">
        <v>1</v>
      </c>
      <c r="J52" s="6">
        <v>9609.7950000000001</v>
      </c>
      <c r="K52" s="7">
        <f t="shared" si="3"/>
        <v>1</v>
      </c>
      <c r="L52" s="6">
        <f t="shared" si="4"/>
        <v>9609.7950000000001</v>
      </c>
      <c r="M52" s="9">
        <v>0</v>
      </c>
      <c r="N52" s="10">
        <v>0</v>
      </c>
      <c r="O52" s="9">
        <v>1.25</v>
      </c>
      <c r="P52" s="10">
        <v>12012</v>
      </c>
      <c r="Q52" s="9">
        <f t="shared" si="5"/>
        <v>1.25</v>
      </c>
      <c r="R52" s="10">
        <f t="shared" si="6"/>
        <v>12012</v>
      </c>
      <c r="S52" s="125">
        <v>0</v>
      </c>
      <c r="T52" s="126">
        <v>0</v>
      </c>
      <c r="U52" s="133">
        <f t="shared" si="1"/>
        <v>1.25</v>
      </c>
      <c r="V52" s="134">
        <f t="shared" si="2"/>
        <v>12012</v>
      </c>
      <c r="W52" s="135">
        <v>0</v>
      </c>
      <c r="X52" s="138">
        <v>0</v>
      </c>
      <c r="Y52" s="7">
        <f t="shared" si="7"/>
        <v>9</v>
      </c>
      <c r="Z52" s="6">
        <f t="shared" si="8"/>
        <v>86488.154999999999</v>
      </c>
    </row>
    <row r="53" spans="1:26" ht="17.25" customHeight="1">
      <c r="A53" s="5">
        <v>10</v>
      </c>
      <c r="B53" s="25" t="s">
        <v>12</v>
      </c>
      <c r="C53" s="7">
        <v>29</v>
      </c>
      <c r="D53" s="6">
        <v>786.36860000000001</v>
      </c>
      <c r="E53" s="7">
        <v>1</v>
      </c>
      <c r="F53" s="6">
        <v>61.8</v>
      </c>
      <c r="G53" s="7">
        <v>26</v>
      </c>
      <c r="H53" s="6">
        <v>553.56859999999995</v>
      </c>
      <c r="I53" s="7">
        <v>0</v>
      </c>
      <c r="J53" s="6">
        <v>0</v>
      </c>
      <c r="K53" s="7">
        <f t="shared" si="3"/>
        <v>26</v>
      </c>
      <c r="L53" s="6">
        <f t="shared" si="4"/>
        <v>553.56859999999995</v>
      </c>
      <c r="M53" s="9">
        <v>15</v>
      </c>
      <c r="N53" s="10">
        <v>646</v>
      </c>
      <c r="O53" s="9">
        <v>0</v>
      </c>
      <c r="P53" s="10">
        <v>0</v>
      </c>
      <c r="Q53" s="9">
        <f t="shared" si="5"/>
        <v>15</v>
      </c>
      <c r="R53" s="10">
        <f t="shared" si="6"/>
        <v>646</v>
      </c>
      <c r="S53" s="125">
        <v>15</v>
      </c>
      <c r="T53" s="126">
        <v>646</v>
      </c>
      <c r="U53" s="133">
        <f t="shared" si="1"/>
        <v>0</v>
      </c>
      <c r="V53" s="134">
        <f t="shared" si="2"/>
        <v>0</v>
      </c>
      <c r="W53" s="135">
        <v>16</v>
      </c>
      <c r="X53" s="138">
        <v>707.4</v>
      </c>
      <c r="Y53" s="7">
        <f t="shared" si="7"/>
        <v>13</v>
      </c>
      <c r="Z53" s="6">
        <f t="shared" si="8"/>
        <v>78.968600000000038</v>
      </c>
    </row>
    <row r="54" spans="1:26" ht="17.25" customHeight="1">
      <c r="A54" s="326" t="s">
        <v>17</v>
      </c>
      <c r="B54" s="327"/>
      <c r="C54" s="122">
        <f>SUM(C44:C53)</f>
        <v>332</v>
      </c>
      <c r="D54" s="123">
        <f t="shared" ref="D54" si="9">SUM(D44:D53)</f>
        <v>133846.13759899998</v>
      </c>
      <c r="E54" s="122">
        <f t="shared" ref="E54" si="10">SUM(E44:E53)</f>
        <v>83</v>
      </c>
      <c r="F54" s="123">
        <f t="shared" ref="F54" si="11">SUM(F44:F53)</f>
        <v>42338.399765873022</v>
      </c>
      <c r="G54" s="122">
        <f t="shared" ref="G54" si="12">SUM(G44:G53)</f>
        <v>98</v>
      </c>
      <c r="H54" s="123">
        <f t="shared" ref="H54" si="13">SUM(H44:H53)</f>
        <v>7880.7954952380942</v>
      </c>
      <c r="I54" s="122">
        <f t="shared" ref="I54" si="14">SUM(I44:I53)</f>
        <v>40</v>
      </c>
      <c r="J54" s="123">
        <f t="shared" ref="J54" si="15">SUM(J44:J53)</f>
        <v>17657.603723644235</v>
      </c>
      <c r="K54" s="122">
        <f t="shared" ref="K54" si="16">SUM(K44:K53)</f>
        <v>138</v>
      </c>
      <c r="L54" s="123">
        <f t="shared" ref="L54" si="17">SUM(L44:L53)</f>
        <v>25538.399218882332</v>
      </c>
      <c r="M54" s="122">
        <f t="shared" ref="M54" si="18">SUM(M44:M53)</f>
        <v>82</v>
      </c>
      <c r="N54" s="124">
        <f t="shared" ref="N54:R54" si="19">SUM(N44:N53)</f>
        <v>7305.84</v>
      </c>
      <c r="O54" s="125">
        <f t="shared" si="19"/>
        <v>24.25</v>
      </c>
      <c r="P54" s="124">
        <f t="shared" si="19"/>
        <v>17834</v>
      </c>
      <c r="Q54" s="125">
        <f t="shared" si="19"/>
        <v>106.25</v>
      </c>
      <c r="R54" s="124">
        <f t="shared" si="19"/>
        <v>25139.84</v>
      </c>
      <c r="S54" s="125">
        <f>SUM(S44:S53)</f>
        <v>69</v>
      </c>
      <c r="T54" s="126">
        <f t="shared" ref="T54:X54" si="20">SUM(T44:T53)</f>
        <v>6724.84</v>
      </c>
      <c r="U54" s="127">
        <f>SUM(U44:U53)</f>
        <v>37.25</v>
      </c>
      <c r="V54" s="128">
        <f>SUM(V44:V53)</f>
        <v>18415</v>
      </c>
      <c r="W54" s="125">
        <f t="shared" si="20"/>
        <v>110</v>
      </c>
      <c r="X54" s="126">
        <f t="shared" si="20"/>
        <v>14027.113799999997</v>
      </c>
      <c r="Y54" s="127">
        <f t="shared" ref="Y54:Z54" si="21">SUM(Y44:Y53)</f>
        <v>222</v>
      </c>
      <c r="Z54" s="128">
        <f t="shared" si="21"/>
        <v>119819.02379899999</v>
      </c>
    </row>
    <row r="56" spans="1:26" ht="17.25" customHeight="1">
      <c r="A56" s="328" t="s">
        <v>97</v>
      </c>
      <c r="B56" s="328"/>
      <c r="C56" s="328"/>
      <c r="D56" s="328"/>
      <c r="E56" s="328"/>
      <c r="F56" s="328"/>
      <c r="G56" s="328"/>
      <c r="H56" s="328"/>
      <c r="I56" s="328"/>
      <c r="J56" s="328"/>
      <c r="K56" s="328"/>
      <c r="L56" s="328"/>
      <c r="M56" s="328"/>
      <c r="N56" s="328"/>
      <c r="O56" s="328"/>
      <c r="P56" s="328"/>
      <c r="Q56" s="328"/>
      <c r="R56" s="328"/>
      <c r="S56" s="328"/>
      <c r="T56" s="328"/>
      <c r="U56" s="328"/>
      <c r="V56" s="328"/>
      <c r="W56" s="328"/>
      <c r="X56" s="328"/>
      <c r="Y56" s="328"/>
      <c r="Z56" s="328"/>
    </row>
    <row r="57" spans="1:26" s="106" customFormat="1" ht="11.25">
      <c r="A57" s="104"/>
      <c r="B57" s="104"/>
      <c r="C57" s="104"/>
      <c r="D57" s="104"/>
      <c r="E57" s="104"/>
      <c r="F57" s="104"/>
      <c r="G57" s="104"/>
      <c r="H57" s="104"/>
      <c r="I57" s="104"/>
      <c r="J57" s="104"/>
      <c r="K57" s="104"/>
      <c r="L57" s="104"/>
      <c r="M57" s="104"/>
      <c r="N57" s="104"/>
      <c r="O57" s="104"/>
      <c r="P57" s="104"/>
      <c r="Q57" s="104"/>
      <c r="R57" s="104"/>
      <c r="S57" s="104"/>
      <c r="T57" s="104"/>
      <c r="U57" s="104"/>
      <c r="W57" s="104"/>
      <c r="X57" s="104"/>
      <c r="Z57" s="105" t="s">
        <v>91</v>
      </c>
    </row>
    <row r="58" spans="1:26" s="2" customFormat="1" ht="13.5">
      <c r="A58" s="329" t="s">
        <v>0</v>
      </c>
      <c r="B58" s="329" t="s">
        <v>25</v>
      </c>
      <c r="C58" s="346" t="s">
        <v>20</v>
      </c>
      <c r="D58" s="347"/>
      <c r="E58" s="346" t="s">
        <v>19</v>
      </c>
      <c r="F58" s="347"/>
      <c r="G58" s="341" t="s">
        <v>1</v>
      </c>
      <c r="H58" s="342"/>
      <c r="I58" s="342"/>
      <c r="J58" s="342"/>
      <c r="K58" s="342"/>
      <c r="L58" s="343"/>
      <c r="M58" s="344" t="s">
        <v>99</v>
      </c>
      <c r="N58" s="344"/>
      <c r="O58" s="344"/>
      <c r="P58" s="344"/>
      <c r="Q58" s="344"/>
      <c r="R58" s="344"/>
      <c r="S58" s="341" t="s">
        <v>100</v>
      </c>
      <c r="T58" s="342"/>
      <c r="U58" s="342"/>
      <c r="V58" s="343"/>
      <c r="W58" s="341" t="s">
        <v>101</v>
      </c>
      <c r="X58" s="342"/>
      <c r="Y58" s="342"/>
      <c r="Z58" s="343"/>
    </row>
    <row r="59" spans="1:26" s="2" customFormat="1" ht="13.5">
      <c r="A59" s="330"/>
      <c r="B59" s="330"/>
      <c r="C59" s="348"/>
      <c r="D59" s="349"/>
      <c r="E59" s="348"/>
      <c r="F59" s="349"/>
      <c r="G59" s="341" t="s">
        <v>14</v>
      </c>
      <c r="H59" s="343"/>
      <c r="I59" s="341" t="s">
        <v>18</v>
      </c>
      <c r="J59" s="343"/>
      <c r="K59" s="341" t="s">
        <v>21</v>
      </c>
      <c r="L59" s="343"/>
      <c r="M59" s="341" t="s">
        <v>14</v>
      </c>
      <c r="N59" s="343"/>
      <c r="O59" s="341" t="s">
        <v>18</v>
      </c>
      <c r="P59" s="343"/>
      <c r="Q59" s="341" t="s">
        <v>28</v>
      </c>
      <c r="R59" s="343"/>
      <c r="S59" s="344" t="s">
        <v>93</v>
      </c>
      <c r="T59" s="344"/>
      <c r="U59" s="344" t="s">
        <v>27</v>
      </c>
      <c r="V59" s="344"/>
      <c r="W59" s="340" t="s">
        <v>102</v>
      </c>
      <c r="X59" s="340"/>
      <c r="Y59" s="340" t="s">
        <v>103</v>
      </c>
      <c r="Z59" s="340"/>
    </row>
    <row r="60" spans="1:26" s="2" customFormat="1" ht="13.5">
      <c r="A60" s="345"/>
      <c r="B60" s="345"/>
      <c r="C60" s="3" t="s">
        <v>24</v>
      </c>
      <c r="D60" s="119" t="s">
        <v>15</v>
      </c>
      <c r="E60" s="3" t="s">
        <v>24</v>
      </c>
      <c r="F60" s="119" t="s">
        <v>15</v>
      </c>
      <c r="G60" s="3" t="s">
        <v>24</v>
      </c>
      <c r="H60" s="119" t="s">
        <v>16</v>
      </c>
      <c r="I60" s="3" t="s">
        <v>24</v>
      </c>
      <c r="J60" s="119" t="s">
        <v>15</v>
      </c>
      <c r="K60" s="3" t="s">
        <v>24</v>
      </c>
      <c r="L60" s="119" t="s">
        <v>15</v>
      </c>
      <c r="M60" s="3" t="s">
        <v>24</v>
      </c>
      <c r="N60" s="119" t="s">
        <v>16</v>
      </c>
      <c r="O60" s="3" t="s">
        <v>24</v>
      </c>
      <c r="P60" s="119" t="s">
        <v>15</v>
      </c>
      <c r="Q60" s="3" t="s">
        <v>24</v>
      </c>
      <c r="R60" s="119" t="s">
        <v>15</v>
      </c>
      <c r="S60" s="3" t="s">
        <v>24</v>
      </c>
      <c r="T60" s="120" t="s">
        <v>15</v>
      </c>
      <c r="U60" s="3" t="s">
        <v>24</v>
      </c>
      <c r="V60" s="119" t="s">
        <v>15</v>
      </c>
      <c r="W60" s="3" t="s">
        <v>24</v>
      </c>
      <c r="X60" s="120" t="s">
        <v>15</v>
      </c>
      <c r="Y60" s="3" t="s">
        <v>24</v>
      </c>
      <c r="Z60" s="119" t="s">
        <v>15</v>
      </c>
    </row>
    <row r="61" spans="1:26" ht="17.25" customHeight="1">
      <c r="A61" s="5">
        <v>1</v>
      </c>
      <c r="B61" s="25" t="s">
        <v>2</v>
      </c>
      <c r="C61" s="7">
        <v>49</v>
      </c>
      <c r="D61" s="116">
        <v>2915.06097</v>
      </c>
      <c r="E61" s="7">
        <v>14</v>
      </c>
      <c r="F61" s="116">
        <v>798.77777777777783</v>
      </c>
      <c r="G61" s="7">
        <v>15</v>
      </c>
      <c r="H61" s="116">
        <v>864.22319222222222</v>
      </c>
      <c r="I61" s="7">
        <v>7</v>
      </c>
      <c r="J61" s="116">
        <v>427.8070588235293</v>
      </c>
      <c r="K61" s="7">
        <v>22</v>
      </c>
      <c r="L61" s="116">
        <v>1292.0302510457516</v>
      </c>
      <c r="M61" s="7">
        <v>14</v>
      </c>
      <c r="N61" s="116">
        <v>773.00097000000005</v>
      </c>
      <c r="O61" s="7">
        <v>0</v>
      </c>
      <c r="P61" s="116">
        <v>0</v>
      </c>
      <c r="Q61" s="7">
        <v>14</v>
      </c>
      <c r="R61" s="116">
        <v>773.00097000000005</v>
      </c>
      <c r="S61" s="125">
        <v>14</v>
      </c>
      <c r="T61" s="129">
        <v>773.00097000000005</v>
      </c>
      <c r="U61" s="133">
        <v>0</v>
      </c>
      <c r="V61" s="121">
        <v>0</v>
      </c>
      <c r="W61" s="135">
        <v>28</v>
      </c>
      <c r="X61" s="136">
        <v>1602.0009700000001</v>
      </c>
      <c r="Y61" s="7">
        <v>21</v>
      </c>
      <c r="Z61" s="6">
        <v>1313.06</v>
      </c>
    </row>
    <row r="62" spans="1:26" ht="17.25" customHeight="1">
      <c r="A62" s="5">
        <v>2</v>
      </c>
      <c r="B62" s="25" t="s">
        <v>3</v>
      </c>
      <c r="C62" s="7">
        <v>103</v>
      </c>
      <c r="D62" s="116">
        <v>5346.2709990000003</v>
      </c>
      <c r="E62" s="7">
        <v>0</v>
      </c>
      <c r="F62" s="116">
        <v>0</v>
      </c>
      <c r="G62" s="7">
        <v>85</v>
      </c>
      <c r="H62" s="116">
        <v>4590.2629999999999</v>
      </c>
      <c r="I62" s="7">
        <v>0</v>
      </c>
      <c r="J62" s="116">
        <v>0</v>
      </c>
      <c r="K62" s="7">
        <v>85</v>
      </c>
      <c r="L62" s="116">
        <v>4590.2629999999999</v>
      </c>
      <c r="M62" s="7">
        <v>56</v>
      </c>
      <c r="N62" s="116">
        <v>3285.518</v>
      </c>
      <c r="O62" s="7">
        <v>0</v>
      </c>
      <c r="P62" s="116">
        <v>0</v>
      </c>
      <c r="Q62" s="7">
        <v>56</v>
      </c>
      <c r="R62" s="116">
        <v>3285.518</v>
      </c>
      <c r="S62" s="125">
        <v>41</v>
      </c>
      <c r="T62" s="129">
        <v>2249.0930000000003</v>
      </c>
      <c r="U62" s="133">
        <v>15</v>
      </c>
      <c r="V62" s="121">
        <v>1036.4249999999997</v>
      </c>
      <c r="W62" s="135">
        <v>41</v>
      </c>
      <c r="X62" s="136">
        <v>2249.0930000000003</v>
      </c>
      <c r="Y62" s="7">
        <v>62</v>
      </c>
      <c r="Z62" s="6">
        <v>3097.177999</v>
      </c>
    </row>
    <row r="63" spans="1:26" ht="17.25" customHeight="1">
      <c r="A63" s="5">
        <v>3</v>
      </c>
      <c r="B63" s="25" t="s">
        <v>6</v>
      </c>
      <c r="C63" s="7">
        <v>100</v>
      </c>
      <c r="D63" s="116">
        <v>13826.29</v>
      </c>
      <c r="E63" s="7">
        <v>37</v>
      </c>
      <c r="F63" s="116">
        <v>5338.368361111111</v>
      </c>
      <c r="G63" s="7">
        <v>27</v>
      </c>
      <c r="H63" s="116">
        <v>3741.7378888888888</v>
      </c>
      <c r="I63" s="7">
        <v>14</v>
      </c>
      <c r="J63" s="116">
        <v>1814.7595879120879</v>
      </c>
      <c r="K63" s="7">
        <v>41</v>
      </c>
      <c r="L63" s="116">
        <v>5556.497476800977</v>
      </c>
      <c r="M63" s="7">
        <v>18</v>
      </c>
      <c r="N63" s="116">
        <v>2512.8378333333335</v>
      </c>
      <c r="O63" s="7">
        <v>1</v>
      </c>
      <c r="P63" s="116">
        <v>144.495</v>
      </c>
      <c r="Q63" s="7">
        <v>19</v>
      </c>
      <c r="R63" s="116">
        <v>2657.3328333333334</v>
      </c>
      <c r="S63" s="125">
        <v>4</v>
      </c>
      <c r="T63" s="129">
        <v>623.61</v>
      </c>
      <c r="U63" s="133">
        <v>15</v>
      </c>
      <c r="V63" s="121">
        <v>2033.7228333333333</v>
      </c>
      <c r="W63" s="135">
        <v>7</v>
      </c>
      <c r="X63" s="136">
        <v>1076.4000000000001</v>
      </c>
      <c r="Y63" s="7">
        <v>93</v>
      </c>
      <c r="Z63" s="6">
        <v>12749.890000000001</v>
      </c>
    </row>
    <row r="64" spans="1:26" ht="17.25" customHeight="1">
      <c r="A64" s="5">
        <v>4</v>
      </c>
      <c r="B64" s="25" t="s">
        <v>5</v>
      </c>
      <c r="C64" s="7">
        <v>8</v>
      </c>
      <c r="D64" s="116">
        <v>627.51780000000008</v>
      </c>
      <c r="E64" s="7">
        <v>2</v>
      </c>
      <c r="F64" s="116">
        <v>155.0016</v>
      </c>
      <c r="G64" s="7">
        <v>6</v>
      </c>
      <c r="H64" s="116">
        <v>472.51620000000003</v>
      </c>
      <c r="I64" s="7">
        <v>0</v>
      </c>
      <c r="J64" s="116">
        <v>0</v>
      </c>
      <c r="K64" s="7">
        <v>6</v>
      </c>
      <c r="L64" s="116">
        <v>472.51620000000003</v>
      </c>
      <c r="M64" s="7">
        <v>3</v>
      </c>
      <c r="N64" s="116">
        <v>232.50239999999999</v>
      </c>
      <c r="O64" s="7">
        <v>0</v>
      </c>
      <c r="P64" s="116">
        <v>0</v>
      </c>
      <c r="Q64" s="7">
        <v>3</v>
      </c>
      <c r="R64" s="116">
        <v>232.50239999999999</v>
      </c>
      <c r="S64" s="125">
        <v>3</v>
      </c>
      <c r="T64" s="129">
        <v>232.50239999999999</v>
      </c>
      <c r="U64" s="133">
        <v>0</v>
      </c>
      <c r="V64" s="121">
        <v>0</v>
      </c>
      <c r="W64" s="135">
        <v>5</v>
      </c>
      <c r="X64" s="136">
        <v>387.50400000000002</v>
      </c>
      <c r="Y64" s="7">
        <v>3</v>
      </c>
      <c r="Z64" s="6">
        <v>240.01380000000006</v>
      </c>
    </row>
    <row r="65" spans="1:28" ht="17.25" customHeight="1">
      <c r="A65" s="5">
        <v>5</v>
      </c>
      <c r="B65" s="25" t="s">
        <v>4</v>
      </c>
      <c r="C65" s="7">
        <v>4</v>
      </c>
      <c r="D65" s="116">
        <v>581.1</v>
      </c>
      <c r="E65" s="7">
        <v>0</v>
      </c>
      <c r="F65" s="116">
        <v>0</v>
      </c>
      <c r="G65" s="7">
        <v>4</v>
      </c>
      <c r="H65" s="116">
        <v>581.1</v>
      </c>
      <c r="I65" s="7">
        <v>0</v>
      </c>
      <c r="J65" s="116">
        <v>0</v>
      </c>
      <c r="K65" s="7">
        <v>4</v>
      </c>
      <c r="L65" s="116">
        <v>581.1</v>
      </c>
      <c r="M65" s="7">
        <v>4</v>
      </c>
      <c r="N65" s="116">
        <v>581.1</v>
      </c>
      <c r="O65" s="7">
        <v>0</v>
      </c>
      <c r="P65" s="116">
        <v>0</v>
      </c>
      <c r="Q65" s="7">
        <v>4</v>
      </c>
      <c r="R65" s="116">
        <v>581.1</v>
      </c>
      <c r="S65" s="125">
        <v>4</v>
      </c>
      <c r="T65" s="129">
        <v>581.1</v>
      </c>
      <c r="U65" s="133">
        <v>0</v>
      </c>
      <c r="V65" s="121">
        <v>0</v>
      </c>
      <c r="W65" s="135">
        <v>4</v>
      </c>
      <c r="X65" s="136">
        <v>581.1</v>
      </c>
      <c r="Y65" s="7">
        <v>0</v>
      </c>
      <c r="Z65" s="6">
        <v>0</v>
      </c>
    </row>
    <row r="66" spans="1:28" ht="17.25" customHeight="1">
      <c r="A66" s="5">
        <v>6</v>
      </c>
      <c r="B66" s="25" t="s">
        <v>8</v>
      </c>
      <c r="C66" s="7">
        <v>46</v>
      </c>
      <c r="D66" s="116">
        <v>24161.650600000001</v>
      </c>
      <c r="E66" s="7">
        <v>15.5</v>
      </c>
      <c r="F66" s="116">
        <v>10283.837146666667</v>
      </c>
      <c r="G66" s="7">
        <v>11.5</v>
      </c>
      <c r="H66" s="116">
        <v>6397.8134533333341</v>
      </c>
      <c r="I66" s="7">
        <v>0</v>
      </c>
      <c r="J66" s="116">
        <v>0</v>
      </c>
      <c r="K66" s="7">
        <v>11.5</v>
      </c>
      <c r="L66" s="116">
        <v>6397.8134533333341</v>
      </c>
      <c r="M66" s="7">
        <v>8.5</v>
      </c>
      <c r="N66" s="116">
        <v>4981.0320247619056</v>
      </c>
      <c r="O66" s="7">
        <v>0</v>
      </c>
      <c r="P66" s="116">
        <v>0</v>
      </c>
      <c r="Q66" s="7">
        <v>8.5</v>
      </c>
      <c r="R66" s="116">
        <v>4981.0320247619056</v>
      </c>
      <c r="S66" s="125">
        <v>3.5</v>
      </c>
      <c r="T66" s="129">
        <v>2354.6034533333336</v>
      </c>
      <c r="U66" s="133">
        <v>5</v>
      </c>
      <c r="V66" s="121">
        <v>2626.428571428572</v>
      </c>
      <c r="W66" s="135">
        <v>19</v>
      </c>
      <c r="X66" s="136">
        <v>12638.440600000002</v>
      </c>
      <c r="Y66" s="7">
        <v>27</v>
      </c>
      <c r="Z66" s="6">
        <v>11523.21</v>
      </c>
    </row>
    <row r="67" spans="1:28" ht="17.25" customHeight="1">
      <c r="A67" s="5">
        <v>7</v>
      </c>
      <c r="B67" s="25" t="s">
        <v>10</v>
      </c>
      <c r="C67" s="7">
        <v>12</v>
      </c>
      <c r="D67" s="116">
        <v>2700</v>
      </c>
      <c r="E67" s="7">
        <v>1</v>
      </c>
      <c r="F67" s="116">
        <v>225</v>
      </c>
      <c r="G67" s="7">
        <v>0</v>
      </c>
      <c r="H67" s="116">
        <v>0</v>
      </c>
      <c r="I67" s="7">
        <v>9</v>
      </c>
      <c r="J67" s="116">
        <v>2025</v>
      </c>
      <c r="K67" s="7">
        <v>9</v>
      </c>
      <c r="L67" s="116">
        <v>2025</v>
      </c>
      <c r="M67" s="7">
        <v>0</v>
      </c>
      <c r="N67" s="116">
        <v>0</v>
      </c>
      <c r="O67" s="7">
        <v>8</v>
      </c>
      <c r="P67" s="116">
        <v>1800</v>
      </c>
      <c r="Q67" s="7">
        <v>8</v>
      </c>
      <c r="R67" s="116">
        <v>1800</v>
      </c>
      <c r="S67" s="125">
        <v>0</v>
      </c>
      <c r="T67" s="129">
        <v>0</v>
      </c>
      <c r="U67" s="133">
        <v>8</v>
      </c>
      <c r="V67" s="121">
        <v>1800</v>
      </c>
      <c r="W67" s="135">
        <v>0</v>
      </c>
      <c r="X67" s="136">
        <v>0</v>
      </c>
      <c r="Y67" s="7">
        <v>12</v>
      </c>
      <c r="Z67" s="6">
        <v>2700</v>
      </c>
    </row>
    <row r="68" spans="1:28" ht="17.25" customHeight="1">
      <c r="A68" s="5">
        <v>8</v>
      </c>
      <c r="B68" s="25" t="s">
        <v>9</v>
      </c>
      <c r="C68" s="7">
        <v>2</v>
      </c>
      <c r="D68" s="116">
        <v>1680.12</v>
      </c>
      <c r="E68" s="7">
        <v>0</v>
      </c>
      <c r="F68" s="116">
        <v>0</v>
      </c>
      <c r="G68" s="7">
        <v>2</v>
      </c>
      <c r="H68" s="116">
        <v>1680.12</v>
      </c>
      <c r="I68" s="7">
        <v>0</v>
      </c>
      <c r="J68" s="116">
        <v>0</v>
      </c>
      <c r="K68" s="7">
        <v>2</v>
      </c>
      <c r="L68" s="116">
        <v>1680.12</v>
      </c>
      <c r="M68" s="7">
        <v>1</v>
      </c>
      <c r="N68" s="116">
        <v>840.06</v>
      </c>
      <c r="O68" s="7">
        <v>0</v>
      </c>
      <c r="P68" s="116">
        <v>0</v>
      </c>
      <c r="Q68" s="7">
        <v>1</v>
      </c>
      <c r="R68" s="116">
        <v>840.06</v>
      </c>
      <c r="S68" s="125">
        <v>0</v>
      </c>
      <c r="T68" s="129">
        <v>0</v>
      </c>
      <c r="U68" s="133">
        <v>1</v>
      </c>
      <c r="V68" s="121">
        <v>840.06</v>
      </c>
      <c r="W68" s="135">
        <v>0</v>
      </c>
      <c r="X68" s="136">
        <v>0</v>
      </c>
      <c r="Y68" s="7">
        <v>2</v>
      </c>
      <c r="Z68" s="6">
        <v>1680.12</v>
      </c>
    </row>
    <row r="69" spans="1:28" ht="17.25" customHeight="1">
      <c r="A69" s="5">
        <v>9</v>
      </c>
      <c r="B69" s="25" t="s">
        <v>11</v>
      </c>
      <c r="C69" s="7">
        <v>9</v>
      </c>
      <c r="D69" s="116">
        <v>86488.154999999999</v>
      </c>
      <c r="E69" s="7">
        <v>1.5</v>
      </c>
      <c r="F69" s="116">
        <v>14414.692500000001</v>
      </c>
      <c r="G69" s="7">
        <v>0</v>
      </c>
      <c r="H69" s="116">
        <v>0</v>
      </c>
      <c r="I69" s="7">
        <v>1.5</v>
      </c>
      <c r="J69" s="116">
        <v>14414.692500000001</v>
      </c>
      <c r="K69" s="7">
        <v>1.5</v>
      </c>
      <c r="L69" s="116">
        <v>14414.692500000001</v>
      </c>
      <c r="M69" s="7">
        <v>0</v>
      </c>
      <c r="N69" s="116">
        <v>0</v>
      </c>
      <c r="O69" s="7">
        <v>1.5</v>
      </c>
      <c r="P69" s="116">
        <v>14414.692500000001</v>
      </c>
      <c r="Q69" s="7">
        <v>1.5</v>
      </c>
      <c r="R69" s="116">
        <v>14414.692500000001</v>
      </c>
      <c r="S69" s="125">
        <v>0</v>
      </c>
      <c r="T69" s="129">
        <v>0</v>
      </c>
      <c r="U69" s="133">
        <v>1.5</v>
      </c>
      <c r="V69" s="121">
        <v>14414.692500000001</v>
      </c>
      <c r="W69" s="135">
        <v>0</v>
      </c>
      <c r="X69" s="136">
        <v>0</v>
      </c>
      <c r="Y69" s="7">
        <v>9</v>
      </c>
      <c r="Z69" s="6">
        <v>86488.154999999999</v>
      </c>
    </row>
    <row r="70" spans="1:28" ht="17.25" customHeight="1">
      <c r="A70" s="5">
        <v>10</v>
      </c>
      <c r="B70" s="25" t="s">
        <v>12</v>
      </c>
      <c r="C70" s="7">
        <v>19</v>
      </c>
      <c r="D70" s="116">
        <v>533.78140399999995</v>
      </c>
      <c r="E70" s="7">
        <v>0</v>
      </c>
      <c r="F70" s="116">
        <v>0</v>
      </c>
      <c r="G70" s="7">
        <v>16</v>
      </c>
      <c r="H70" s="116">
        <v>522.45580399999994</v>
      </c>
      <c r="I70" s="7">
        <v>0</v>
      </c>
      <c r="J70" s="116">
        <v>0</v>
      </c>
      <c r="K70" s="7">
        <v>16</v>
      </c>
      <c r="L70" s="116">
        <v>522.45580399999994</v>
      </c>
      <c r="M70" s="7">
        <v>14</v>
      </c>
      <c r="N70" s="116">
        <v>514.85080399999993</v>
      </c>
      <c r="O70" s="7">
        <v>0</v>
      </c>
      <c r="P70" s="116">
        <v>0</v>
      </c>
      <c r="Q70" s="7">
        <v>14</v>
      </c>
      <c r="R70" s="116">
        <v>514.85080399999993</v>
      </c>
      <c r="S70" s="125">
        <v>14</v>
      </c>
      <c r="T70" s="129">
        <v>514.85080399999993</v>
      </c>
      <c r="U70" s="133">
        <v>0</v>
      </c>
      <c r="V70" s="121">
        <v>0</v>
      </c>
      <c r="W70" s="135">
        <v>14</v>
      </c>
      <c r="X70" s="136">
        <v>514.85080399999993</v>
      </c>
      <c r="Y70" s="7">
        <v>5</v>
      </c>
      <c r="Z70" s="6">
        <v>18.930600000000027</v>
      </c>
    </row>
    <row r="71" spans="1:28" ht="17.25" customHeight="1">
      <c r="A71" s="326" t="s">
        <v>17</v>
      </c>
      <c r="B71" s="327"/>
      <c r="C71" s="122">
        <f>SUM(C61:C70)</f>
        <v>352</v>
      </c>
      <c r="D71" s="123">
        <f t="shared" ref="D71" si="22">SUM(D61:D70)</f>
        <v>138859.946773</v>
      </c>
      <c r="E71" s="122">
        <f t="shared" ref="E71" si="23">SUM(E61:E70)</f>
        <v>71</v>
      </c>
      <c r="F71" s="123">
        <f t="shared" ref="F71" si="24">SUM(F61:F70)</f>
        <v>31215.677385555555</v>
      </c>
      <c r="G71" s="122">
        <f t="shared" ref="G71" si="25">SUM(G61:G70)</f>
        <v>166.5</v>
      </c>
      <c r="H71" s="123">
        <f t="shared" ref="H71" si="26">SUM(H61:H70)</f>
        <v>18850.229538444444</v>
      </c>
      <c r="I71" s="122">
        <f t="shared" ref="I71" si="27">SUM(I61:I70)</f>
        <v>31.5</v>
      </c>
      <c r="J71" s="123">
        <f t="shared" ref="J71" si="28">SUM(J61:J70)</f>
        <v>18682.259146735618</v>
      </c>
      <c r="K71" s="122">
        <f t="shared" ref="K71" si="29">SUM(K61:K70)</f>
        <v>198</v>
      </c>
      <c r="L71" s="124">
        <f t="shared" ref="L71" si="30">SUM(L61:L70)</f>
        <v>37532.488685180062</v>
      </c>
      <c r="M71" s="122">
        <f t="shared" ref="M71" si="31">SUM(M61:M70)</f>
        <v>118.5</v>
      </c>
      <c r="N71" s="124">
        <f t="shared" ref="N71:R71" si="32">SUM(N61:N70)</f>
        <v>13720.90203209524</v>
      </c>
      <c r="O71" s="125">
        <f t="shared" si="32"/>
        <v>10.5</v>
      </c>
      <c r="P71" s="124">
        <f t="shared" si="32"/>
        <v>16359.1875</v>
      </c>
      <c r="Q71" s="122">
        <f t="shared" si="32"/>
        <v>129</v>
      </c>
      <c r="R71" s="124">
        <f t="shared" si="32"/>
        <v>30080.08953209524</v>
      </c>
      <c r="S71" s="125">
        <f>SUM(S61:S70)</f>
        <v>83.5</v>
      </c>
      <c r="T71" s="126">
        <f t="shared" ref="T71:X71" si="33">SUM(T61:T70)</f>
        <v>7328.7606273333331</v>
      </c>
      <c r="U71" s="127">
        <f>SUM(U61:U70)</f>
        <v>45.5</v>
      </c>
      <c r="V71" s="128">
        <f>SUM(V61:V70)</f>
        <v>22751.328904761904</v>
      </c>
      <c r="W71" s="125">
        <f t="shared" si="33"/>
        <v>118</v>
      </c>
      <c r="X71" s="126">
        <f t="shared" si="33"/>
        <v>19049.389374000006</v>
      </c>
      <c r="Y71" s="127">
        <f t="shared" ref="Y71:Z71" si="34">SUM(Y61:Y70)</f>
        <v>234</v>
      </c>
      <c r="Z71" s="128">
        <f t="shared" si="34"/>
        <v>119810.557399</v>
      </c>
    </row>
    <row r="73" spans="1:28" ht="17.25" customHeight="1">
      <c r="A73" s="350" t="s">
        <v>96</v>
      </c>
      <c r="B73" s="350"/>
      <c r="C73" s="350"/>
      <c r="D73" s="350"/>
      <c r="E73" s="350"/>
      <c r="F73" s="350"/>
      <c r="G73" s="350"/>
      <c r="H73" s="350"/>
      <c r="I73" s="350"/>
      <c r="J73" s="350"/>
      <c r="K73" s="350"/>
      <c r="L73" s="350"/>
      <c r="M73" s="350"/>
      <c r="N73" s="350"/>
      <c r="O73" s="350"/>
      <c r="P73" s="350"/>
      <c r="Q73" s="350"/>
      <c r="R73" s="350"/>
      <c r="S73" s="350"/>
      <c r="T73" s="350"/>
      <c r="U73" s="350"/>
      <c r="V73" s="350"/>
      <c r="W73" s="350"/>
      <c r="X73" s="350"/>
      <c r="Y73" s="350"/>
      <c r="Z73" s="350"/>
    </row>
    <row r="74" spans="1:28" s="106" customFormat="1" ht="11.25">
      <c r="A74" s="104"/>
      <c r="B74" s="104"/>
      <c r="C74" s="104"/>
      <c r="D74" s="104"/>
      <c r="E74" s="104"/>
      <c r="F74" s="104"/>
      <c r="G74" s="104"/>
      <c r="H74" s="104"/>
      <c r="I74" s="104"/>
      <c r="J74" s="104"/>
      <c r="K74" s="104"/>
      <c r="L74" s="104"/>
      <c r="M74" s="104"/>
      <c r="N74" s="104"/>
      <c r="O74" s="104"/>
      <c r="P74" s="104"/>
      <c r="Q74" s="104"/>
      <c r="R74" s="104"/>
      <c r="S74" s="104"/>
      <c r="T74" s="104"/>
      <c r="U74" s="104"/>
      <c r="W74" s="104"/>
      <c r="X74" s="104"/>
      <c r="Z74" s="105" t="s">
        <v>91</v>
      </c>
    </row>
    <row r="75" spans="1:28" s="2" customFormat="1" ht="13.5">
      <c r="A75" s="329" t="s">
        <v>0</v>
      </c>
      <c r="B75" s="329" t="s">
        <v>25</v>
      </c>
      <c r="C75" s="346" t="s">
        <v>20</v>
      </c>
      <c r="D75" s="347"/>
      <c r="E75" s="346" t="s">
        <v>19</v>
      </c>
      <c r="F75" s="347"/>
      <c r="G75" s="341" t="s">
        <v>1</v>
      </c>
      <c r="H75" s="342"/>
      <c r="I75" s="342"/>
      <c r="J75" s="342"/>
      <c r="K75" s="342"/>
      <c r="L75" s="343"/>
      <c r="M75" s="344" t="s">
        <v>99</v>
      </c>
      <c r="N75" s="344"/>
      <c r="O75" s="344"/>
      <c r="P75" s="344"/>
      <c r="Q75" s="344"/>
      <c r="R75" s="344"/>
      <c r="S75" s="341" t="s">
        <v>100</v>
      </c>
      <c r="T75" s="342"/>
      <c r="U75" s="342"/>
      <c r="V75" s="343"/>
      <c r="W75" s="341" t="s">
        <v>101</v>
      </c>
      <c r="X75" s="342"/>
      <c r="Y75" s="342"/>
      <c r="Z75" s="343"/>
    </row>
    <row r="76" spans="1:28" s="2" customFormat="1" ht="13.5">
      <c r="A76" s="330"/>
      <c r="B76" s="330"/>
      <c r="C76" s="348"/>
      <c r="D76" s="349"/>
      <c r="E76" s="348"/>
      <c r="F76" s="349"/>
      <c r="G76" s="341" t="s">
        <v>14</v>
      </c>
      <c r="H76" s="343"/>
      <c r="I76" s="341" t="s">
        <v>18</v>
      </c>
      <c r="J76" s="343"/>
      <c r="K76" s="341" t="s">
        <v>21</v>
      </c>
      <c r="L76" s="343"/>
      <c r="M76" s="341" t="s">
        <v>14</v>
      </c>
      <c r="N76" s="343"/>
      <c r="O76" s="341" t="s">
        <v>18</v>
      </c>
      <c r="P76" s="343"/>
      <c r="Q76" s="341" t="s">
        <v>28</v>
      </c>
      <c r="R76" s="343"/>
      <c r="S76" s="344" t="s">
        <v>93</v>
      </c>
      <c r="T76" s="344"/>
      <c r="U76" s="344" t="s">
        <v>27</v>
      </c>
      <c r="V76" s="344"/>
      <c r="W76" s="340" t="s">
        <v>102</v>
      </c>
      <c r="X76" s="340"/>
      <c r="Y76" s="340" t="s">
        <v>103</v>
      </c>
      <c r="Z76" s="340"/>
    </row>
    <row r="77" spans="1:28" s="2" customFormat="1" ht="13.5">
      <c r="A77" s="345"/>
      <c r="B77" s="345"/>
      <c r="C77" s="3" t="s">
        <v>24</v>
      </c>
      <c r="D77" s="119" t="s">
        <v>15</v>
      </c>
      <c r="E77" s="3" t="s">
        <v>24</v>
      </c>
      <c r="F77" s="119" t="s">
        <v>15</v>
      </c>
      <c r="G77" s="3" t="s">
        <v>24</v>
      </c>
      <c r="H77" s="119" t="s">
        <v>16</v>
      </c>
      <c r="I77" s="3" t="s">
        <v>24</v>
      </c>
      <c r="J77" s="119" t="s">
        <v>15</v>
      </c>
      <c r="K77" s="3" t="s">
        <v>24</v>
      </c>
      <c r="L77" s="119" t="s">
        <v>15</v>
      </c>
      <c r="M77" s="3" t="s">
        <v>24</v>
      </c>
      <c r="N77" s="119" t="s">
        <v>16</v>
      </c>
      <c r="O77" s="3" t="s">
        <v>24</v>
      </c>
      <c r="P77" s="119" t="s">
        <v>15</v>
      </c>
      <c r="Q77" s="3" t="s">
        <v>24</v>
      </c>
      <c r="R77" s="119" t="s">
        <v>15</v>
      </c>
      <c r="S77" s="3" t="s">
        <v>24</v>
      </c>
      <c r="T77" s="120" t="s">
        <v>15</v>
      </c>
      <c r="U77" s="3" t="s">
        <v>24</v>
      </c>
      <c r="V77" s="119" t="s">
        <v>15</v>
      </c>
      <c r="W77" s="3" t="s">
        <v>24</v>
      </c>
      <c r="X77" s="120" t="s">
        <v>15</v>
      </c>
      <c r="Y77" s="3" t="s">
        <v>24</v>
      </c>
      <c r="Z77" s="119" t="s">
        <v>15</v>
      </c>
    </row>
    <row r="78" spans="1:28" ht="17.25" customHeight="1">
      <c r="A78" s="5">
        <v>1</v>
      </c>
      <c r="B78" s="110" t="s">
        <v>23</v>
      </c>
      <c r="C78" s="7">
        <v>54</v>
      </c>
      <c r="D78" s="6">
        <v>3216.6609699999995</v>
      </c>
      <c r="E78" s="7">
        <v>14</v>
      </c>
      <c r="F78" s="6">
        <v>798.77777777777783</v>
      </c>
      <c r="G78" s="7">
        <v>20</v>
      </c>
      <c r="H78" s="6">
        <v>1165.8231922222224</v>
      </c>
      <c r="I78" s="7">
        <v>3</v>
      </c>
      <c r="J78" s="6">
        <v>183.34588235294115</v>
      </c>
      <c r="K78" s="7">
        <v>23</v>
      </c>
      <c r="L78" s="6">
        <v>1349.1690745751634</v>
      </c>
      <c r="M78" s="7">
        <v>5</v>
      </c>
      <c r="N78" s="6">
        <v>301.60000000000002</v>
      </c>
      <c r="O78" s="7">
        <v>0</v>
      </c>
      <c r="P78" s="6">
        <v>0</v>
      </c>
      <c r="Q78" s="7">
        <v>5</v>
      </c>
      <c r="R78" s="10">
        <v>301.60000000000002</v>
      </c>
      <c r="S78" s="125">
        <v>5</v>
      </c>
      <c r="T78" s="130">
        <v>301.60000000000002</v>
      </c>
      <c r="U78" s="133">
        <v>0</v>
      </c>
      <c r="V78" s="134">
        <v>0</v>
      </c>
      <c r="W78" s="135">
        <v>5</v>
      </c>
      <c r="X78" s="138">
        <v>301.60000000000002</v>
      </c>
      <c r="Y78" s="7">
        <f t="shared" ref="Y78:Y88" si="35">C78-W78</f>
        <v>49</v>
      </c>
      <c r="Z78" s="6">
        <f t="shared" ref="Z78:Z88" si="36">D78-X78</f>
        <v>2915.0609699999995</v>
      </c>
    </row>
    <row r="79" spans="1:28" ht="17.25" customHeight="1">
      <c r="A79" s="5">
        <v>2</v>
      </c>
      <c r="B79" s="110" t="s">
        <v>3</v>
      </c>
      <c r="C79" s="7">
        <v>113</v>
      </c>
      <c r="D79" s="6">
        <v>5142.6726990000006</v>
      </c>
      <c r="E79" s="7">
        <v>48</v>
      </c>
      <c r="F79" s="6">
        <v>1996.1093333333333</v>
      </c>
      <c r="G79" s="7">
        <v>65</v>
      </c>
      <c r="H79" s="6">
        <v>3146.563365666666</v>
      </c>
      <c r="I79" s="7">
        <v>0</v>
      </c>
      <c r="J79" s="6">
        <v>0</v>
      </c>
      <c r="K79" s="7">
        <v>65</v>
      </c>
      <c r="L79" s="6">
        <v>3146.563365666666</v>
      </c>
      <c r="M79" s="7">
        <v>36</v>
      </c>
      <c r="N79" s="6">
        <v>1892.0986666666665</v>
      </c>
      <c r="O79" s="7">
        <v>0</v>
      </c>
      <c r="P79" s="6">
        <v>0</v>
      </c>
      <c r="Q79" s="9">
        <v>36</v>
      </c>
      <c r="R79" s="10">
        <v>1892.0986666666665</v>
      </c>
      <c r="S79" s="125">
        <v>26</v>
      </c>
      <c r="T79" s="130">
        <v>1471.0986666666665</v>
      </c>
      <c r="U79" s="133">
        <v>10</v>
      </c>
      <c r="V79" s="134">
        <v>421</v>
      </c>
      <c r="W79" s="135">
        <v>82</v>
      </c>
      <c r="X79" s="138">
        <v>3801.3117000000002</v>
      </c>
      <c r="Y79" s="7">
        <f t="shared" si="35"/>
        <v>31</v>
      </c>
      <c r="Z79" s="6">
        <f t="shared" si="36"/>
        <v>1341.3609990000004</v>
      </c>
    </row>
    <row r="80" spans="1:28" ht="17.25" customHeight="1">
      <c r="A80" s="5">
        <v>3</v>
      </c>
      <c r="B80" s="110" t="s">
        <v>4</v>
      </c>
      <c r="C80" s="7">
        <v>6</v>
      </c>
      <c r="D80" s="6">
        <v>851.13599999999997</v>
      </c>
      <c r="E80" s="7">
        <v>0</v>
      </c>
      <c r="F80" s="6">
        <v>0</v>
      </c>
      <c r="G80" s="7">
        <v>6</v>
      </c>
      <c r="H80" s="6">
        <v>851.13599999999997</v>
      </c>
      <c r="I80" s="7">
        <v>0</v>
      </c>
      <c r="J80" s="6">
        <v>0</v>
      </c>
      <c r="K80" s="7">
        <v>6</v>
      </c>
      <c r="L80" s="6">
        <v>851.13599999999997</v>
      </c>
      <c r="M80" s="7">
        <v>2</v>
      </c>
      <c r="N80" s="6">
        <v>270.036</v>
      </c>
      <c r="O80" s="7">
        <v>0</v>
      </c>
      <c r="P80" s="6">
        <v>0</v>
      </c>
      <c r="Q80" s="9">
        <v>2</v>
      </c>
      <c r="R80" s="10">
        <v>270.036</v>
      </c>
      <c r="S80" s="125">
        <v>2</v>
      </c>
      <c r="T80" s="130">
        <v>270.036</v>
      </c>
      <c r="U80" s="133">
        <v>0</v>
      </c>
      <c r="V80" s="134">
        <v>0</v>
      </c>
      <c r="W80" s="135">
        <v>2</v>
      </c>
      <c r="X80" s="138">
        <v>270.036</v>
      </c>
      <c r="Y80" s="7">
        <f t="shared" si="35"/>
        <v>4</v>
      </c>
      <c r="Z80" s="6">
        <f t="shared" si="36"/>
        <v>581.09999999999991</v>
      </c>
      <c r="AA80" s="11"/>
      <c r="AB80" s="11"/>
    </row>
    <row r="81" spans="1:27" ht="17.25" customHeight="1">
      <c r="A81" s="5">
        <v>4</v>
      </c>
      <c r="B81" s="110" t="s">
        <v>6</v>
      </c>
      <c r="C81" s="7">
        <v>97</v>
      </c>
      <c r="D81" s="6">
        <v>14115.765000000001</v>
      </c>
      <c r="E81" s="7">
        <v>50</v>
      </c>
      <c r="F81" s="6">
        <v>7394.2544722222228</v>
      </c>
      <c r="G81" s="7">
        <v>46</v>
      </c>
      <c r="H81" s="6">
        <v>6587.0417777777766</v>
      </c>
      <c r="I81" s="7">
        <v>0</v>
      </c>
      <c r="J81" s="6">
        <v>0</v>
      </c>
      <c r="K81" s="7">
        <v>46</v>
      </c>
      <c r="L81" s="6">
        <v>6587.0417777777766</v>
      </c>
      <c r="M81" s="7">
        <v>19</v>
      </c>
      <c r="N81" s="6">
        <v>2845.3038888888891</v>
      </c>
      <c r="O81" s="7">
        <v>0</v>
      </c>
      <c r="P81" s="6">
        <v>0</v>
      </c>
      <c r="Q81" s="9">
        <v>19</v>
      </c>
      <c r="R81" s="10">
        <v>2845.3038888888891</v>
      </c>
      <c r="S81" s="125">
        <v>5</v>
      </c>
      <c r="T81" s="130">
        <v>781.42499999999995</v>
      </c>
      <c r="U81" s="133">
        <v>14</v>
      </c>
      <c r="V81" s="134">
        <v>2063.8788888888894</v>
      </c>
      <c r="W81" s="135">
        <v>32</v>
      </c>
      <c r="X81" s="138">
        <v>4901.1899999999996</v>
      </c>
      <c r="Y81" s="7">
        <f t="shared" si="35"/>
        <v>65</v>
      </c>
      <c r="Z81" s="6">
        <f t="shared" si="36"/>
        <v>9214.5750000000007</v>
      </c>
    </row>
    <row r="82" spans="1:27" ht="17.25" customHeight="1">
      <c r="A82" s="5">
        <v>5</v>
      </c>
      <c r="B82" s="110" t="s">
        <v>5</v>
      </c>
      <c r="C82" s="7">
        <v>5</v>
      </c>
      <c r="D82" s="6">
        <v>387.50400000000002</v>
      </c>
      <c r="E82" s="7">
        <v>0</v>
      </c>
      <c r="F82" s="6">
        <v>0</v>
      </c>
      <c r="G82" s="7">
        <v>5</v>
      </c>
      <c r="H82" s="6">
        <v>387.50400000000002</v>
      </c>
      <c r="I82" s="7">
        <v>0</v>
      </c>
      <c r="J82" s="6">
        <v>0</v>
      </c>
      <c r="K82" s="7">
        <v>5</v>
      </c>
      <c r="L82" s="6">
        <v>387.50400000000002</v>
      </c>
      <c r="M82" s="7">
        <v>2</v>
      </c>
      <c r="N82" s="6">
        <v>155.0016</v>
      </c>
      <c r="O82" s="7">
        <v>0</v>
      </c>
      <c r="P82" s="6">
        <v>0</v>
      </c>
      <c r="Q82" s="9">
        <v>2</v>
      </c>
      <c r="R82" s="10">
        <v>155.0016</v>
      </c>
      <c r="S82" s="125">
        <v>0</v>
      </c>
      <c r="T82" s="130">
        <v>0</v>
      </c>
      <c r="U82" s="133">
        <v>2</v>
      </c>
      <c r="V82" s="134">
        <v>155.0016</v>
      </c>
      <c r="W82" s="135">
        <v>0</v>
      </c>
      <c r="X82" s="138">
        <v>0</v>
      </c>
      <c r="Y82" s="7">
        <f t="shared" si="35"/>
        <v>5</v>
      </c>
      <c r="Z82" s="6">
        <f t="shared" si="36"/>
        <v>387.50400000000002</v>
      </c>
    </row>
    <row r="83" spans="1:27" ht="17.25" customHeight="1">
      <c r="A83" s="5">
        <v>6</v>
      </c>
      <c r="B83" s="110" t="s">
        <v>7</v>
      </c>
      <c r="C83" s="7">
        <v>0</v>
      </c>
      <c r="D83" s="6">
        <v>0</v>
      </c>
      <c r="E83" s="7">
        <v>0</v>
      </c>
      <c r="F83" s="6">
        <v>0</v>
      </c>
      <c r="G83" s="7">
        <v>0</v>
      </c>
      <c r="H83" s="6">
        <v>0</v>
      </c>
      <c r="I83" s="7">
        <v>0</v>
      </c>
      <c r="J83" s="6">
        <v>0</v>
      </c>
      <c r="K83" s="7">
        <v>0</v>
      </c>
      <c r="L83" s="6">
        <v>0</v>
      </c>
      <c r="M83" s="7">
        <v>0</v>
      </c>
      <c r="N83" s="6">
        <v>0</v>
      </c>
      <c r="O83" s="7">
        <v>0</v>
      </c>
      <c r="P83" s="6">
        <v>0</v>
      </c>
      <c r="Q83" s="9">
        <v>0</v>
      </c>
      <c r="R83" s="10">
        <v>0</v>
      </c>
      <c r="S83" s="125">
        <v>0</v>
      </c>
      <c r="T83" s="130">
        <v>0</v>
      </c>
      <c r="U83" s="133">
        <v>0</v>
      </c>
      <c r="V83" s="134">
        <v>0</v>
      </c>
      <c r="W83" s="135">
        <v>0</v>
      </c>
      <c r="X83" s="138">
        <v>0</v>
      </c>
      <c r="Y83" s="7">
        <f t="shared" si="35"/>
        <v>0</v>
      </c>
      <c r="Z83" s="6">
        <f t="shared" si="36"/>
        <v>0</v>
      </c>
    </row>
    <row r="84" spans="1:27" ht="17.25" customHeight="1">
      <c r="A84" s="5">
        <v>7</v>
      </c>
      <c r="B84" s="110" t="s">
        <v>8</v>
      </c>
      <c r="C84" s="7">
        <v>47</v>
      </c>
      <c r="D84" s="6">
        <v>25046.350600000002</v>
      </c>
      <c r="E84" s="7">
        <v>11.5</v>
      </c>
      <c r="F84" s="6">
        <v>7740.7403600000016</v>
      </c>
      <c r="G84" s="7">
        <v>9.5</v>
      </c>
      <c r="H84" s="6">
        <v>6148.61024</v>
      </c>
      <c r="I84" s="7">
        <v>4</v>
      </c>
      <c r="J84" s="6">
        <v>1706.3383458646617</v>
      </c>
      <c r="K84" s="7">
        <v>13.5</v>
      </c>
      <c r="L84" s="6">
        <v>7854.9485858646622</v>
      </c>
      <c r="M84" s="7">
        <v>7</v>
      </c>
      <c r="N84" s="6">
        <v>4176.596786666667</v>
      </c>
      <c r="O84" s="7">
        <v>0</v>
      </c>
      <c r="P84" s="6">
        <v>0</v>
      </c>
      <c r="Q84" s="9">
        <v>7</v>
      </c>
      <c r="R84" s="10">
        <v>4176.596786666667</v>
      </c>
      <c r="S84" s="125">
        <v>1</v>
      </c>
      <c r="T84" s="130">
        <v>544.5</v>
      </c>
      <c r="U84" s="133">
        <v>6</v>
      </c>
      <c r="V84" s="134">
        <v>3632.096786666667</v>
      </c>
      <c r="W84" s="135">
        <v>3</v>
      </c>
      <c r="X84" s="138">
        <v>1633.5</v>
      </c>
      <c r="Y84" s="7">
        <f t="shared" si="35"/>
        <v>44</v>
      </c>
      <c r="Z84" s="6">
        <f t="shared" si="36"/>
        <v>23412.850600000002</v>
      </c>
    </row>
    <row r="85" spans="1:27" ht="17.25" customHeight="1">
      <c r="A85" s="5">
        <v>8</v>
      </c>
      <c r="B85" s="110" t="s">
        <v>10</v>
      </c>
      <c r="C85" s="7">
        <v>12</v>
      </c>
      <c r="D85" s="6">
        <v>2700</v>
      </c>
      <c r="E85" s="7">
        <v>0</v>
      </c>
      <c r="F85" s="6">
        <v>0</v>
      </c>
      <c r="G85" s="7">
        <v>0</v>
      </c>
      <c r="H85" s="6">
        <v>0</v>
      </c>
      <c r="I85" s="7">
        <v>6</v>
      </c>
      <c r="J85" s="6">
        <v>1350</v>
      </c>
      <c r="K85" s="7">
        <v>6</v>
      </c>
      <c r="L85" s="6">
        <v>1350</v>
      </c>
      <c r="M85" s="7">
        <v>0</v>
      </c>
      <c r="N85" s="6">
        <v>0</v>
      </c>
      <c r="O85" s="7">
        <v>1</v>
      </c>
      <c r="P85" s="6">
        <v>225</v>
      </c>
      <c r="Q85" s="9">
        <v>1</v>
      </c>
      <c r="R85" s="10">
        <v>225</v>
      </c>
      <c r="S85" s="125">
        <v>0</v>
      </c>
      <c r="T85" s="130">
        <v>0</v>
      </c>
      <c r="U85" s="133">
        <v>1</v>
      </c>
      <c r="V85" s="134">
        <v>225</v>
      </c>
      <c r="W85" s="135">
        <v>0</v>
      </c>
      <c r="X85" s="138">
        <v>0</v>
      </c>
      <c r="Y85" s="7">
        <f t="shared" si="35"/>
        <v>12</v>
      </c>
      <c r="Z85" s="6">
        <f t="shared" si="36"/>
        <v>2700</v>
      </c>
    </row>
    <row r="86" spans="1:27" ht="17.25" customHeight="1">
      <c r="A86" s="5">
        <v>9</v>
      </c>
      <c r="B86" s="110" t="s">
        <v>9</v>
      </c>
      <c r="C86" s="7">
        <v>2</v>
      </c>
      <c r="D86" s="6">
        <v>1680.12</v>
      </c>
      <c r="E86" s="7">
        <v>0</v>
      </c>
      <c r="F86" s="6">
        <v>0</v>
      </c>
      <c r="G86" s="7">
        <v>0</v>
      </c>
      <c r="H86" s="6">
        <v>0</v>
      </c>
      <c r="I86" s="7">
        <v>1</v>
      </c>
      <c r="J86" s="6">
        <v>840.06</v>
      </c>
      <c r="K86" s="7">
        <v>1</v>
      </c>
      <c r="L86" s="6">
        <v>840.06</v>
      </c>
      <c r="M86" s="7">
        <v>0</v>
      </c>
      <c r="N86" s="6">
        <v>0</v>
      </c>
      <c r="O86" s="7">
        <v>0</v>
      </c>
      <c r="P86" s="6">
        <v>0</v>
      </c>
      <c r="Q86" s="9">
        <v>0</v>
      </c>
      <c r="R86" s="10">
        <v>0</v>
      </c>
      <c r="S86" s="125">
        <v>0</v>
      </c>
      <c r="T86" s="130">
        <v>0</v>
      </c>
      <c r="U86" s="133">
        <v>0</v>
      </c>
      <c r="V86" s="134">
        <v>0</v>
      </c>
      <c r="W86" s="135">
        <v>0</v>
      </c>
      <c r="X86" s="138">
        <v>0</v>
      </c>
      <c r="Y86" s="7">
        <f t="shared" si="35"/>
        <v>2</v>
      </c>
      <c r="Z86" s="6">
        <f t="shared" si="36"/>
        <v>1680.12</v>
      </c>
    </row>
    <row r="87" spans="1:27" ht="17.25" customHeight="1">
      <c r="A87" s="5">
        <v>10</v>
      </c>
      <c r="B87" s="110" t="s">
        <v>11</v>
      </c>
      <c r="C87" s="7">
        <v>9</v>
      </c>
      <c r="D87" s="6">
        <v>86488.154999999999</v>
      </c>
      <c r="E87" s="7">
        <v>1</v>
      </c>
      <c r="F87" s="6">
        <v>9609.7950000000001</v>
      </c>
      <c r="G87" s="7">
        <v>0</v>
      </c>
      <c r="H87" s="6">
        <v>0</v>
      </c>
      <c r="I87" s="7">
        <v>0.5</v>
      </c>
      <c r="J87" s="6">
        <v>4804.8975</v>
      </c>
      <c r="K87" s="7">
        <v>0.5</v>
      </c>
      <c r="L87" s="6">
        <v>4804.8975</v>
      </c>
      <c r="M87" s="7">
        <v>0</v>
      </c>
      <c r="N87" s="6">
        <v>0</v>
      </c>
      <c r="O87" s="7">
        <v>0.5</v>
      </c>
      <c r="P87" s="6">
        <v>4804.8975</v>
      </c>
      <c r="Q87" s="9">
        <v>0.5</v>
      </c>
      <c r="R87" s="10">
        <v>4804.8975</v>
      </c>
      <c r="S87" s="125">
        <v>0</v>
      </c>
      <c r="T87" s="130">
        <v>0</v>
      </c>
      <c r="U87" s="133">
        <v>0.5</v>
      </c>
      <c r="V87" s="134">
        <v>4804.8975</v>
      </c>
      <c r="W87" s="135">
        <v>0</v>
      </c>
      <c r="X87" s="138">
        <v>0</v>
      </c>
      <c r="Y87" s="7">
        <f t="shared" si="35"/>
        <v>9</v>
      </c>
      <c r="Z87" s="6">
        <f t="shared" si="36"/>
        <v>86488.154999999999</v>
      </c>
    </row>
    <row r="88" spans="1:27" ht="17.25" customHeight="1">
      <c r="A88" s="24">
        <v>11</v>
      </c>
      <c r="B88" s="110" t="s">
        <v>12</v>
      </c>
      <c r="C88" s="7">
        <v>26</v>
      </c>
      <c r="D88" s="6">
        <v>1497.6625039999999</v>
      </c>
      <c r="E88" s="7">
        <v>0</v>
      </c>
      <c r="F88" s="6">
        <v>0</v>
      </c>
      <c r="G88" s="7">
        <v>20</v>
      </c>
      <c r="H88" s="6">
        <v>1072.8625039999999</v>
      </c>
      <c r="I88" s="7">
        <v>0</v>
      </c>
      <c r="J88" s="6">
        <v>0</v>
      </c>
      <c r="K88" s="7">
        <v>20</v>
      </c>
      <c r="L88" s="6">
        <v>1072.8625039999999</v>
      </c>
      <c r="M88" s="7">
        <v>13</v>
      </c>
      <c r="N88" s="6">
        <v>985.05809999999997</v>
      </c>
      <c r="O88" s="7">
        <v>0</v>
      </c>
      <c r="P88" s="6">
        <v>0</v>
      </c>
      <c r="Q88" s="9">
        <v>13</v>
      </c>
      <c r="R88" s="10">
        <v>985.05809999999997</v>
      </c>
      <c r="S88" s="125">
        <v>13</v>
      </c>
      <c r="T88" s="130">
        <v>985.05809999999997</v>
      </c>
      <c r="U88" s="133">
        <v>0</v>
      </c>
      <c r="V88" s="134">
        <v>0</v>
      </c>
      <c r="W88" s="135">
        <v>13</v>
      </c>
      <c r="X88" s="138">
        <v>985.05809999999997</v>
      </c>
      <c r="Y88" s="7">
        <f t="shared" si="35"/>
        <v>13</v>
      </c>
      <c r="Z88" s="6">
        <f t="shared" si="36"/>
        <v>512.60440399999993</v>
      </c>
    </row>
    <row r="89" spans="1:27" ht="17.25" customHeight="1">
      <c r="A89" s="326" t="s">
        <v>17</v>
      </c>
      <c r="B89" s="327"/>
      <c r="C89" s="122">
        <v>371</v>
      </c>
      <c r="D89" s="123">
        <v>141126.02677300002</v>
      </c>
      <c r="E89" s="122">
        <v>124.5</v>
      </c>
      <c r="F89" s="123">
        <v>27539.676943333332</v>
      </c>
      <c r="G89" s="122">
        <v>171.5</v>
      </c>
      <c r="H89" s="123">
        <v>19359.541079666666</v>
      </c>
      <c r="I89" s="122">
        <v>14.5</v>
      </c>
      <c r="J89" s="123">
        <v>8884.6417282176026</v>
      </c>
      <c r="K89" s="122">
        <v>186</v>
      </c>
      <c r="L89" s="123">
        <v>28244.18280788427</v>
      </c>
      <c r="M89" s="122">
        <v>84</v>
      </c>
      <c r="N89" s="123">
        <v>10625.695042222223</v>
      </c>
      <c r="O89" s="122">
        <v>1.5</v>
      </c>
      <c r="P89" s="123">
        <v>5029.8975</v>
      </c>
      <c r="Q89" s="122">
        <v>85.5</v>
      </c>
      <c r="R89" s="123">
        <v>15655.592542222223</v>
      </c>
      <c r="S89" s="122">
        <v>52</v>
      </c>
      <c r="T89" s="123">
        <v>4353.7177666666666</v>
      </c>
      <c r="U89" s="122">
        <v>33.5</v>
      </c>
      <c r="V89" s="123">
        <v>11301.874775555556</v>
      </c>
      <c r="W89" s="122">
        <f>SUM(W78:W88)</f>
        <v>137</v>
      </c>
      <c r="X89" s="123">
        <f>SUM(X78:X88)</f>
        <v>11892.6958</v>
      </c>
      <c r="Y89" s="122">
        <f>SUM(Y78:Y88)</f>
        <v>234</v>
      </c>
      <c r="Z89" s="123">
        <f t="shared" ref="Z89" si="37">SUM(Z78:Z88)</f>
        <v>129233.330973</v>
      </c>
    </row>
    <row r="90" spans="1:27" s="30" customFormat="1" ht="17.25" customHeight="1">
      <c r="A90" s="326" t="s">
        <v>26</v>
      </c>
      <c r="B90" s="327"/>
      <c r="C90" s="127"/>
      <c r="D90" s="127"/>
      <c r="E90" s="127"/>
      <c r="F90" s="127"/>
      <c r="G90" s="127"/>
      <c r="H90" s="127"/>
      <c r="I90" s="127"/>
      <c r="J90" s="127"/>
      <c r="K90" s="127"/>
      <c r="L90" s="127"/>
      <c r="M90" s="127">
        <f t="shared" ref="M90:X90" si="38">M142+M125+M108+M89</f>
        <v>459.5</v>
      </c>
      <c r="N90" s="129">
        <f t="shared" si="38"/>
        <v>48439.500018779305</v>
      </c>
      <c r="O90" s="127">
        <f t="shared" si="38"/>
        <v>97</v>
      </c>
      <c r="P90" s="129">
        <f t="shared" si="38"/>
        <v>33113.585056050419</v>
      </c>
      <c r="Q90" s="127">
        <f t="shared" si="38"/>
        <v>556.5</v>
      </c>
      <c r="R90" s="129">
        <f t="shared" si="38"/>
        <v>81553.085074829738</v>
      </c>
      <c r="S90" s="127">
        <f t="shared" si="38"/>
        <v>335.5</v>
      </c>
      <c r="T90" s="129">
        <f t="shared" si="38"/>
        <v>32826.708254334859</v>
      </c>
      <c r="U90" s="127">
        <f t="shared" si="38"/>
        <v>221</v>
      </c>
      <c r="V90" s="129">
        <f t="shared" si="38"/>
        <v>48726.376820494857</v>
      </c>
      <c r="W90" s="127">
        <f t="shared" si="38"/>
        <v>563</v>
      </c>
      <c r="X90" s="129">
        <f t="shared" si="38"/>
        <v>77338.601598999987</v>
      </c>
      <c r="Y90" s="122"/>
      <c r="Z90" s="129"/>
    </row>
    <row r="91" spans="1:27" s="11" customFormat="1" ht="9.75" customHeight="1">
      <c r="A91" s="15"/>
      <c r="B91" s="15"/>
      <c r="C91" s="16"/>
      <c r="D91" s="17"/>
      <c r="E91" s="16"/>
      <c r="F91" s="17"/>
      <c r="G91" s="16"/>
      <c r="H91" s="17"/>
      <c r="I91" s="16"/>
      <c r="J91" s="17"/>
      <c r="K91" s="16"/>
      <c r="L91" s="17"/>
      <c r="M91" s="16"/>
      <c r="N91" s="18"/>
      <c r="O91" s="19"/>
      <c r="P91" s="18"/>
      <c r="Q91" s="19"/>
      <c r="R91" s="18"/>
      <c r="S91" s="19"/>
      <c r="T91" s="20"/>
      <c r="U91" s="16"/>
      <c r="V91" s="21"/>
      <c r="W91" s="20"/>
      <c r="X91" s="20"/>
      <c r="AA91" s="103"/>
    </row>
    <row r="92" spans="1:27" ht="20.25">
      <c r="A92" s="328" t="s">
        <v>95</v>
      </c>
      <c r="B92" s="328"/>
      <c r="C92" s="328"/>
      <c r="D92" s="328"/>
      <c r="E92" s="328"/>
      <c r="F92" s="328"/>
      <c r="G92" s="328"/>
      <c r="H92" s="328"/>
      <c r="I92" s="328"/>
      <c r="J92" s="328"/>
      <c r="K92" s="328"/>
      <c r="L92" s="328"/>
      <c r="M92" s="328"/>
      <c r="N92" s="328"/>
      <c r="O92" s="328"/>
      <c r="P92" s="328"/>
      <c r="Q92" s="328"/>
      <c r="R92" s="328"/>
      <c r="S92" s="328"/>
      <c r="T92" s="328"/>
      <c r="U92" s="328"/>
      <c r="V92" s="328"/>
      <c r="W92" s="328"/>
      <c r="X92" s="328"/>
      <c r="Y92" s="328"/>
      <c r="Z92" s="328"/>
    </row>
    <row r="93" spans="1:27" s="106" customFormat="1" ht="15.75" customHeight="1">
      <c r="A93" s="104"/>
      <c r="B93" s="104"/>
      <c r="C93" s="104"/>
      <c r="D93" s="104"/>
      <c r="E93" s="104"/>
      <c r="F93" s="104"/>
      <c r="G93" s="104"/>
      <c r="H93" s="104"/>
      <c r="I93" s="104"/>
      <c r="J93" s="104"/>
      <c r="K93" s="104"/>
      <c r="L93" s="104"/>
      <c r="M93" s="104"/>
      <c r="N93" s="104"/>
      <c r="O93" s="104"/>
      <c r="P93" s="104"/>
      <c r="Q93" s="104"/>
      <c r="R93" s="104"/>
      <c r="S93" s="104"/>
      <c r="T93" s="104"/>
      <c r="U93" s="104"/>
      <c r="W93" s="104"/>
      <c r="X93" s="104"/>
      <c r="Z93" s="105" t="s">
        <v>91</v>
      </c>
    </row>
    <row r="94" spans="1:27" s="2" customFormat="1" ht="13.5">
      <c r="A94" s="329" t="s">
        <v>0</v>
      </c>
      <c r="B94" s="329" t="s">
        <v>25</v>
      </c>
      <c r="C94" s="346" t="s">
        <v>20</v>
      </c>
      <c r="D94" s="347"/>
      <c r="E94" s="346" t="s">
        <v>19</v>
      </c>
      <c r="F94" s="347"/>
      <c r="G94" s="341" t="s">
        <v>1</v>
      </c>
      <c r="H94" s="342"/>
      <c r="I94" s="342"/>
      <c r="J94" s="342"/>
      <c r="K94" s="342"/>
      <c r="L94" s="343"/>
      <c r="M94" s="344" t="s">
        <v>99</v>
      </c>
      <c r="N94" s="344"/>
      <c r="O94" s="344"/>
      <c r="P94" s="344"/>
      <c r="Q94" s="344"/>
      <c r="R94" s="344"/>
      <c r="S94" s="341" t="s">
        <v>100</v>
      </c>
      <c r="T94" s="342"/>
      <c r="U94" s="342"/>
      <c r="V94" s="343"/>
      <c r="W94" s="341" t="s">
        <v>101</v>
      </c>
      <c r="X94" s="342"/>
      <c r="Y94" s="342"/>
      <c r="Z94" s="343"/>
    </row>
    <row r="95" spans="1:27" s="2" customFormat="1" ht="13.5">
      <c r="A95" s="330"/>
      <c r="B95" s="330"/>
      <c r="C95" s="348"/>
      <c r="D95" s="349"/>
      <c r="E95" s="348"/>
      <c r="F95" s="349"/>
      <c r="G95" s="341" t="s">
        <v>14</v>
      </c>
      <c r="H95" s="343"/>
      <c r="I95" s="341" t="s">
        <v>18</v>
      </c>
      <c r="J95" s="343"/>
      <c r="K95" s="341" t="s">
        <v>21</v>
      </c>
      <c r="L95" s="343"/>
      <c r="M95" s="341" t="s">
        <v>14</v>
      </c>
      <c r="N95" s="343"/>
      <c r="O95" s="341" t="s">
        <v>18</v>
      </c>
      <c r="P95" s="343"/>
      <c r="Q95" s="341" t="s">
        <v>28</v>
      </c>
      <c r="R95" s="343"/>
      <c r="S95" s="344" t="s">
        <v>93</v>
      </c>
      <c r="T95" s="344"/>
      <c r="U95" s="344" t="s">
        <v>27</v>
      </c>
      <c r="V95" s="344"/>
      <c r="W95" s="340" t="s">
        <v>102</v>
      </c>
      <c r="X95" s="340"/>
      <c r="Y95" s="340" t="s">
        <v>103</v>
      </c>
      <c r="Z95" s="340"/>
    </row>
    <row r="96" spans="1:27" s="2" customFormat="1" ht="13.5">
      <c r="A96" s="345"/>
      <c r="B96" s="345"/>
      <c r="C96" s="3" t="s">
        <v>24</v>
      </c>
      <c r="D96" s="119" t="s">
        <v>15</v>
      </c>
      <c r="E96" s="3" t="s">
        <v>24</v>
      </c>
      <c r="F96" s="119" t="s">
        <v>15</v>
      </c>
      <c r="G96" s="3" t="s">
        <v>24</v>
      </c>
      <c r="H96" s="119" t="s">
        <v>16</v>
      </c>
      <c r="I96" s="3" t="s">
        <v>24</v>
      </c>
      <c r="J96" s="119" t="s">
        <v>15</v>
      </c>
      <c r="K96" s="3" t="s">
        <v>24</v>
      </c>
      <c r="L96" s="119" t="s">
        <v>15</v>
      </c>
      <c r="M96" s="3" t="s">
        <v>24</v>
      </c>
      <c r="N96" s="119" t="s">
        <v>16</v>
      </c>
      <c r="O96" s="3" t="s">
        <v>24</v>
      </c>
      <c r="P96" s="119" t="s">
        <v>15</v>
      </c>
      <c r="Q96" s="3" t="s">
        <v>24</v>
      </c>
      <c r="R96" s="119" t="s">
        <v>15</v>
      </c>
      <c r="S96" s="3" t="s">
        <v>24</v>
      </c>
      <c r="T96" s="120" t="s">
        <v>15</v>
      </c>
      <c r="U96" s="3" t="s">
        <v>24</v>
      </c>
      <c r="V96" s="119" t="s">
        <v>15</v>
      </c>
      <c r="W96" s="3" t="s">
        <v>24</v>
      </c>
      <c r="X96" s="120" t="s">
        <v>15</v>
      </c>
      <c r="Y96" s="3" t="s">
        <v>24</v>
      </c>
      <c r="Z96" s="119" t="s">
        <v>15</v>
      </c>
    </row>
    <row r="97" spans="1:28" ht="17.25" customHeight="1">
      <c r="A97" s="5">
        <v>1</v>
      </c>
      <c r="B97" s="110" t="s">
        <v>23</v>
      </c>
      <c r="C97" s="7">
        <v>42</v>
      </c>
      <c r="D97" s="6">
        <v>2537.16</v>
      </c>
      <c r="E97" s="7">
        <v>0</v>
      </c>
      <c r="F97" s="6">
        <v>0</v>
      </c>
      <c r="G97" s="7">
        <v>25</v>
      </c>
      <c r="H97" s="6">
        <v>1498.2</v>
      </c>
      <c r="I97" s="7">
        <v>1</v>
      </c>
      <c r="J97" s="6">
        <v>61.115294117647046</v>
      </c>
      <c r="K97" s="7">
        <v>26</v>
      </c>
      <c r="L97" s="6">
        <v>1559.315294117647</v>
      </c>
      <c r="M97" s="7">
        <v>14</v>
      </c>
      <c r="N97" s="6">
        <v>798.77777777777783</v>
      </c>
      <c r="O97" s="7">
        <v>0</v>
      </c>
      <c r="P97" s="6">
        <v>0</v>
      </c>
      <c r="Q97" s="7">
        <v>14</v>
      </c>
      <c r="R97" s="10">
        <v>798.77777777777783</v>
      </c>
      <c r="S97" s="125">
        <v>0</v>
      </c>
      <c r="T97" s="130">
        <v>0</v>
      </c>
      <c r="U97" s="133">
        <v>14</v>
      </c>
      <c r="V97" s="134">
        <v>798.77777777777783</v>
      </c>
      <c r="W97" s="135">
        <v>0</v>
      </c>
      <c r="X97" s="137">
        <v>0</v>
      </c>
      <c r="Y97" s="7">
        <f t="shared" ref="Y97:Y107" si="39">C97-W97</f>
        <v>42</v>
      </c>
      <c r="Z97" s="6">
        <f t="shared" ref="Z97:Z107" si="40">D97-X97</f>
        <v>2537.16</v>
      </c>
    </row>
    <row r="98" spans="1:28" ht="17.25" customHeight="1">
      <c r="A98" s="5">
        <v>2</v>
      </c>
      <c r="B98" s="110" t="s">
        <v>3</v>
      </c>
      <c r="C98" s="7">
        <v>113</v>
      </c>
      <c r="D98" s="6">
        <v>5527.1559989999996</v>
      </c>
      <c r="E98" s="7">
        <v>21</v>
      </c>
      <c r="F98" s="6">
        <v>1068.4783809523808</v>
      </c>
      <c r="G98" s="7">
        <v>92</v>
      </c>
      <c r="H98" s="6">
        <v>4458.677618047619</v>
      </c>
      <c r="I98" s="7">
        <v>0</v>
      </c>
      <c r="J98" s="6">
        <v>0</v>
      </c>
      <c r="K98" s="7">
        <v>92</v>
      </c>
      <c r="L98" s="6">
        <v>4458.677618047619</v>
      </c>
      <c r="M98" s="7">
        <v>62</v>
      </c>
      <c r="N98" s="6">
        <v>2814.8409523809519</v>
      </c>
      <c r="O98" s="7">
        <v>0</v>
      </c>
      <c r="P98" s="6">
        <v>0</v>
      </c>
      <c r="Q98" s="9">
        <v>62</v>
      </c>
      <c r="R98" s="10">
        <v>2814.8409523809519</v>
      </c>
      <c r="S98" s="125">
        <v>17</v>
      </c>
      <c r="T98" s="130">
        <v>939.99828571428566</v>
      </c>
      <c r="U98" s="133">
        <v>45</v>
      </c>
      <c r="V98" s="134">
        <v>1874.8426666666662</v>
      </c>
      <c r="W98" s="135">
        <v>35</v>
      </c>
      <c r="X98" s="137">
        <v>1887.21</v>
      </c>
      <c r="Y98" s="7">
        <f t="shared" si="39"/>
        <v>78</v>
      </c>
      <c r="Z98" s="6">
        <f t="shared" si="40"/>
        <v>3639.9459989999996</v>
      </c>
    </row>
    <row r="99" spans="1:28" ht="17.25" customHeight="1">
      <c r="A99" s="5">
        <v>3</v>
      </c>
      <c r="B99" s="110" t="s">
        <v>4</v>
      </c>
      <c r="C99" s="7">
        <v>6</v>
      </c>
      <c r="D99" s="6">
        <v>828.83600000000001</v>
      </c>
      <c r="E99" s="7">
        <v>1</v>
      </c>
      <c r="F99" s="6">
        <v>139.69999999999999</v>
      </c>
      <c r="G99" s="7">
        <v>5</v>
      </c>
      <c r="H99" s="6">
        <v>689.13599999999997</v>
      </c>
      <c r="I99" s="7">
        <v>0</v>
      </c>
      <c r="J99" s="6">
        <v>0</v>
      </c>
      <c r="K99" s="7">
        <v>5</v>
      </c>
      <c r="L99" s="6">
        <v>689.13599999999997</v>
      </c>
      <c r="M99" s="7">
        <v>3</v>
      </c>
      <c r="N99" s="6">
        <v>419.09999999999997</v>
      </c>
      <c r="O99" s="7">
        <v>0</v>
      </c>
      <c r="P99" s="6">
        <v>0</v>
      </c>
      <c r="Q99" s="9">
        <v>3</v>
      </c>
      <c r="R99" s="10">
        <v>419.09999999999997</v>
      </c>
      <c r="S99" s="125">
        <v>3</v>
      </c>
      <c r="T99" s="130">
        <v>419.09999999999997</v>
      </c>
      <c r="U99" s="133">
        <v>0</v>
      </c>
      <c r="V99" s="134">
        <v>0</v>
      </c>
      <c r="W99" s="135">
        <v>4</v>
      </c>
      <c r="X99" s="137">
        <v>558.79999999999995</v>
      </c>
      <c r="Y99" s="7">
        <f t="shared" si="39"/>
        <v>2</v>
      </c>
      <c r="Z99" s="6">
        <f t="shared" si="40"/>
        <v>270.03600000000006</v>
      </c>
      <c r="AA99" s="11"/>
      <c r="AB99" s="11"/>
    </row>
    <row r="100" spans="1:28" ht="17.25" customHeight="1">
      <c r="A100" s="5">
        <v>4</v>
      </c>
      <c r="B100" s="110" t="s">
        <v>6</v>
      </c>
      <c r="C100" s="7">
        <v>86</v>
      </c>
      <c r="D100" s="6">
        <v>12642.5</v>
      </c>
      <c r="E100" s="7">
        <v>33</v>
      </c>
      <c r="F100" s="6">
        <v>4855.8190277777776</v>
      </c>
      <c r="G100" s="7">
        <v>15</v>
      </c>
      <c r="H100" s="6">
        <v>2219.7322222222219</v>
      </c>
      <c r="I100" s="7">
        <v>26</v>
      </c>
      <c r="J100" s="6">
        <v>3861.6433333333334</v>
      </c>
      <c r="K100" s="7">
        <v>41</v>
      </c>
      <c r="L100" s="6">
        <v>6081.3755555555554</v>
      </c>
      <c r="M100" s="7">
        <v>8</v>
      </c>
      <c r="N100" s="6">
        <v>1151.5494444444444</v>
      </c>
      <c r="O100" s="7">
        <v>9</v>
      </c>
      <c r="P100" s="6">
        <v>1386.886</v>
      </c>
      <c r="Q100" s="9">
        <v>17</v>
      </c>
      <c r="R100" s="10">
        <v>2538.4354444444443</v>
      </c>
      <c r="S100" s="125">
        <v>0</v>
      </c>
      <c r="T100" s="130">
        <v>0</v>
      </c>
      <c r="U100" s="133">
        <v>17</v>
      </c>
      <c r="V100" s="134">
        <v>2538.4354444444443</v>
      </c>
      <c r="W100" s="135">
        <v>0</v>
      </c>
      <c r="X100" s="137">
        <v>0</v>
      </c>
      <c r="Y100" s="7">
        <f t="shared" si="39"/>
        <v>86</v>
      </c>
      <c r="Z100" s="6">
        <f t="shared" si="40"/>
        <v>12642.5</v>
      </c>
    </row>
    <row r="101" spans="1:28" ht="17.25" customHeight="1">
      <c r="A101" s="5">
        <v>5</v>
      </c>
      <c r="B101" s="110" t="s">
        <v>5</v>
      </c>
      <c r="C101" s="7">
        <v>12</v>
      </c>
      <c r="D101" s="6">
        <v>804.51840000000004</v>
      </c>
      <c r="E101" s="7">
        <v>4</v>
      </c>
      <c r="F101" s="6">
        <v>228.00960000000001</v>
      </c>
      <c r="G101" s="7">
        <v>3</v>
      </c>
      <c r="H101" s="6">
        <v>189.00479999999999</v>
      </c>
      <c r="I101" s="7">
        <v>1</v>
      </c>
      <c r="J101" s="6">
        <v>77.500799999999998</v>
      </c>
      <c r="K101" s="7">
        <v>4</v>
      </c>
      <c r="L101" s="6">
        <v>266.50559999999996</v>
      </c>
      <c r="M101" s="7">
        <v>3</v>
      </c>
      <c r="N101" s="6">
        <v>189.00479999999999</v>
      </c>
      <c r="O101" s="7">
        <v>0</v>
      </c>
      <c r="P101" s="6">
        <v>0</v>
      </c>
      <c r="Q101" s="9">
        <v>3</v>
      </c>
      <c r="R101" s="10">
        <v>189.00479999999999</v>
      </c>
      <c r="S101" s="125">
        <v>3</v>
      </c>
      <c r="T101" s="130">
        <v>189.00479999999999</v>
      </c>
      <c r="U101" s="133">
        <v>0</v>
      </c>
      <c r="V101" s="134">
        <v>0</v>
      </c>
      <c r="W101" s="135">
        <v>7</v>
      </c>
      <c r="X101" s="137">
        <v>417.01440000000002</v>
      </c>
      <c r="Y101" s="7">
        <f t="shared" si="39"/>
        <v>5</v>
      </c>
      <c r="Z101" s="6">
        <f t="shared" si="40"/>
        <v>387.50400000000002</v>
      </c>
    </row>
    <row r="102" spans="1:28" ht="17.25" customHeight="1">
      <c r="A102" s="5">
        <v>6</v>
      </c>
      <c r="B102" s="110" t="s">
        <v>7</v>
      </c>
      <c r="C102" s="7">
        <v>4</v>
      </c>
      <c r="D102" s="6">
        <v>1876.6799999999998</v>
      </c>
      <c r="E102" s="7">
        <v>3</v>
      </c>
      <c r="F102" s="6">
        <v>1407.5099999999998</v>
      </c>
      <c r="G102" s="7">
        <v>1</v>
      </c>
      <c r="H102" s="6">
        <v>469.16999999999996</v>
      </c>
      <c r="I102" s="7">
        <v>0</v>
      </c>
      <c r="J102" s="6">
        <v>0</v>
      </c>
      <c r="K102" s="7">
        <v>1</v>
      </c>
      <c r="L102" s="6">
        <v>469.16999999999996</v>
      </c>
      <c r="M102" s="7">
        <v>1</v>
      </c>
      <c r="N102" s="6">
        <v>469.16999999999996</v>
      </c>
      <c r="O102" s="7">
        <v>0</v>
      </c>
      <c r="P102" s="6">
        <v>0</v>
      </c>
      <c r="Q102" s="9">
        <v>1</v>
      </c>
      <c r="R102" s="10">
        <v>469.16999999999996</v>
      </c>
      <c r="S102" s="125">
        <v>1</v>
      </c>
      <c r="T102" s="130">
        <v>469.16999999999996</v>
      </c>
      <c r="U102" s="133">
        <v>0</v>
      </c>
      <c r="V102" s="134">
        <v>0</v>
      </c>
      <c r="W102" s="135">
        <v>4</v>
      </c>
      <c r="X102" s="137">
        <v>1876.6799999999998</v>
      </c>
      <c r="Y102" s="7">
        <f t="shared" si="39"/>
        <v>0</v>
      </c>
      <c r="Z102" s="6">
        <f t="shared" si="40"/>
        <v>0</v>
      </c>
    </row>
    <row r="103" spans="1:28" ht="17.25" customHeight="1">
      <c r="A103" s="5">
        <v>7</v>
      </c>
      <c r="B103" s="110" t="s">
        <v>8</v>
      </c>
      <c r="C103" s="7">
        <v>28</v>
      </c>
      <c r="D103" s="6">
        <v>17559.640599999999</v>
      </c>
      <c r="E103" s="7">
        <v>8</v>
      </c>
      <c r="F103" s="6">
        <v>5273.9413704761901</v>
      </c>
      <c r="G103" s="7">
        <v>14</v>
      </c>
      <c r="H103" s="6">
        <v>5836.3271428571425</v>
      </c>
      <c r="I103" s="7">
        <v>4</v>
      </c>
      <c r="J103" s="6">
        <v>4288.6753000000008</v>
      </c>
      <c r="K103" s="7">
        <v>18</v>
      </c>
      <c r="L103" s="6">
        <v>10125.002442857143</v>
      </c>
      <c r="M103" s="7">
        <v>8</v>
      </c>
      <c r="N103" s="6">
        <v>3452.5771428571429</v>
      </c>
      <c r="O103" s="7">
        <v>2.5</v>
      </c>
      <c r="P103" s="6">
        <v>2684.5118466666672</v>
      </c>
      <c r="Q103" s="9">
        <v>10.5</v>
      </c>
      <c r="R103" s="10">
        <v>6137.0889895238106</v>
      </c>
      <c r="S103" s="125">
        <v>1</v>
      </c>
      <c r="T103" s="130">
        <v>524.3271428571428</v>
      </c>
      <c r="U103" s="133">
        <v>9.5</v>
      </c>
      <c r="V103" s="134">
        <v>5612.7618466666681</v>
      </c>
      <c r="W103" s="135">
        <v>7</v>
      </c>
      <c r="X103" s="137">
        <v>3670.2899999999995</v>
      </c>
      <c r="Y103" s="7">
        <f t="shared" si="39"/>
        <v>21</v>
      </c>
      <c r="Z103" s="6">
        <f t="shared" si="40"/>
        <v>13889.3506</v>
      </c>
    </row>
    <row r="104" spans="1:28" ht="17.25" customHeight="1">
      <c r="A104" s="5">
        <v>8</v>
      </c>
      <c r="B104" s="110" t="s">
        <v>10</v>
      </c>
      <c r="C104" s="7">
        <v>12</v>
      </c>
      <c r="D104" s="6">
        <v>2700</v>
      </c>
      <c r="E104" s="7">
        <v>0</v>
      </c>
      <c r="F104" s="6">
        <v>0</v>
      </c>
      <c r="G104" s="7">
        <v>0</v>
      </c>
      <c r="H104" s="6">
        <v>0</v>
      </c>
      <c r="I104" s="7">
        <v>2</v>
      </c>
      <c r="J104" s="6">
        <v>450</v>
      </c>
      <c r="K104" s="7">
        <v>2</v>
      </c>
      <c r="L104" s="6">
        <v>450</v>
      </c>
      <c r="M104" s="7">
        <v>0</v>
      </c>
      <c r="N104" s="6">
        <v>0</v>
      </c>
      <c r="O104" s="7">
        <v>0</v>
      </c>
      <c r="P104" s="6">
        <v>0</v>
      </c>
      <c r="Q104" s="9">
        <v>0</v>
      </c>
      <c r="R104" s="10">
        <v>0</v>
      </c>
      <c r="S104" s="125">
        <v>0</v>
      </c>
      <c r="T104" s="130">
        <v>0</v>
      </c>
      <c r="U104" s="133">
        <v>0</v>
      </c>
      <c r="V104" s="134">
        <v>0</v>
      </c>
      <c r="W104" s="135">
        <v>0</v>
      </c>
      <c r="X104" s="137">
        <v>0</v>
      </c>
      <c r="Y104" s="7">
        <f t="shared" si="39"/>
        <v>12</v>
      </c>
      <c r="Z104" s="6">
        <f t="shared" si="40"/>
        <v>2700</v>
      </c>
    </row>
    <row r="105" spans="1:28" ht="17.25" customHeight="1">
      <c r="A105" s="5">
        <v>9</v>
      </c>
      <c r="B105" s="110" t="s">
        <v>9</v>
      </c>
      <c r="C105" s="7">
        <v>2</v>
      </c>
      <c r="D105" s="6">
        <v>1680.12</v>
      </c>
      <c r="E105" s="7">
        <v>0</v>
      </c>
      <c r="F105" s="6">
        <v>0</v>
      </c>
      <c r="G105" s="7">
        <v>0</v>
      </c>
      <c r="H105" s="6">
        <v>0</v>
      </c>
      <c r="I105" s="7">
        <v>1</v>
      </c>
      <c r="J105" s="6">
        <v>840.06</v>
      </c>
      <c r="K105" s="7">
        <v>1</v>
      </c>
      <c r="L105" s="6">
        <v>840.06</v>
      </c>
      <c r="M105" s="7">
        <v>0</v>
      </c>
      <c r="N105" s="6">
        <v>0</v>
      </c>
      <c r="O105" s="7">
        <v>0</v>
      </c>
      <c r="P105" s="6">
        <v>0</v>
      </c>
      <c r="Q105" s="9">
        <v>0</v>
      </c>
      <c r="R105" s="10">
        <v>0</v>
      </c>
      <c r="S105" s="125">
        <v>0</v>
      </c>
      <c r="T105" s="130">
        <v>0</v>
      </c>
      <c r="U105" s="133">
        <v>0</v>
      </c>
      <c r="V105" s="134">
        <v>0</v>
      </c>
      <c r="W105" s="135">
        <v>0</v>
      </c>
      <c r="X105" s="137">
        <v>0</v>
      </c>
      <c r="Y105" s="7">
        <f t="shared" si="39"/>
        <v>2</v>
      </c>
      <c r="Z105" s="6">
        <f t="shared" si="40"/>
        <v>1680.12</v>
      </c>
    </row>
    <row r="106" spans="1:28" ht="17.25" customHeight="1">
      <c r="A106" s="5">
        <v>10</v>
      </c>
      <c r="B106" s="110" t="s">
        <v>11</v>
      </c>
      <c r="C106" s="7">
        <v>9</v>
      </c>
      <c r="D106" s="6">
        <v>86488.154999999999</v>
      </c>
      <c r="E106" s="7">
        <v>0.5</v>
      </c>
      <c r="F106" s="6">
        <v>4804.8975</v>
      </c>
      <c r="G106" s="7">
        <v>0</v>
      </c>
      <c r="H106" s="6">
        <v>0</v>
      </c>
      <c r="I106" s="7">
        <v>1</v>
      </c>
      <c r="J106" s="6">
        <v>9609.7950000000001</v>
      </c>
      <c r="K106" s="7">
        <v>1</v>
      </c>
      <c r="L106" s="6">
        <v>9609.7950000000001</v>
      </c>
      <c r="M106" s="7">
        <v>0</v>
      </c>
      <c r="N106" s="6">
        <v>0</v>
      </c>
      <c r="O106" s="7">
        <v>0.5</v>
      </c>
      <c r="P106" s="6">
        <v>4804.8975</v>
      </c>
      <c r="Q106" s="9">
        <v>0.5</v>
      </c>
      <c r="R106" s="10">
        <v>4804.8975</v>
      </c>
      <c r="S106" s="125">
        <v>0</v>
      </c>
      <c r="T106" s="130">
        <v>0</v>
      </c>
      <c r="U106" s="133">
        <v>0.5</v>
      </c>
      <c r="V106" s="134">
        <v>4804.8975</v>
      </c>
      <c r="W106" s="135">
        <v>0</v>
      </c>
      <c r="X106" s="137">
        <v>0</v>
      </c>
      <c r="Y106" s="7">
        <f t="shared" si="39"/>
        <v>9</v>
      </c>
      <c r="Z106" s="6">
        <f t="shared" si="40"/>
        <v>86488.154999999999</v>
      </c>
    </row>
    <row r="107" spans="1:28" ht="17.25" customHeight="1">
      <c r="A107" s="24">
        <v>11</v>
      </c>
      <c r="B107" s="110" t="s">
        <v>12</v>
      </c>
      <c r="C107" s="7">
        <v>18</v>
      </c>
      <c r="D107" s="6">
        <v>523.03319999999997</v>
      </c>
      <c r="E107" s="7">
        <v>1</v>
      </c>
      <c r="F107" s="6">
        <v>3.1122000000000001</v>
      </c>
      <c r="G107" s="7">
        <v>17</v>
      </c>
      <c r="H107" s="6">
        <v>519.92099999999994</v>
      </c>
      <c r="I107" s="7">
        <v>0</v>
      </c>
      <c r="J107" s="6">
        <v>0</v>
      </c>
      <c r="K107" s="7">
        <v>17</v>
      </c>
      <c r="L107" s="6">
        <v>519.92099999999994</v>
      </c>
      <c r="M107" s="7">
        <v>3</v>
      </c>
      <c r="N107" s="6">
        <v>9.9684000000000008</v>
      </c>
      <c r="O107" s="7">
        <v>0</v>
      </c>
      <c r="P107" s="6">
        <v>0</v>
      </c>
      <c r="Q107" s="9">
        <v>3</v>
      </c>
      <c r="R107" s="10">
        <v>9.9684000000000008</v>
      </c>
      <c r="S107" s="125">
        <v>3</v>
      </c>
      <c r="T107" s="130">
        <v>9.9684000000000008</v>
      </c>
      <c r="U107" s="133">
        <v>0</v>
      </c>
      <c r="V107" s="134">
        <v>0</v>
      </c>
      <c r="W107" s="135">
        <v>4</v>
      </c>
      <c r="X107" s="137">
        <v>13.0806</v>
      </c>
      <c r="Y107" s="7">
        <f t="shared" si="39"/>
        <v>14</v>
      </c>
      <c r="Z107" s="6">
        <f t="shared" si="40"/>
        <v>509.95259999999996</v>
      </c>
    </row>
    <row r="108" spans="1:28" ht="17.25" customHeight="1">
      <c r="A108" s="326" t="s">
        <v>17</v>
      </c>
      <c r="B108" s="327"/>
      <c r="C108" s="122">
        <f t="shared" ref="C108" si="41">SUM(C97:C107)</f>
        <v>332</v>
      </c>
      <c r="D108" s="123">
        <f t="shared" ref="D108" si="42">SUM(D97:D107)</f>
        <v>133167.799199</v>
      </c>
      <c r="E108" s="122">
        <f t="shared" ref="E108" si="43">SUM(E97:E107)</f>
        <v>71.5</v>
      </c>
      <c r="F108" s="123">
        <f t="shared" ref="F108" si="44">SUM(F97:F107)</f>
        <v>17781.468079206348</v>
      </c>
      <c r="G108" s="122">
        <f t="shared" ref="G108" si="45">SUM(G97:G107)</f>
        <v>172</v>
      </c>
      <c r="H108" s="123">
        <f t="shared" ref="H108" si="46">SUM(H97:H107)</f>
        <v>15880.168783126983</v>
      </c>
      <c r="I108" s="122">
        <f t="shared" ref="I108" si="47">SUM(I97:I107)</f>
        <v>36</v>
      </c>
      <c r="J108" s="123">
        <f t="shared" ref="J108" si="48">SUM(J97:J107)</f>
        <v>19188.789727450981</v>
      </c>
      <c r="K108" s="122">
        <f>SUM(K97:K107)</f>
        <v>208</v>
      </c>
      <c r="L108" s="123">
        <f t="shared" ref="L108" si="49">SUM(L97:L107)</f>
        <v>35068.95851057797</v>
      </c>
      <c r="M108" s="122">
        <f t="shared" ref="M108" si="50">SUM(M97:M107)</f>
        <v>102</v>
      </c>
      <c r="N108" s="123">
        <f t="shared" ref="N108" si="51">SUM(N97:N107)</f>
        <v>9304.9885174603169</v>
      </c>
      <c r="O108" s="122">
        <f t="shared" ref="O108" si="52">SUM(O97:O107)</f>
        <v>12</v>
      </c>
      <c r="P108" s="123">
        <f t="shared" ref="P108" si="53">SUM(P97:P107)</f>
        <v>8876.2953466666677</v>
      </c>
      <c r="Q108" s="122">
        <f t="shared" ref="Q108" si="54">SUM(Q97:Q107)</f>
        <v>114</v>
      </c>
      <c r="R108" s="123">
        <f t="shared" ref="R108" si="55">SUM(R97:R107)</f>
        <v>18181.283864126985</v>
      </c>
      <c r="S108" s="122">
        <f t="shared" ref="S108" si="56">SUM(S97:S107)</f>
        <v>28</v>
      </c>
      <c r="T108" s="123">
        <f t="shared" ref="T108:X108" si="57">SUM(T97:T107)</f>
        <v>2551.5686285714287</v>
      </c>
      <c r="U108" s="122">
        <f t="shared" ref="U108" si="58">SUM(U97:U107)</f>
        <v>86</v>
      </c>
      <c r="V108" s="123">
        <f>SUM(V97:V107)</f>
        <v>15629.715235555555</v>
      </c>
      <c r="W108" s="122">
        <f t="shared" si="57"/>
        <v>61</v>
      </c>
      <c r="X108" s="123">
        <f t="shared" si="57"/>
        <v>8423.0749999999989</v>
      </c>
      <c r="Y108" s="122">
        <f t="shared" ref="Y108:Z108" si="59">SUM(Y97:Y107)</f>
        <v>271</v>
      </c>
      <c r="Z108" s="123">
        <f t="shared" si="59"/>
        <v>124744.724199</v>
      </c>
    </row>
    <row r="109" spans="1:28" s="30" customFormat="1" ht="12" hidden="1" customHeight="1">
      <c r="A109" s="27"/>
      <c r="B109" s="27"/>
      <c r="C109" s="28"/>
      <c r="D109" s="29"/>
      <c r="E109" s="28"/>
      <c r="F109" s="29"/>
      <c r="G109" s="28"/>
      <c r="H109" s="29"/>
      <c r="I109" s="28"/>
      <c r="J109" s="29"/>
      <c r="K109" s="28"/>
      <c r="L109" s="29"/>
      <c r="M109" s="28"/>
      <c r="N109" s="29"/>
      <c r="O109" s="28"/>
      <c r="P109" s="29"/>
      <c r="Q109" s="28"/>
      <c r="R109" s="29"/>
      <c r="S109" s="28"/>
      <c r="T109" s="29"/>
      <c r="U109" s="28"/>
      <c r="V109" s="29"/>
      <c r="W109" s="29"/>
      <c r="X109" s="29"/>
    </row>
    <row r="111" spans="1:28" ht="20.25">
      <c r="A111" s="328" t="s">
        <v>94</v>
      </c>
      <c r="B111" s="328"/>
      <c r="C111" s="328"/>
      <c r="D111" s="328"/>
      <c r="E111" s="328"/>
      <c r="F111" s="328"/>
      <c r="G111" s="328"/>
      <c r="H111" s="328"/>
      <c r="I111" s="328"/>
      <c r="J111" s="328"/>
      <c r="K111" s="328"/>
      <c r="L111" s="328"/>
      <c r="M111" s="328"/>
      <c r="N111" s="328"/>
      <c r="O111" s="328"/>
      <c r="P111" s="328"/>
      <c r="Q111" s="328"/>
      <c r="R111" s="328"/>
      <c r="S111" s="328"/>
      <c r="T111" s="328"/>
      <c r="U111" s="328"/>
      <c r="V111" s="328"/>
      <c r="W111" s="328"/>
      <c r="X111" s="328"/>
      <c r="Y111" s="328"/>
      <c r="Z111" s="328"/>
      <c r="AA111" s="14"/>
    </row>
    <row r="112" spans="1:28" s="106" customFormat="1" ht="15.7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W112" s="104"/>
      <c r="X112" s="104"/>
      <c r="Z112" s="105" t="s">
        <v>91</v>
      </c>
    </row>
    <row r="113" spans="1:28" s="2" customFormat="1" ht="13.5">
      <c r="A113" s="329" t="s">
        <v>0</v>
      </c>
      <c r="B113" s="329" t="s">
        <v>25</v>
      </c>
      <c r="C113" s="346" t="s">
        <v>20</v>
      </c>
      <c r="D113" s="347"/>
      <c r="E113" s="346" t="s">
        <v>19</v>
      </c>
      <c r="F113" s="347"/>
      <c r="G113" s="341" t="s">
        <v>1</v>
      </c>
      <c r="H113" s="342"/>
      <c r="I113" s="342"/>
      <c r="J113" s="342"/>
      <c r="K113" s="342"/>
      <c r="L113" s="343"/>
      <c r="M113" s="344" t="s">
        <v>99</v>
      </c>
      <c r="N113" s="344"/>
      <c r="O113" s="344"/>
      <c r="P113" s="344"/>
      <c r="Q113" s="344"/>
      <c r="R113" s="344"/>
      <c r="S113" s="341" t="s">
        <v>100</v>
      </c>
      <c r="T113" s="342"/>
      <c r="U113" s="342"/>
      <c r="V113" s="343"/>
      <c r="W113" s="341" t="s">
        <v>101</v>
      </c>
      <c r="X113" s="342"/>
      <c r="Y113" s="342"/>
      <c r="Z113" s="343"/>
    </row>
    <row r="114" spans="1:28" s="2" customFormat="1" ht="13.5">
      <c r="A114" s="330"/>
      <c r="B114" s="330"/>
      <c r="C114" s="348"/>
      <c r="D114" s="349"/>
      <c r="E114" s="348"/>
      <c r="F114" s="349"/>
      <c r="G114" s="341" t="s">
        <v>14</v>
      </c>
      <c r="H114" s="343"/>
      <c r="I114" s="341" t="s">
        <v>18</v>
      </c>
      <c r="J114" s="343"/>
      <c r="K114" s="341" t="s">
        <v>21</v>
      </c>
      <c r="L114" s="343"/>
      <c r="M114" s="341" t="s">
        <v>14</v>
      </c>
      <c r="N114" s="343"/>
      <c r="O114" s="341" t="s">
        <v>18</v>
      </c>
      <c r="P114" s="343"/>
      <c r="Q114" s="341" t="s">
        <v>28</v>
      </c>
      <c r="R114" s="343"/>
      <c r="S114" s="344" t="s">
        <v>93</v>
      </c>
      <c r="T114" s="344"/>
      <c r="U114" s="344" t="s">
        <v>27</v>
      </c>
      <c r="V114" s="344"/>
      <c r="W114" s="340" t="s">
        <v>102</v>
      </c>
      <c r="X114" s="340"/>
      <c r="Y114" s="340" t="s">
        <v>103</v>
      </c>
      <c r="Z114" s="340"/>
    </row>
    <row r="115" spans="1:28" s="2" customFormat="1" ht="13.5">
      <c r="A115" s="345"/>
      <c r="B115" s="345"/>
      <c r="C115" s="3" t="s">
        <v>24</v>
      </c>
      <c r="D115" s="119" t="s">
        <v>15</v>
      </c>
      <c r="E115" s="3" t="s">
        <v>24</v>
      </c>
      <c r="F115" s="119" t="s">
        <v>15</v>
      </c>
      <c r="G115" s="3" t="s">
        <v>24</v>
      </c>
      <c r="H115" s="119" t="s">
        <v>16</v>
      </c>
      <c r="I115" s="3" t="s">
        <v>24</v>
      </c>
      <c r="J115" s="119" t="s">
        <v>15</v>
      </c>
      <c r="K115" s="3" t="s">
        <v>24</v>
      </c>
      <c r="L115" s="119" t="s">
        <v>15</v>
      </c>
      <c r="M115" s="3" t="s">
        <v>24</v>
      </c>
      <c r="N115" s="119" t="s">
        <v>16</v>
      </c>
      <c r="O115" s="3" t="s">
        <v>24</v>
      </c>
      <c r="P115" s="119" t="s">
        <v>15</v>
      </c>
      <c r="Q115" s="3" t="s">
        <v>24</v>
      </c>
      <c r="R115" s="119" t="s">
        <v>15</v>
      </c>
      <c r="S115" s="3" t="s">
        <v>24</v>
      </c>
      <c r="T115" s="120" t="s">
        <v>15</v>
      </c>
      <c r="U115" s="3" t="s">
        <v>24</v>
      </c>
      <c r="V115" s="119" t="s">
        <v>15</v>
      </c>
      <c r="W115" s="3" t="s">
        <v>24</v>
      </c>
      <c r="X115" s="120" t="s">
        <v>15</v>
      </c>
      <c r="Y115" s="3" t="s">
        <v>24</v>
      </c>
      <c r="Z115" s="119" t="s">
        <v>15</v>
      </c>
    </row>
    <row r="116" spans="1:28" ht="17.25" customHeight="1">
      <c r="A116" s="5">
        <v>1</v>
      </c>
      <c r="B116" s="107" t="s">
        <v>13</v>
      </c>
      <c r="C116" s="7">
        <v>49</v>
      </c>
      <c r="D116" s="6">
        <v>3579.0149999999994</v>
      </c>
      <c r="E116" s="7">
        <v>0</v>
      </c>
      <c r="F116" s="6">
        <v>0</v>
      </c>
      <c r="G116" s="7">
        <v>22</v>
      </c>
      <c r="H116" s="6">
        <v>1513.0549999999998</v>
      </c>
      <c r="I116" s="7">
        <v>1</v>
      </c>
      <c r="J116" s="6">
        <v>102.7</v>
      </c>
      <c r="K116" s="7">
        <f>G116+I116</f>
        <v>23</v>
      </c>
      <c r="L116" s="6">
        <f>H116+J116</f>
        <v>1615.7549999999999</v>
      </c>
      <c r="M116" s="7">
        <v>15</v>
      </c>
      <c r="N116" s="6">
        <v>1041.855</v>
      </c>
      <c r="O116" s="7">
        <v>0</v>
      </c>
      <c r="P116" s="6">
        <v>0</v>
      </c>
      <c r="Q116" s="7">
        <f t="shared" ref="Q116:Q124" si="60">M116+O116</f>
        <v>15</v>
      </c>
      <c r="R116" s="10">
        <f>N116+P116</f>
        <v>1041.855</v>
      </c>
      <c r="S116" s="125">
        <v>15</v>
      </c>
      <c r="T116" s="130">
        <v>1041.855</v>
      </c>
      <c r="U116" s="133">
        <f t="shared" ref="U116:U124" si="61">Q116-S116</f>
        <v>0</v>
      </c>
      <c r="V116" s="134">
        <f t="shared" ref="V116:V124" si="62">R116-T116</f>
        <v>0</v>
      </c>
      <c r="W116" s="135">
        <v>15</v>
      </c>
      <c r="X116" s="136">
        <v>1041.855</v>
      </c>
      <c r="Y116" s="9">
        <f t="shared" ref="Y116:Y124" si="63">C116-W116</f>
        <v>34</v>
      </c>
      <c r="Z116" s="115">
        <f t="shared" ref="Z116:Z124" si="64">D116-X116</f>
        <v>2537.1599999999994</v>
      </c>
      <c r="AA116" s="22"/>
    </row>
    <row r="117" spans="1:28" ht="17.25" customHeight="1">
      <c r="A117" s="5">
        <v>2</v>
      </c>
      <c r="B117" s="107" t="s">
        <v>3</v>
      </c>
      <c r="C117" s="7">
        <f>9+133</f>
        <v>142</v>
      </c>
      <c r="D117" s="6">
        <f>497.25+7671.904</f>
        <v>8169.1540000000005</v>
      </c>
      <c r="E117" s="7">
        <v>11</v>
      </c>
      <c r="F117" s="6">
        <v>744.85583333333341</v>
      </c>
      <c r="G117" s="7">
        <v>80</v>
      </c>
      <c r="H117" s="6">
        <v>4041.4281666666666</v>
      </c>
      <c r="I117" s="7">
        <v>11</v>
      </c>
      <c r="J117" s="6">
        <v>869.95652173913038</v>
      </c>
      <c r="K117" s="7">
        <f t="shared" ref="K117:K124" si="65">G117+I117</f>
        <v>91</v>
      </c>
      <c r="L117" s="6">
        <f t="shared" ref="L117:L124" si="66">H117+J117</f>
        <v>4911.3846884057966</v>
      </c>
      <c r="M117" s="7">
        <v>69</v>
      </c>
      <c r="N117" s="6">
        <v>3489.7898809523804</v>
      </c>
      <c r="O117" s="7">
        <f>7+9</f>
        <v>16</v>
      </c>
      <c r="P117" s="6">
        <f>387+450</f>
        <v>837</v>
      </c>
      <c r="Q117" s="9">
        <f t="shared" si="60"/>
        <v>85</v>
      </c>
      <c r="R117" s="10">
        <f t="shared" ref="R117:R124" si="67">N117+P117</f>
        <v>4326.7898809523804</v>
      </c>
      <c r="S117" s="125">
        <v>64</v>
      </c>
      <c r="T117" s="130">
        <v>3258.4641666666666</v>
      </c>
      <c r="U117" s="133">
        <f t="shared" si="61"/>
        <v>21</v>
      </c>
      <c r="V117" s="134">
        <f t="shared" si="62"/>
        <v>1068.3257142857137</v>
      </c>
      <c r="W117" s="135">
        <v>75</v>
      </c>
      <c r="X117" s="136">
        <v>4003.3199999999997</v>
      </c>
      <c r="Y117" s="9">
        <f t="shared" si="63"/>
        <v>67</v>
      </c>
      <c r="Z117" s="115">
        <f t="shared" si="64"/>
        <v>4165.8340000000007</v>
      </c>
      <c r="AA117" s="23"/>
      <c r="AB117" s="11"/>
    </row>
    <row r="118" spans="1:28" ht="17.25" customHeight="1">
      <c r="A118" s="5">
        <v>3</v>
      </c>
      <c r="B118" s="107" t="s">
        <v>6</v>
      </c>
      <c r="C118" s="7">
        <v>89</v>
      </c>
      <c r="D118" s="6">
        <v>12583.800000000001</v>
      </c>
      <c r="E118" s="7">
        <v>29</v>
      </c>
      <c r="F118" s="6">
        <v>3892.7633928571431</v>
      </c>
      <c r="G118" s="7">
        <v>19</v>
      </c>
      <c r="H118" s="6">
        <v>2432.6366071428574</v>
      </c>
      <c r="I118" s="7">
        <v>24</v>
      </c>
      <c r="J118" s="6">
        <v>3789.13</v>
      </c>
      <c r="K118" s="7">
        <f t="shared" si="65"/>
        <v>43</v>
      </c>
      <c r="L118" s="6">
        <f t="shared" si="66"/>
        <v>6221.7666071428575</v>
      </c>
      <c r="M118" s="7">
        <v>17</v>
      </c>
      <c r="N118" s="6">
        <v>2159.7178571428572</v>
      </c>
      <c r="O118" s="7">
        <v>18</v>
      </c>
      <c r="P118" s="6">
        <v>2807</v>
      </c>
      <c r="Q118" s="9">
        <f t="shared" si="60"/>
        <v>35</v>
      </c>
      <c r="R118" s="10">
        <f t="shared" si="67"/>
        <v>4966.7178571428576</v>
      </c>
      <c r="S118" s="125">
        <v>9</v>
      </c>
      <c r="T118" s="130">
        <v>1052.1178571428572</v>
      </c>
      <c r="U118" s="133">
        <f t="shared" si="61"/>
        <v>26</v>
      </c>
      <c r="V118" s="134">
        <f t="shared" si="62"/>
        <v>3914.6000000000004</v>
      </c>
      <c r="W118" s="135">
        <v>31</v>
      </c>
      <c r="X118" s="136">
        <v>4003.6</v>
      </c>
      <c r="Y118" s="9">
        <f t="shared" si="63"/>
        <v>58</v>
      </c>
      <c r="Z118" s="115">
        <f t="shared" si="64"/>
        <v>8580.2000000000007</v>
      </c>
    </row>
    <row r="119" spans="1:28" ht="17.25" customHeight="1">
      <c r="A119" s="5">
        <v>4</v>
      </c>
      <c r="B119" s="107" t="s">
        <v>5</v>
      </c>
      <c r="C119" s="7">
        <v>12</v>
      </c>
      <c r="D119" s="6">
        <v>804.51840000000004</v>
      </c>
      <c r="E119" s="7">
        <v>3</v>
      </c>
      <c r="F119" s="6">
        <v>171.00720000000001</v>
      </c>
      <c r="G119" s="7">
        <v>4</v>
      </c>
      <c r="H119" s="6">
        <v>246.00720000000001</v>
      </c>
      <c r="I119" s="7">
        <v>0</v>
      </c>
      <c r="J119" s="6">
        <v>0</v>
      </c>
      <c r="K119" s="7">
        <f t="shared" si="65"/>
        <v>4</v>
      </c>
      <c r="L119" s="6">
        <f t="shared" si="66"/>
        <v>246.00720000000001</v>
      </c>
      <c r="M119" s="7">
        <v>1</v>
      </c>
      <c r="N119" s="6">
        <v>57.002400000000002</v>
      </c>
      <c r="O119" s="7">
        <v>0</v>
      </c>
      <c r="P119" s="6">
        <v>0</v>
      </c>
      <c r="Q119" s="9">
        <f t="shared" si="60"/>
        <v>1</v>
      </c>
      <c r="R119" s="10">
        <f t="shared" si="67"/>
        <v>57.002400000000002</v>
      </c>
      <c r="S119" s="125">
        <v>0</v>
      </c>
      <c r="T119" s="130">
        <v>0</v>
      </c>
      <c r="U119" s="133">
        <f t="shared" si="61"/>
        <v>1</v>
      </c>
      <c r="V119" s="134">
        <f t="shared" si="62"/>
        <v>57.002400000000002</v>
      </c>
      <c r="W119" s="135">
        <v>0</v>
      </c>
      <c r="X119" s="136">
        <v>0</v>
      </c>
      <c r="Y119" s="9">
        <f t="shared" si="63"/>
        <v>12</v>
      </c>
      <c r="Z119" s="115">
        <f t="shared" si="64"/>
        <v>804.51840000000004</v>
      </c>
    </row>
    <row r="120" spans="1:28" ht="17.25" customHeight="1">
      <c r="A120" s="5">
        <v>5</v>
      </c>
      <c r="B120" s="107" t="s">
        <v>4</v>
      </c>
      <c r="C120" s="7">
        <v>10</v>
      </c>
      <c r="D120" s="6">
        <v>1327.836</v>
      </c>
      <c r="E120" s="7">
        <v>2</v>
      </c>
      <c r="F120" s="6">
        <v>249.5</v>
      </c>
      <c r="G120" s="7">
        <v>8</v>
      </c>
      <c r="H120" s="6">
        <v>1078.336</v>
      </c>
      <c r="I120" s="7">
        <v>0</v>
      </c>
      <c r="J120" s="6">
        <v>0</v>
      </c>
      <c r="K120" s="7">
        <f t="shared" si="65"/>
        <v>8</v>
      </c>
      <c r="L120" s="6">
        <f t="shared" si="66"/>
        <v>1078.336</v>
      </c>
      <c r="M120" s="7">
        <v>3</v>
      </c>
      <c r="N120" s="6">
        <v>389.2</v>
      </c>
      <c r="O120" s="7">
        <v>0</v>
      </c>
      <c r="P120" s="6">
        <v>0</v>
      </c>
      <c r="Q120" s="9">
        <f t="shared" si="60"/>
        <v>3</v>
      </c>
      <c r="R120" s="10">
        <f t="shared" si="67"/>
        <v>389.2</v>
      </c>
      <c r="S120" s="125">
        <v>2</v>
      </c>
      <c r="T120" s="130">
        <v>249.5</v>
      </c>
      <c r="U120" s="133">
        <f t="shared" si="61"/>
        <v>1</v>
      </c>
      <c r="V120" s="134">
        <f t="shared" si="62"/>
        <v>139.69999999999999</v>
      </c>
      <c r="W120" s="135">
        <v>4</v>
      </c>
      <c r="X120" s="136">
        <v>499</v>
      </c>
      <c r="Y120" s="9">
        <f t="shared" si="63"/>
        <v>6</v>
      </c>
      <c r="Z120" s="115">
        <f t="shared" si="64"/>
        <v>828.83600000000001</v>
      </c>
    </row>
    <row r="121" spans="1:28" ht="17.25" customHeight="1">
      <c r="A121" s="5">
        <v>6</v>
      </c>
      <c r="B121" s="107" t="s">
        <v>7</v>
      </c>
      <c r="C121" s="7">
        <v>4</v>
      </c>
      <c r="D121" s="6">
        <v>1876.6799999999998</v>
      </c>
      <c r="E121" s="7">
        <v>3</v>
      </c>
      <c r="F121" s="6">
        <v>1407.5099999999998</v>
      </c>
      <c r="G121" s="7">
        <v>1</v>
      </c>
      <c r="H121" s="6">
        <v>469.16999999999996</v>
      </c>
      <c r="I121" s="7">
        <v>0</v>
      </c>
      <c r="J121" s="6">
        <v>0</v>
      </c>
      <c r="K121" s="7">
        <f t="shared" si="65"/>
        <v>1</v>
      </c>
      <c r="L121" s="6">
        <f t="shared" si="66"/>
        <v>469.16999999999996</v>
      </c>
      <c r="M121" s="7">
        <v>0</v>
      </c>
      <c r="N121" s="6">
        <v>0</v>
      </c>
      <c r="O121" s="7">
        <v>0</v>
      </c>
      <c r="P121" s="6">
        <v>0</v>
      </c>
      <c r="Q121" s="9">
        <f t="shared" si="60"/>
        <v>0</v>
      </c>
      <c r="R121" s="10">
        <f t="shared" si="67"/>
        <v>0</v>
      </c>
      <c r="S121" s="125">
        <v>0</v>
      </c>
      <c r="T121" s="130">
        <v>0</v>
      </c>
      <c r="U121" s="133">
        <f t="shared" si="61"/>
        <v>0</v>
      </c>
      <c r="V121" s="134">
        <f t="shared" si="62"/>
        <v>0</v>
      </c>
      <c r="W121" s="135">
        <v>0</v>
      </c>
      <c r="X121" s="136">
        <v>0</v>
      </c>
      <c r="Y121" s="9">
        <f t="shared" si="63"/>
        <v>4</v>
      </c>
      <c r="Z121" s="115">
        <f t="shared" si="64"/>
        <v>1876.6799999999998</v>
      </c>
    </row>
    <row r="122" spans="1:28" ht="17.25" customHeight="1">
      <c r="A122" s="5">
        <v>7</v>
      </c>
      <c r="B122" s="107" t="s">
        <v>8</v>
      </c>
      <c r="C122" s="7">
        <v>32</v>
      </c>
      <c r="D122" s="6">
        <v>18846.440600000002</v>
      </c>
      <c r="E122" s="7">
        <v>6</v>
      </c>
      <c r="F122" s="6">
        <v>2873.6379831932773</v>
      </c>
      <c r="G122" s="7">
        <v>18</v>
      </c>
      <c r="H122" s="6">
        <v>7395.4520168067229</v>
      </c>
      <c r="I122" s="7">
        <v>1</v>
      </c>
      <c r="J122" s="6">
        <v>1047.6301200000003</v>
      </c>
      <c r="K122" s="7">
        <f t="shared" si="65"/>
        <v>19</v>
      </c>
      <c r="L122" s="6">
        <f t="shared" si="66"/>
        <v>8443.0821368067227</v>
      </c>
      <c r="M122" s="7">
        <v>17</v>
      </c>
      <c r="N122" s="6">
        <v>6871.1248739495804</v>
      </c>
      <c r="O122" s="7">
        <v>2</v>
      </c>
      <c r="P122" s="6">
        <v>2128</v>
      </c>
      <c r="Q122" s="9">
        <f t="shared" si="60"/>
        <v>19</v>
      </c>
      <c r="R122" s="10">
        <f t="shared" si="67"/>
        <v>8999.1248739495804</v>
      </c>
      <c r="S122" s="125">
        <v>15</v>
      </c>
      <c r="T122" s="130">
        <v>5822.4705882352946</v>
      </c>
      <c r="U122" s="133">
        <f t="shared" si="61"/>
        <v>4</v>
      </c>
      <c r="V122" s="134">
        <f t="shared" si="62"/>
        <v>3176.6542857142858</v>
      </c>
      <c r="W122" s="135">
        <v>17</v>
      </c>
      <c r="X122" s="136">
        <v>6598.8</v>
      </c>
      <c r="Y122" s="9">
        <f t="shared" si="63"/>
        <v>15</v>
      </c>
      <c r="Z122" s="115">
        <f t="shared" si="64"/>
        <v>12247.640600000002</v>
      </c>
    </row>
    <row r="123" spans="1:28" ht="17.25" customHeight="1">
      <c r="A123" s="5">
        <v>8</v>
      </c>
      <c r="B123" s="107" t="s">
        <v>11</v>
      </c>
      <c r="C123" s="7">
        <v>9</v>
      </c>
      <c r="D123" s="6">
        <v>86488.154999999999</v>
      </c>
      <c r="E123" s="7">
        <v>0</v>
      </c>
      <c r="F123" s="6">
        <v>0</v>
      </c>
      <c r="G123" s="7">
        <v>0</v>
      </c>
      <c r="H123" s="6">
        <v>0</v>
      </c>
      <c r="I123" s="7">
        <v>1</v>
      </c>
      <c r="J123" s="6">
        <v>9609.7950000000001</v>
      </c>
      <c r="K123" s="7">
        <f t="shared" si="65"/>
        <v>1</v>
      </c>
      <c r="L123" s="6">
        <f t="shared" si="66"/>
        <v>9609.7950000000001</v>
      </c>
      <c r="M123" s="7">
        <v>0</v>
      </c>
      <c r="N123" s="6">
        <v>0</v>
      </c>
      <c r="O123" s="7">
        <v>0.5</v>
      </c>
      <c r="P123" s="6">
        <v>4805</v>
      </c>
      <c r="Q123" s="9">
        <f t="shared" si="60"/>
        <v>0.5</v>
      </c>
      <c r="R123" s="10">
        <f t="shared" si="67"/>
        <v>4805</v>
      </c>
      <c r="S123" s="125">
        <v>0</v>
      </c>
      <c r="T123" s="130">
        <v>0</v>
      </c>
      <c r="U123" s="133">
        <f t="shared" si="61"/>
        <v>0.5</v>
      </c>
      <c r="V123" s="134">
        <f t="shared" si="62"/>
        <v>4805</v>
      </c>
      <c r="W123" s="135">
        <v>0</v>
      </c>
      <c r="X123" s="136">
        <v>0</v>
      </c>
      <c r="Y123" s="9">
        <f t="shared" si="63"/>
        <v>9</v>
      </c>
      <c r="Z123" s="115">
        <f t="shared" si="64"/>
        <v>86488.154999999999</v>
      </c>
    </row>
    <row r="124" spans="1:28" ht="17.25" customHeight="1">
      <c r="A124" s="5">
        <v>9</v>
      </c>
      <c r="B124" s="107" t="s">
        <v>12</v>
      </c>
      <c r="C124" s="7">
        <v>34</v>
      </c>
      <c r="D124" s="6">
        <v>466.87260000000003</v>
      </c>
      <c r="E124" s="7">
        <v>0</v>
      </c>
      <c r="F124" s="6">
        <v>0</v>
      </c>
      <c r="G124" s="7">
        <v>34</v>
      </c>
      <c r="H124" s="6">
        <v>466.87260000000003</v>
      </c>
      <c r="I124" s="7">
        <v>0</v>
      </c>
      <c r="J124" s="6">
        <v>0</v>
      </c>
      <c r="K124" s="7">
        <f t="shared" si="65"/>
        <v>34</v>
      </c>
      <c r="L124" s="6">
        <f t="shared" si="66"/>
        <v>466.87260000000003</v>
      </c>
      <c r="M124" s="7">
        <v>27</v>
      </c>
      <c r="N124" s="6">
        <v>397.64370000000002</v>
      </c>
      <c r="O124" s="7">
        <v>0</v>
      </c>
      <c r="P124" s="6">
        <v>0</v>
      </c>
      <c r="Q124" s="9">
        <f t="shared" si="60"/>
        <v>27</v>
      </c>
      <c r="R124" s="10">
        <f t="shared" si="67"/>
        <v>397.64370000000002</v>
      </c>
      <c r="S124" s="125">
        <v>26</v>
      </c>
      <c r="T124" s="130">
        <v>394.53149999999999</v>
      </c>
      <c r="U124" s="133">
        <f t="shared" si="61"/>
        <v>1</v>
      </c>
      <c r="V124" s="134">
        <f t="shared" si="62"/>
        <v>3.1122000000000298</v>
      </c>
      <c r="W124" s="135">
        <v>26</v>
      </c>
      <c r="X124" s="136">
        <v>394.53149999999999</v>
      </c>
      <c r="Y124" s="9">
        <f t="shared" si="63"/>
        <v>8</v>
      </c>
      <c r="Z124" s="115">
        <f t="shared" si="64"/>
        <v>72.34110000000004</v>
      </c>
    </row>
    <row r="125" spans="1:28" ht="17.25" customHeight="1">
      <c r="A125" s="326" t="s">
        <v>17</v>
      </c>
      <c r="B125" s="327"/>
      <c r="C125" s="122">
        <f t="shared" ref="C125:Z125" si="68">SUM(C116:C124)</f>
        <v>381</v>
      </c>
      <c r="D125" s="123">
        <f t="shared" si="68"/>
        <v>134142.47159999999</v>
      </c>
      <c r="E125" s="122">
        <f t="shared" si="68"/>
        <v>54</v>
      </c>
      <c r="F125" s="123">
        <f t="shared" si="68"/>
        <v>9339.2744093837537</v>
      </c>
      <c r="G125" s="122">
        <f t="shared" si="68"/>
        <v>186</v>
      </c>
      <c r="H125" s="123">
        <f t="shared" si="68"/>
        <v>17642.957590616246</v>
      </c>
      <c r="I125" s="122">
        <f t="shared" si="68"/>
        <v>38</v>
      </c>
      <c r="J125" s="123">
        <f t="shared" si="68"/>
        <v>15419.211641739132</v>
      </c>
      <c r="K125" s="122">
        <f t="shared" si="68"/>
        <v>224</v>
      </c>
      <c r="L125" s="123">
        <f t="shared" si="68"/>
        <v>33062.16923235538</v>
      </c>
      <c r="M125" s="122">
        <f t="shared" si="68"/>
        <v>149</v>
      </c>
      <c r="N125" s="124">
        <f t="shared" si="68"/>
        <v>14406.33371204482</v>
      </c>
      <c r="O125" s="125">
        <f t="shared" si="68"/>
        <v>36.5</v>
      </c>
      <c r="P125" s="124">
        <f t="shared" si="68"/>
        <v>10577</v>
      </c>
      <c r="Q125" s="125">
        <f t="shared" si="68"/>
        <v>185.5</v>
      </c>
      <c r="R125" s="124">
        <f t="shared" si="68"/>
        <v>24983.33371204482</v>
      </c>
      <c r="S125" s="125">
        <f t="shared" si="68"/>
        <v>131</v>
      </c>
      <c r="T125" s="126">
        <f t="shared" si="68"/>
        <v>11818.939112044818</v>
      </c>
      <c r="U125" s="127">
        <f t="shared" si="68"/>
        <v>54.5</v>
      </c>
      <c r="V125" s="128">
        <f t="shared" si="68"/>
        <v>13164.3946</v>
      </c>
      <c r="W125" s="125">
        <f t="shared" si="68"/>
        <v>168</v>
      </c>
      <c r="X125" s="126">
        <f t="shared" si="68"/>
        <v>16541.106500000002</v>
      </c>
      <c r="Y125" s="125">
        <f t="shared" si="68"/>
        <v>213</v>
      </c>
      <c r="Z125" s="126">
        <f t="shared" si="68"/>
        <v>117601.36510000001</v>
      </c>
    </row>
    <row r="127" spans="1:28" ht="22.5" customHeight="1">
      <c r="A127" s="328" t="s">
        <v>283</v>
      </c>
      <c r="B127" s="328"/>
      <c r="C127" s="328"/>
      <c r="D127" s="328"/>
      <c r="E127" s="328"/>
      <c r="F127" s="328"/>
      <c r="G127" s="328"/>
      <c r="H127" s="328"/>
      <c r="I127" s="328"/>
      <c r="J127" s="328"/>
      <c r="K127" s="328"/>
      <c r="L127" s="328"/>
      <c r="M127" s="328"/>
      <c r="N127" s="328"/>
      <c r="O127" s="328"/>
      <c r="P127" s="328"/>
      <c r="Q127" s="328"/>
      <c r="R127" s="328"/>
      <c r="S127" s="328"/>
      <c r="T127" s="328"/>
      <c r="U127" s="328"/>
      <c r="V127" s="328"/>
      <c r="W127" s="328"/>
      <c r="X127" s="328"/>
      <c r="Y127" s="328"/>
      <c r="Z127" s="328"/>
    </row>
    <row r="128" spans="1:28" s="106" customFormat="1" ht="11.25">
      <c r="A128" s="104"/>
      <c r="B128" s="104"/>
      <c r="C128" s="104"/>
      <c r="D128" s="104"/>
      <c r="E128" s="104"/>
      <c r="F128" s="104"/>
      <c r="G128" s="104"/>
      <c r="H128" s="104"/>
      <c r="I128" s="104"/>
      <c r="J128" s="104"/>
      <c r="K128" s="104"/>
      <c r="L128" s="104"/>
      <c r="M128" s="104"/>
      <c r="N128" s="104"/>
      <c r="O128" s="104"/>
      <c r="P128" s="104"/>
      <c r="Q128" s="104"/>
      <c r="R128" s="104"/>
      <c r="S128" s="104"/>
      <c r="T128" s="104"/>
      <c r="U128" s="104"/>
      <c r="W128" s="104"/>
      <c r="X128" s="104"/>
      <c r="Z128" s="105" t="s">
        <v>91</v>
      </c>
    </row>
    <row r="129" spans="1:28" s="2" customFormat="1" ht="13.5">
      <c r="A129" s="329" t="s">
        <v>0</v>
      </c>
      <c r="B129" s="329" t="s">
        <v>25</v>
      </c>
      <c r="C129" s="346" t="s">
        <v>20</v>
      </c>
      <c r="D129" s="347"/>
      <c r="E129" s="346" t="s">
        <v>19</v>
      </c>
      <c r="F129" s="347"/>
      <c r="G129" s="341" t="s">
        <v>1</v>
      </c>
      <c r="H129" s="342"/>
      <c r="I129" s="342"/>
      <c r="J129" s="342"/>
      <c r="K129" s="342"/>
      <c r="L129" s="343"/>
      <c r="M129" s="344" t="s">
        <v>99</v>
      </c>
      <c r="N129" s="344"/>
      <c r="O129" s="344"/>
      <c r="P129" s="344"/>
      <c r="Q129" s="344"/>
      <c r="R129" s="344"/>
      <c r="S129" s="341" t="s">
        <v>100</v>
      </c>
      <c r="T129" s="342"/>
      <c r="U129" s="342"/>
      <c r="V129" s="343"/>
      <c r="W129" s="341" t="s">
        <v>101</v>
      </c>
      <c r="X129" s="342"/>
      <c r="Y129" s="342"/>
      <c r="Z129" s="343"/>
    </row>
    <row r="130" spans="1:28" s="2" customFormat="1" ht="13.5">
      <c r="A130" s="330"/>
      <c r="B130" s="330"/>
      <c r="C130" s="348"/>
      <c r="D130" s="349"/>
      <c r="E130" s="348"/>
      <c r="F130" s="349"/>
      <c r="G130" s="341" t="s">
        <v>14</v>
      </c>
      <c r="H130" s="343"/>
      <c r="I130" s="341" t="s">
        <v>18</v>
      </c>
      <c r="J130" s="343"/>
      <c r="K130" s="341" t="s">
        <v>21</v>
      </c>
      <c r="L130" s="343"/>
      <c r="M130" s="341" t="s">
        <v>14</v>
      </c>
      <c r="N130" s="343"/>
      <c r="O130" s="341" t="s">
        <v>18</v>
      </c>
      <c r="P130" s="343"/>
      <c r="Q130" s="341" t="s">
        <v>28</v>
      </c>
      <c r="R130" s="343"/>
      <c r="S130" s="344" t="s">
        <v>93</v>
      </c>
      <c r="T130" s="344"/>
      <c r="U130" s="344" t="s">
        <v>27</v>
      </c>
      <c r="V130" s="344"/>
      <c r="W130" s="340" t="s">
        <v>102</v>
      </c>
      <c r="X130" s="340"/>
      <c r="Y130" s="340" t="s">
        <v>103</v>
      </c>
      <c r="Z130" s="340"/>
    </row>
    <row r="131" spans="1:28" s="2" customFormat="1" ht="13.5">
      <c r="A131" s="345"/>
      <c r="B131" s="345"/>
      <c r="C131" s="3" t="s">
        <v>24</v>
      </c>
      <c r="D131" s="4" t="s">
        <v>15</v>
      </c>
      <c r="E131" s="3" t="s">
        <v>24</v>
      </c>
      <c r="F131" s="4" t="s">
        <v>15</v>
      </c>
      <c r="G131" s="3" t="s">
        <v>24</v>
      </c>
      <c r="H131" s="4" t="s">
        <v>16</v>
      </c>
      <c r="I131" s="3" t="s">
        <v>24</v>
      </c>
      <c r="J131" s="4" t="s">
        <v>15</v>
      </c>
      <c r="K131" s="3" t="s">
        <v>24</v>
      </c>
      <c r="L131" s="4" t="s">
        <v>15</v>
      </c>
      <c r="M131" s="3" t="s">
        <v>24</v>
      </c>
      <c r="N131" s="4" t="s">
        <v>16</v>
      </c>
      <c r="O131" s="3" t="s">
        <v>24</v>
      </c>
      <c r="P131" s="4" t="s">
        <v>15</v>
      </c>
      <c r="Q131" s="3" t="s">
        <v>24</v>
      </c>
      <c r="R131" s="4" t="s">
        <v>15</v>
      </c>
      <c r="S131" s="3" t="s">
        <v>24</v>
      </c>
      <c r="T131" s="114" t="s">
        <v>15</v>
      </c>
      <c r="U131" s="3" t="s">
        <v>24</v>
      </c>
      <c r="V131" s="4" t="s">
        <v>15</v>
      </c>
      <c r="W131" s="3" t="s">
        <v>24</v>
      </c>
      <c r="X131" s="114" t="s">
        <v>15</v>
      </c>
      <c r="Y131" s="3" t="s">
        <v>24</v>
      </c>
      <c r="Z131" s="31" t="s">
        <v>15</v>
      </c>
    </row>
    <row r="132" spans="1:28" ht="17.25" customHeight="1">
      <c r="A132" s="5">
        <v>1</v>
      </c>
      <c r="B132" s="108" t="s">
        <v>2</v>
      </c>
      <c r="C132" s="7">
        <v>13</v>
      </c>
      <c r="D132" s="6">
        <v>2028.82</v>
      </c>
      <c r="E132" s="7">
        <v>0</v>
      </c>
      <c r="F132" s="6">
        <v>0</v>
      </c>
      <c r="G132" s="7">
        <v>1</v>
      </c>
      <c r="H132" s="6">
        <v>8</v>
      </c>
      <c r="I132" s="7">
        <v>8</v>
      </c>
      <c r="J132" s="6">
        <v>576.42642857142857</v>
      </c>
      <c r="K132" s="7">
        <v>9</v>
      </c>
      <c r="L132" s="8">
        <v>584.42642857142857</v>
      </c>
      <c r="M132" s="9">
        <v>1</v>
      </c>
      <c r="N132" s="8">
        <v>8</v>
      </c>
      <c r="O132" s="9">
        <v>0</v>
      </c>
      <c r="P132" s="10">
        <v>0</v>
      </c>
      <c r="Q132" s="9">
        <v>1</v>
      </c>
      <c r="R132" s="8">
        <v>8</v>
      </c>
      <c r="S132" s="125">
        <v>1</v>
      </c>
      <c r="T132" s="128">
        <v>8</v>
      </c>
      <c r="U132" s="117">
        <v>0</v>
      </c>
      <c r="V132" s="12">
        <v>0</v>
      </c>
      <c r="W132" s="131">
        <v>1</v>
      </c>
      <c r="X132" s="132">
        <v>8</v>
      </c>
      <c r="Y132" s="9">
        <f t="shared" ref="Y132:Y141" si="69">C132-W132</f>
        <v>12</v>
      </c>
      <c r="Z132" s="12">
        <f t="shared" ref="Z132:Z141" si="70">D132-X132</f>
        <v>2020.82</v>
      </c>
      <c r="AA132" s="14"/>
    </row>
    <row r="133" spans="1:28" ht="17.25" customHeight="1">
      <c r="A133" s="5">
        <v>2</v>
      </c>
      <c r="B133" s="109" t="s">
        <v>3</v>
      </c>
      <c r="C133" s="13">
        <v>122</v>
      </c>
      <c r="D133" s="12">
        <v>6204.9999999999991</v>
      </c>
      <c r="E133" s="7">
        <v>21</v>
      </c>
      <c r="F133" s="6">
        <v>933.79796103896115</v>
      </c>
      <c r="G133" s="7">
        <v>57</v>
      </c>
      <c r="H133" s="6">
        <v>2876.3720389610389</v>
      </c>
      <c r="I133" s="7">
        <v>21</v>
      </c>
      <c r="J133" s="6">
        <v>1124.9883333333335</v>
      </c>
      <c r="K133" s="7">
        <v>78</v>
      </c>
      <c r="L133" s="8">
        <v>4001.3603722943726</v>
      </c>
      <c r="M133" s="9">
        <v>62</v>
      </c>
      <c r="N133" s="8">
        <v>3155.6720389610391</v>
      </c>
      <c r="O133" s="9">
        <v>11</v>
      </c>
      <c r="P133" s="10">
        <v>744.85583333333341</v>
      </c>
      <c r="Q133" s="9">
        <v>73</v>
      </c>
      <c r="R133" s="8">
        <v>3900.5278722943726</v>
      </c>
      <c r="S133" s="125">
        <v>62</v>
      </c>
      <c r="T133" s="128">
        <v>3155.6720389610391</v>
      </c>
      <c r="U133" s="117">
        <v>11</v>
      </c>
      <c r="V133" s="12">
        <v>744.85583333333352</v>
      </c>
      <c r="W133" s="131">
        <v>83</v>
      </c>
      <c r="X133" s="132">
        <v>4089.4700000000003</v>
      </c>
      <c r="Y133" s="9">
        <f t="shared" si="69"/>
        <v>39</v>
      </c>
      <c r="Z133" s="12">
        <f t="shared" si="70"/>
        <v>2115.5299999999988</v>
      </c>
      <c r="AA133" s="14"/>
    </row>
    <row r="134" spans="1:28" ht="17.25" customHeight="1">
      <c r="A134" s="5">
        <v>3</v>
      </c>
      <c r="B134" s="108" t="s">
        <v>4</v>
      </c>
      <c r="C134" s="7">
        <v>9</v>
      </c>
      <c r="D134" s="6">
        <v>1199.2299989999999</v>
      </c>
      <c r="E134" s="7">
        <v>0</v>
      </c>
      <c r="F134" s="6">
        <v>0</v>
      </c>
      <c r="G134" s="7">
        <v>1</v>
      </c>
      <c r="H134" s="6">
        <v>141.42999900000001</v>
      </c>
      <c r="I134" s="7">
        <v>4</v>
      </c>
      <c r="J134" s="6">
        <v>499</v>
      </c>
      <c r="K134" s="7">
        <v>5</v>
      </c>
      <c r="L134" s="8">
        <v>640.42999899999995</v>
      </c>
      <c r="M134" s="9">
        <v>1</v>
      </c>
      <c r="N134" s="8">
        <v>141.42999900000001</v>
      </c>
      <c r="O134" s="9">
        <v>2</v>
      </c>
      <c r="P134" s="10">
        <v>249.5</v>
      </c>
      <c r="Q134" s="9">
        <v>3</v>
      </c>
      <c r="R134" s="8">
        <v>390.92999900000001</v>
      </c>
      <c r="S134" s="125">
        <v>1</v>
      </c>
      <c r="T134" s="128">
        <v>141.42999900000001</v>
      </c>
      <c r="U134" s="117">
        <v>2</v>
      </c>
      <c r="V134" s="12">
        <v>249.5</v>
      </c>
      <c r="W134" s="131">
        <v>1</v>
      </c>
      <c r="X134" s="132">
        <v>141.42999900000001</v>
      </c>
      <c r="Y134" s="9">
        <f t="shared" si="69"/>
        <v>8</v>
      </c>
      <c r="Z134" s="12">
        <f t="shared" si="70"/>
        <v>1057.8</v>
      </c>
    </row>
    <row r="135" spans="1:28" ht="17.25" customHeight="1">
      <c r="A135" s="5">
        <v>4</v>
      </c>
      <c r="B135" s="108" t="s">
        <v>5</v>
      </c>
      <c r="C135" s="7">
        <v>14</v>
      </c>
      <c r="D135" s="6">
        <v>969.53219999999999</v>
      </c>
      <c r="E135" s="7">
        <v>3</v>
      </c>
      <c r="F135" s="6">
        <v>171.00720000000001</v>
      </c>
      <c r="G135" s="7">
        <v>3</v>
      </c>
      <c r="H135" s="6">
        <v>240.0138</v>
      </c>
      <c r="I135" s="7">
        <v>3</v>
      </c>
      <c r="J135" s="6">
        <v>171.00720000000001</v>
      </c>
      <c r="K135" s="7">
        <v>6</v>
      </c>
      <c r="L135" s="8">
        <v>411.02100000000002</v>
      </c>
      <c r="M135" s="9">
        <v>3</v>
      </c>
      <c r="N135" s="8">
        <v>240.0138</v>
      </c>
      <c r="O135" s="9">
        <v>0</v>
      </c>
      <c r="P135" s="10">
        <v>0</v>
      </c>
      <c r="Q135" s="9">
        <v>3</v>
      </c>
      <c r="R135" s="8">
        <v>240.0138</v>
      </c>
      <c r="S135" s="125">
        <v>3</v>
      </c>
      <c r="T135" s="128">
        <v>240.0138</v>
      </c>
      <c r="U135" s="117">
        <v>0</v>
      </c>
      <c r="V135" s="12">
        <v>0</v>
      </c>
      <c r="W135" s="131">
        <v>3</v>
      </c>
      <c r="X135" s="132">
        <v>240.0138</v>
      </c>
      <c r="Y135" s="9">
        <f t="shared" si="69"/>
        <v>11</v>
      </c>
      <c r="Z135" s="12">
        <f t="shared" si="70"/>
        <v>729.51839999999993</v>
      </c>
      <c r="AA135" s="14"/>
    </row>
    <row r="136" spans="1:28" ht="17.25" customHeight="1">
      <c r="A136" s="5">
        <v>5</v>
      </c>
      <c r="B136" s="108" t="s">
        <v>6</v>
      </c>
      <c r="C136" s="7">
        <v>94</v>
      </c>
      <c r="D136" s="6">
        <v>12253.35</v>
      </c>
      <c r="E136" s="7">
        <v>37</v>
      </c>
      <c r="F136" s="6">
        <v>4803.5715909090914</v>
      </c>
      <c r="G136" s="7">
        <v>13</v>
      </c>
      <c r="H136" s="6">
        <v>1662.2534090909089</v>
      </c>
      <c r="I136" s="7">
        <v>23</v>
      </c>
      <c r="J136" s="6">
        <v>3128.8285714285716</v>
      </c>
      <c r="K136" s="7">
        <v>36</v>
      </c>
      <c r="L136" s="8">
        <v>4791.0819805194806</v>
      </c>
      <c r="M136" s="9">
        <v>13</v>
      </c>
      <c r="N136" s="8">
        <v>1662.2534090909089</v>
      </c>
      <c r="O136" s="9">
        <v>25</v>
      </c>
      <c r="P136" s="10">
        <v>3354.8883928571431</v>
      </c>
      <c r="Q136" s="9">
        <v>38</v>
      </c>
      <c r="R136" s="8">
        <v>5017.1418019480516</v>
      </c>
      <c r="S136" s="125">
        <v>13</v>
      </c>
      <c r="T136" s="128">
        <v>1662.2534090909089</v>
      </c>
      <c r="U136" s="117">
        <v>25</v>
      </c>
      <c r="V136" s="12">
        <v>3354.8883928571427</v>
      </c>
      <c r="W136" s="131">
        <v>46</v>
      </c>
      <c r="X136" s="132">
        <v>5927.95</v>
      </c>
      <c r="Y136" s="9">
        <f t="shared" si="69"/>
        <v>48</v>
      </c>
      <c r="Z136" s="12">
        <f t="shared" si="70"/>
        <v>6325.4000000000005</v>
      </c>
    </row>
    <row r="137" spans="1:28" ht="17.25" customHeight="1">
      <c r="A137" s="5">
        <v>6</v>
      </c>
      <c r="B137" s="108" t="s">
        <v>7</v>
      </c>
      <c r="C137" s="7">
        <v>4</v>
      </c>
      <c r="D137" s="6">
        <v>1876.6799999999998</v>
      </c>
      <c r="E137" s="7">
        <v>0</v>
      </c>
      <c r="F137" s="6">
        <v>0</v>
      </c>
      <c r="G137" s="7">
        <v>0</v>
      </c>
      <c r="H137" s="6">
        <v>0</v>
      </c>
      <c r="I137" s="7">
        <v>4</v>
      </c>
      <c r="J137" s="6">
        <v>1876.6799999999998</v>
      </c>
      <c r="K137" s="7">
        <v>4</v>
      </c>
      <c r="L137" s="8">
        <v>1876.6799999999998</v>
      </c>
      <c r="M137" s="9">
        <v>0</v>
      </c>
      <c r="N137" s="8">
        <v>0</v>
      </c>
      <c r="O137" s="9">
        <v>3</v>
      </c>
      <c r="P137" s="10">
        <v>1407.5099999999998</v>
      </c>
      <c r="Q137" s="9">
        <v>3</v>
      </c>
      <c r="R137" s="8">
        <v>1407.5099999999998</v>
      </c>
      <c r="S137" s="125">
        <v>0</v>
      </c>
      <c r="T137" s="128">
        <v>0</v>
      </c>
      <c r="U137" s="117">
        <v>3</v>
      </c>
      <c r="V137" s="12">
        <v>1407.5099999999998</v>
      </c>
      <c r="W137" s="131">
        <v>0</v>
      </c>
      <c r="X137" s="132">
        <v>0</v>
      </c>
      <c r="Y137" s="9">
        <f t="shared" si="69"/>
        <v>4</v>
      </c>
      <c r="Z137" s="12">
        <f t="shared" si="70"/>
        <v>1876.6799999999998</v>
      </c>
    </row>
    <row r="138" spans="1:28" ht="17.25" customHeight="1">
      <c r="A138" s="5">
        <v>7</v>
      </c>
      <c r="B138" s="108" t="s">
        <v>8</v>
      </c>
      <c r="C138" s="7">
        <v>45</v>
      </c>
      <c r="D138" s="6">
        <v>17974.010000000002</v>
      </c>
      <c r="E138" s="7">
        <v>9</v>
      </c>
      <c r="F138" s="6">
        <v>3591.7020000000002</v>
      </c>
      <c r="G138" s="7">
        <v>10</v>
      </c>
      <c r="H138" s="6">
        <v>3377.99</v>
      </c>
      <c r="I138" s="7">
        <v>6</v>
      </c>
      <c r="J138" s="6">
        <v>2737.4755462184871</v>
      </c>
      <c r="K138" s="7">
        <v>16</v>
      </c>
      <c r="L138" s="8">
        <v>6115.4655462184874</v>
      </c>
      <c r="M138" s="9">
        <v>12</v>
      </c>
      <c r="N138" s="8">
        <v>4113.2179999999998</v>
      </c>
      <c r="O138" s="9">
        <v>6</v>
      </c>
      <c r="P138" s="10">
        <v>2873.6379831932773</v>
      </c>
      <c r="Q138" s="9">
        <v>18</v>
      </c>
      <c r="R138" s="8">
        <v>6986.8559831932771</v>
      </c>
      <c r="S138" s="125">
        <v>12</v>
      </c>
      <c r="T138" s="128">
        <v>4113.2179999999998</v>
      </c>
      <c r="U138" s="117">
        <v>6</v>
      </c>
      <c r="V138" s="12">
        <v>2873.6379831932773</v>
      </c>
      <c r="W138" s="131">
        <v>21</v>
      </c>
      <c r="X138" s="132">
        <v>7704.92</v>
      </c>
      <c r="Y138" s="9">
        <f t="shared" si="69"/>
        <v>24</v>
      </c>
      <c r="Z138" s="12">
        <f t="shared" si="70"/>
        <v>10269.090000000002</v>
      </c>
    </row>
    <row r="139" spans="1:28" ht="17.25" customHeight="1">
      <c r="A139" s="5">
        <v>8</v>
      </c>
      <c r="B139" s="108" t="s">
        <v>22</v>
      </c>
      <c r="C139" s="7">
        <v>9</v>
      </c>
      <c r="D139" s="6">
        <v>17460</v>
      </c>
      <c r="E139" s="7">
        <v>8.5</v>
      </c>
      <c r="F139" s="6">
        <v>16490</v>
      </c>
      <c r="G139" s="7">
        <v>0.5</v>
      </c>
      <c r="H139" s="6">
        <v>970</v>
      </c>
      <c r="I139" s="7">
        <v>0</v>
      </c>
      <c r="J139" s="6">
        <v>0</v>
      </c>
      <c r="K139" s="7">
        <v>0.5</v>
      </c>
      <c r="L139" s="8">
        <v>970</v>
      </c>
      <c r="M139" s="9">
        <v>0.5</v>
      </c>
      <c r="N139" s="8">
        <v>970</v>
      </c>
      <c r="O139" s="9">
        <v>0</v>
      </c>
      <c r="P139" s="10">
        <v>0</v>
      </c>
      <c r="Q139" s="9">
        <v>0.5</v>
      </c>
      <c r="R139" s="8">
        <v>970</v>
      </c>
      <c r="S139" s="125">
        <v>0.5</v>
      </c>
      <c r="T139" s="128">
        <v>970</v>
      </c>
      <c r="U139" s="117">
        <v>0</v>
      </c>
      <c r="V139" s="12">
        <v>0</v>
      </c>
      <c r="W139" s="131">
        <v>9</v>
      </c>
      <c r="X139" s="132">
        <v>17460</v>
      </c>
      <c r="Y139" s="9">
        <f t="shared" si="69"/>
        <v>0</v>
      </c>
      <c r="Z139" s="12">
        <f t="shared" si="70"/>
        <v>0</v>
      </c>
    </row>
    <row r="140" spans="1:28" ht="17.25" customHeight="1">
      <c r="A140" s="5">
        <v>9</v>
      </c>
      <c r="B140" s="108" t="s">
        <v>9</v>
      </c>
      <c r="C140" s="7">
        <v>4</v>
      </c>
      <c r="D140" s="6">
        <v>4392.18</v>
      </c>
      <c r="E140" s="7">
        <v>1</v>
      </c>
      <c r="F140" s="6">
        <v>1098.0450000000001</v>
      </c>
      <c r="G140" s="7">
        <v>3</v>
      </c>
      <c r="H140" s="6">
        <v>3294.1350000000002</v>
      </c>
      <c r="I140" s="7">
        <v>0</v>
      </c>
      <c r="J140" s="6">
        <v>0</v>
      </c>
      <c r="K140" s="7">
        <v>3</v>
      </c>
      <c r="L140" s="8">
        <v>3294.1350000000002</v>
      </c>
      <c r="M140" s="9">
        <v>3</v>
      </c>
      <c r="N140" s="8">
        <v>3294.1350000000002</v>
      </c>
      <c r="O140" s="9">
        <v>0</v>
      </c>
      <c r="P140" s="10">
        <v>0</v>
      </c>
      <c r="Q140" s="9">
        <v>3</v>
      </c>
      <c r="R140" s="8">
        <v>3294.1350000000002</v>
      </c>
      <c r="S140" s="125">
        <v>3</v>
      </c>
      <c r="T140" s="128">
        <v>3294.1350000000002</v>
      </c>
      <c r="U140" s="117">
        <v>0</v>
      </c>
      <c r="V140" s="12">
        <v>0</v>
      </c>
      <c r="W140" s="131">
        <v>4</v>
      </c>
      <c r="X140" s="132">
        <v>4392.18</v>
      </c>
      <c r="Y140" s="9">
        <f t="shared" si="69"/>
        <v>0</v>
      </c>
      <c r="Z140" s="12">
        <f t="shared" si="70"/>
        <v>0</v>
      </c>
      <c r="AA140" s="11"/>
      <c r="AB140" s="11"/>
    </row>
    <row r="141" spans="1:28" ht="17.25" customHeight="1">
      <c r="A141" s="5">
        <v>10</v>
      </c>
      <c r="B141" s="108" t="s">
        <v>12</v>
      </c>
      <c r="C141" s="7">
        <v>50</v>
      </c>
      <c r="D141" s="6">
        <v>776.13909999999998</v>
      </c>
      <c r="E141" s="7">
        <v>0</v>
      </c>
      <c r="F141" s="6">
        <v>0</v>
      </c>
      <c r="G141" s="7">
        <v>35</v>
      </c>
      <c r="H141" s="6">
        <v>544.20249999999999</v>
      </c>
      <c r="I141" s="7">
        <v>3</v>
      </c>
      <c r="J141" s="6">
        <v>9.3366000000000007</v>
      </c>
      <c r="K141" s="7">
        <v>38</v>
      </c>
      <c r="L141" s="8">
        <v>553.53909999999996</v>
      </c>
      <c r="M141" s="9">
        <v>29</v>
      </c>
      <c r="N141" s="8">
        <v>517.76049999999998</v>
      </c>
      <c r="O141" s="9">
        <v>0</v>
      </c>
      <c r="P141" s="10">
        <v>0</v>
      </c>
      <c r="Q141" s="9">
        <v>29</v>
      </c>
      <c r="R141" s="8">
        <v>517.76049999999998</v>
      </c>
      <c r="S141" s="125">
        <v>29</v>
      </c>
      <c r="T141" s="128">
        <v>517.76049999999998</v>
      </c>
      <c r="U141" s="117">
        <v>0</v>
      </c>
      <c r="V141" s="12">
        <v>0</v>
      </c>
      <c r="W141" s="131">
        <v>29</v>
      </c>
      <c r="X141" s="132">
        <v>517.76049999999998</v>
      </c>
      <c r="Y141" s="9">
        <f t="shared" si="69"/>
        <v>21</v>
      </c>
      <c r="Z141" s="12">
        <f t="shared" si="70"/>
        <v>258.37860000000001</v>
      </c>
      <c r="AA141" s="14"/>
    </row>
    <row r="142" spans="1:28" ht="17.25" customHeight="1">
      <c r="A142" s="326" t="s">
        <v>17</v>
      </c>
      <c r="B142" s="327"/>
      <c r="C142" s="122">
        <f>SUM(C132:C141)</f>
        <v>364</v>
      </c>
      <c r="D142" s="123">
        <f>SUM(D132:D141)</f>
        <v>65134.941299000006</v>
      </c>
      <c r="E142" s="122">
        <f t="shared" ref="E142:Z142" si="71">SUM(E132:E141)</f>
        <v>79.5</v>
      </c>
      <c r="F142" s="123">
        <f t="shared" si="71"/>
        <v>27088.123751948049</v>
      </c>
      <c r="G142" s="122">
        <f t="shared" si="71"/>
        <v>123.5</v>
      </c>
      <c r="H142" s="123">
        <f t="shared" si="71"/>
        <v>13114.396747051947</v>
      </c>
      <c r="I142" s="122">
        <f t="shared" si="71"/>
        <v>72</v>
      </c>
      <c r="J142" s="123">
        <f t="shared" si="71"/>
        <v>10123.742679551822</v>
      </c>
      <c r="K142" s="122">
        <f t="shared" si="71"/>
        <v>195.5</v>
      </c>
      <c r="L142" s="123">
        <f t="shared" si="71"/>
        <v>23238.139426603775</v>
      </c>
      <c r="M142" s="122">
        <f t="shared" si="71"/>
        <v>124.5</v>
      </c>
      <c r="N142" s="124">
        <f t="shared" si="71"/>
        <v>14102.482747051949</v>
      </c>
      <c r="O142" s="125">
        <f t="shared" si="71"/>
        <v>47</v>
      </c>
      <c r="P142" s="124">
        <f t="shared" si="71"/>
        <v>8630.3922093837537</v>
      </c>
      <c r="Q142" s="125">
        <f t="shared" si="71"/>
        <v>171.5</v>
      </c>
      <c r="R142" s="124">
        <f t="shared" si="71"/>
        <v>22732.874956435702</v>
      </c>
      <c r="S142" s="125">
        <f t="shared" si="71"/>
        <v>124.5</v>
      </c>
      <c r="T142" s="126">
        <f t="shared" si="71"/>
        <v>14102.482747051949</v>
      </c>
      <c r="U142" s="125">
        <f>SUM(U132:U141)</f>
        <v>47</v>
      </c>
      <c r="V142" s="126">
        <f>SUM(V132:V141)</f>
        <v>8630.3922093837537</v>
      </c>
      <c r="W142" s="125">
        <f>SUM(W132:W141)</f>
        <v>197</v>
      </c>
      <c r="X142" s="126">
        <f t="shared" si="71"/>
        <v>40481.724298999994</v>
      </c>
      <c r="Y142" s="125">
        <f t="shared" si="71"/>
        <v>167</v>
      </c>
      <c r="Z142" s="126">
        <f t="shared" si="71"/>
        <v>24653.217000000001</v>
      </c>
      <c r="AA142" s="14"/>
    </row>
    <row r="143" spans="1:28" ht="6" hidden="1" customHeight="1"/>
  </sheetData>
  <mergeCells count="162">
    <mergeCell ref="I42:J42"/>
    <mergeCell ref="K42:L42"/>
    <mergeCell ref="G41:L41"/>
    <mergeCell ref="A71:B71"/>
    <mergeCell ref="A37:B37"/>
    <mergeCell ref="A22:Z22"/>
    <mergeCell ref="A24:A26"/>
    <mergeCell ref="B24:B26"/>
    <mergeCell ref="C24:D25"/>
    <mergeCell ref="E24:F25"/>
    <mergeCell ref="G24:L24"/>
    <mergeCell ref="M24:R24"/>
    <mergeCell ref="S24:V24"/>
    <mergeCell ref="W24:Z24"/>
    <mergeCell ref="G25:H25"/>
    <mergeCell ref="I25:J25"/>
    <mergeCell ref="K25:L25"/>
    <mergeCell ref="M25:N25"/>
    <mergeCell ref="O25:P25"/>
    <mergeCell ref="Q25:R25"/>
    <mergeCell ref="S25:T25"/>
    <mergeCell ref="U25:V25"/>
    <mergeCell ref="W25:X25"/>
    <mergeCell ref="Y25:Z25"/>
    <mergeCell ref="A142:B142"/>
    <mergeCell ref="A58:A60"/>
    <mergeCell ref="B58:B60"/>
    <mergeCell ref="G58:L58"/>
    <mergeCell ref="Q59:R59"/>
    <mergeCell ref="C113:D114"/>
    <mergeCell ref="E113:F114"/>
    <mergeCell ref="C94:D95"/>
    <mergeCell ref="E94:F95"/>
    <mergeCell ref="C75:D76"/>
    <mergeCell ref="E75:F76"/>
    <mergeCell ref="C58:D59"/>
    <mergeCell ref="E58:F59"/>
    <mergeCell ref="B94:B96"/>
    <mergeCell ref="A90:B90"/>
    <mergeCell ref="O95:P95"/>
    <mergeCell ref="Q95:R95"/>
    <mergeCell ref="Q76:R76"/>
    <mergeCell ref="A111:Z111"/>
    <mergeCell ref="A92:Z92"/>
    <mergeCell ref="A73:Z73"/>
    <mergeCell ref="U59:V59"/>
    <mergeCell ref="M59:N59"/>
    <mergeCell ref="G59:H59"/>
    <mergeCell ref="S41:V41"/>
    <mergeCell ref="W41:Z41"/>
    <mergeCell ref="U95:V95"/>
    <mergeCell ref="U76:V76"/>
    <mergeCell ref="A39:Z39"/>
    <mergeCell ref="O59:P59"/>
    <mergeCell ref="A108:B108"/>
    <mergeCell ref="A75:A77"/>
    <mergeCell ref="B75:B77"/>
    <mergeCell ref="G75:L75"/>
    <mergeCell ref="M75:R75"/>
    <mergeCell ref="G76:H76"/>
    <mergeCell ref="I76:J76"/>
    <mergeCell ref="K76:L76"/>
    <mergeCell ref="M76:N76"/>
    <mergeCell ref="O76:P76"/>
    <mergeCell ref="S76:T76"/>
    <mergeCell ref="A56:Z56"/>
    <mergeCell ref="I59:J59"/>
    <mergeCell ref="K59:L59"/>
    <mergeCell ref="A54:B54"/>
    <mergeCell ref="A41:A43"/>
    <mergeCell ref="B41:B43"/>
    <mergeCell ref="G42:H42"/>
    <mergeCell ref="S129:V129"/>
    <mergeCell ref="G94:L94"/>
    <mergeCell ref="G95:H95"/>
    <mergeCell ref="I95:J95"/>
    <mergeCell ref="K95:L95"/>
    <mergeCell ref="M94:R94"/>
    <mergeCell ref="M113:R113"/>
    <mergeCell ref="S95:T95"/>
    <mergeCell ref="S59:T59"/>
    <mergeCell ref="W130:X130"/>
    <mergeCell ref="S42:T42"/>
    <mergeCell ref="W42:X42"/>
    <mergeCell ref="Y42:Z42"/>
    <mergeCell ref="Y59:Z59"/>
    <mergeCell ref="A89:B89"/>
    <mergeCell ref="Y130:Z130"/>
    <mergeCell ref="S130:T130"/>
    <mergeCell ref="S114:T114"/>
    <mergeCell ref="W114:X114"/>
    <mergeCell ref="Y114:Z114"/>
    <mergeCell ref="M95:N95"/>
    <mergeCell ref="S113:V113"/>
    <mergeCell ref="S94:V94"/>
    <mergeCell ref="A129:A131"/>
    <mergeCell ref="B129:B131"/>
    <mergeCell ref="G129:L129"/>
    <mergeCell ref="G130:H130"/>
    <mergeCell ref="I130:J130"/>
    <mergeCell ref="K130:L130"/>
    <mergeCell ref="M130:N130"/>
    <mergeCell ref="O130:P130"/>
    <mergeCell ref="U130:V130"/>
    <mergeCell ref="C129:D130"/>
    <mergeCell ref="M41:R41"/>
    <mergeCell ref="Y76:Z76"/>
    <mergeCell ref="W58:Z58"/>
    <mergeCell ref="W129:Z129"/>
    <mergeCell ref="A127:Z127"/>
    <mergeCell ref="A94:A96"/>
    <mergeCell ref="C41:D42"/>
    <mergeCell ref="E41:F42"/>
    <mergeCell ref="B113:B115"/>
    <mergeCell ref="G113:L113"/>
    <mergeCell ref="A125:B125"/>
    <mergeCell ref="G114:H114"/>
    <mergeCell ref="I114:J114"/>
    <mergeCell ref="K114:L114"/>
    <mergeCell ref="M114:N114"/>
    <mergeCell ref="O114:P114"/>
    <mergeCell ref="U114:V114"/>
    <mergeCell ref="Q114:R114"/>
    <mergeCell ref="A113:A115"/>
    <mergeCell ref="S75:V75"/>
    <mergeCell ref="S58:V58"/>
    <mergeCell ref="E129:F130"/>
    <mergeCell ref="Q130:R130"/>
    <mergeCell ref="M129:R129"/>
    <mergeCell ref="W95:X95"/>
    <mergeCell ref="Y95:Z95"/>
    <mergeCell ref="W113:Z113"/>
    <mergeCell ref="W94:Z94"/>
    <mergeCell ref="W75:Z75"/>
    <mergeCell ref="W76:X76"/>
    <mergeCell ref="M42:N42"/>
    <mergeCell ref="O42:P42"/>
    <mergeCell ref="U42:V42"/>
    <mergeCell ref="Q42:R42"/>
    <mergeCell ref="M58:R58"/>
    <mergeCell ref="W59:X59"/>
    <mergeCell ref="A1:Z1"/>
    <mergeCell ref="A20:B20"/>
    <mergeCell ref="A4:Z4"/>
    <mergeCell ref="A6:A7"/>
    <mergeCell ref="B6:B7"/>
    <mergeCell ref="C6:D7"/>
    <mergeCell ref="E6:F7"/>
    <mergeCell ref="G6:L6"/>
    <mergeCell ref="M6:R6"/>
    <mergeCell ref="S6:V6"/>
    <mergeCell ref="W6:Z6"/>
    <mergeCell ref="G7:H7"/>
    <mergeCell ref="I7:J7"/>
    <mergeCell ref="K7:L7"/>
    <mergeCell ref="M7:N7"/>
    <mergeCell ref="O7:P7"/>
    <mergeCell ref="Q7:R7"/>
    <mergeCell ref="S7:T7"/>
    <mergeCell ref="U7:V7"/>
    <mergeCell ref="W7:X7"/>
    <mergeCell ref="Y7:Z7"/>
  </mergeCells>
  <phoneticPr fontId="3" type="noConversion"/>
  <pageMargins left="0.27559055118110237" right="0.19685039370078741" top="0.55118110236220474" bottom="0.39370078740157483" header="0.31496062992125984" footer="0.19685039370078741"/>
  <pageSetup paperSize="8" scale="88" orientation="landscape" r:id="rId1"/>
  <headerFooter>
    <oddFooter>&amp;C&amp;P/&amp;N</oddFooter>
  </headerFooter>
  <rowBreaks count="4" manualBreakCount="4">
    <brk id="37" max="16383" man="1"/>
    <brk id="72" max="25" man="1"/>
    <brk id="21" max="25" man="1"/>
    <brk id="109" max="16383" man="1"/>
  </row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0"/>
  <sheetViews>
    <sheetView showZeros="0" workbookViewId="0">
      <pane ySplit="5" topLeftCell="A6" activePane="bottomLeft" state="frozen"/>
      <selection pane="bottomLeft" activeCell="P17" sqref="P17"/>
    </sheetView>
  </sheetViews>
  <sheetFormatPr defaultColWidth="9" defaultRowHeight="13.5"/>
  <cols>
    <col min="1" max="1" width="4.125" style="256" customWidth="1"/>
    <col min="2" max="2" width="10.5" style="256" bestFit="1" customWidth="1"/>
    <col min="3" max="3" width="6.5" style="256" hidden="1" customWidth="1"/>
    <col min="4" max="4" width="13.875" style="256" hidden="1" customWidth="1"/>
    <col min="5" max="5" width="8.5" style="256" hidden="1" customWidth="1"/>
    <col min="6" max="6" width="12.75" style="256" hidden="1" customWidth="1"/>
    <col min="7" max="7" width="5.625" style="255" customWidth="1"/>
    <col min="8" max="9" width="12.75" style="256" customWidth="1"/>
    <col min="10" max="10" width="5.5" style="255" customWidth="1"/>
    <col min="11" max="11" width="12.75" style="256" customWidth="1"/>
    <col min="12" max="12" width="13" style="256" customWidth="1"/>
    <col min="13" max="13" width="5.25" style="255" customWidth="1"/>
    <col min="14" max="14" width="12.75" style="256" customWidth="1"/>
    <col min="15" max="15" width="13.375" style="256" customWidth="1"/>
    <col min="16" max="16" width="5.5" style="255" customWidth="1"/>
    <col min="17" max="17" width="11.375" style="256" customWidth="1"/>
    <col min="18" max="18" width="5.125" style="255" customWidth="1"/>
    <col min="19" max="19" width="12" style="256" customWidth="1"/>
    <col min="20" max="20" width="5.625" style="255" customWidth="1"/>
    <col min="21" max="21" width="12" style="256" customWidth="1"/>
    <col min="22" max="22" width="5.5" style="257" customWidth="1"/>
    <col min="23" max="23" width="11.5" style="256" customWidth="1"/>
    <col min="24" max="24" width="12.375" style="256" customWidth="1"/>
    <col min="25" max="25" width="5.5" style="255" customWidth="1"/>
    <col min="26" max="26" width="12.125" style="256" customWidth="1"/>
    <col min="27" max="27" width="15.375" style="256" customWidth="1"/>
    <col min="28" max="16384" width="9" style="256"/>
  </cols>
  <sheetData>
    <row r="1" spans="1:27" s="1" customFormat="1" ht="17.25" customHeight="1">
      <c r="A1" s="287" t="s">
        <v>294</v>
      </c>
      <c r="B1" s="287"/>
      <c r="C1" s="287"/>
      <c r="D1" s="287"/>
      <c r="E1" s="287"/>
      <c r="F1" s="287"/>
      <c r="G1" s="287"/>
      <c r="H1" s="287"/>
      <c r="I1" s="287"/>
      <c r="J1" s="287"/>
      <c r="K1" s="287"/>
      <c r="L1" s="287"/>
      <c r="M1" s="287"/>
      <c r="N1" s="287"/>
      <c r="O1" s="287"/>
      <c r="P1" s="287"/>
      <c r="Q1" s="287"/>
      <c r="R1" s="287"/>
      <c r="S1" s="287"/>
      <c r="T1" s="287"/>
      <c r="U1" s="287"/>
      <c r="V1" s="287"/>
      <c r="W1" s="287"/>
      <c r="X1" s="287"/>
      <c r="Y1" s="287"/>
      <c r="Z1" s="287"/>
      <c r="AA1" s="287"/>
    </row>
    <row r="2" spans="1:27" s="250" customFormat="1" ht="15" customHeight="1">
      <c r="A2" s="261"/>
      <c r="B2" s="261"/>
      <c r="C2" s="261"/>
      <c r="D2" s="261"/>
      <c r="E2" s="261"/>
      <c r="F2" s="261"/>
      <c r="G2" s="261"/>
      <c r="H2" s="261"/>
      <c r="I2" s="261"/>
      <c r="J2" s="261"/>
      <c r="K2" s="261"/>
      <c r="L2" s="261"/>
      <c r="M2" s="261"/>
      <c r="N2" s="261"/>
      <c r="O2" s="261"/>
      <c r="P2" s="261"/>
      <c r="Q2" s="261"/>
      <c r="R2" s="261"/>
      <c r="S2" s="261"/>
      <c r="T2" s="261"/>
      <c r="U2" s="261"/>
      <c r="V2" s="261"/>
      <c r="W2" s="261"/>
      <c r="X2" s="261"/>
      <c r="Y2" s="261"/>
      <c r="Z2" s="261"/>
      <c r="AA2" s="261"/>
    </row>
    <row r="3" spans="1:27" s="252" customFormat="1" ht="23.25" customHeight="1">
      <c r="A3" s="358" t="s">
        <v>353</v>
      </c>
      <c r="B3" s="358"/>
      <c r="C3" s="358"/>
      <c r="D3" s="358"/>
      <c r="E3" s="358"/>
      <c r="F3" s="358"/>
      <c r="G3" s="358"/>
      <c r="H3" s="358"/>
      <c r="I3" s="358"/>
      <c r="J3" s="358"/>
      <c r="K3" s="358"/>
      <c r="L3" s="358"/>
      <c r="M3" s="358"/>
      <c r="N3" s="358"/>
      <c r="O3" s="358"/>
      <c r="P3" s="358"/>
      <c r="Q3" s="358"/>
      <c r="R3" s="358"/>
      <c r="S3" s="358"/>
      <c r="T3" s="358"/>
      <c r="U3" s="358"/>
      <c r="V3" s="358"/>
      <c r="W3" s="358"/>
      <c r="X3" s="358"/>
      <c r="Y3" s="358"/>
      <c r="Z3" s="358"/>
      <c r="AA3" s="358"/>
    </row>
    <row r="4" spans="1:27" s="252" customFormat="1">
      <c r="A4" s="248"/>
      <c r="B4" s="248"/>
      <c r="C4" s="248"/>
      <c r="D4" s="248"/>
      <c r="E4" s="248"/>
      <c r="F4" s="248"/>
      <c r="G4" s="249"/>
      <c r="H4" s="248"/>
      <c r="I4" s="248"/>
      <c r="J4" s="249"/>
      <c r="K4" s="248"/>
      <c r="L4" s="248"/>
      <c r="M4" s="249"/>
      <c r="N4" s="248"/>
      <c r="O4" s="248"/>
      <c r="P4" s="249"/>
      <c r="Q4" s="248"/>
      <c r="R4" s="249"/>
      <c r="S4" s="248"/>
      <c r="T4" s="249"/>
      <c r="U4" s="248"/>
      <c r="V4" s="249"/>
      <c r="W4" s="248"/>
      <c r="X4" s="248"/>
      <c r="Y4" s="249"/>
      <c r="Z4" s="250"/>
      <c r="AA4" s="251" t="s">
        <v>328</v>
      </c>
    </row>
    <row r="5" spans="1:27" s="252" customFormat="1" ht="27.75" customHeight="1">
      <c r="A5" s="355" t="s">
        <v>329</v>
      </c>
      <c r="B5" s="355" t="s">
        <v>354</v>
      </c>
      <c r="C5" s="331" t="s">
        <v>20</v>
      </c>
      <c r="D5" s="332"/>
      <c r="E5" s="331" t="s">
        <v>355</v>
      </c>
      <c r="F5" s="332"/>
      <c r="G5" s="335" t="s">
        <v>1</v>
      </c>
      <c r="H5" s="336"/>
      <c r="I5" s="336"/>
      <c r="J5" s="336"/>
      <c r="K5" s="336"/>
      <c r="L5" s="336"/>
      <c r="M5" s="336"/>
      <c r="N5" s="337"/>
      <c r="O5" s="235" t="s">
        <v>356</v>
      </c>
      <c r="P5" s="335" t="s">
        <v>359</v>
      </c>
      <c r="Q5" s="336"/>
      <c r="R5" s="336"/>
      <c r="S5" s="336"/>
      <c r="T5" s="336"/>
      <c r="U5" s="337"/>
      <c r="V5" s="335" t="s">
        <v>360</v>
      </c>
      <c r="W5" s="336"/>
      <c r="X5" s="336"/>
      <c r="Y5" s="336"/>
      <c r="Z5" s="336"/>
      <c r="AA5" s="337"/>
    </row>
    <row r="6" spans="1:27" s="247" customFormat="1" ht="27.75" customHeight="1">
      <c r="A6" s="356"/>
      <c r="B6" s="356"/>
      <c r="C6" s="333"/>
      <c r="D6" s="334"/>
      <c r="E6" s="333"/>
      <c r="F6" s="334"/>
      <c r="G6" s="335" t="s">
        <v>361</v>
      </c>
      <c r="H6" s="336"/>
      <c r="I6" s="337"/>
      <c r="J6" s="335" t="s">
        <v>362</v>
      </c>
      <c r="K6" s="336"/>
      <c r="L6" s="337"/>
      <c r="M6" s="335" t="s">
        <v>363</v>
      </c>
      <c r="N6" s="337"/>
      <c r="O6" s="234" t="s">
        <v>364</v>
      </c>
      <c r="P6" s="353" t="s">
        <v>365</v>
      </c>
      <c r="Q6" s="354"/>
      <c r="R6" s="353" t="s">
        <v>366</v>
      </c>
      <c r="S6" s="354"/>
      <c r="T6" s="335" t="s">
        <v>367</v>
      </c>
      <c r="U6" s="337"/>
      <c r="V6" s="335" t="s">
        <v>368</v>
      </c>
      <c r="W6" s="336"/>
      <c r="X6" s="337"/>
      <c r="Y6" s="335" t="s">
        <v>27</v>
      </c>
      <c r="Z6" s="336"/>
      <c r="AA6" s="337"/>
    </row>
    <row r="7" spans="1:27" s="247" customFormat="1" ht="27.75" customHeight="1">
      <c r="A7" s="357"/>
      <c r="B7" s="357"/>
      <c r="C7" s="178" t="s">
        <v>369</v>
      </c>
      <c r="D7" s="236" t="s">
        <v>15</v>
      </c>
      <c r="E7" s="178" t="s">
        <v>369</v>
      </c>
      <c r="F7" s="236" t="s">
        <v>15</v>
      </c>
      <c r="G7" s="239" t="s">
        <v>370</v>
      </c>
      <c r="H7" s="236" t="s">
        <v>371</v>
      </c>
      <c r="I7" s="236" t="s">
        <v>372</v>
      </c>
      <c r="J7" s="239" t="s">
        <v>373</v>
      </c>
      <c r="K7" s="236" t="s">
        <v>357</v>
      </c>
      <c r="L7" s="236" t="s">
        <v>358</v>
      </c>
      <c r="M7" s="178" t="s">
        <v>369</v>
      </c>
      <c r="N7" s="236" t="s">
        <v>15</v>
      </c>
      <c r="O7" s="236" t="s">
        <v>15</v>
      </c>
      <c r="P7" s="239" t="s">
        <v>369</v>
      </c>
      <c r="Q7" s="236" t="s">
        <v>374</v>
      </c>
      <c r="R7" s="239" t="s">
        <v>369</v>
      </c>
      <c r="S7" s="236" t="s">
        <v>15</v>
      </c>
      <c r="T7" s="239" t="s">
        <v>369</v>
      </c>
      <c r="U7" s="236" t="s">
        <v>15</v>
      </c>
      <c r="V7" s="239" t="s">
        <v>375</v>
      </c>
      <c r="W7" s="237" t="s">
        <v>376</v>
      </c>
      <c r="X7" s="237" t="s">
        <v>358</v>
      </c>
      <c r="Y7" s="239" t="s">
        <v>375</v>
      </c>
      <c r="Z7" s="237" t="s">
        <v>376</v>
      </c>
      <c r="AA7" s="260" t="s">
        <v>358</v>
      </c>
    </row>
    <row r="8" spans="1:27" s="247" customFormat="1" ht="27.75" customHeight="1">
      <c r="A8" s="253">
        <v>1</v>
      </c>
      <c r="B8" s="254" t="s">
        <v>2</v>
      </c>
      <c r="C8" s="182">
        <v>15</v>
      </c>
      <c r="D8" s="183">
        <v>1164.8999999999999</v>
      </c>
      <c r="E8" s="183">
        <v>0</v>
      </c>
      <c r="F8" s="183">
        <v>0</v>
      </c>
      <c r="G8" s="240">
        <v>2</v>
      </c>
      <c r="H8" s="183">
        <v>171.8</v>
      </c>
      <c r="I8" s="183">
        <v>171.8</v>
      </c>
      <c r="J8" s="240">
        <v>5</v>
      </c>
      <c r="K8" s="183">
        <v>390</v>
      </c>
      <c r="L8" s="183">
        <v>993.1</v>
      </c>
      <c r="M8" s="241">
        <v>7</v>
      </c>
      <c r="N8" s="184">
        <v>561.79999999999995</v>
      </c>
      <c r="O8" s="184">
        <v>603.09999999999991</v>
      </c>
      <c r="P8" s="240">
        <v>2</v>
      </c>
      <c r="Q8" s="183">
        <v>171.8</v>
      </c>
      <c r="R8" s="240">
        <v>0</v>
      </c>
      <c r="S8" s="183">
        <v>0</v>
      </c>
      <c r="T8" s="242">
        <v>2</v>
      </c>
      <c r="U8" s="189">
        <v>171.8</v>
      </c>
      <c r="V8" s="243">
        <v>2</v>
      </c>
      <c r="W8" s="186">
        <v>171.8</v>
      </c>
      <c r="X8" s="186">
        <v>171.8</v>
      </c>
      <c r="Y8" s="244">
        <v>0</v>
      </c>
      <c r="Z8" s="187">
        <v>0</v>
      </c>
      <c r="AA8" s="245">
        <v>993.09999999999991</v>
      </c>
    </row>
    <row r="9" spans="1:27" s="247" customFormat="1" ht="27.75" customHeight="1">
      <c r="A9" s="253">
        <v>2</v>
      </c>
      <c r="B9" s="254" t="s">
        <v>3</v>
      </c>
      <c r="C9" s="182">
        <v>119</v>
      </c>
      <c r="D9" s="183">
        <v>6234.1699989999997</v>
      </c>
      <c r="E9" s="183">
        <v>0</v>
      </c>
      <c r="F9" s="183">
        <v>0</v>
      </c>
      <c r="G9" s="240">
        <v>101</v>
      </c>
      <c r="H9" s="183">
        <v>5108.5699989999994</v>
      </c>
      <c r="I9" s="183">
        <v>5108.5699989999994</v>
      </c>
      <c r="J9" s="240">
        <v>0</v>
      </c>
      <c r="K9" s="183">
        <v>0</v>
      </c>
      <c r="L9" s="183">
        <v>1125.5999999999999</v>
      </c>
      <c r="M9" s="241">
        <v>101</v>
      </c>
      <c r="N9" s="184">
        <v>5108.5699989999994</v>
      </c>
      <c r="O9" s="184">
        <v>1125.6000000000004</v>
      </c>
      <c r="P9" s="240">
        <v>60</v>
      </c>
      <c r="Q9" s="183">
        <v>2861.8599990000002</v>
      </c>
      <c r="R9" s="240">
        <v>0</v>
      </c>
      <c r="S9" s="183">
        <v>0</v>
      </c>
      <c r="T9" s="242">
        <v>60</v>
      </c>
      <c r="U9" s="189">
        <v>2861.8599990000002</v>
      </c>
      <c r="V9" s="243">
        <v>46</v>
      </c>
      <c r="W9" s="186">
        <v>2106.8599990000002</v>
      </c>
      <c r="X9" s="186">
        <v>2106.8599990000002</v>
      </c>
      <c r="Y9" s="244">
        <v>14</v>
      </c>
      <c r="Z9" s="187">
        <v>755</v>
      </c>
      <c r="AA9" s="245">
        <v>4127.3099999999995</v>
      </c>
    </row>
    <row r="10" spans="1:27" s="247" customFormat="1" ht="27.75" customHeight="1">
      <c r="A10" s="253">
        <v>3</v>
      </c>
      <c r="B10" s="254" t="s">
        <v>6</v>
      </c>
      <c r="C10" s="182">
        <v>117</v>
      </c>
      <c r="D10" s="183">
        <v>14746.325000000001</v>
      </c>
      <c r="E10" s="183">
        <v>62</v>
      </c>
      <c r="F10" s="183">
        <v>8058.8102777777785</v>
      </c>
      <c r="G10" s="240">
        <v>29</v>
      </c>
      <c r="H10" s="183">
        <v>3521.213333333334</v>
      </c>
      <c r="I10" s="183">
        <v>8663.82</v>
      </c>
      <c r="J10" s="240">
        <v>14</v>
      </c>
      <c r="K10" s="183">
        <v>1723.31</v>
      </c>
      <c r="L10" s="183">
        <v>6082.5050000000001</v>
      </c>
      <c r="M10" s="241">
        <v>43</v>
      </c>
      <c r="N10" s="184">
        <v>5244.5233333333344</v>
      </c>
      <c r="O10" s="184">
        <v>1442.9913888888877</v>
      </c>
      <c r="P10" s="240">
        <v>26</v>
      </c>
      <c r="Q10" s="183">
        <v>3175.1700000000005</v>
      </c>
      <c r="R10" s="240">
        <v>5</v>
      </c>
      <c r="S10" s="183">
        <v>594</v>
      </c>
      <c r="T10" s="242">
        <v>31</v>
      </c>
      <c r="U10" s="189">
        <v>3769.1700000000005</v>
      </c>
      <c r="V10" s="243">
        <v>12</v>
      </c>
      <c r="W10" s="186">
        <v>1488.17</v>
      </c>
      <c r="X10" s="186">
        <v>6424.11</v>
      </c>
      <c r="Y10" s="244">
        <v>19</v>
      </c>
      <c r="Z10" s="187">
        <v>2281.0000000000005</v>
      </c>
      <c r="AA10" s="245">
        <v>8322.2150000000001</v>
      </c>
    </row>
    <row r="11" spans="1:27" s="247" customFormat="1" ht="27.75" customHeight="1">
      <c r="A11" s="253">
        <v>4</v>
      </c>
      <c r="B11" s="254" t="s">
        <v>5</v>
      </c>
      <c r="C11" s="182">
        <v>15</v>
      </c>
      <c r="D11" s="183">
        <v>1051.2449999999999</v>
      </c>
      <c r="E11" s="183">
        <v>5</v>
      </c>
      <c r="F11" s="183">
        <v>350.41499999999996</v>
      </c>
      <c r="G11" s="240">
        <v>10</v>
      </c>
      <c r="H11" s="183">
        <v>700.83100000000002</v>
      </c>
      <c r="I11" s="183">
        <v>1051.2449999999999</v>
      </c>
      <c r="J11" s="240">
        <v>0</v>
      </c>
      <c r="K11" s="183">
        <v>0</v>
      </c>
      <c r="L11" s="183">
        <v>0</v>
      </c>
      <c r="M11" s="241">
        <v>10</v>
      </c>
      <c r="N11" s="184">
        <v>700.83100000000002</v>
      </c>
      <c r="O11" s="184">
        <v>-1.00000000009004E-3</v>
      </c>
      <c r="P11" s="240">
        <v>5</v>
      </c>
      <c r="Q11" s="183">
        <v>350.25</v>
      </c>
      <c r="R11" s="240">
        <v>0</v>
      </c>
      <c r="S11" s="183">
        <v>0</v>
      </c>
      <c r="T11" s="242">
        <v>5</v>
      </c>
      <c r="U11" s="189">
        <v>350.25</v>
      </c>
      <c r="V11" s="243">
        <v>3</v>
      </c>
      <c r="W11" s="186">
        <v>210.25</v>
      </c>
      <c r="X11" s="186">
        <v>560.66399999999999</v>
      </c>
      <c r="Y11" s="244">
        <v>2</v>
      </c>
      <c r="Z11" s="187">
        <v>140</v>
      </c>
      <c r="AA11" s="245">
        <v>490.5809999999999</v>
      </c>
    </row>
    <row r="12" spans="1:27" s="247" customFormat="1" ht="27.75" customHeight="1">
      <c r="A12" s="253">
        <v>5</v>
      </c>
      <c r="B12" s="254" t="s">
        <v>4</v>
      </c>
      <c r="C12" s="182">
        <v>8</v>
      </c>
      <c r="D12" s="183">
        <v>1012.9000000000001</v>
      </c>
      <c r="E12" s="183">
        <v>1</v>
      </c>
      <c r="F12" s="183">
        <v>107</v>
      </c>
      <c r="G12" s="240">
        <v>7</v>
      </c>
      <c r="H12" s="183">
        <v>905.90000000000009</v>
      </c>
      <c r="I12" s="183">
        <v>1012.9000000000001</v>
      </c>
      <c r="J12" s="240">
        <v>0</v>
      </c>
      <c r="K12" s="183">
        <v>0</v>
      </c>
      <c r="L12" s="183">
        <v>0</v>
      </c>
      <c r="M12" s="241">
        <v>7</v>
      </c>
      <c r="N12" s="184">
        <v>905.90000000000009</v>
      </c>
      <c r="O12" s="184">
        <v>0</v>
      </c>
      <c r="P12" s="240">
        <v>5</v>
      </c>
      <c r="Q12" s="183">
        <v>632.90000000000009</v>
      </c>
      <c r="R12" s="240">
        <v>0</v>
      </c>
      <c r="S12" s="183">
        <v>0</v>
      </c>
      <c r="T12" s="242">
        <v>5</v>
      </c>
      <c r="U12" s="189">
        <v>632.90000000000009</v>
      </c>
      <c r="V12" s="243">
        <v>5</v>
      </c>
      <c r="W12" s="186">
        <v>632.90000000000009</v>
      </c>
      <c r="X12" s="186">
        <v>632.90000000000009</v>
      </c>
      <c r="Y12" s="244">
        <v>0</v>
      </c>
      <c r="Z12" s="187">
        <v>0</v>
      </c>
      <c r="AA12" s="245">
        <v>380</v>
      </c>
    </row>
    <row r="13" spans="1:27" s="247" customFormat="1" ht="27.75" customHeight="1">
      <c r="A13" s="253">
        <v>6</v>
      </c>
      <c r="B13" s="254" t="s">
        <v>377</v>
      </c>
      <c r="C13" s="182">
        <v>10</v>
      </c>
      <c r="D13" s="183">
        <v>2639.52</v>
      </c>
      <c r="E13" s="183">
        <v>1</v>
      </c>
      <c r="F13" s="183">
        <v>263.952</v>
      </c>
      <c r="G13" s="240">
        <v>0</v>
      </c>
      <c r="H13" s="183">
        <v>0</v>
      </c>
      <c r="I13" s="183">
        <v>0</v>
      </c>
      <c r="J13" s="240">
        <v>6</v>
      </c>
      <c r="K13" s="183">
        <v>1583.712</v>
      </c>
      <c r="L13" s="183">
        <v>2639.52</v>
      </c>
      <c r="M13" s="241">
        <v>6</v>
      </c>
      <c r="N13" s="184">
        <v>1583.712</v>
      </c>
      <c r="O13" s="184">
        <v>791.85600000000022</v>
      </c>
      <c r="P13" s="240">
        <v>0</v>
      </c>
      <c r="Q13" s="183">
        <v>0</v>
      </c>
      <c r="R13" s="240">
        <v>4</v>
      </c>
      <c r="S13" s="183">
        <v>1056</v>
      </c>
      <c r="T13" s="242">
        <v>4</v>
      </c>
      <c r="U13" s="189">
        <v>1056</v>
      </c>
      <c r="V13" s="243">
        <v>0</v>
      </c>
      <c r="W13" s="186">
        <v>0</v>
      </c>
      <c r="X13" s="186">
        <v>0</v>
      </c>
      <c r="Y13" s="244">
        <v>4</v>
      </c>
      <c r="Z13" s="187">
        <v>1056</v>
      </c>
      <c r="AA13" s="245">
        <v>2639.52</v>
      </c>
    </row>
    <row r="14" spans="1:27" s="247" customFormat="1" ht="27.75" customHeight="1">
      <c r="A14" s="253">
        <v>7</v>
      </c>
      <c r="B14" s="254" t="s">
        <v>8</v>
      </c>
      <c r="C14" s="182">
        <v>78</v>
      </c>
      <c r="D14" s="183">
        <v>27732</v>
      </c>
      <c r="E14" s="183">
        <v>31</v>
      </c>
      <c r="F14" s="183">
        <v>10752.506965944271</v>
      </c>
      <c r="G14" s="240">
        <v>1</v>
      </c>
      <c r="H14" s="183">
        <v>393.68</v>
      </c>
      <c r="I14" s="183">
        <v>7480</v>
      </c>
      <c r="J14" s="240">
        <v>25</v>
      </c>
      <c r="K14" s="183">
        <v>8290.3823529411766</v>
      </c>
      <c r="L14" s="183">
        <v>20252</v>
      </c>
      <c r="M14" s="241">
        <v>26</v>
      </c>
      <c r="N14" s="184">
        <v>8684.0623529411769</v>
      </c>
      <c r="O14" s="184">
        <v>8295.4306811145525</v>
      </c>
      <c r="P14" s="240">
        <v>1</v>
      </c>
      <c r="Q14" s="183">
        <v>393.68</v>
      </c>
      <c r="R14" s="240">
        <v>6</v>
      </c>
      <c r="S14" s="183">
        <v>1904</v>
      </c>
      <c r="T14" s="242">
        <v>7</v>
      </c>
      <c r="U14" s="189">
        <v>2297.6799999999998</v>
      </c>
      <c r="V14" s="243">
        <v>1</v>
      </c>
      <c r="W14" s="186">
        <v>393.68</v>
      </c>
      <c r="X14" s="186">
        <v>7480</v>
      </c>
      <c r="Y14" s="244">
        <v>6</v>
      </c>
      <c r="Z14" s="187">
        <v>1903.9999999999998</v>
      </c>
      <c r="AA14" s="245">
        <v>20252</v>
      </c>
    </row>
    <row r="15" spans="1:27" s="247" customFormat="1" ht="27.75" customHeight="1">
      <c r="A15" s="253">
        <v>8</v>
      </c>
      <c r="B15" s="254" t="s">
        <v>378</v>
      </c>
      <c r="C15" s="182">
        <v>7</v>
      </c>
      <c r="D15" s="183">
        <v>11466</v>
      </c>
      <c r="E15" s="183">
        <v>0</v>
      </c>
      <c r="F15" s="183">
        <v>0</v>
      </c>
      <c r="G15" s="240">
        <v>0</v>
      </c>
      <c r="H15" s="183">
        <v>0</v>
      </c>
      <c r="I15" s="183">
        <v>0</v>
      </c>
      <c r="J15" s="240">
        <v>0.5</v>
      </c>
      <c r="K15" s="183">
        <v>819</v>
      </c>
      <c r="L15" s="183">
        <v>11466</v>
      </c>
      <c r="M15" s="241">
        <v>0.5</v>
      </c>
      <c r="N15" s="184">
        <v>819</v>
      </c>
      <c r="O15" s="184">
        <v>10647</v>
      </c>
      <c r="P15" s="240">
        <v>0</v>
      </c>
      <c r="Q15" s="183">
        <v>0</v>
      </c>
      <c r="R15" s="240">
        <v>0</v>
      </c>
      <c r="S15" s="183">
        <v>0</v>
      </c>
      <c r="T15" s="242">
        <v>0</v>
      </c>
      <c r="U15" s="189">
        <v>0</v>
      </c>
      <c r="V15" s="243">
        <v>0</v>
      </c>
      <c r="W15" s="186">
        <v>0</v>
      </c>
      <c r="X15" s="186">
        <v>0</v>
      </c>
      <c r="Y15" s="244">
        <v>0</v>
      </c>
      <c r="Z15" s="187">
        <v>0</v>
      </c>
      <c r="AA15" s="245">
        <v>11466</v>
      </c>
    </row>
    <row r="16" spans="1:27" s="247" customFormat="1" ht="27.75" customHeight="1">
      <c r="A16" s="253">
        <v>9</v>
      </c>
      <c r="B16" s="254" t="s">
        <v>10</v>
      </c>
      <c r="C16" s="182">
        <v>0</v>
      </c>
      <c r="D16" s="183">
        <v>0</v>
      </c>
      <c r="E16" s="183">
        <v>0</v>
      </c>
      <c r="F16" s="183">
        <v>0</v>
      </c>
      <c r="G16" s="240">
        <v>0</v>
      </c>
      <c r="H16" s="183">
        <v>0</v>
      </c>
      <c r="I16" s="183">
        <v>0</v>
      </c>
      <c r="J16" s="240">
        <v>0</v>
      </c>
      <c r="K16" s="183">
        <v>0</v>
      </c>
      <c r="L16" s="183">
        <v>0</v>
      </c>
      <c r="M16" s="241">
        <v>0</v>
      </c>
      <c r="N16" s="184">
        <v>0</v>
      </c>
      <c r="O16" s="184">
        <v>0</v>
      </c>
      <c r="P16" s="240">
        <v>0</v>
      </c>
      <c r="Q16" s="183">
        <v>0</v>
      </c>
      <c r="R16" s="240">
        <v>0</v>
      </c>
      <c r="S16" s="183">
        <v>0</v>
      </c>
      <c r="T16" s="242">
        <v>0</v>
      </c>
      <c r="U16" s="189">
        <v>0</v>
      </c>
      <c r="V16" s="243">
        <v>0</v>
      </c>
      <c r="W16" s="186">
        <v>0</v>
      </c>
      <c r="X16" s="186">
        <v>0</v>
      </c>
      <c r="Y16" s="244">
        <v>0</v>
      </c>
      <c r="Z16" s="187">
        <v>0</v>
      </c>
      <c r="AA16" s="245">
        <v>0</v>
      </c>
    </row>
    <row r="17" spans="1:27" s="247" customFormat="1" ht="27.75" customHeight="1">
      <c r="A17" s="253">
        <v>10</v>
      </c>
      <c r="B17" s="254" t="s">
        <v>9</v>
      </c>
      <c r="C17" s="182">
        <v>7</v>
      </c>
      <c r="D17" s="183">
        <v>4900</v>
      </c>
      <c r="E17" s="183">
        <v>2</v>
      </c>
      <c r="F17" s="183">
        <v>1400</v>
      </c>
      <c r="G17" s="240">
        <v>0</v>
      </c>
      <c r="H17" s="183">
        <v>0</v>
      </c>
      <c r="I17" s="183">
        <v>0</v>
      </c>
      <c r="J17" s="240">
        <v>3</v>
      </c>
      <c r="K17" s="183">
        <v>2100</v>
      </c>
      <c r="L17" s="183">
        <v>4900</v>
      </c>
      <c r="M17" s="241">
        <v>3</v>
      </c>
      <c r="N17" s="184">
        <v>2100</v>
      </c>
      <c r="O17" s="184">
        <v>1400</v>
      </c>
      <c r="P17" s="240">
        <v>0</v>
      </c>
      <c r="Q17" s="183">
        <v>0</v>
      </c>
      <c r="R17" s="240">
        <v>3</v>
      </c>
      <c r="S17" s="183">
        <v>2100</v>
      </c>
      <c r="T17" s="242">
        <v>3</v>
      </c>
      <c r="U17" s="189">
        <v>2100</v>
      </c>
      <c r="V17" s="243">
        <v>0</v>
      </c>
      <c r="W17" s="186">
        <v>0</v>
      </c>
      <c r="X17" s="186">
        <v>0</v>
      </c>
      <c r="Y17" s="244">
        <v>3</v>
      </c>
      <c r="Z17" s="187">
        <v>2100</v>
      </c>
      <c r="AA17" s="245">
        <v>4900</v>
      </c>
    </row>
    <row r="18" spans="1:27" s="247" customFormat="1" ht="27.75" customHeight="1">
      <c r="A18" s="253">
        <v>11</v>
      </c>
      <c r="B18" s="254" t="s">
        <v>11</v>
      </c>
      <c r="C18" s="182">
        <v>17</v>
      </c>
      <c r="D18" s="183">
        <v>160724.655</v>
      </c>
      <c r="E18" s="183">
        <v>7</v>
      </c>
      <c r="F18" s="183">
        <v>67268.565000000002</v>
      </c>
      <c r="G18" s="240">
        <v>0</v>
      </c>
      <c r="H18" s="183">
        <v>0</v>
      </c>
      <c r="I18" s="183">
        <v>0</v>
      </c>
      <c r="J18" s="240">
        <v>1.5</v>
      </c>
      <c r="K18" s="183">
        <v>14249.57625</v>
      </c>
      <c r="L18" s="183">
        <v>160724.655</v>
      </c>
      <c r="M18" s="241">
        <v>1.5</v>
      </c>
      <c r="N18" s="184">
        <v>14249.57625</v>
      </c>
      <c r="O18" s="184">
        <v>79206.513749999998</v>
      </c>
      <c r="P18" s="240">
        <v>0</v>
      </c>
      <c r="Q18" s="183">
        <v>0</v>
      </c>
      <c r="R18" s="240">
        <v>1</v>
      </c>
      <c r="S18" s="183">
        <v>9609.7950000000001</v>
      </c>
      <c r="T18" s="242">
        <v>1</v>
      </c>
      <c r="U18" s="189">
        <v>9609.7950000000001</v>
      </c>
      <c r="V18" s="243">
        <v>0</v>
      </c>
      <c r="W18" s="186">
        <v>0</v>
      </c>
      <c r="X18" s="186">
        <v>0</v>
      </c>
      <c r="Y18" s="244">
        <v>1</v>
      </c>
      <c r="Z18" s="187">
        <v>9609.7950000000001</v>
      </c>
      <c r="AA18" s="245">
        <v>160724.655</v>
      </c>
    </row>
    <row r="19" spans="1:27" ht="27.75" customHeight="1">
      <c r="A19" s="253">
        <v>12</v>
      </c>
      <c r="B19" s="254" t="s">
        <v>12</v>
      </c>
      <c r="C19" s="182">
        <v>32</v>
      </c>
      <c r="D19" s="183">
        <v>604.654</v>
      </c>
      <c r="E19" s="183">
        <v>0</v>
      </c>
      <c r="F19" s="183">
        <v>0</v>
      </c>
      <c r="G19" s="240">
        <v>32</v>
      </c>
      <c r="H19" s="183">
        <v>604.654</v>
      </c>
      <c r="I19" s="183">
        <v>604.654</v>
      </c>
      <c r="J19" s="240">
        <v>0</v>
      </c>
      <c r="K19" s="183">
        <v>0</v>
      </c>
      <c r="L19" s="183">
        <v>0</v>
      </c>
      <c r="M19" s="241">
        <v>32</v>
      </c>
      <c r="N19" s="184">
        <v>604.654</v>
      </c>
      <c r="O19" s="184">
        <v>0</v>
      </c>
      <c r="P19" s="240">
        <v>0</v>
      </c>
      <c r="Q19" s="183">
        <v>0</v>
      </c>
      <c r="R19" s="240">
        <v>0</v>
      </c>
      <c r="S19" s="183">
        <v>0</v>
      </c>
      <c r="T19" s="242">
        <v>0</v>
      </c>
      <c r="U19" s="189">
        <v>0</v>
      </c>
      <c r="V19" s="243">
        <v>0</v>
      </c>
      <c r="W19" s="186">
        <v>0</v>
      </c>
      <c r="X19" s="186">
        <v>0</v>
      </c>
      <c r="Y19" s="244">
        <v>0</v>
      </c>
      <c r="Z19" s="187">
        <v>0</v>
      </c>
      <c r="AA19" s="245">
        <v>604.654</v>
      </c>
    </row>
    <row r="20" spans="1:27" ht="27.75" customHeight="1">
      <c r="A20" s="351" t="s">
        <v>379</v>
      </c>
      <c r="B20" s="352"/>
      <c r="C20" s="190">
        <v>425</v>
      </c>
      <c r="D20" s="191">
        <v>232276.36899900003</v>
      </c>
      <c r="E20" s="190">
        <v>109</v>
      </c>
      <c r="F20" s="191">
        <v>88201.24924372205</v>
      </c>
      <c r="G20" s="246">
        <v>182</v>
      </c>
      <c r="H20" s="191">
        <v>11406.648332333334</v>
      </c>
      <c r="I20" s="191">
        <v>24092.988998999997</v>
      </c>
      <c r="J20" s="246">
        <v>55</v>
      </c>
      <c r="K20" s="191">
        <v>29155.980602941177</v>
      </c>
      <c r="L20" s="191">
        <v>208183.38</v>
      </c>
      <c r="M20" s="246">
        <v>237</v>
      </c>
      <c r="N20" s="191">
        <v>40562.628935274508</v>
      </c>
      <c r="O20" s="191">
        <v>103512.49082000344</v>
      </c>
      <c r="P20" s="246">
        <v>99</v>
      </c>
      <c r="Q20" s="191">
        <v>7585.6599990000013</v>
      </c>
      <c r="R20" s="246">
        <v>19</v>
      </c>
      <c r="S20" s="191">
        <v>15263.795</v>
      </c>
      <c r="T20" s="246">
        <v>118</v>
      </c>
      <c r="U20" s="191">
        <v>22849.454999000001</v>
      </c>
      <c r="V20" s="246">
        <v>69</v>
      </c>
      <c r="W20" s="191">
        <v>5003.6599990000013</v>
      </c>
      <c r="X20" s="191">
        <v>17376.333999000002</v>
      </c>
      <c r="Y20" s="246">
        <v>49</v>
      </c>
      <c r="Z20" s="191">
        <v>17845.794999999998</v>
      </c>
      <c r="AA20" s="191">
        <v>214900.035</v>
      </c>
    </row>
  </sheetData>
  <mergeCells count="18">
    <mergeCell ref="V5:AA5"/>
    <mergeCell ref="G6:I6"/>
    <mergeCell ref="J6:L6"/>
    <mergeCell ref="A1:AA1"/>
    <mergeCell ref="V6:X6"/>
    <mergeCell ref="Y6:AA6"/>
    <mergeCell ref="A3:AA3"/>
    <mergeCell ref="A20:B20"/>
    <mergeCell ref="M6:N6"/>
    <mergeCell ref="P6:Q6"/>
    <mergeCell ref="R6:S6"/>
    <mergeCell ref="T6:U6"/>
    <mergeCell ref="A5:A7"/>
    <mergeCell ref="B5:B7"/>
    <mergeCell ref="C5:D6"/>
    <mergeCell ref="E5:F6"/>
    <mergeCell ref="G5:N5"/>
    <mergeCell ref="P5:U5"/>
  </mergeCells>
  <phoneticPr fontId="3" type="noConversion"/>
  <printOptions horizontalCentered="1"/>
  <pageMargins left="0.11811023622047245" right="0" top="0.74803149606299213" bottom="0.74803149606299213" header="0.31496062992125984" footer="0.31496062992125984"/>
  <pageSetup paperSize="8" scale="85"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2</vt:i4>
      </vt:variant>
    </vt:vector>
  </HeadingPairs>
  <TitlesOfParts>
    <vt:vector size="14" baseType="lpstr">
      <vt:lpstr>封皮</vt:lpstr>
      <vt:lpstr>目录</vt:lpstr>
      <vt:lpstr>一.1资金投入产出对比各月汇总2015</vt:lpstr>
      <vt:lpstr>一.2资金投入产出对比各月汇总2014</vt:lpstr>
      <vt:lpstr>二、营运资金</vt:lpstr>
      <vt:lpstr>合同</vt:lpstr>
      <vt:lpstr>三.各月排产存栈（按完工进度)</vt:lpstr>
      <vt:lpstr>四.1各月排产存栈（按电压等级）1409-1504</vt:lpstr>
      <vt:lpstr>四.2各月排产存栈（按电压等级）1505</vt:lpstr>
      <vt:lpstr>五.产品库存</vt:lpstr>
      <vt:lpstr>六.安装</vt:lpstr>
      <vt:lpstr>第一季度存栈</vt:lpstr>
      <vt:lpstr>二、营运资金!Print_Area</vt:lpstr>
      <vt:lpstr>一.1资金投入产出对比各月汇总2015!Print_Area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songjia</dc:creator>
  <cp:lastModifiedBy>zhao</cp:lastModifiedBy>
  <cp:lastPrinted>2015-06-23T02:04:38Z</cp:lastPrinted>
  <dcterms:created xsi:type="dcterms:W3CDTF">2015-01-15T02:50:56Z</dcterms:created>
  <dcterms:modified xsi:type="dcterms:W3CDTF">2015-06-23T02:15:56Z</dcterms:modified>
</cp:coreProperties>
</file>