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H171300-1522\PycharmProjects\wifi_test\"/>
    </mc:Choice>
  </mc:AlternateContent>
  <xr:revisionPtr revIDLastSave="0" documentId="13_ncr:1_{EEBD7A4D-47CC-456B-AECA-9CC156EF368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Coffey RVR" sheetId="36" r:id="rId1"/>
    <sheet name="Coffey RVO" sheetId="3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38" l="1"/>
  <c r="L41" i="38"/>
  <c r="M41" i="38" s="1"/>
  <c r="L40" i="38"/>
  <c r="O40" i="38" s="1"/>
  <c r="L39" i="38"/>
  <c r="L38" i="38"/>
  <c r="O37" i="38"/>
  <c r="L37" i="38"/>
  <c r="M37" i="38" s="1"/>
  <c r="L36" i="38"/>
  <c r="L35" i="38"/>
  <c r="M35" i="38" s="1"/>
  <c r="L34" i="38"/>
  <c r="O33" i="38"/>
  <c r="L33" i="38"/>
  <c r="M33" i="38" s="1"/>
  <c r="L32" i="38"/>
  <c r="O32" i="38" s="1"/>
  <c r="L31" i="38"/>
  <c r="L30" i="38"/>
  <c r="O18" i="38"/>
  <c r="L18" i="38"/>
  <c r="M18" i="38" s="1"/>
  <c r="L17" i="38"/>
  <c r="O17" i="38" s="1"/>
  <c r="L16" i="38"/>
  <c r="L15" i="38"/>
  <c r="O14" i="38"/>
  <c r="L14" i="38"/>
  <c r="M14" i="38" s="1"/>
  <c r="L13" i="38"/>
  <c r="O13" i="38" s="1"/>
  <c r="L12" i="38"/>
  <c r="L11" i="38"/>
  <c r="O10" i="38"/>
  <c r="L10" i="38"/>
  <c r="M10" i="38" s="1"/>
  <c r="L9" i="38"/>
  <c r="O9" i="38" s="1"/>
  <c r="L8" i="38"/>
  <c r="L7" i="38"/>
  <c r="K22" i="36"/>
  <c r="J22" i="36"/>
  <c r="K21" i="36"/>
  <c r="J21" i="36"/>
  <c r="K20" i="36"/>
  <c r="J20" i="36"/>
  <c r="I20" i="36"/>
  <c r="K19" i="36"/>
  <c r="J19" i="36"/>
  <c r="K18" i="36"/>
  <c r="J18" i="36"/>
  <c r="K17" i="36"/>
  <c r="J17" i="36"/>
  <c r="K16" i="36"/>
  <c r="J16" i="36"/>
  <c r="K15" i="36"/>
  <c r="J15" i="36"/>
  <c r="K14" i="36"/>
  <c r="J14" i="36"/>
  <c r="K13" i="36"/>
  <c r="J13" i="36"/>
  <c r="K12" i="36"/>
  <c r="J12" i="36"/>
  <c r="I12" i="36"/>
  <c r="K11" i="36"/>
  <c r="J11" i="36"/>
  <c r="I11" i="36"/>
  <c r="K10" i="36"/>
  <c r="J10" i="36"/>
  <c r="I10" i="36"/>
  <c r="K9" i="36"/>
  <c r="J9" i="36"/>
  <c r="I9" i="36"/>
  <c r="K8" i="36"/>
  <c r="J8" i="36"/>
  <c r="I8" i="36"/>
  <c r="K7" i="36"/>
  <c r="J7" i="36"/>
  <c r="I7" i="36"/>
  <c r="M34" i="38" l="1"/>
  <c r="M31" i="38"/>
  <c r="O31" i="38" s="1"/>
  <c r="M32" i="38"/>
  <c r="M40" i="38"/>
  <c r="O36" i="38"/>
  <c r="M38" i="38"/>
  <c r="O38" i="38" s="1"/>
  <c r="M39" i="38"/>
  <c r="O39" i="38" s="1"/>
  <c r="O35" i="38"/>
  <c r="M30" i="38"/>
  <c r="O30" i="38" s="1"/>
  <c r="M36" i="38"/>
  <c r="M7" i="38"/>
  <c r="O7" i="38" s="1"/>
  <c r="M15" i="38"/>
  <c r="O15" i="38" s="1"/>
  <c r="M8" i="38"/>
  <c r="O8" i="38" s="1"/>
  <c r="M17" i="38"/>
  <c r="M11" i="38"/>
  <c r="M12" i="38"/>
  <c r="M16" i="38"/>
  <c r="M9" i="38"/>
  <c r="M13" i="38"/>
  <c r="O34" i="38" l="1"/>
  <c r="O16" i="38"/>
  <c r="O12" i="38"/>
  <c r="O11" i="38"/>
</calcChain>
</file>

<file path=xl/sharedStrings.xml><?xml version="1.0" encoding="utf-8"?>
<sst xmlns="http://schemas.openxmlformats.org/spreadsheetml/2006/main" count="240" uniqueCount="59">
  <si>
    <t>RVR Test Report</t>
  </si>
  <si>
    <t>Item</t>
  </si>
  <si>
    <r>
      <rPr>
        <b/>
        <sz val="11"/>
        <color theme="0"/>
        <rFont val="Arial"/>
        <family val="2"/>
      </rPr>
      <t xml:space="preserve">ATT
</t>
    </r>
    <r>
      <rPr>
        <b/>
        <sz val="11"/>
        <color theme="0"/>
        <rFont val="宋体"/>
        <family val="3"/>
        <charset val="134"/>
      </rPr>
      <t>（</t>
    </r>
    <r>
      <rPr>
        <b/>
        <sz val="11"/>
        <color theme="0"/>
        <rFont val="Arial"/>
        <family val="2"/>
      </rPr>
      <t>Unit:dB</t>
    </r>
    <r>
      <rPr>
        <b/>
        <sz val="11"/>
        <color theme="0"/>
        <rFont val="宋体"/>
        <family val="3"/>
        <charset val="134"/>
      </rPr>
      <t>）</t>
    </r>
  </si>
  <si>
    <t>Angle</t>
  </si>
  <si>
    <t>RX(Unit:Mbps)</t>
  </si>
  <si>
    <t>TX(Unit:Mbps)</t>
  </si>
  <si>
    <t>WM_Standard</t>
  </si>
  <si>
    <t>SDMC_Standard</t>
  </si>
  <si>
    <t>AML_Standard</t>
  </si>
  <si>
    <t>WM_Result</t>
  </si>
  <si>
    <t>SDMC_Result</t>
  </si>
  <si>
    <t>AML_Result</t>
  </si>
  <si>
    <t>RX_RSSI (Unit:dBm)</t>
  </si>
  <si>
    <t>TX_RSSI (Unit:dBm)</t>
  </si>
  <si>
    <t>CH1</t>
  </si>
  <si>
    <t>CH6</t>
  </si>
  <si>
    <t>CH11</t>
  </si>
  <si>
    <t>11N HT20</t>
  </si>
  <si>
    <t>0°</t>
  </si>
  <si>
    <t>Pass</t>
  </si>
  <si>
    <t>&gt;0</t>
  </si>
  <si>
    <t>N/A</t>
  </si>
  <si>
    <r>
      <rPr>
        <b/>
        <sz val="16"/>
        <color theme="1"/>
        <rFont val="Arial"/>
        <family val="2"/>
      </rPr>
      <t>2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Throughput:5G</t>
    </r>
  </si>
  <si>
    <t>5G 11AX HE80(SDIO)</t>
  </si>
  <si>
    <t>CH36</t>
  </si>
  <si>
    <t>11AX HE80</t>
  </si>
  <si>
    <t>RX Tput≥499
TX Tput≥499</t>
  </si>
  <si>
    <t>RX Tput≥400
TX Tput≥300</t>
  </si>
  <si>
    <t>RX Tput≥503.5
TX Tput≥475</t>
  </si>
  <si>
    <t>RX Tput≥320
TX Tput≥200</t>
  </si>
  <si>
    <t>RX Tput≥320
TX Tput≥300</t>
  </si>
  <si>
    <t>RX Tput&gt;100
TX Tput&gt;80</t>
  </si>
  <si>
    <t>RX Tput&gt;100
TX Tput&gt;95</t>
  </si>
  <si>
    <t>WiFi RVO Test Report</t>
  </si>
  <si>
    <t>Remarks:Ovality=Min Tup/AVG Tup*100%</t>
  </si>
  <si>
    <r>
      <rPr>
        <b/>
        <sz val="16"/>
        <color theme="1"/>
        <rFont val="Arial"/>
        <family val="2"/>
      </rPr>
      <t>1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Throughput:2.4G</t>
    </r>
  </si>
  <si>
    <t>CH</t>
  </si>
  <si>
    <t>Angle
ATT</t>
  </si>
  <si>
    <t>RX (Unit:Mbps)</t>
  </si>
  <si>
    <t>Average
(Unit:Mb)</t>
  </si>
  <si>
    <r>
      <rPr>
        <b/>
        <sz val="11"/>
        <color theme="0"/>
        <rFont val="Arial"/>
        <family val="2"/>
      </rPr>
      <t>Ovality(</t>
    </r>
    <r>
      <rPr>
        <b/>
        <sz val="11"/>
        <color theme="0"/>
        <rFont val="宋体"/>
        <family val="3"/>
        <charset val="134"/>
      </rPr>
      <t>％</t>
    </r>
    <r>
      <rPr>
        <b/>
        <sz val="11"/>
        <color theme="0"/>
        <rFont val="Arial"/>
        <family val="2"/>
      </rPr>
      <t>)</t>
    </r>
  </si>
  <si>
    <t>45°</t>
  </si>
  <si>
    <t>90°</t>
  </si>
  <si>
    <t>135°</t>
  </si>
  <si>
    <t>180°</t>
  </si>
  <si>
    <t>225°</t>
  </si>
  <si>
    <t>270°</t>
  </si>
  <si>
    <t>315°</t>
  </si>
  <si>
    <t>3dB</t>
  </si>
  <si>
    <t>AVG Tput:
13dB≥85.5
33dB≥66.5
53dB≥30
MIN Tput:
63dB&gt;0
Ovality:
13dB≥50%
33dB≥50%
53dB≥N/A
63dB≥N/A</t>
  </si>
  <si>
    <t>28dB</t>
  </si>
  <si>
    <t>48dB</t>
  </si>
  <si>
    <t>58dB</t>
  </si>
  <si>
    <t>TX(Unit:Mb)</t>
  </si>
  <si>
    <t>AVG Tput:
13dB≥85.5
33dB≥66.5
53dB≥20
MIN Tput:
63dB&gt;0
Ovality:
13dB≥50%
33dB≥50%
53dB≥N/A
63dB≥N/A</t>
  </si>
  <si>
    <r>
      <t>1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Throughput:2.4G</t>
    </r>
    <phoneticPr fontId="10" type="noConversion"/>
  </si>
  <si>
    <t>2.4G 11N HT20</t>
    <phoneticPr fontId="10" type="noConversion"/>
  </si>
  <si>
    <t>Target RSSI -45 dBm</t>
    <phoneticPr fontId="10" type="noConversion"/>
  </si>
  <si>
    <t>Target RSSI -60 dBm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</si>
</sst>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.0%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20"/>
      <color theme="0"/>
      <name val="Arial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333333"/>
      <name val="宋体"/>
      <family val="3"/>
      <charset val="134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D52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</patternFill>
    </fill>
    <fill>
      <patternFill patternType="solid">
        <fgColor rgb="FFD9E1F2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A8A8A"/>
      </left>
      <right style="thin">
        <color rgb="FF8A8A8A"/>
      </right>
      <top style="thin">
        <color rgb="FF8A8A8A"/>
      </top>
      <bottom style="thin">
        <color rgb="FF8A8A8A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44">
    <xf numFmtId="0" fontId="0" fillId="0" borderId="0" xfId="0">
      <alignment vertical="center"/>
    </xf>
    <xf numFmtId="176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0" borderId="2" xfId="1" applyFont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5" borderId="2" xfId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1" fillId="0" borderId="2" xfId="1" applyNumberFormat="1" applyFont="1" applyBorder="1" applyAlignment="1">
      <alignment horizontal="center" vertical="center" wrapText="1"/>
    </xf>
    <xf numFmtId="176" fontId="1" fillId="0" borderId="2" xfId="1" applyNumberFormat="1" applyFont="1" applyBorder="1" applyAlignment="1">
      <alignment horizontal="center" vertical="center"/>
    </xf>
    <xf numFmtId="176" fontId="1" fillId="3" borderId="2" xfId="1" applyNumberFormat="1" applyFont="1" applyFill="1" applyBorder="1" applyAlignment="1">
      <alignment horizontal="center" vertical="center"/>
    </xf>
    <xf numFmtId="176" fontId="1" fillId="5" borderId="2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178" fontId="1" fillId="0" borderId="2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76" fontId="1" fillId="0" borderId="2" xfId="1" applyNumberFormat="1" applyFont="1" applyBorder="1" applyAlignment="1">
      <alignment horizontal="center" vertical="center" wrapText="1"/>
    </xf>
    <xf numFmtId="0" fontId="1" fillId="0" borderId="2" xfId="0" applyFont="1" applyBorder="1" applyAlignment="1"/>
    <xf numFmtId="176" fontId="3" fillId="0" borderId="2" xfId="1" applyNumberFormat="1" applyFont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 wrapText="1"/>
    </xf>
    <xf numFmtId="176" fontId="4" fillId="2" borderId="2" xfId="1" applyNumberFormat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9" fontId="1" fillId="0" borderId="2" xfId="1" applyNumberFormat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4" fillId="2" borderId="3" xfId="1" applyFont="1" applyFill="1" applyBorder="1" applyAlignment="1">
      <alignment horizontal="center" vertical="top" wrapText="1"/>
    </xf>
    <xf numFmtId="0" fontId="4" fillId="2" borderId="2" xfId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11AX HE80 RVR Throughput_TX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'Coffey RVR'!$E$6</c:f>
              <c:strCache>
                <c:ptCount val="1"/>
                <c:pt idx="0">
                  <c:v>CH36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RVR'!$E$7:$E$32</c:f>
              <c:numCache>
                <c:formatCode>General</c:formatCode>
                <c:ptCount val="26"/>
                <c:pt idx="0">
                  <c:v>133</c:v>
                </c:pt>
                <c:pt idx="1">
                  <c:v>155.30000000000001</c:v>
                </c:pt>
                <c:pt idx="2">
                  <c:v>119.4</c:v>
                </c:pt>
                <c:pt idx="3">
                  <c:v>148.6</c:v>
                </c:pt>
                <c:pt idx="4">
                  <c:v>148.9</c:v>
                </c:pt>
                <c:pt idx="5">
                  <c:v>160.9</c:v>
                </c:pt>
                <c:pt idx="6">
                  <c:v>166.4</c:v>
                </c:pt>
                <c:pt idx="7">
                  <c:v>158.9</c:v>
                </c:pt>
                <c:pt idx="8">
                  <c:v>120.9</c:v>
                </c:pt>
                <c:pt idx="9">
                  <c:v>121.6</c:v>
                </c:pt>
                <c:pt idx="10">
                  <c:v>152.6</c:v>
                </c:pt>
                <c:pt idx="11">
                  <c:v>182</c:v>
                </c:pt>
                <c:pt idx="12">
                  <c:v>134.19999999999999</c:v>
                </c:pt>
                <c:pt idx="13">
                  <c:v>194.5</c:v>
                </c:pt>
                <c:pt idx="14">
                  <c:v>121.4</c:v>
                </c:pt>
                <c:pt idx="15">
                  <c:v>147.1</c:v>
                </c:pt>
                <c:pt idx="16">
                  <c:v>147.30000000000001</c:v>
                </c:pt>
                <c:pt idx="17">
                  <c:v>103.7</c:v>
                </c:pt>
                <c:pt idx="18">
                  <c:v>167.5</c:v>
                </c:pt>
                <c:pt idx="19">
                  <c:v>146.9</c:v>
                </c:pt>
                <c:pt idx="20">
                  <c:v>104</c:v>
                </c:pt>
                <c:pt idx="21">
                  <c:v>127.5</c:v>
                </c:pt>
                <c:pt idx="22">
                  <c:v>143.19999999999999</c:v>
                </c:pt>
                <c:pt idx="23">
                  <c:v>181.7</c:v>
                </c:pt>
                <c:pt idx="24">
                  <c:v>193.2</c:v>
                </c:pt>
                <c:pt idx="25">
                  <c:v>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6-4110-B5DB-23D840260808}"/>
            </c:ext>
          </c:extLst>
        </c:ser>
        <c:ser>
          <c:idx val="1"/>
          <c:order val="1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6-4110-B5DB-23D840260808}"/>
            </c:ext>
          </c:extLst>
        </c:ser>
        <c:ser>
          <c:idx val="2"/>
          <c:order val="2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6-4110-B5DB-23D840260808}"/>
            </c:ext>
          </c:extLst>
        </c:ser>
        <c:ser>
          <c:idx val="3"/>
          <c:order val="3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6-4110-B5DB-23D840260808}"/>
            </c:ext>
          </c:extLst>
        </c:ser>
        <c:ser>
          <c:idx val="4"/>
          <c:order val="4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6-4110-B5DB-23D84026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99531"/>
        <c:axId val="44080613"/>
      </c:lineChart>
      <c:catAx>
        <c:axId val="331599531"/>
        <c:scaling>
          <c:orientation val="minMax"/>
        </c:scaling>
        <c:delete val="0"/>
        <c:axPos val="b"/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0613"/>
        <c:crosses val="autoZero"/>
        <c:auto val="1"/>
        <c:lblAlgn val="ctr"/>
        <c:lblOffset val="100"/>
        <c:noMultiLvlLbl val="0"/>
      </c:catAx>
      <c:valAx>
        <c:axId val="44080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599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31567d-aa94-4a8c-a0d9-578b06dea9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11AX HE80 RVR Throughput_RX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'Coffey RVR'!$D$6</c:f>
              <c:strCache>
                <c:ptCount val="1"/>
                <c:pt idx="0">
                  <c:v>CH36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RVR'!$D$7:$D$32</c:f>
              <c:numCache>
                <c:formatCode>General</c:formatCode>
                <c:ptCount val="26"/>
                <c:pt idx="0">
                  <c:v>133</c:v>
                </c:pt>
                <c:pt idx="1">
                  <c:v>155.30000000000001</c:v>
                </c:pt>
                <c:pt idx="2">
                  <c:v>119.4</c:v>
                </c:pt>
                <c:pt idx="3">
                  <c:v>148.6</c:v>
                </c:pt>
                <c:pt idx="4">
                  <c:v>148.9</c:v>
                </c:pt>
                <c:pt idx="5">
                  <c:v>160.9</c:v>
                </c:pt>
                <c:pt idx="6">
                  <c:v>166.4</c:v>
                </c:pt>
                <c:pt idx="7">
                  <c:v>158.9</c:v>
                </c:pt>
                <c:pt idx="8">
                  <c:v>120.9</c:v>
                </c:pt>
                <c:pt idx="9">
                  <c:v>121.6</c:v>
                </c:pt>
                <c:pt idx="10">
                  <c:v>152.6</c:v>
                </c:pt>
                <c:pt idx="11">
                  <c:v>182</c:v>
                </c:pt>
                <c:pt idx="12">
                  <c:v>134.19999999999999</c:v>
                </c:pt>
                <c:pt idx="13">
                  <c:v>194.5</c:v>
                </c:pt>
                <c:pt idx="14">
                  <c:v>121.4</c:v>
                </c:pt>
                <c:pt idx="15">
                  <c:v>147.1</c:v>
                </c:pt>
                <c:pt idx="16">
                  <c:v>147.30000000000001</c:v>
                </c:pt>
                <c:pt idx="17">
                  <c:v>103.7</c:v>
                </c:pt>
                <c:pt idx="18">
                  <c:v>167.5</c:v>
                </c:pt>
                <c:pt idx="19">
                  <c:v>146.9</c:v>
                </c:pt>
                <c:pt idx="20">
                  <c:v>104</c:v>
                </c:pt>
                <c:pt idx="21">
                  <c:v>127.5</c:v>
                </c:pt>
                <c:pt idx="22">
                  <c:v>143.19999999999999</c:v>
                </c:pt>
                <c:pt idx="23">
                  <c:v>181.7</c:v>
                </c:pt>
                <c:pt idx="24">
                  <c:v>193.2</c:v>
                </c:pt>
                <c:pt idx="25">
                  <c:v>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512-A308-7650CA30BC2C}"/>
            </c:ext>
          </c:extLst>
        </c:ser>
        <c:ser>
          <c:idx val="1"/>
          <c:order val="1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512-A308-7650CA30BC2C}"/>
            </c:ext>
          </c:extLst>
        </c:ser>
        <c:ser>
          <c:idx val="2"/>
          <c:order val="2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B-4512-A308-7650CA30BC2C}"/>
            </c:ext>
          </c:extLst>
        </c:ser>
        <c:ser>
          <c:idx val="3"/>
          <c:order val="3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B-4512-A308-7650CA30BC2C}"/>
            </c:ext>
          </c:extLst>
        </c:ser>
        <c:ser>
          <c:idx val="4"/>
          <c:order val="4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B-4512-A308-7650CA3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89474"/>
        <c:axId val="784763468"/>
      </c:lineChart>
      <c:catAx>
        <c:axId val="421889474"/>
        <c:scaling>
          <c:orientation val="minMax"/>
        </c:scaling>
        <c:delete val="0"/>
        <c:axPos val="b"/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63468"/>
        <c:crosses val="autoZero"/>
        <c:auto val="1"/>
        <c:lblAlgn val="ctr"/>
        <c:lblOffset val="100"/>
        <c:noMultiLvlLbl val="0"/>
      </c:catAx>
      <c:valAx>
        <c:axId val="784763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8894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c50aaf-5798-49fb-a77d-6544db4467e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RVO'!$B$38:$C$38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RVO'!$D$38:$K$38</c:f>
            </c:numRef>
          </c:val>
          <c:extLst>
            <c:ext xmlns:c16="http://schemas.microsoft.com/office/drawing/2014/chart" uri="{C3380CC4-5D6E-409C-BE32-E72D297353CC}">
              <c16:uniqueId val="{00000000-7C99-4B3A-BB68-65BCBAAE9360}"/>
            </c:ext>
          </c:extLst>
        </c:ser>
        <c:ser>
          <c:idx val="1"/>
          <c:order val="1"/>
          <c:tx>
            <c:strRef>
              <c:f>'Coffey RVO'!$B$39:$C$39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RVO'!$D$39:$K$39</c:f>
            </c:numRef>
          </c:val>
          <c:extLst>
            <c:ext xmlns:c16="http://schemas.microsoft.com/office/drawing/2014/chart" uri="{C3380CC4-5D6E-409C-BE32-E72D297353CC}">
              <c16:uniqueId val="{00000001-7C99-4B3A-BB68-65BCBAAE9360}"/>
            </c:ext>
          </c:extLst>
        </c:ser>
        <c:ser>
          <c:idx val="2"/>
          <c:order val="2"/>
          <c:tx>
            <c:strRef>
              <c:f>'Coffey RVO'!$B$40:$C$40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RVO'!$D$40:$K$40</c:f>
            </c:numRef>
          </c:val>
          <c:extLst>
            <c:ext xmlns:c16="http://schemas.microsoft.com/office/drawing/2014/chart" uri="{C3380CC4-5D6E-409C-BE32-E72D297353CC}">
              <c16:uniqueId val="{00000002-7C99-4B3A-BB68-65BCBAAE9360}"/>
            </c:ext>
          </c:extLst>
        </c:ser>
        <c:ser>
          <c:idx val="3"/>
          <c:order val="3"/>
          <c:tx>
            <c:strRef>
              <c:f>'Coffey RVO'!$B$41:$C$41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RVO'!$D$41:$K$41</c:f>
            </c:numRef>
          </c:val>
          <c:extLst>
            <c:ext xmlns:c16="http://schemas.microsoft.com/office/drawing/2014/chart" uri="{C3380CC4-5D6E-409C-BE32-E72D297353CC}">
              <c16:uniqueId val="{00000003-7C99-4B3A-BB68-65BCBAAE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75353"/>
        <c:axId val="244080844"/>
      </c:radarChart>
      <c:catAx>
        <c:axId val="9292753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80844"/>
        <c:crosses val="autoZero"/>
        <c:auto val="1"/>
        <c:lblAlgn val="ctr"/>
        <c:lblOffset val="100"/>
        <c:noMultiLvlLbl val="0"/>
      </c:catAx>
      <c:valAx>
        <c:axId val="244080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7535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4a8177-87f6-4460-a5f2-1d5d5f36af1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RVO'!$B$34:$C$34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RVO'!$D$34:$K$34</c:f>
            </c:numRef>
          </c:val>
          <c:extLst>
            <c:ext xmlns:c16="http://schemas.microsoft.com/office/drawing/2014/chart" uri="{C3380CC4-5D6E-409C-BE32-E72D297353CC}">
              <c16:uniqueId val="{00000000-2E04-45CE-B1EB-80B97BD60CE2}"/>
            </c:ext>
          </c:extLst>
        </c:ser>
        <c:ser>
          <c:idx val="1"/>
          <c:order val="1"/>
          <c:tx>
            <c:strRef>
              <c:f>'Coffey RVO'!$B$35:$C$35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RVO'!$D$35:$K$35</c:f>
            </c:numRef>
          </c:val>
          <c:extLst>
            <c:ext xmlns:c16="http://schemas.microsoft.com/office/drawing/2014/chart" uri="{C3380CC4-5D6E-409C-BE32-E72D297353CC}">
              <c16:uniqueId val="{00000001-2E04-45CE-B1EB-80B97BD60CE2}"/>
            </c:ext>
          </c:extLst>
        </c:ser>
        <c:ser>
          <c:idx val="2"/>
          <c:order val="2"/>
          <c:tx>
            <c:strRef>
              <c:f>'Coffey RVO'!$B$36:$C$36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RVO'!$D$36:$K$36</c:f>
            </c:numRef>
          </c:val>
          <c:extLst>
            <c:ext xmlns:c16="http://schemas.microsoft.com/office/drawing/2014/chart" uri="{C3380CC4-5D6E-409C-BE32-E72D297353CC}">
              <c16:uniqueId val="{00000002-2E04-45CE-B1EB-80B97BD60CE2}"/>
            </c:ext>
          </c:extLst>
        </c:ser>
        <c:ser>
          <c:idx val="3"/>
          <c:order val="3"/>
          <c:tx>
            <c:strRef>
              <c:f>'Coffey RVO'!$B$37:$C$37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RVO'!$D$37:$K$37</c:f>
            </c:numRef>
          </c:val>
          <c:extLst>
            <c:ext xmlns:c16="http://schemas.microsoft.com/office/drawing/2014/chart" uri="{C3380CC4-5D6E-409C-BE32-E72D297353CC}">
              <c16:uniqueId val="{00000003-2E04-45CE-B1EB-80B97BD6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0902"/>
        <c:axId val="790686375"/>
      </c:radarChart>
      <c:catAx>
        <c:axId val="213150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86375"/>
        <c:crosses val="autoZero"/>
        <c:auto val="1"/>
        <c:lblAlgn val="ctr"/>
        <c:lblOffset val="100"/>
        <c:noMultiLvlLbl val="0"/>
      </c:catAx>
      <c:valAx>
        <c:axId val="7906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50902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8d3b68-5970-4523-86f2-00598daa05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Chan1 </a:t>
            </a:r>
            <a:r>
              <a:rPr lang="en-US"/>
              <a:t>Throughput(TX) </a:t>
            </a:r>
          </a:p>
        </c:rich>
      </c:tx>
      <c:layout>
        <c:manualLayout>
          <c:xMode val="edge"/>
          <c:yMode val="edge"/>
          <c:x val="0.188993958497505"/>
          <c:y val="3.12999771533013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RVO'!$B$30:$C$30</c:f>
              <c:strCache>
                <c:ptCount val="2"/>
                <c:pt idx="0">
                  <c:v>CH1</c:v>
                </c:pt>
                <c:pt idx="1">
                  <c:v>Target RSSI -45 dBm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RVO'!$D$30:$K$30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393-414F-BDB6-5EB51163A527}"/>
            </c:ext>
          </c:extLst>
        </c:ser>
        <c:ser>
          <c:idx val="1"/>
          <c:order val="1"/>
          <c:tx>
            <c:strRef>
              <c:f>'Coffey RVO'!$B$31:$C$31</c:f>
              <c:strCache>
                <c:ptCount val="2"/>
                <c:pt idx="0">
                  <c:v>CH1</c:v>
                </c:pt>
                <c:pt idx="1">
                  <c:v>Target RSSI -45 dBm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RVO'!$D$31:$K$31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393-414F-BDB6-5EB51163A527}"/>
            </c:ext>
          </c:extLst>
        </c:ser>
        <c:ser>
          <c:idx val="2"/>
          <c:order val="2"/>
          <c:tx>
            <c:strRef>
              <c:f>'Coffey RVO'!$B$32:$C$32</c:f>
              <c:strCache>
                <c:ptCount val="2"/>
                <c:pt idx="0">
                  <c:v>CH1</c:v>
                </c:pt>
                <c:pt idx="1">
                  <c:v>Target RSSI -60 dBm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RVO'!$D$32:$K$32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393-414F-BDB6-5EB51163A527}"/>
            </c:ext>
          </c:extLst>
        </c:ser>
        <c:ser>
          <c:idx val="3"/>
          <c:order val="3"/>
          <c:tx>
            <c:strRef>
              <c:f>'Coffey RVO'!$B$33:$C$33</c:f>
              <c:strCache>
                <c:ptCount val="2"/>
                <c:pt idx="0">
                  <c:v>CH1</c:v>
                </c:pt>
                <c:pt idx="1">
                  <c:v>Target RSSI -60 dBm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RVO'!$D$33:$K$33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393-414F-BDB6-5EB51163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18580"/>
        <c:axId val="755612044"/>
      </c:radarChart>
      <c:catAx>
        <c:axId val="2417185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612044"/>
        <c:crosses val="autoZero"/>
        <c:auto val="1"/>
        <c:lblAlgn val="ctr"/>
        <c:lblOffset val="100"/>
        <c:noMultiLvlLbl val="0"/>
      </c:catAx>
      <c:valAx>
        <c:axId val="755612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858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98ac41-07ab-45e9-8854-59ecd09a78f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RVO'!$B$15:$C$15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RVO'!$D$15:$K$15</c:f>
            </c:numRef>
          </c:val>
          <c:extLst>
            <c:ext xmlns:c16="http://schemas.microsoft.com/office/drawing/2014/chart" uri="{C3380CC4-5D6E-409C-BE32-E72D297353CC}">
              <c16:uniqueId val="{00000000-E95D-4DC4-A48A-02DA6C43C63A}"/>
            </c:ext>
          </c:extLst>
        </c:ser>
        <c:ser>
          <c:idx val="1"/>
          <c:order val="1"/>
          <c:tx>
            <c:strRef>
              <c:f>'Coffey RVO'!$B$16:$C$16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RVO'!$D$16:$K$16</c:f>
            </c:numRef>
          </c:val>
          <c:extLst>
            <c:ext xmlns:c16="http://schemas.microsoft.com/office/drawing/2014/chart" uri="{C3380CC4-5D6E-409C-BE32-E72D297353CC}">
              <c16:uniqueId val="{00000001-E95D-4DC4-A48A-02DA6C43C63A}"/>
            </c:ext>
          </c:extLst>
        </c:ser>
        <c:ser>
          <c:idx val="2"/>
          <c:order val="2"/>
          <c:tx>
            <c:strRef>
              <c:f>'Coffey RVO'!$B$17:$C$17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RVO'!$D$17:$K$17</c:f>
            </c:numRef>
          </c:val>
          <c:extLst>
            <c:ext xmlns:c16="http://schemas.microsoft.com/office/drawing/2014/chart" uri="{C3380CC4-5D6E-409C-BE32-E72D297353CC}">
              <c16:uniqueId val="{00000002-E95D-4DC4-A48A-02DA6C43C63A}"/>
            </c:ext>
          </c:extLst>
        </c:ser>
        <c:ser>
          <c:idx val="3"/>
          <c:order val="3"/>
          <c:tx>
            <c:strRef>
              <c:f>'Coffey RVO'!$B$18:$C$18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RVO'!$D$18:$K$18</c:f>
            </c:numRef>
          </c:val>
          <c:extLst>
            <c:ext xmlns:c16="http://schemas.microsoft.com/office/drawing/2014/chart" uri="{C3380CC4-5D6E-409C-BE32-E72D297353CC}">
              <c16:uniqueId val="{00000003-E95D-4DC4-A48A-02DA6C4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6039"/>
        <c:axId val="101802679"/>
      </c:radarChart>
      <c:catAx>
        <c:axId val="567456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02679"/>
        <c:crosses val="autoZero"/>
        <c:auto val="1"/>
        <c:lblAlgn val="ctr"/>
        <c:lblOffset val="100"/>
        <c:noMultiLvlLbl val="0"/>
      </c:catAx>
      <c:valAx>
        <c:axId val="10180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5603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4fd68c-07fb-4929-8060-b53530fbca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RVO'!$B$11:$C$11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RVO'!$D$11:$K$11</c:f>
            </c:numRef>
          </c:val>
          <c:extLst>
            <c:ext xmlns:c16="http://schemas.microsoft.com/office/drawing/2014/chart" uri="{C3380CC4-5D6E-409C-BE32-E72D297353CC}">
              <c16:uniqueId val="{00000000-4F67-481F-83BE-0092B8C9FEF6}"/>
            </c:ext>
          </c:extLst>
        </c:ser>
        <c:ser>
          <c:idx val="1"/>
          <c:order val="1"/>
          <c:tx>
            <c:strRef>
              <c:f>'Coffey RVO'!$B$12:$C$12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RVO'!$D$12:$K$12</c:f>
            </c:numRef>
          </c:val>
          <c:extLst>
            <c:ext xmlns:c16="http://schemas.microsoft.com/office/drawing/2014/chart" uri="{C3380CC4-5D6E-409C-BE32-E72D297353CC}">
              <c16:uniqueId val="{00000001-4F67-481F-83BE-0092B8C9FEF6}"/>
            </c:ext>
          </c:extLst>
        </c:ser>
        <c:ser>
          <c:idx val="2"/>
          <c:order val="2"/>
          <c:tx>
            <c:strRef>
              <c:f>'Coffey RVO'!$B$13:$C$13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RVO'!$D$13:$K$13</c:f>
            </c:numRef>
          </c:val>
          <c:extLst>
            <c:ext xmlns:c16="http://schemas.microsoft.com/office/drawing/2014/chart" uri="{C3380CC4-5D6E-409C-BE32-E72D297353CC}">
              <c16:uniqueId val="{00000002-4F67-481F-83BE-0092B8C9FEF6}"/>
            </c:ext>
          </c:extLst>
        </c:ser>
        <c:ser>
          <c:idx val="3"/>
          <c:order val="3"/>
          <c:tx>
            <c:strRef>
              <c:f>'Coffey RVO'!$B$14:$C$14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RVO'!$D$14:$K$14</c:f>
            </c:numRef>
          </c:val>
          <c:extLst>
            <c:ext xmlns:c16="http://schemas.microsoft.com/office/drawing/2014/chart" uri="{C3380CC4-5D6E-409C-BE32-E72D297353CC}">
              <c16:uniqueId val="{00000003-4F67-481F-83BE-0092B8C9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80774"/>
        <c:axId val="509691977"/>
      </c:radarChart>
      <c:catAx>
        <c:axId val="8460807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91977"/>
        <c:crosses val="autoZero"/>
        <c:auto val="1"/>
        <c:lblAlgn val="ctr"/>
        <c:lblOffset val="100"/>
        <c:noMultiLvlLbl val="0"/>
      </c:catAx>
      <c:valAx>
        <c:axId val="50969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08077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2d95d6-8e82-4cb3-b369-63a9c77b6e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RVO'!$B$7:$C$7</c:f>
              <c:strCache>
                <c:ptCount val="2"/>
                <c:pt idx="0">
                  <c:v>CH1</c:v>
                </c:pt>
                <c:pt idx="1">
                  <c:v>Target RSSI -45 dBm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RVO'!$D$7:$K$7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F02-4FB0-9A79-C88A332996FC}"/>
            </c:ext>
          </c:extLst>
        </c:ser>
        <c:ser>
          <c:idx val="1"/>
          <c:order val="1"/>
          <c:tx>
            <c:strRef>
              <c:f>'Coffey RVO'!$B$8:$C$8</c:f>
              <c:strCache>
                <c:ptCount val="2"/>
                <c:pt idx="0">
                  <c:v>CH1</c:v>
                </c:pt>
                <c:pt idx="1">
                  <c:v>Target RSSI -45 dBm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RVO'!$D$8:$K$8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F02-4FB0-9A79-C88A332996FC}"/>
            </c:ext>
          </c:extLst>
        </c:ser>
        <c:ser>
          <c:idx val="2"/>
          <c:order val="2"/>
          <c:tx>
            <c:strRef>
              <c:f>'Coffey RVO'!$B$9:$C$9</c:f>
              <c:strCache>
                <c:ptCount val="2"/>
                <c:pt idx="0">
                  <c:v>CH1</c:v>
                </c:pt>
                <c:pt idx="1">
                  <c:v>Target RSSI -60 dBm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RVO'!$D$9:$K$9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F02-4FB0-9A79-C88A332996FC}"/>
            </c:ext>
          </c:extLst>
        </c:ser>
        <c:ser>
          <c:idx val="3"/>
          <c:order val="3"/>
          <c:tx>
            <c:strRef>
              <c:f>'Coffey RVO'!$B$10:$C$10</c:f>
              <c:strCache>
                <c:ptCount val="2"/>
                <c:pt idx="0">
                  <c:v>CH1</c:v>
                </c:pt>
                <c:pt idx="1">
                  <c:v>Target RSSI -60 dBm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RVO'!$D$10:$K$10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FF02-4FB0-9A79-C88A3329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1186"/>
        <c:axId val="613495650"/>
      </c:radarChart>
      <c:catAx>
        <c:axId val="422011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95650"/>
        <c:crosses val="autoZero"/>
        <c:auto val="1"/>
        <c:lblAlgn val="ctr"/>
        <c:lblOffset val="100"/>
        <c:noMultiLvlLbl val="0"/>
      </c:catAx>
      <c:valAx>
        <c:axId val="613495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118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96ceab-0a12-4518-ad7b-9bf3650408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87630</xdr:rowOff>
    </xdr:from>
    <xdr:to>
      <xdr:col>1</xdr:col>
      <xdr:colOff>708660</xdr:colOff>
      <xdr:row>0</xdr:row>
      <xdr:rowOff>520065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7630"/>
          <a:ext cx="1574165" cy="432435"/>
        </a:xfrm>
        <a:prstGeom prst="rect">
          <a:avLst/>
        </a:prstGeom>
      </xdr:spPr>
    </xdr:pic>
    <xdr:clientData/>
  </xdr:twoCellAnchor>
  <xdr:twoCellAnchor>
    <xdr:from>
      <xdr:col>11</xdr:col>
      <xdr:colOff>125095</xdr:colOff>
      <xdr:row>19</xdr:row>
      <xdr:rowOff>206375</xdr:rowOff>
    </xdr:from>
    <xdr:to>
      <xdr:col>17</xdr:col>
      <xdr:colOff>221615</xdr:colOff>
      <xdr:row>31</xdr:row>
      <xdr:rowOff>81915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110490</xdr:colOff>
      <xdr:row>6</xdr:row>
      <xdr:rowOff>109220</xdr:rowOff>
    </xdr:from>
    <xdr:to>
      <xdr:col>17</xdr:col>
      <xdr:colOff>193675</xdr:colOff>
      <xdr:row>19</xdr:row>
      <xdr:rowOff>86360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41</xdr:row>
      <xdr:rowOff>47625</xdr:rowOff>
    </xdr:from>
    <xdr:to>
      <xdr:col>14</xdr:col>
      <xdr:colOff>649605</xdr:colOff>
      <xdr:row>49</xdr:row>
      <xdr:rowOff>306070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189865</xdr:colOff>
      <xdr:row>41</xdr:row>
      <xdr:rowOff>61595</xdr:rowOff>
    </xdr:from>
    <xdr:to>
      <xdr:col>13</xdr:col>
      <xdr:colOff>0</xdr:colOff>
      <xdr:row>49</xdr:row>
      <xdr:rowOff>306705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</xdr:colOff>
      <xdr:row>41</xdr:row>
      <xdr:rowOff>95885</xdr:rowOff>
    </xdr:from>
    <xdr:to>
      <xdr:col>7</xdr:col>
      <xdr:colOff>13970</xdr:colOff>
      <xdr:row>49</xdr:row>
      <xdr:rowOff>210820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264160</xdr:colOff>
      <xdr:row>18</xdr:row>
      <xdr:rowOff>71120</xdr:rowOff>
    </xdr:from>
    <xdr:to>
      <xdr:col>13</xdr:col>
      <xdr:colOff>624205</xdr:colOff>
      <xdr:row>26</xdr:row>
      <xdr:rowOff>260985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836930</xdr:colOff>
      <xdr:row>18</xdr:row>
      <xdr:rowOff>78105</xdr:rowOff>
    </xdr:from>
    <xdr:to>
      <xdr:col>11</xdr:col>
      <xdr:colOff>172085</xdr:colOff>
      <xdr:row>26</xdr:row>
      <xdr:rowOff>259080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31750</xdr:colOff>
      <xdr:row>18</xdr:row>
      <xdr:rowOff>74930</xdr:rowOff>
    </xdr:from>
    <xdr:to>
      <xdr:col>5</xdr:col>
      <xdr:colOff>708025</xdr:colOff>
      <xdr:row>26</xdr:row>
      <xdr:rowOff>319405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</xdr:colOff>
      <xdr:row>0</xdr:row>
      <xdr:rowOff>55245</xdr:rowOff>
    </xdr:from>
    <xdr:to>
      <xdr:col>2</xdr:col>
      <xdr:colOff>191135</xdr:colOff>
      <xdr:row>0</xdr:row>
      <xdr:rowOff>563245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5245"/>
          <a:ext cx="1843405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  <pageSetUpPr fitToPage="1"/>
  </sheetPr>
  <dimension ref="A1:W32"/>
  <sheetViews>
    <sheetView zoomScale="80" zoomScaleNormal="80" workbookViewId="0">
      <selection activeCell="R7" sqref="R7"/>
    </sheetView>
  </sheetViews>
  <sheetFormatPr defaultColWidth="9" defaultRowHeight="20.100000000000001" customHeight="1" outlineLevelRow="1" x14ac:dyDescent="0.15"/>
  <cols>
    <col min="1" max="1" width="13.75" style="1" customWidth="1"/>
    <col min="2" max="2" width="12.625" style="1" customWidth="1"/>
    <col min="3" max="3" width="11.5" style="1" customWidth="1"/>
    <col min="4" max="4" width="15" style="1" bestFit="1" customWidth="1"/>
    <col min="5" max="5" width="14.875" style="1" bestFit="1" customWidth="1"/>
    <col min="6" max="6" width="15.125" style="1" customWidth="1"/>
    <col min="7" max="7" width="18.375" style="1" customWidth="1"/>
    <col min="8" max="8" width="16.125" style="1" customWidth="1"/>
    <col min="9" max="9" width="14.375" style="1" customWidth="1"/>
    <col min="10" max="10" width="15" style="1" customWidth="1"/>
    <col min="11" max="11" width="12.25" style="1" customWidth="1"/>
    <col min="12" max="12" width="13.5" style="1" customWidth="1"/>
    <col min="13" max="13" width="12.5" style="1" customWidth="1"/>
    <col min="14" max="14" width="14" style="1" customWidth="1"/>
    <col min="15" max="15" width="12.25" style="1" customWidth="1"/>
    <col min="16" max="16" width="11.75" style="1" customWidth="1"/>
    <col min="17" max="17" width="12" style="1" customWidth="1"/>
    <col min="18" max="18" width="13.375" style="1" customWidth="1"/>
    <col min="19" max="19" width="12.75" style="1" customWidth="1"/>
    <col min="20" max="21" width="13.375" style="1" customWidth="1"/>
    <col min="22" max="22" width="13" style="1" customWidth="1"/>
    <col min="23" max="16384" width="9" style="1"/>
  </cols>
  <sheetData>
    <row r="1" spans="1:23" ht="42.95" customHeight="1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20.100000000000001" customHeight="1" x14ac:dyDescent="0.15">
      <c r="A2" s="27" t="s">
        <v>55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ht="20.100000000000001" customHeight="1" x14ac:dyDescent="0.15">
      <c r="A3" s="27" t="s">
        <v>22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20.100000000000001" customHeight="1" x14ac:dyDescent="0.15">
      <c r="A4" s="27" t="s">
        <v>23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ht="20.100000000000001" customHeight="1" outlineLevel="1" x14ac:dyDescent="0.15">
      <c r="A5" s="29" t="s">
        <v>1</v>
      </c>
      <c r="B5" s="28" t="s">
        <v>2</v>
      </c>
      <c r="C5" s="29" t="s">
        <v>3</v>
      </c>
      <c r="D5" s="18" t="s">
        <v>4</v>
      </c>
      <c r="E5" s="18" t="s">
        <v>5</v>
      </c>
      <c r="F5" s="28" t="s">
        <v>6</v>
      </c>
      <c r="G5" s="28" t="s">
        <v>7</v>
      </c>
      <c r="H5" s="28" t="s">
        <v>8</v>
      </c>
      <c r="I5" s="29" t="s">
        <v>9</v>
      </c>
      <c r="J5" s="29" t="s">
        <v>10</v>
      </c>
      <c r="K5" s="29" t="s">
        <v>11</v>
      </c>
      <c r="L5" s="15"/>
      <c r="M5" s="19"/>
      <c r="N5" s="19"/>
      <c r="O5" s="15"/>
      <c r="P5" s="15"/>
      <c r="Q5" s="15"/>
      <c r="R5" s="15"/>
      <c r="S5" s="29" t="s">
        <v>1</v>
      </c>
      <c r="T5" s="28" t="s">
        <v>2</v>
      </c>
      <c r="U5" s="29" t="s">
        <v>3</v>
      </c>
      <c r="V5" s="18" t="s">
        <v>12</v>
      </c>
      <c r="W5" s="18" t="s">
        <v>13</v>
      </c>
    </row>
    <row r="6" spans="1:23" ht="20.100000000000001" customHeight="1" outlineLevel="1" x14ac:dyDescent="0.15">
      <c r="A6" s="26"/>
      <c r="B6" s="26"/>
      <c r="C6" s="26"/>
      <c r="D6" s="13" t="s">
        <v>24</v>
      </c>
      <c r="E6" s="13" t="s">
        <v>24</v>
      </c>
      <c r="F6" s="26"/>
      <c r="G6" s="26"/>
      <c r="H6" s="26"/>
      <c r="I6" s="26"/>
      <c r="J6" s="26"/>
      <c r="K6" s="26"/>
      <c r="L6" s="15"/>
      <c r="M6" s="19"/>
      <c r="N6" s="19"/>
      <c r="O6" s="15"/>
      <c r="P6" s="15"/>
      <c r="Q6" s="15"/>
      <c r="R6" s="15"/>
      <c r="S6" s="26"/>
      <c r="T6" s="26"/>
      <c r="U6" s="26"/>
      <c r="V6" s="13" t="s">
        <v>24</v>
      </c>
      <c r="W6" s="13" t="s">
        <v>24</v>
      </c>
    </row>
    <row r="7" spans="1:23" ht="20.100000000000001" customHeight="1" outlineLevel="1" x14ac:dyDescent="0.15">
      <c r="A7" s="25" t="s">
        <v>25</v>
      </c>
      <c r="B7" s="14">
        <v>0</v>
      </c>
      <c r="C7" s="15" t="s">
        <v>18</v>
      </c>
      <c r="D7" s="20">
        <v>133</v>
      </c>
      <c r="E7" s="20">
        <v>133</v>
      </c>
      <c r="F7" s="25" t="s">
        <v>26</v>
      </c>
      <c r="G7" s="25" t="s">
        <v>27</v>
      </c>
      <c r="H7" s="25" t="s">
        <v>28</v>
      </c>
      <c r="I7" s="14" t="str">
        <f t="shared" ref="I7:I12" si="0">IF(AND(MIN(D7:D7)&gt;499,MIN(E7:E7)&gt;499),"Pass","Fail")</f>
        <v>Fail</v>
      </c>
      <c r="J7" s="14" t="str">
        <f t="shared" ref="J7:J12" si="1">IF(AND(MIN(D7:D7)&gt;400,MIN(E7:E7)&gt;300),"Pass","Fail")</f>
        <v>Fail</v>
      </c>
      <c r="K7" s="14" t="str">
        <f>IF(AND(MIN(D7:D7)&gt;400,MIN(E7:E7)&gt;300),"Pass","Fail")</f>
        <v>Fail</v>
      </c>
      <c r="L7" s="15"/>
      <c r="M7" s="15"/>
      <c r="N7" s="15"/>
      <c r="O7" s="15"/>
      <c r="P7" s="15"/>
      <c r="Q7" s="15"/>
      <c r="R7" s="15"/>
      <c r="S7" s="25" t="s">
        <v>25</v>
      </c>
      <c r="T7" s="14">
        <v>0</v>
      </c>
      <c r="U7" s="15" t="s">
        <v>18</v>
      </c>
      <c r="V7" s="16"/>
      <c r="W7" s="17"/>
    </row>
    <row r="8" spans="1:23" ht="20.100000000000001" customHeight="1" outlineLevel="1" x14ac:dyDescent="0.15">
      <c r="A8" s="26"/>
      <c r="B8" s="14">
        <v>3</v>
      </c>
      <c r="C8" s="15" t="s">
        <v>18</v>
      </c>
      <c r="D8" s="20">
        <v>155.30000000000001</v>
      </c>
      <c r="E8" s="20">
        <v>155.30000000000001</v>
      </c>
      <c r="F8" s="25"/>
      <c r="G8" s="25"/>
      <c r="H8" s="25"/>
      <c r="I8" s="14" t="str">
        <f t="shared" si="0"/>
        <v>Fail</v>
      </c>
      <c r="J8" s="14" t="str">
        <f t="shared" si="1"/>
        <v>Fail</v>
      </c>
      <c r="K8" s="14" t="str">
        <f>IF(AND(MIN(D8:D8)&gt;400,MIN(E8:E8)&gt;300),"Pass","Fail")</f>
        <v>Fail</v>
      </c>
      <c r="L8" s="15"/>
      <c r="M8" s="15"/>
      <c r="N8" s="15"/>
      <c r="O8" s="15"/>
      <c r="P8" s="15"/>
      <c r="Q8" s="15"/>
      <c r="R8" s="15"/>
      <c r="S8" s="26"/>
      <c r="T8" s="14">
        <v>3</v>
      </c>
      <c r="U8" s="15" t="s">
        <v>18</v>
      </c>
      <c r="V8" s="16"/>
      <c r="W8" s="17"/>
    </row>
    <row r="9" spans="1:23" ht="20.100000000000001" customHeight="1" outlineLevel="1" x14ac:dyDescent="0.15">
      <c r="A9" s="26"/>
      <c r="B9" s="14">
        <v>6</v>
      </c>
      <c r="C9" s="15" t="s">
        <v>18</v>
      </c>
      <c r="D9" s="20">
        <v>119.4</v>
      </c>
      <c r="E9" s="20">
        <v>119.4</v>
      </c>
      <c r="F9" s="25"/>
      <c r="G9" s="25"/>
      <c r="H9" s="25"/>
      <c r="I9" s="14" t="str">
        <f t="shared" si="0"/>
        <v>Fail</v>
      </c>
      <c r="J9" s="14" t="str">
        <f t="shared" si="1"/>
        <v>Fail</v>
      </c>
      <c r="K9" s="14" t="str">
        <f>IF(AND(MIN(D9:D9)&gt;400,MIN(E9:E9)&gt;300),"Pass","Fail")</f>
        <v>Fail</v>
      </c>
      <c r="L9" s="15"/>
      <c r="M9" s="15"/>
      <c r="N9" s="15"/>
      <c r="O9" s="15"/>
      <c r="P9" s="15"/>
      <c r="Q9" s="15"/>
      <c r="R9" s="15"/>
      <c r="S9" s="26"/>
      <c r="T9" s="14">
        <v>6</v>
      </c>
      <c r="U9" s="15" t="s">
        <v>18</v>
      </c>
      <c r="V9" s="16"/>
      <c r="W9" s="17"/>
    </row>
    <row r="10" spans="1:23" ht="20.100000000000001" customHeight="1" outlineLevel="1" x14ac:dyDescent="0.15">
      <c r="A10" s="26"/>
      <c r="B10" s="14">
        <v>9</v>
      </c>
      <c r="C10" s="15" t="s">
        <v>18</v>
      </c>
      <c r="D10" s="20">
        <v>148.6</v>
      </c>
      <c r="E10" s="20">
        <v>148.6</v>
      </c>
      <c r="F10" s="25"/>
      <c r="G10" s="25"/>
      <c r="H10" s="25"/>
      <c r="I10" s="14" t="str">
        <f t="shared" si="0"/>
        <v>Fail</v>
      </c>
      <c r="J10" s="14" t="str">
        <f t="shared" si="1"/>
        <v>Fail</v>
      </c>
      <c r="K10" s="14" t="str">
        <f>IF(AND(MIN(D10:D10)&gt;400,MIN(E10:E10)&gt;300),"Pass","Fail")</f>
        <v>Fail</v>
      </c>
      <c r="L10" s="15"/>
      <c r="M10" s="15"/>
      <c r="N10" s="15"/>
      <c r="O10" s="15"/>
      <c r="P10" s="15"/>
      <c r="Q10" s="15"/>
      <c r="R10" s="15"/>
      <c r="S10" s="26"/>
      <c r="T10" s="14">
        <v>9</v>
      </c>
      <c r="U10" s="15" t="s">
        <v>18</v>
      </c>
      <c r="V10" s="16"/>
      <c r="W10" s="17"/>
    </row>
    <row r="11" spans="1:23" ht="20.100000000000001" customHeight="1" outlineLevel="1" x14ac:dyDescent="0.15">
      <c r="A11" s="26"/>
      <c r="B11" s="14">
        <v>12</v>
      </c>
      <c r="C11" s="15" t="s">
        <v>18</v>
      </c>
      <c r="D11" s="20">
        <v>148.9</v>
      </c>
      <c r="E11" s="20">
        <v>148.9</v>
      </c>
      <c r="F11" s="25"/>
      <c r="G11" s="25"/>
      <c r="H11" s="25"/>
      <c r="I11" s="14" t="str">
        <f t="shared" si="0"/>
        <v>Fail</v>
      </c>
      <c r="J11" s="14" t="str">
        <f t="shared" si="1"/>
        <v>Fail</v>
      </c>
      <c r="K11" s="14" t="str">
        <f>IF(AND(MIN(D11:D11)&gt;400,MIN(E11:E11)&gt;300),"Pass","Fail")</f>
        <v>Fail</v>
      </c>
      <c r="L11" s="15"/>
      <c r="M11" s="15"/>
      <c r="N11" s="15"/>
      <c r="O11" s="15"/>
      <c r="P11" s="15"/>
      <c r="Q11" s="15"/>
      <c r="R11" s="15"/>
      <c r="S11" s="26"/>
      <c r="T11" s="14">
        <v>12</v>
      </c>
      <c r="U11" s="15" t="s">
        <v>18</v>
      </c>
      <c r="V11" s="16"/>
      <c r="W11" s="17"/>
    </row>
    <row r="12" spans="1:23" ht="20.100000000000001" customHeight="1" outlineLevel="1" x14ac:dyDescent="0.15">
      <c r="A12" s="26"/>
      <c r="B12" s="14">
        <v>15</v>
      </c>
      <c r="C12" s="15" t="s">
        <v>18</v>
      </c>
      <c r="D12" s="20">
        <v>160.9</v>
      </c>
      <c r="E12" s="20">
        <v>160.9</v>
      </c>
      <c r="F12" s="25"/>
      <c r="G12" s="25"/>
      <c r="H12" s="25"/>
      <c r="I12" s="14" t="str">
        <f t="shared" si="0"/>
        <v>Fail</v>
      </c>
      <c r="J12" s="14" t="str">
        <f t="shared" si="1"/>
        <v>Fail</v>
      </c>
      <c r="K12" s="14" t="str">
        <f>IF(AND(MIN(D12:D12)&gt;320,MIN(E12:E12)&gt;200),"Pass","Fail")</f>
        <v>Fail</v>
      </c>
      <c r="L12" s="15"/>
      <c r="M12" s="15"/>
      <c r="N12" s="15"/>
      <c r="O12" s="15"/>
      <c r="P12" s="15"/>
      <c r="Q12" s="15"/>
      <c r="R12" s="15"/>
      <c r="S12" s="26"/>
      <c r="T12" s="14">
        <v>15</v>
      </c>
      <c r="U12" s="15" t="s">
        <v>18</v>
      </c>
      <c r="V12" s="16"/>
      <c r="W12" s="17"/>
    </row>
    <row r="13" spans="1:23" ht="20.100000000000001" customHeight="1" outlineLevel="1" x14ac:dyDescent="0.15">
      <c r="A13" s="26"/>
      <c r="B13" s="14">
        <v>18</v>
      </c>
      <c r="C13" s="15" t="s">
        <v>18</v>
      </c>
      <c r="D13" s="21">
        <v>166.4</v>
      </c>
      <c r="E13" s="21">
        <v>166.4</v>
      </c>
      <c r="F13" s="25"/>
      <c r="G13" s="25" t="s">
        <v>29</v>
      </c>
      <c r="H13" s="25" t="s">
        <v>30</v>
      </c>
      <c r="I13" s="14" t="s">
        <v>19</v>
      </c>
      <c r="J13" s="14" t="str">
        <f>IF(AND(MIN(D13:D13)&gt;320,MIN(E13:E13)&gt;200),"Pass","Fail")</f>
        <v>Fail</v>
      </c>
      <c r="K13" s="14" t="str">
        <f>IF(AND(MIN(D13:D13)&gt;320,MIN(E13:E13)&gt;200),"Pass","Fail")</f>
        <v>Fail</v>
      </c>
      <c r="L13" s="15"/>
      <c r="M13" s="15"/>
      <c r="N13" s="15"/>
      <c r="O13" s="15"/>
      <c r="P13" s="15"/>
      <c r="Q13" s="15"/>
      <c r="R13" s="15"/>
      <c r="S13" s="26"/>
      <c r="T13" s="14">
        <v>18</v>
      </c>
      <c r="U13" s="15" t="s">
        <v>18</v>
      </c>
      <c r="V13" s="16"/>
      <c r="W13" s="17"/>
    </row>
    <row r="14" spans="1:23" ht="20.100000000000001" customHeight="1" outlineLevel="1" x14ac:dyDescent="0.15">
      <c r="A14" s="26"/>
      <c r="B14" s="14">
        <v>21</v>
      </c>
      <c r="C14" s="15" t="s">
        <v>18</v>
      </c>
      <c r="D14" s="21">
        <v>158.9</v>
      </c>
      <c r="E14" s="21">
        <v>158.9</v>
      </c>
      <c r="F14" s="25"/>
      <c r="G14" s="25"/>
      <c r="H14" s="25"/>
      <c r="I14" s="14" t="s">
        <v>19</v>
      </c>
      <c r="J14" s="14" t="str">
        <f>IF(AND(MIN(D14:D14)&gt;320,MIN(E14:E14)&gt;200),"Pass","Fail")</f>
        <v>Fail</v>
      </c>
      <c r="K14" s="14" t="str">
        <f>IF(AND(MIN(D14:D14)&gt;320,MIN(E14:E14)&gt;200),"Pass","Fail")</f>
        <v>Fail</v>
      </c>
      <c r="L14" s="15"/>
      <c r="M14" s="15"/>
      <c r="N14" s="15"/>
      <c r="O14" s="15"/>
      <c r="P14" s="15"/>
      <c r="Q14" s="15"/>
      <c r="R14" s="15"/>
      <c r="S14" s="26"/>
      <c r="T14" s="14">
        <v>21</v>
      </c>
      <c r="U14" s="15" t="s">
        <v>18</v>
      </c>
      <c r="V14" s="16"/>
      <c r="W14" s="17"/>
    </row>
    <row r="15" spans="1:23" ht="20.100000000000001" customHeight="1" outlineLevel="1" x14ac:dyDescent="0.15">
      <c r="A15" s="26"/>
      <c r="B15" s="14">
        <v>24</v>
      </c>
      <c r="C15" s="15" t="s">
        <v>18</v>
      </c>
      <c r="D15" s="21">
        <v>120.9</v>
      </c>
      <c r="E15" s="21">
        <v>120.9</v>
      </c>
      <c r="F15" s="25"/>
      <c r="G15" s="25"/>
      <c r="H15" s="25"/>
      <c r="I15" s="14" t="s">
        <v>19</v>
      </c>
      <c r="J15" s="14" t="str">
        <f>IF(AND(MIN(D15:D15)&gt;320,MIN(E15:E15)&gt;200),"Pass","Fail")</f>
        <v>Fail</v>
      </c>
      <c r="K15" s="14" t="str">
        <f t="shared" ref="K15:K22" si="2">IF(AND(MIN(D15:D15)&gt;100,MIN(E15:E15)&gt;80),"Pass","Fail")</f>
        <v>Pass</v>
      </c>
      <c r="L15" s="15"/>
      <c r="M15" s="15"/>
      <c r="N15" s="15"/>
      <c r="O15" s="15"/>
      <c r="P15" s="15"/>
      <c r="Q15" s="15"/>
      <c r="R15" s="15"/>
      <c r="S15" s="26"/>
      <c r="T15" s="14">
        <v>24</v>
      </c>
      <c r="U15" s="15" t="s">
        <v>18</v>
      </c>
      <c r="V15" s="16"/>
      <c r="W15" s="17"/>
    </row>
    <row r="16" spans="1:23" ht="20.100000000000001" customHeight="1" outlineLevel="1" x14ac:dyDescent="0.15">
      <c r="A16" s="26"/>
      <c r="B16" s="14">
        <v>27</v>
      </c>
      <c r="C16" s="15" t="s">
        <v>18</v>
      </c>
      <c r="D16" s="21">
        <v>121.6</v>
      </c>
      <c r="E16" s="21">
        <v>121.6</v>
      </c>
      <c r="F16" s="25"/>
      <c r="G16" s="25"/>
      <c r="H16" s="25"/>
      <c r="I16" s="14" t="s">
        <v>19</v>
      </c>
      <c r="J16" s="14" t="str">
        <f>IF(AND(MIN(D16:D16)&gt;320,MIN(E16:E16)&gt;200),"Pass","Fail")</f>
        <v>Fail</v>
      </c>
      <c r="K16" s="14" t="str">
        <f t="shared" si="2"/>
        <v>Pass</v>
      </c>
      <c r="L16" s="15"/>
      <c r="M16" s="15"/>
      <c r="N16" s="15"/>
      <c r="O16" s="15"/>
      <c r="P16" s="15"/>
      <c r="Q16" s="15"/>
      <c r="R16" s="15"/>
      <c r="S16" s="26"/>
      <c r="T16" s="14">
        <v>27</v>
      </c>
      <c r="U16" s="15" t="s">
        <v>18</v>
      </c>
      <c r="V16" s="16"/>
      <c r="W16" s="17"/>
    </row>
    <row r="17" spans="1:23" ht="20.100000000000001" customHeight="1" outlineLevel="1" x14ac:dyDescent="0.15">
      <c r="A17" s="26"/>
      <c r="B17" s="14">
        <v>30</v>
      </c>
      <c r="C17" s="15" t="s">
        <v>18</v>
      </c>
      <c r="D17" s="21">
        <v>152.6</v>
      </c>
      <c r="E17" s="21">
        <v>152.6</v>
      </c>
      <c r="F17" s="25"/>
      <c r="G17" s="25" t="s">
        <v>31</v>
      </c>
      <c r="H17" s="25" t="s">
        <v>32</v>
      </c>
      <c r="I17" s="14" t="s">
        <v>19</v>
      </c>
      <c r="J17" s="14" t="str">
        <f t="shared" ref="J17:J22" si="3">IF(AND(MIN(D17:D17)&gt;100,MIN(E17:E17)&gt;80),"Pass","Fail")</f>
        <v>Pass</v>
      </c>
      <c r="K17" s="14" t="str">
        <f t="shared" si="2"/>
        <v>Pass</v>
      </c>
      <c r="L17" s="15"/>
      <c r="M17" s="15"/>
      <c r="N17" s="15"/>
      <c r="O17" s="15"/>
      <c r="P17" s="15"/>
      <c r="Q17" s="15"/>
      <c r="R17" s="15"/>
      <c r="S17" s="26"/>
      <c r="T17" s="14">
        <v>30</v>
      </c>
      <c r="U17" s="15" t="s">
        <v>18</v>
      </c>
      <c r="V17" s="16"/>
      <c r="W17" s="17"/>
    </row>
    <row r="18" spans="1:23" ht="20.100000000000001" customHeight="1" outlineLevel="1" x14ac:dyDescent="0.15">
      <c r="A18" s="26"/>
      <c r="B18" s="14">
        <v>33</v>
      </c>
      <c r="C18" s="15" t="s">
        <v>18</v>
      </c>
      <c r="D18" s="21">
        <v>182</v>
      </c>
      <c r="E18" s="21">
        <v>182</v>
      </c>
      <c r="F18" s="25"/>
      <c r="G18" s="25"/>
      <c r="H18" s="25"/>
      <c r="I18" s="14" t="s">
        <v>19</v>
      </c>
      <c r="J18" s="14" t="str">
        <f t="shared" si="3"/>
        <v>Pass</v>
      </c>
      <c r="K18" s="14" t="str">
        <f t="shared" si="2"/>
        <v>Pass</v>
      </c>
      <c r="L18" s="15"/>
      <c r="M18" s="15"/>
      <c r="N18" s="15"/>
      <c r="O18" s="15"/>
      <c r="P18" s="15"/>
      <c r="Q18" s="15"/>
      <c r="R18" s="15"/>
      <c r="S18" s="26"/>
      <c r="T18" s="14">
        <v>33</v>
      </c>
      <c r="U18" s="15" t="s">
        <v>18</v>
      </c>
      <c r="V18" s="16"/>
      <c r="W18" s="17"/>
    </row>
    <row r="19" spans="1:23" ht="20.100000000000001" customHeight="1" outlineLevel="1" x14ac:dyDescent="0.15">
      <c r="A19" s="26"/>
      <c r="B19" s="14">
        <v>36</v>
      </c>
      <c r="C19" s="15" t="s">
        <v>18</v>
      </c>
      <c r="D19" s="21">
        <v>134.19999999999999</v>
      </c>
      <c r="E19" s="21">
        <v>134.19999999999999</v>
      </c>
      <c r="F19" s="25"/>
      <c r="G19" s="25"/>
      <c r="H19" s="25"/>
      <c r="I19" s="14" t="s">
        <v>19</v>
      </c>
      <c r="J19" s="14" t="str">
        <f t="shared" si="3"/>
        <v>Pass</v>
      </c>
      <c r="K19" s="14" t="str">
        <f t="shared" si="2"/>
        <v>Pass</v>
      </c>
      <c r="L19" s="15"/>
      <c r="M19" s="15"/>
      <c r="N19" s="15"/>
      <c r="O19" s="15"/>
      <c r="P19" s="15"/>
      <c r="Q19" s="15"/>
      <c r="R19" s="15"/>
      <c r="S19" s="26"/>
      <c r="T19" s="14">
        <v>36</v>
      </c>
      <c r="U19" s="15" t="s">
        <v>18</v>
      </c>
      <c r="V19" s="16"/>
      <c r="W19" s="17"/>
    </row>
    <row r="20" spans="1:23" ht="20.100000000000001" customHeight="1" outlineLevel="1" x14ac:dyDescent="0.15">
      <c r="A20" s="26"/>
      <c r="B20" s="14">
        <v>39</v>
      </c>
      <c r="C20" s="15" t="s">
        <v>18</v>
      </c>
      <c r="D20" s="21">
        <v>194.5</v>
      </c>
      <c r="E20" s="21">
        <v>194.5</v>
      </c>
      <c r="F20" s="14" t="s">
        <v>20</v>
      </c>
      <c r="G20" s="25"/>
      <c r="H20" s="25"/>
      <c r="I20" s="14" t="str">
        <f>IF(AND(MIN(D20:D20)&gt;0,MIN(E20:E20)&gt;0),"Pass","Fail")</f>
        <v>Pass</v>
      </c>
      <c r="J20" s="14" t="str">
        <f t="shared" si="3"/>
        <v>Pass</v>
      </c>
      <c r="K20" s="14" t="str">
        <f t="shared" si="2"/>
        <v>Pass</v>
      </c>
      <c r="L20" s="15"/>
      <c r="M20" s="15"/>
      <c r="N20" s="15"/>
      <c r="O20" s="15"/>
      <c r="P20" s="15"/>
      <c r="Q20" s="15"/>
      <c r="R20" s="15"/>
      <c r="S20" s="26"/>
      <c r="T20" s="14">
        <v>39</v>
      </c>
      <c r="U20" s="15" t="s">
        <v>18</v>
      </c>
      <c r="V20" s="16"/>
      <c r="W20" s="17"/>
    </row>
    <row r="21" spans="1:23" ht="20.100000000000001" customHeight="1" outlineLevel="1" x14ac:dyDescent="0.15">
      <c r="A21" s="26"/>
      <c r="B21" s="14">
        <v>42</v>
      </c>
      <c r="C21" s="15" t="s">
        <v>18</v>
      </c>
      <c r="D21" s="21">
        <v>121.4</v>
      </c>
      <c r="E21" s="21">
        <v>121.4</v>
      </c>
      <c r="F21" s="25" t="s">
        <v>21</v>
      </c>
      <c r="G21" s="25"/>
      <c r="H21" s="25"/>
      <c r="I21" s="14" t="s">
        <v>19</v>
      </c>
      <c r="J21" s="14" t="str">
        <f t="shared" si="3"/>
        <v>Pass</v>
      </c>
      <c r="K21" s="14" t="str">
        <f t="shared" si="2"/>
        <v>Pass</v>
      </c>
      <c r="L21" s="15"/>
      <c r="M21" s="15"/>
      <c r="N21" s="15"/>
      <c r="O21" s="15"/>
      <c r="P21" s="15"/>
      <c r="Q21" s="15"/>
      <c r="R21" s="15"/>
      <c r="S21" s="26"/>
      <c r="T21" s="14">
        <v>42</v>
      </c>
      <c r="U21" s="15" t="s">
        <v>18</v>
      </c>
      <c r="V21" s="16"/>
      <c r="W21" s="17"/>
    </row>
    <row r="22" spans="1:23" ht="20.100000000000001" customHeight="1" outlineLevel="1" x14ac:dyDescent="0.15">
      <c r="A22" s="26"/>
      <c r="B22" s="14">
        <v>45</v>
      </c>
      <c r="C22" s="15" t="s">
        <v>18</v>
      </c>
      <c r="D22" s="21">
        <v>147.1</v>
      </c>
      <c r="E22" s="21">
        <v>147.1</v>
      </c>
      <c r="F22" s="25"/>
      <c r="G22" s="25"/>
      <c r="H22" s="25"/>
      <c r="I22" s="14" t="s">
        <v>19</v>
      </c>
      <c r="J22" s="14" t="str">
        <f t="shared" si="3"/>
        <v>Pass</v>
      </c>
      <c r="K22" s="14" t="str">
        <f t="shared" si="2"/>
        <v>Pass</v>
      </c>
      <c r="L22" s="15"/>
      <c r="M22" s="15"/>
      <c r="N22" s="15"/>
      <c r="O22" s="15"/>
      <c r="P22" s="15"/>
      <c r="Q22" s="15"/>
      <c r="R22" s="15"/>
      <c r="S22" s="26"/>
      <c r="T22" s="14">
        <v>45</v>
      </c>
      <c r="U22" s="15" t="s">
        <v>18</v>
      </c>
      <c r="V22" s="16"/>
      <c r="W22" s="17"/>
    </row>
    <row r="23" spans="1:23" ht="20.100000000000001" customHeight="1" outlineLevel="1" x14ac:dyDescent="0.15">
      <c r="A23" s="26"/>
      <c r="B23" s="14">
        <v>48</v>
      </c>
      <c r="C23" s="15" t="s">
        <v>18</v>
      </c>
      <c r="D23" s="21">
        <v>147.30000000000001</v>
      </c>
      <c r="E23" s="21">
        <v>147.30000000000001</v>
      </c>
      <c r="F23" s="25"/>
      <c r="G23" s="25" t="s">
        <v>21</v>
      </c>
      <c r="H23" s="25" t="s">
        <v>21</v>
      </c>
      <c r="I23" s="14" t="s">
        <v>19</v>
      </c>
      <c r="J23" s="14" t="s">
        <v>19</v>
      </c>
      <c r="K23" s="14" t="s">
        <v>19</v>
      </c>
      <c r="L23" s="15"/>
      <c r="M23" s="15"/>
      <c r="N23" s="15"/>
      <c r="O23" s="15"/>
      <c r="P23" s="15"/>
      <c r="Q23" s="15"/>
      <c r="R23" s="15"/>
      <c r="S23" s="26"/>
      <c r="T23" s="14">
        <v>48</v>
      </c>
      <c r="U23" s="15" t="s">
        <v>18</v>
      </c>
      <c r="V23" s="16"/>
      <c r="W23" s="17"/>
    </row>
    <row r="24" spans="1:23" ht="20.100000000000001" customHeight="1" outlineLevel="1" x14ac:dyDescent="0.15">
      <c r="A24" s="26"/>
      <c r="B24" s="14">
        <v>51</v>
      </c>
      <c r="C24" s="15" t="s">
        <v>18</v>
      </c>
      <c r="D24" s="21">
        <v>103.7</v>
      </c>
      <c r="E24" s="21">
        <v>103.7</v>
      </c>
      <c r="F24" s="25"/>
      <c r="G24" s="26"/>
      <c r="H24" s="26"/>
      <c r="I24" s="14" t="s">
        <v>19</v>
      </c>
      <c r="J24" s="14" t="s">
        <v>19</v>
      </c>
      <c r="K24" s="14" t="s">
        <v>19</v>
      </c>
      <c r="L24" s="15"/>
      <c r="M24" s="15"/>
      <c r="N24" s="15"/>
      <c r="O24" s="15"/>
      <c r="P24" s="15"/>
      <c r="Q24" s="15"/>
      <c r="R24" s="15"/>
      <c r="S24" s="26"/>
      <c r="T24" s="14">
        <v>51</v>
      </c>
      <c r="U24" s="15" t="s">
        <v>18</v>
      </c>
      <c r="V24" s="16"/>
      <c r="W24" s="17"/>
    </row>
    <row r="25" spans="1:23" ht="20.100000000000001" customHeight="1" outlineLevel="1" x14ac:dyDescent="0.15">
      <c r="A25" s="26"/>
      <c r="B25" s="14">
        <v>54</v>
      </c>
      <c r="C25" s="15" t="s">
        <v>18</v>
      </c>
      <c r="D25" s="21">
        <v>167.5</v>
      </c>
      <c r="E25" s="21">
        <v>167.5</v>
      </c>
      <c r="F25" s="25"/>
      <c r="G25" s="26"/>
      <c r="H25" s="26"/>
      <c r="I25" s="14" t="s">
        <v>19</v>
      </c>
      <c r="J25" s="14" t="s">
        <v>19</v>
      </c>
      <c r="K25" s="14" t="s">
        <v>19</v>
      </c>
      <c r="L25" s="15"/>
      <c r="M25" s="15"/>
      <c r="N25" s="15"/>
      <c r="O25" s="15"/>
      <c r="P25" s="15"/>
      <c r="Q25" s="15"/>
      <c r="R25" s="15"/>
      <c r="S25" s="26"/>
      <c r="T25" s="14">
        <v>54</v>
      </c>
      <c r="U25" s="15" t="s">
        <v>18</v>
      </c>
      <c r="V25" s="16"/>
      <c r="W25" s="17"/>
    </row>
    <row r="26" spans="1:23" ht="20.100000000000001" customHeight="1" outlineLevel="1" x14ac:dyDescent="0.15">
      <c r="A26" s="26"/>
      <c r="B26" s="14">
        <v>57</v>
      </c>
      <c r="C26" s="15" t="s">
        <v>18</v>
      </c>
      <c r="D26" s="21">
        <v>146.9</v>
      </c>
      <c r="E26" s="21">
        <v>146.9</v>
      </c>
      <c r="F26" s="25"/>
      <c r="G26" s="26"/>
      <c r="H26" s="26"/>
      <c r="I26" s="14" t="s">
        <v>19</v>
      </c>
      <c r="J26" s="14" t="s">
        <v>19</v>
      </c>
      <c r="K26" s="14" t="s">
        <v>19</v>
      </c>
      <c r="L26" s="15"/>
      <c r="M26" s="15"/>
      <c r="N26" s="15"/>
      <c r="O26" s="15"/>
      <c r="P26" s="15"/>
      <c r="Q26" s="15"/>
      <c r="R26" s="15"/>
      <c r="S26" s="26"/>
      <c r="T26" s="14">
        <v>57</v>
      </c>
      <c r="U26" s="15" t="s">
        <v>18</v>
      </c>
      <c r="V26" s="16"/>
      <c r="W26" s="17"/>
    </row>
    <row r="27" spans="1:23" ht="20.100000000000001" customHeight="1" outlineLevel="1" x14ac:dyDescent="0.15">
      <c r="A27" s="26"/>
      <c r="B27" s="14">
        <v>60</v>
      </c>
      <c r="C27" s="15" t="s">
        <v>18</v>
      </c>
      <c r="D27" s="21">
        <v>104</v>
      </c>
      <c r="E27" s="21">
        <v>104</v>
      </c>
      <c r="F27" s="25"/>
      <c r="G27" s="26"/>
      <c r="H27" s="26"/>
      <c r="I27" s="14" t="s">
        <v>19</v>
      </c>
      <c r="J27" s="14" t="s">
        <v>19</v>
      </c>
      <c r="K27" s="14" t="s">
        <v>19</v>
      </c>
      <c r="L27" s="15"/>
      <c r="M27" s="15"/>
      <c r="N27" s="15"/>
      <c r="O27" s="15"/>
      <c r="P27" s="15"/>
      <c r="Q27" s="15"/>
      <c r="R27" s="15"/>
      <c r="S27" s="26"/>
      <c r="T27" s="14">
        <v>60</v>
      </c>
      <c r="U27" s="15" t="s">
        <v>18</v>
      </c>
      <c r="V27" s="16"/>
      <c r="W27" s="17"/>
    </row>
    <row r="28" spans="1:23" ht="20.100000000000001" customHeight="1" x14ac:dyDescent="0.15">
      <c r="A28" s="26"/>
      <c r="B28" s="14">
        <v>63</v>
      </c>
      <c r="C28" s="15" t="s">
        <v>18</v>
      </c>
      <c r="D28" s="21">
        <v>127.5</v>
      </c>
      <c r="E28" s="21">
        <v>127.5</v>
      </c>
      <c r="F28" s="25"/>
      <c r="G28" s="26"/>
      <c r="H28" s="26"/>
      <c r="I28" s="14" t="s">
        <v>19</v>
      </c>
      <c r="J28" s="14" t="s">
        <v>19</v>
      </c>
      <c r="K28" s="14" t="s">
        <v>19</v>
      </c>
      <c r="L28" s="15"/>
      <c r="M28" s="15"/>
      <c r="N28" s="15"/>
      <c r="O28" s="15"/>
      <c r="P28" s="15"/>
      <c r="Q28" s="15"/>
      <c r="R28" s="15"/>
      <c r="S28" s="26"/>
      <c r="T28" s="14">
        <v>63</v>
      </c>
      <c r="U28" s="15" t="s">
        <v>18</v>
      </c>
      <c r="V28" s="16"/>
      <c r="W28" s="17"/>
    </row>
    <row r="29" spans="1:23" ht="20.100000000000001" customHeight="1" x14ac:dyDescent="0.15">
      <c r="A29" s="26"/>
      <c r="B29" s="14">
        <v>66</v>
      </c>
      <c r="C29" s="15" t="s">
        <v>18</v>
      </c>
      <c r="D29" s="21">
        <v>143.19999999999999</v>
      </c>
      <c r="E29" s="21">
        <v>143.19999999999999</v>
      </c>
      <c r="F29" s="25"/>
      <c r="G29" s="26"/>
      <c r="H29" s="26"/>
      <c r="I29" s="14" t="s">
        <v>19</v>
      </c>
      <c r="J29" s="14" t="s">
        <v>19</v>
      </c>
      <c r="K29" s="14" t="s">
        <v>19</v>
      </c>
      <c r="L29" s="15"/>
      <c r="M29" s="15"/>
      <c r="N29" s="15"/>
      <c r="O29" s="15"/>
      <c r="P29" s="15"/>
      <c r="Q29" s="15"/>
      <c r="R29" s="15"/>
      <c r="S29" s="26"/>
      <c r="T29" s="14">
        <v>66</v>
      </c>
      <c r="U29" s="15" t="s">
        <v>18</v>
      </c>
      <c r="V29" s="16"/>
      <c r="W29" s="17"/>
    </row>
    <row r="30" spans="1:23" ht="20.100000000000001" customHeight="1" x14ac:dyDescent="0.15">
      <c r="A30" s="26"/>
      <c r="B30" s="14">
        <v>69</v>
      </c>
      <c r="C30" s="15" t="s">
        <v>18</v>
      </c>
      <c r="D30" s="21">
        <v>181.7</v>
      </c>
      <c r="E30" s="21">
        <v>181.7</v>
      </c>
      <c r="F30" s="25"/>
      <c r="G30" s="26"/>
      <c r="H30" s="26"/>
      <c r="I30" s="14" t="s">
        <v>19</v>
      </c>
      <c r="J30" s="14" t="s">
        <v>19</v>
      </c>
      <c r="K30" s="14" t="s">
        <v>19</v>
      </c>
      <c r="L30" s="15"/>
      <c r="M30" s="15"/>
      <c r="N30" s="15"/>
      <c r="O30" s="15"/>
      <c r="P30" s="15"/>
      <c r="Q30" s="15"/>
      <c r="R30" s="15"/>
      <c r="S30" s="26"/>
      <c r="T30" s="14">
        <v>69</v>
      </c>
      <c r="U30" s="15" t="s">
        <v>18</v>
      </c>
      <c r="V30" s="16"/>
      <c r="W30" s="17"/>
    </row>
    <row r="31" spans="1:23" ht="20.100000000000001" customHeight="1" x14ac:dyDescent="0.15">
      <c r="A31" s="26"/>
      <c r="B31" s="14">
        <v>72</v>
      </c>
      <c r="C31" s="15" t="s">
        <v>18</v>
      </c>
      <c r="D31" s="21">
        <v>193.2</v>
      </c>
      <c r="E31" s="21">
        <v>193.2</v>
      </c>
      <c r="F31" s="25"/>
      <c r="G31" s="26"/>
      <c r="H31" s="26"/>
      <c r="I31" s="14" t="s">
        <v>19</v>
      </c>
      <c r="J31" s="14" t="s">
        <v>19</v>
      </c>
      <c r="K31" s="14" t="s">
        <v>19</v>
      </c>
      <c r="L31" s="15"/>
      <c r="M31" s="15"/>
      <c r="N31" s="15"/>
      <c r="O31" s="15"/>
      <c r="P31" s="15"/>
      <c r="Q31" s="15"/>
      <c r="R31" s="15"/>
      <c r="S31" s="26"/>
      <c r="T31" s="14">
        <v>72</v>
      </c>
      <c r="U31" s="15" t="s">
        <v>18</v>
      </c>
      <c r="V31" s="16"/>
      <c r="W31" s="17"/>
    </row>
    <row r="32" spans="1:23" ht="20.100000000000001" customHeight="1" x14ac:dyDescent="0.15">
      <c r="A32" s="26"/>
      <c r="B32" s="14">
        <v>75</v>
      </c>
      <c r="C32" s="15" t="s">
        <v>18</v>
      </c>
      <c r="D32" s="21">
        <v>120.3</v>
      </c>
      <c r="E32" s="21">
        <v>120.3</v>
      </c>
      <c r="F32" s="25"/>
      <c r="G32" s="26"/>
      <c r="H32" s="26"/>
      <c r="I32" s="14" t="s">
        <v>19</v>
      </c>
      <c r="J32" s="14" t="s">
        <v>19</v>
      </c>
      <c r="K32" s="14" t="s">
        <v>19</v>
      </c>
      <c r="L32" s="15"/>
      <c r="M32" s="15"/>
      <c r="N32" s="15"/>
      <c r="O32" s="15"/>
      <c r="P32" s="15"/>
      <c r="Q32" s="15"/>
      <c r="R32" s="15"/>
      <c r="S32" s="26"/>
      <c r="T32" s="14">
        <v>75</v>
      </c>
      <c r="U32" s="15" t="s">
        <v>18</v>
      </c>
      <c r="V32" s="16"/>
      <c r="W32" s="17"/>
    </row>
  </sheetData>
  <mergeCells count="29">
    <mergeCell ref="A1:W1"/>
    <mergeCell ref="A2:W2"/>
    <mergeCell ref="S7:S32"/>
    <mergeCell ref="T5:T6"/>
    <mergeCell ref="U5:U6"/>
    <mergeCell ref="S5:S6"/>
    <mergeCell ref="K5:K6"/>
    <mergeCell ref="I5:I6"/>
    <mergeCell ref="J5:J6"/>
    <mergeCell ref="H5:H6"/>
    <mergeCell ref="H7:H12"/>
    <mergeCell ref="H13:H16"/>
    <mergeCell ref="H17:H22"/>
    <mergeCell ref="F5:F6"/>
    <mergeCell ref="F7:F12"/>
    <mergeCell ref="F13:F19"/>
    <mergeCell ref="A7:A32"/>
    <mergeCell ref="A3:W3"/>
    <mergeCell ref="A4:W4"/>
    <mergeCell ref="B5:B6"/>
    <mergeCell ref="C5:C6"/>
    <mergeCell ref="A5:A6"/>
    <mergeCell ref="F21:F32"/>
    <mergeCell ref="H23:H32"/>
    <mergeCell ref="G5:G6"/>
    <mergeCell ref="G7:G12"/>
    <mergeCell ref="G13:G16"/>
    <mergeCell ref="G17:G22"/>
    <mergeCell ref="G23:G32"/>
  </mergeCells>
  <phoneticPr fontId="10" type="noConversion"/>
  <conditionalFormatting sqref="I5:K32">
    <cfRule type="containsText" dxfId="21" priority="15" operator="containsText" text="Fail">
      <formula>NOT(ISERROR(SEARCH("Fail",I5)))</formula>
    </cfRule>
  </conditionalFormatting>
  <pageMargins left="0.69930555555555596" right="0.69930555555555596" top="0.75" bottom="0.75" header="0.3" footer="0.3"/>
  <pageSetup paperSize="9" scale="66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  <pageSetUpPr fitToPage="1"/>
  </sheetPr>
  <dimension ref="A1:X61"/>
  <sheetViews>
    <sheetView tabSelected="1" zoomScaleNormal="100" workbookViewId="0">
      <selection activeCell="A5" sqref="A5:B50"/>
    </sheetView>
  </sheetViews>
  <sheetFormatPr defaultColWidth="9" defaultRowHeight="14.25" outlineLevelRow="1" x14ac:dyDescent="0.15"/>
  <cols>
    <col min="1" max="1" width="11.625" style="2" customWidth="1"/>
    <col min="2" max="2" width="12.625" style="2" customWidth="1"/>
    <col min="3" max="3" width="21.875" style="2" bestFit="1" customWidth="1"/>
    <col min="4" max="13" width="12.625" style="2" customWidth="1"/>
    <col min="14" max="14" width="17" style="2" customWidth="1"/>
    <col min="15" max="15" width="12.625" style="2" customWidth="1"/>
    <col min="16" max="16" width="21.875" style="2" bestFit="1" customWidth="1"/>
    <col min="17" max="17" width="9" style="2" customWidth="1"/>
    <col min="18" max="16384" width="9" style="2"/>
  </cols>
  <sheetData>
    <row r="1" spans="1:24" s="1" customFormat="1" ht="51" customHeight="1" x14ac:dyDescent="0.15">
      <c r="A1" s="30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27" customHeight="1" x14ac:dyDescent="0.15">
      <c r="A2" s="37" t="s">
        <v>34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ht="27" customHeight="1" x14ac:dyDescent="0.15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27" customHeight="1" x14ac:dyDescent="0.15">
      <c r="A4" s="37" t="s">
        <v>56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27" customHeight="1" outlineLevel="1" x14ac:dyDescent="0.15">
      <c r="A5" s="35" t="s">
        <v>1</v>
      </c>
      <c r="B5" s="32" t="s">
        <v>36</v>
      </c>
      <c r="C5" s="34" t="s">
        <v>37</v>
      </c>
      <c r="D5" s="32" t="s">
        <v>38</v>
      </c>
      <c r="E5" s="32"/>
      <c r="F5" s="32"/>
      <c r="G5" s="32"/>
      <c r="H5" s="32"/>
      <c r="I5" s="32"/>
      <c r="J5" s="32"/>
      <c r="K5" s="32"/>
      <c r="L5" s="32" t="s">
        <v>39</v>
      </c>
      <c r="M5" s="32" t="s">
        <v>40</v>
      </c>
      <c r="N5" s="32" t="s">
        <v>8</v>
      </c>
      <c r="O5" s="35" t="s">
        <v>11</v>
      </c>
      <c r="P5" s="34" t="s">
        <v>37</v>
      </c>
      <c r="Q5" s="32" t="s">
        <v>12</v>
      </c>
      <c r="R5" s="33"/>
      <c r="S5" s="33"/>
      <c r="T5" s="33"/>
      <c r="U5" s="33"/>
      <c r="V5" s="33"/>
      <c r="W5" s="33"/>
      <c r="X5" s="33"/>
    </row>
    <row r="6" spans="1:24" ht="27" customHeight="1" outlineLevel="1" x14ac:dyDescent="0.15">
      <c r="A6" s="26"/>
      <c r="B6" s="26"/>
      <c r="C6" s="26"/>
      <c r="D6" s="3" t="s">
        <v>18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26"/>
      <c r="M6" s="26"/>
      <c r="N6" s="26"/>
      <c r="O6" s="26"/>
      <c r="P6" s="26"/>
      <c r="Q6" s="3" t="s">
        <v>18</v>
      </c>
      <c r="R6" s="3" t="s">
        <v>41</v>
      </c>
      <c r="S6" s="3" t="s">
        <v>42</v>
      </c>
      <c r="T6" s="3" t="s">
        <v>43</v>
      </c>
      <c r="U6" s="3" t="s">
        <v>44</v>
      </c>
      <c r="V6" s="3" t="s">
        <v>45</v>
      </c>
      <c r="W6" s="3" t="s">
        <v>46</v>
      </c>
      <c r="X6" s="3" t="s">
        <v>47</v>
      </c>
    </row>
    <row r="7" spans="1:24" ht="27" customHeight="1" outlineLevel="1" x14ac:dyDescent="0.15">
      <c r="A7" s="36" t="s">
        <v>17</v>
      </c>
      <c r="B7" s="36" t="s">
        <v>14</v>
      </c>
      <c r="C7" s="38" t="s">
        <v>57</v>
      </c>
      <c r="D7" s="4"/>
      <c r="E7" s="4"/>
      <c r="F7" s="4"/>
      <c r="G7" s="4"/>
      <c r="H7" s="4"/>
      <c r="I7" s="4"/>
      <c r="J7" s="6"/>
      <c r="K7" s="4"/>
      <c r="L7" s="9" t="e">
        <f t="shared" ref="L7:L18" si="0">AVERAGE(D7:K7)</f>
        <v>#DIV/0!</v>
      </c>
      <c r="M7" s="23" t="e">
        <f t="shared" ref="M7:M18" si="1">MIN(D7:K7)/L7</f>
        <v>#DIV/0!</v>
      </c>
      <c r="N7" s="31" t="s">
        <v>49</v>
      </c>
      <c r="O7" s="22" t="e">
        <f>IF(AND(L7&gt;=85.5,M7&gt;=0.5),"Pass","Fail")</f>
        <v>#DIV/0!</v>
      </c>
      <c r="P7" s="38" t="s">
        <v>57</v>
      </c>
      <c r="Q7" s="10"/>
      <c r="R7" s="10"/>
      <c r="S7" s="10"/>
      <c r="T7" s="10"/>
      <c r="U7" s="10"/>
      <c r="V7" s="10"/>
      <c r="W7" s="10"/>
      <c r="X7" s="10"/>
    </row>
    <row r="8" spans="1:24" ht="27" customHeight="1" outlineLevel="1" x14ac:dyDescent="0.15">
      <c r="A8" s="26"/>
      <c r="B8" s="26"/>
      <c r="C8" s="38" t="s">
        <v>57</v>
      </c>
      <c r="D8" s="4"/>
      <c r="E8" s="4"/>
      <c r="F8" s="4"/>
      <c r="G8" s="4"/>
      <c r="H8" s="4"/>
      <c r="I8" s="4"/>
      <c r="J8" s="6"/>
      <c r="K8" s="4"/>
      <c r="L8" s="9" t="e">
        <f t="shared" si="0"/>
        <v>#DIV/0!</v>
      </c>
      <c r="M8" s="23" t="e">
        <f t="shared" si="1"/>
        <v>#DIV/0!</v>
      </c>
      <c r="N8" s="26"/>
      <c r="O8" s="22" t="e">
        <f>IF(AND(L8&gt;=66.5,M8&gt;=0.5),"Pass","Fail")</f>
        <v>#DIV/0!</v>
      </c>
      <c r="P8" s="38" t="s">
        <v>57</v>
      </c>
      <c r="Q8" s="10"/>
      <c r="R8" s="10"/>
      <c r="S8" s="10"/>
      <c r="T8" s="10"/>
      <c r="U8" s="10"/>
      <c r="V8" s="10"/>
      <c r="W8" s="10"/>
      <c r="X8" s="10"/>
    </row>
    <row r="9" spans="1:24" ht="27" customHeight="1" outlineLevel="1" x14ac:dyDescent="0.15">
      <c r="A9" s="26"/>
      <c r="B9" s="26"/>
      <c r="C9" s="38" t="s">
        <v>58</v>
      </c>
      <c r="D9" s="4"/>
      <c r="E9" s="4"/>
      <c r="F9" s="4"/>
      <c r="G9" s="4"/>
      <c r="H9" s="4"/>
      <c r="I9" s="4"/>
      <c r="J9" s="4"/>
      <c r="K9" s="4"/>
      <c r="L9" s="9" t="e">
        <f t="shared" si="0"/>
        <v>#DIV/0!</v>
      </c>
      <c r="M9" s="23" t="e">
        <f t="shared" si="1"/>
        <v>#DIV/0!</v>
      </c>
      <c r="N9" s="26"/>
      <c r="O9" s="22" t="e">
        <f>IF(AND(L9&gt;=30),"Pass","Fail")</f>
        <v>#DIV/0!</v>
      </c>
      <c r="P9" s="38" t="s">
        <v>58</v>
      </c>
      <c r="Q9" s="10"/>
      <c r="R9" s="10"/>
      <c r="S9" s="10"/>
      <c r="T9" s="10"/>
      <c r="U9" s="10"/>
      <c r="V9" s="10"/>
      <c r="W9" s="10"/>
      <c r="X9" s="10"/>
    </row>
    <row r="10" spans="1:24" ht="27" customHeight="1" outlineLevel="1" x14ac:dyDescent="0.15">
      <c r="A10" s="26"/>
      <c r="B10" s="26"/>
      <c r="C10" s="38" t="s">
        <v>58</v>
      </c>
      <c r="D10" s="4"/>
      <c r="E10" s="4"/>
      <c r="F10" s="4"/>
      <c r="G10" s="4"/>
      <c r="H10" s="4"/>
      <c r="I10" s="4"/>
      <c r="J10" s="4"/>
      <c r="K10" s="4"/>
      <c r="L10" s="9" t="e">
        <f t="shared" si="0"/>
        <v>#DIV/0!</v>
      </c>
      <c r="M10" s="23" t="e">
        <f t="shared" si="1"/>
        <v>#DIV/0!</v>
      </c>
      <c r="N10" s="26"/>
      <c r="O10" s="22" t="str">
        <f>IF(AND(MIN(D10:K10)&gt;=0),"Pass","Fail")</f>
        <v>Pass</v>
      </c>
      <c r="P10" s="38" t="s">
        <v>58</v>
      </c>
      <c r="Q10" s="10"/>
      <c r="R10" s="10"/>
      <c r="S10" s="10"/>
      <c r="T10" s="10"/>
      <c r="U10" s="10"/>
      <c r="V10" s="10"/>
      <c r="W10" s="10"/>
      <c r="X10" s="10"/>
    </row>
    <row r="11" spans="1:24" ht="27" hidden="1" customHeight="1" outlineLevel="1" x14ac:dyDescent="0.15">
      <c r="A11" s="26"/>
      <c r="B11" s="36" t="s">
        <v>15</v>
      </c>
      <c r="C11" s="5" t="s">
        <v>48</v>
      </c>
      <c r="D11" s="4"/>
      <c r="E11" s="4"/>
      <c r="F11" s="4"/>
      <c r="G11" s="4"/>
      <c r="H11" s="4"/>
      <c r="I11" s="4"/>
      <c r="J11" s="4"/>
      <c r="K11" s="4"/>
      <c r="L11" s="9" t="e">
        <f t="shared" si="0"/>
        <v>#DIV/0!</v>
      </c>
      <c r="M11" s="23" t="e">
        <f t="shared" si="1"/>
        <v>#DIV/0!</v>
      </c>
      <c r="N11" s="26"/>
      <c r="O11" s="22" t="e">
        <f>IF(AND(L11&gt;=85.5,M11&gt;=0.5),"Pass","Fail")</f>
        <v>#DIV/0!</v>
      </c>
      <c r="P11" s="5" t="s">
        <v>48</v>
      </c>
      <c r="Q11" s="10"/>
      <c r="R11" s="10"/>
      <c r="S11" s="10"/>
      <c r="T11" s="10"/>
      <c r="U11" s="10"/>
      <c r="V11" s="10"/>
      <c r="W11" s="10"/>
      <c r="X11" s="10"/>
    </row>
    <row r="12" spans="1:24" ht="27" hidden="1" customHeight="1" outlineLevel="1" x14ac:dyDescent="0.15">
      <c r="A12" s="26"/>
      <c r="B12" s="26"/>
      <c r="C12" s="5" t="s">
        <v>50</v>
      </c>
      <c r="D12" s="4"/>
      <c r="E12" s="4"/>
      <c r="F12" s="4"/>
      <c r="G12" s="4"/>
      <c r="H12" s="4"/>
      <c r="I12" s="4"/>
      <c r="J12" s="4"/>
      <c r="K12" s="4"/>
      <c r="L12" s="9" t="e">
        <f t="shared" si="0"/>
        <v>#DIV/0!</v>
      </c>
      <c r="M12" s="23" t="e">
        <f t="shared" si="1"/>
        <v>#DIV/0!</v>
      </c>
      <c r="N12" s="26"/>
      <c r="O12" s="22" t="e">
        <f>IF(AND(L12&gt;=66.5,M12&gt;=0.5),"Pass","Fail")</f>
        <v>#DIV/0!</v>
      </c>
      <c r="P12" s="5" t="s">
        <v>50</v>
      </c>
      <c r="Q12" s="10"/>
      <c r="R12" s="10"/>
      <c r="S12" s="10"/>
      <c r="T12" s="10"/>
      <c r="U12" s="10"/>
      <c r="V12" s="10"/>
      <c r="W12" s="10"/>
      <c r="X12" s="10"/>
    </row>
    <row r="13" spans="1:24" ht="27" hidden="1" customHeight="1" outlineLevel="1" x14ac:dyDescent="0.15">
      <c r="A13" s="26"/>
      <c r="B13" s="26"/>
      <c r="C13" s="5" t="s">
        <v>51</v>
      </c>
      <c r="D13" s="4"/>
      <c r="E13" s="4"/>
      <c r="F13" s="4"/>
      <c r="G13" s="4"/>
      <c r="H13" s="4"/>
      <c r="I13" s="4"/>
      <c r="J13" s="4"/>
      <c r="K13" s="4"/>
      <c r="L13" s="9" t="e">
        <f t="shared" si="0"/>
        <v>#DIV/0!</v>
      </c>
      <c r="M13" s="23" t="e">
        <f t="shared" si="1"/>
        <v>#DIV/0!</v>
      </c>
      <c r="N13" s="26"/>
      <c r="O13" s="22" t="e">
        <f>IF(AND(L13&gt;=30),"Pass","Fail")</f>
        <v>#DIV/0!</v>
      </c>
      <c r="P13" s="5" t="s">
        <v>51</v>
      </c>
      <c r="Q13" s="10"/>
      <c r="R13" s="10"/>
      <c r="S13" s="10"/>
      <c r="T13" s="10"/>
      <c r="U13" s="10"/>
      <c r="V13" s="10"/>
      <c r="W13" s="10"/>
      <c r="X13" s="10"/>
    </row>
    <row r="14" spans="1:24" ht="27" hidden="1" customHeight="1" outlineLevel="1" x14ac:dyDescent="0.15">
      <c r="A14" s="26"/>
      <c r="B14" s="26"/>
      <c r="C14" s="5" t="s">
        <v>52</v>
      </c>
      <c r="D14" s="4"/>
      <c r="E14" s="4"/>
      <c r="F14" s="4"/>
      <c r="G14" s="4"/>
      <c r="H14" s="4"/>
      <c r="I14" s="4"/>
      <c r="J14" s="4"/>
      <c r="K14" s="4"/>
      <c r="L14" s="9" t="e">
        <f t="shared" si="0"/>
        <v>#DIV/0!</v>
      </c>
      <c r="M14" s="23" t="e">
        <f t="shared" si="1"/>
        <v>#DIV/0!</v>
      </c>
      <c r="N14" s="26"/>
      <c r="O14" s="22" t="str">
        <f>IF(AND(MIN(D14:K14)&gt;=0),"Pass","Fail")</f>
        <v>Pass</v>
      </c>
      <c r="P14" s="5" t="s">
        <v>52</v>
      </c>
      <c r="Q14" s="10"/>
      <c r="R14" s="10"/>
      <c r="S14" s="10"/>
      <c r="T14" s="10"/>
      <c r="U14" s="10"/>
      <c r="V14" s="10"/>
      <c r="W14" s="10"/>
      <c r="X14" s="10"/>
    </row>
    <row r="15" spans="1:24" ht="27" hidden="1" customHeight="1" outlineLevel="1" x14ac:dyDescent="0.15">
      <c r="A15" s="26"/>
      <c r="B15" s="36" t="s">
        <v>16</v>
      </c>
      <c r="C15" s="5" t="s">
        <v>48</v>
      </c>
      <c r="D15" s="4"/>
      <c r="E15" s="4"/>
      <c r="F15" s="4"/>
      <c r="G15" s="4"/>
      <c r="H15" s="4"/>
      <c r="I15" s="4"/>
      <c r="J15" s="4"/>
      <c r="K15" s="4"/>
      <c r="L15" s="9" t="e">
        <f t="shared" si="0"/>
        <v>#DIV/0!</v>
      </c>
      <c r="M15" s="23" t="e">
        <f t="shared" si="1"/>
        <v>#DIV/0!</v>
      </c>
      <c r="N15" s="26"/>
      <c r="O15" s="22" t="e">
        <f>IF(AND(L15&gt;=85.5,M15&gt;=0.5),"Pass","Fail")</f>
        <v>#DIV/0!</v>
      </c>
      <c r="P15" s="5" t="s">
        <v>48</v>
      </c>
      <c r="Q15" s="10"/>
      <c r="R15" s="10"/>
      <c r="S15" s="10"/>
      <c r="T15" s="10"/>
      <c r="U15" s="10"/>
      <c r="V15" s="10"/>
      <c r="W15" s="10"/>
      <c r="X15" s="10"/>
    </row>
    <row r="16" spans="1:24" ht="27" hidden="1" customHeight="1" outlineLevel="1" x14ac:dyDescent="0.15">
      <c r="A16" s="26"/>
      <c r="B16" s="26"/>
      <c r="C16" s="5" t="s">
        <v>50</v>
      </c>
      <c r="D16" s="4"/>
      <c r="E16" s="4"/>
      <c r="F16" s="6"/>
      <c r="G16" s="4"/>
      <c r="H16" s="4"/>
      <c r="I16" s="4"/>
      <c r="J16" s="4"/>
      <c r="K16" s="4"/>
      <c r="L16" s="9" t="e">
        <f t="shared" si="0"/>
        <v>#DIV/0!</v>
      </c>
      <c r="M16" s="23" t="e">
        <f t="shared" si="1"/>
        <v>#DIV/0!</v>
      </c>
      <c r="N16" s="26"/>
      <c r="O16" s="22" t="e">
        <f>IF(AND(L16&gt;=66.5,M16&gt;=0.5),"Pass","Fail")</f>
        <v>#DIV/0!</v>
      </c>
      <c r="P16" s="5" t="s">
        <v>50</v>
      </c>
      <c r="Q16" s="10"/>
      <c r="R16" s="10"/>
      <c r="S16" s="10"/>
      <c r="T16" s="10"/>
      <c r="U16" s="10"/>
      <c r="V16" s="10"/>
      <c r="W16" s="10"/>
      <c r="X16" s="10"/>
    </row>
    <row r="17" spans="1:24" ht="27" hidden="1" customHeight="1" outlineLevel="1" x14ac:dyDescent="0.15">
      <c r="A17" s="26"/>
      <c r="B17" s="26"/>
      <c r="C17" s="5" t="s">
        <v>51</v>
      </c>
      <c r="D17" s="4"/>
      <c r="E17" s="4"/>
      <c r="F17" s="4"/>
      <c r="G17" s="4"/>
      <c r="H17" s="4"/>
      <c r="I17" s="4"/>
      <c r="J17" s="4"/>
      <c r="K17" s="4"/>
      <c r="L17" s="9" t="e">
        <f t="shared" si="0"/>
        <v>#DIV/0!</v>
      </c>
      <c r="M17" s="23" t="e">
        <f t="shared" si="1"/>
        <v>#DIV/0!</v>
      </c>
      <c r="N17" s="26"/>
      <c r="O17" s="22" t="e">
        <f>IF(AND(L17&gt;=30),"Pass","Fail")</f>
        <v>#DIV/0!</v>
      </c>
      <c r="P17" s="5" t="s">
        <v>51</v>
      </c>
      <c r="Q17" s="10"/>
      <c r="R17" s="10"/>
      <c r="S17" s="10"/>
      <c r="T17" s="10"/>
      <c r="U17" s="10"/>
      <c r="V17" s="10"/>
      <c r="W17" s="10"/>
      <c r="X17" s="10"/>
    </row>
    <row r="18" spans="1:24" ht="27" hidden="1" customHeight="1" outlineLevel="1" x14ac:dyDescent="0.15">
      <c r="A18" s="26"/>
      <c r="B18" s="26"/>
      <c r="C18" s="5" t="s">
        <v>52</v>
      </c>
      <c r="D18" s="4"/>
      <c r="E18" s="4"/>
      <c r="F18" s="4"/>
      <c r="G18" s="4"/>
      <c r="H18" s="4"/>
      <c r="I18" s="4"/>
      <c r="J18" s="4"/>
      <c r="K18" s="4"/>
      <c r="L18" s="9" t="e">
        <f t="shared" si="0"/>
        <v>#DIV/0!</v>
      </c>
      <c r="M18" s="23" t="e">
        <f t="shared" si="1"/>
        <v>#DIV/0!</v>
      </c>
      <c r="N18" s="26"/>
      <c r="O18" s="22" t="str">
        <f>IF(AND(MIN(D18:K18)&gt;=0),"Pass","Fail")</f>
        <v>Pass</v>
      </c>
      <c r="P18" s="5" t="s">
        <v>52</v>
      </c>
      <c r="Q18" s="10"/>
      <c r="R18" s="10"/>
      <c r="S18" s="10"/>
      <c r="T18" s="10"/>
      <c r="U18" s="10"/>
      <c r="V18" s="10"/>
      <c r="W18" s="10"/>
      <c r="X18" s="10"/>
    </row>
    <row r="19" spans="1:24" ht="27" hidden="1" customHeight="1" outlineLevel="1" x14ac:dyDescent="0.15">
      <c r="A19" s="26"/>
      <c r="B19" s="7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5"/>
      <c r="Q19" s="5"/>
      <c r="R19" s="5"/>
      <c r="S19" s="5"/>
      <c r="T19" s="5"/>
      <c r="U19" s="5"/>
      <c r="V19" s="5"/>
      <c r="W19" s="5"/>
      <c r="X19" s="5"/>
    </row>
    <row r="20" spans="1:24" ht="27" hidden="1" customHeight="1" outlineLevel="1" x14ac:dyDescent="0.15">
      <c r="A20" s="26"/>
      <c r="B20" s="2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4"/>
      <c r="P20" s="19"/>
      <c r="Q20" s="19"/>
      <c r="R20" s="5"/>
      <c r="S20" s="5"/>
      <c r="T20" s="5"/>
      <c r="U20" s="5"/>
      <c r="V20" s="5"/>
      <c r="W20" s="5"/>
      <c r="X20" s="5"/>
    </row>
    <row r="21" spans="1:24" ht="27" hidden="1" customHeight="1" outlineLevel="1" x14ac:dyDescent="0.15">
      <c r="A21" s="26"/>
      <c r="B21" s="2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4"/>
      <c r="P21" s="19"/>
      <c r="Q21" s="19"/>
      <c r="R21" s="5"/>
      <c r="S21" s="5"/>
      <c r="T21" s="5"/>
      <c r="U21" s="5"/>
      <c r="V21" s="5"/>
      <c r="W21" s="5"/>
      <c r="X21" s="5"/>
    </row>
    <row r="22" spans="1:24" ht="27" hidden="1" customHeight="1" outlineLevel="1" x14ac:dyDescent="0.15">
      <c r="A22" s="26"/>
      <c r="B22" s="2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4"/>
      <c r="P22" s="19"/>
      <c r="Q22" s="19"/>
      <c r="R22" s="5"/>
      <c r="S22" s="5"/>
      <c r="T22" s="5"/>
      <c r="U22" s="5"/>
      <c r="V22" s="5"/>
      <c r="W22" s="5"/>
      <c r="X22" s="5"/>
    </row>
    <row r="23" spans="1:24" ht="27" hidden="1" customHeight="1" outlineLevel="1" x14ac:dyDescent="0.15">
      <c r="A23" s="26"/>
      <c r="B23" s="2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24"/>
      <c r="P23" s="19"/>
      <c r="Q23" s="19"/>
      <c r="R23" s="5"/>
      <c r="S23" s="5"/>
      <c r="T23" s="5"/>
      <c r="U23" s="5"/>
      <c r="V23" s="5"/>
      <c r="W23" s="5"/>
      <c r="X23" s="5"/>
    </row>
    <row r="24" spans="1:24" ht="27" hidden="1" customHeight="1" outlineLevel="1" x14ac:dyDescent="0.15">
      <c r="A24" s="26"/>
      <c r="B24" s="2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4"/>
      <c r="P24" s="19"/>
      <c r="Q24" s="19"/>
      <c r="R24" s="5"/>
      <c r="S24" s="5"/>
      <c r="T24" s="5"/>
      <c r="U24" s="5"/>
      <c r="V24" s="5"/>
      <c r="W24" s="5"/>
      <c r="X24" s="5"/>
    </row>
    <row r="25" spans="1:24" ht="27" hidden="1" customHeight="1" outlineLevel="1" x14ac:dyDescent="0.15">
      <c r="A25" s="26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24"/>
      <c r="P25" s="19"/>
      <c r="Q25" s="19"/>
      <c r="R25" s="5"/>
      <c r="S25" s="5"/>
      <c r="T25" s="5"/>
      <c r="U25" s="5"/>
      <c r="V25" s="5"/>
      <c r="W25" s="5"/>
      <c r="X25" s="5"/>
    </row>
    <row r="26" spans="1:24" ht="27" hidden="1" customHeight="1" outlineLevel="1" x14ac:dyDescent="0.15">
      <c r="A26" s="26"/>
      <c r="B26" s="2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24"/>
      <c r="P26" s="19"/>
      <c r="Q26" s="19"/>
      <c r="R26" s="5"/>
      <c r="S26" s="5"/>
      <c r="T26" s="5"/>
      <c r="U26" s="5"/>
      <c r="V26" s="5"/>
      <c r="W26" s="5"/>
      <c r="X26" s="5"/>
    </row>
    <row r="27" spans="1:24" ht="27" hidden="1" customHeight="1" outlineLevel="1" x14ac:dyDescent="0.15">
      <c r="A27" s="2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19"/>
      <c r="Q27" s="19"/>
      <c r="R27" s="5"/>
      <c r="S27" s="5"/>
      <c r="T27" s="5"/>
      <c r="U27" s="5"/>
      <c r="V27" s="5"/>
      <c r="W27" s="5"/>
      <c r="X27" s="5"/>
    </row>
    <row r="28" spans="1:24" ht="27" customHeight="1" outlineLevel="1" x14ac:dyDescent="0.2">
      <c r="A28" s="26"/>
      <c r="B28" s="32" t="s">
        <v>36</v>
      </c>
      <c r="C28" s="34" t="s">
        <v>37</v>
      </c>
      <c r="D28" s="32" t="s">
        <v>53</v>
      </c>
      <c r="E28" s="26"/>
      <c r="F28" s="26"/>
      <c r="G28" s="26"/>
      <c r="H28" s="26"/>
      <c r="I28" s="26"/>
      <c r="J28" s="26"/>
      <c r="K28" s="26"/>
      <c r="L28" s="32" t="s">
        <v>39</v>
      </c>
      <c r="M28" s="32" t="s">
        <v>40</v>
      </c>
      <c r="N28" s="32" t="s">
        <v>8</v>
      </c>
      <c r="O28" s="35" t="s">
        <v>11</v>
      </c>
      <c r="P28" s="34" t="s">
        <v>37</v>
      </c>
      <c r="Q28" s="32" t="s">
        <v>13</v>
      </c>
      <c r="R28" s="33"/>
      <c r="S28" s="33"/>
      <c r="T28" s="33"/>
      <c r="U28" s="33"/>
      <c r="V28" s="33"/>
      <c r="W28" s="33"/>
      <c r="X28" s="33"/>
    </row>
    <row r="29" spans="1:24" ht="27" customHeight="1" outlineLevel="1" x14ac:dyDescent="0.15">
      <c r="A29" s="26"/>
      <c r="B29" s="26"/>
      <c r="C29" s="26"/>
      <c r="D29" s="3" t="s">
        <v>18</v>
      </c>
      <c r="E29" s="3" t="s">
        <v>41</v>
      </c>
      <c r="F29" s="3" t="s">
        <v>42</v>
      </c>
      <c r="G29" s="3" t="s">
        <v>43</v>
      </c>
      <c r="H29" s="3" t="s">
        <v>44</v>
      </c>
      <c r="I29" s="3" t="s">
        <v>45</v>
      </c>
      <c r="J29" s="3" t="s">
        <v>46</v>
      </c>
      <c r="K29" s="3" t="s">
        <v>47</v>
      </c>
      <c r="L29" s="26"/>
      <c r="M29" s="26"/>
      <c r="N29" s="26"/>
      <c r="O29" s="26"/>
      <c r="P29" s="26"/>
      <c r="Q29" s="3" t="s">
        <v>18</v>
      </c>
      <c r="R29" s="3" t="s">
        <v>41</v>
      </c>
      <c r="S29" s="3" t="s">
        <v>42</v>
      </c>
      <c r="T29" s="3" t="s">
        <v>43</v>
      </c>
      <c r="U29" s="3" t="s">
        <v>44</v>
      </c>
      <c r="V29" s="3" t="s">
        <v>45</v>
      </c>
      <c r="W29" s="3" t="s">
        <v>46</v>
      </c>
      <c r="X29" s="3" t="s">
        <v>47</v>
      </c>
    </row>
    <row r="30" spans="1:24" ht="27" customHeight="1" outlineLevel="1" x14ac:dyDescent="0.15">
      <c r="A30" s="26"/>
      <c r="B30" s="36" t="s">
        <v>14</v>
      </c>
      <c r="C30" s="38" t="s">
        <v>57</v>
      </c>
      <c r="D30" s="8"/>
      <c r="E30" s="8"/>
      <c r="F30" s="8"/>
      <c r="G30" s="8"/>
      <c r="H30" s="8"/>
      <c r="I30" s="8"/>
      <c r="J30" s="8"/>
      <c r="K30" s="8"/>
      <c r="L30" s="9" t="e">
        <f t="shared" ref="L30:L41" si="2">AVERAGE(D30:K30)</f>
        <v>#DIV/0!</v>
      </c>
      <c r="M30" s="39" t="e">
        <f t="shared" ref="M30:M41" si="3">MIN(D30:K30)/L30</f>
        <v>#DIV/0!</v>
      </c>
      <c r="N30" s="31" t="s">
        <v>54</v>
      </c>
      <c r="O30" s="42" t="e">
        <f>IF(AND(L30&gt;=85.5,M30&gt;=0.5),"Pass","Fail")</f>
        <v>#DIV/0!</v>
      </c>
      <c r="P30" s="38" t="s">
        <v>57</v>
      </c>
      <c r="Q30" s="12"/>
      <c r="R30" s="12"/>
      <c r="S30" s="12"/>
      <c r="T30" s="12"/>
      <c r="U30" s="12"/>
      <c r="V30" s="12"/>
      <c r="W30" s="12"/>
      <c r="X30" s="12"/>
    </row>
    <row r="31" spans="1:24" ht="27" customHeight="1" outlineLevel="1" x14ac:dyDescent="0.15">
      <c r="A31" s="26"/>
      <c r="B31" s="26"/>
      <c r="C31" s="38" t="s">
        <v>57</v>
      </c>
      <c r="D31" s="8"/>
      <c r="E31" s="8"/>
      <c r="F31" s="8"/>
      <c r="G31" s="8"/>
      <c r="H31" s="8"/>
      <c r="I31" s="8"/>
      <c r="J31" s="8"/>
      <c r="K31" s="8"/>
      <c r="L31" s="9" t="e">
        <f t="shared" si="2"/>
        <v>#DIV/0!</v>
      </c>
      <c r="M31" s="39" t="e">
        <f t="shared" si="3"/>
        <v>#DIV/0!</v>
      </c>
      <c r="N31" s="26"/>
      <c r="O31" s="42" t="e">
        <f>IF(AND(L31&gt;=66.5,M31&gt;=0.5),"Pass","Fail")</f>
        <v>#DIV/0!</v>
      </c>
      <c r="P31" s="38" t="s">
        <v>57</v>
      </c>
      <c r="Q31" s="12"/>
      <c r="R31" s="12"/>
      <c r="S31" s="12"/>
      <c r="T31" s="12"/>
      <c r="U31" s="12"/>
      <c r="V31" s="12"/>
      <c r="W31" s="12"/>
      <c r="X31" s="12"/>
    </row>
    <row r="32" spans="1:24" ht="27" customHeight="1" outlineLevel="1" x14ac:dyDescent="0.15">
      <c r="A32" s="26"/>
      <c r="B32" s="26"/>
      <c r="C32" s="38" t="s">
        <v>58</v>
      </c>
      <c r="D32" s="8"/>
      <c r="E32" s="8"/>
      <c r="F32" s="8"/>
      <c r="G32" s="8"/>
      <c r="H32" s="8"/>
      <c r="I32" s="8"/>
      <c r="J32" s="8"/>
      <c r="K32" s="8"/>
      <c r="L32" s="9" t="e">
        <f t="shared" si="2"/>
        <v>#DIV/0!</v>
      </c>
      <c r="M32" s="39" t="e">
        <f t="shared" si="3"/>
        <v>#DIV/0!</v>
      </c>
      <c r="N32" s="26"/>
      <c r="O32" s="42" t="e">
        <f>IF(AND(L32&gt;=20),"Pass","Fail")</f>
        <v>#DIV/0!</v>
      </c>
      <c r="P32" s="38" t="s">
        <v>58</v>
      </c>
      <c r="Q32" s="12"/>
      <c r="R32" s="12"/>
      <c r="S32" s="12"/>
      <c r="T32" s="12"/>
      <c r="U32" s="12"/>
      <c r="V32" s="12"/>
      <c r="W32" s="12"/>
      <c r="X32" s="12"/>
    </row>
    <row r="33" spans="1:24" ht="27" customHeight="1" outlineLevel="1" x14ac:dyDescent="0.15">
      <c r="A33" s="26"/>
      <c r="B33" s="26"/>
      <c r="C33" s="38" t="s">
        <v>58</v>
      </c>
      <c r="D33" s="8"/>
      <c r="E33" s="8"/>
      <c r="F33" s="8"/>
      <c r="G33" s="8"/>
      <c r="H33" s="8"/>
      <c r="I33" s="8"/>
      <c r="J33" s="8"/>
      <c r="K33" s="8"/>
      <c r="L33" s="9" t="e">
        <f t="shared" si="2"/>
        <v>#DIV/0!</v>
      </c>
      <c r="M33" s="39" t="e">
        <f t="shared" si="3"/>
        <v>#DIV/0!</v>
      </c>
      <c r="N33" s="26"/>
      <c r="O33" s="42" t="str">
        <f>IF(AND(MIN(D33:K33)&gt;=0),"Pass","Fail")</f>
        <v>Pass</v>
      </c>
      <c r="P33" s="38" t="s">
        <v>58</v>
      </c>
      <c r="Q33" s="12"/>
      <c r="R33" s="12"/>
      <c r="S33" s="12"/>
      <c r="T33" s="12"/>
      <c r="U33" s="12"/>
      <c r="V33" s="12"/>
      <c r="W33" s="12"/>
      <c r="X33" s="12"/>
    </row>
    <row r="34" spans="1:24" ht="27" hidden="1" customHeight="1" outlineLevel="1" x14ac:dyDescent="0.15">
      <c r="A34" s="26"/>
      <c r="B34" s="36" t="s">
        <v>15</v>
      </c>
      <c r="C34" s="5" t="s">
        <v>48</v>
      </c>
      <c r="D34" s="8"/>
      <c r="E34" s="8"/>
      <c r="F34" s="8"/>
      <c r="G34" s="8"/>
      <c r="H34" s="8"/>
      <c r="I34" s="8"/>
      <c r="J34" s="8"/>
      <c r="K34" s="8"/>
      <c r="L34" s="9" t="e">
        <f t="shared" si="2"/>
        <v>#DIV/0!</v>
      </c>
      <c r="M34" s="39" t="e">
        <f t="shared" si="3"/>
        <v>#DIV/0!</v>
      </c>
      <c r="N34" s="26"/>
      <c r="O34" s="42" t="e">
        <f>IF(AND(L34&gt;=85.5,M34&gt;=0.5),"Pass","Fail")</f>
        <v>#DIV/0!</v>
      </c>
      <c r="P34" s="5" t="s">
        <v>48</v>
      </c>
      <c r="Q34" s="12"/>
      <c r="R34" s="12"/>
      <c r="S34" s="12"/>
      <c r="T34" s="12"/>
      <c r="U34" s="12"/>
      <c r="V34" s="12"/>
      <c r="W34" s="12"/>
      <c r="X34" s="12"/>
    </row>
    <row r="35" spans="1:24" ht="27" hidden="1" customHeight="1" outlineLevel="1" x14ac:dyDescent="0.15">
      <c r="A35" s="26"/>
      <c r="B35" s="26"/>
      <c r="C35" s="5" t="s">
        <v>50</v>
      </c>
      <c r="D35" s="8"/>
      <c r="E35" s="8"/>
      <c r="F35" s="8"/>
      <c r="G35" s="8"/>
      <c r="H35" s="8"/>
      <c r="I35" s="8"/>
      <c r="J35" s="8"/>
      <c r="K35" s="8"/>
      <c r="L35" s="9" t="e">
        <f t="shared" si="2"/>
        <v>#DIV/0!</v>
      </c>
      <c r="M35" s="39" t="e">
        <f t="shared" si="3"/>
        <v>#DIV/0!</v>
      </c>
      <c r="N35" s="26"/>
      <c r="O35" s="42" t="e">
        <f>IF(AND(L35&gt;=66.5,M35&gt;=0.5),"Pass","Fail")</f>
        <v>#DIV/0!</v>
      </c>
      <c r="P35" s="5" t="s">
        <v>50</v>
      </c>
      <c r="Q35" s="12"/>
      <c r="R35" s="12"/>
      <c r="S35" s="12"/>
      <c r="T35" s="12"/>
      <c r="U35" s="12"/>
      <c r="V35" s="12"/>
      <c r="W35" s="12"/>
      <c r="X35" s="12"/>
    </row>
    <row r="36" spans="1:24" ht="27" hidden="1" customHeight="1" outlineLevel="1" x14ac:dyDescent="0.15">
      <c r="A36" s="26"/>
      <c r="B36" s="26"/>
      <c r="C36" s="5" t="s">
        <v>51</v>
      </c>
      <c r="D36" s="8"/>
      <c r="E36" s="8"/>
      <c r="F36" s="8"/>
      <c r="G36" s="8"/>
      <c r="H36" s="8"/>
      <c r="I36" s="8"/>
      <c r="J36" s="8"/>
      <c r="K36" s="8"/>
      <c r="L36" s="9" t="e">
        <f t="shared" si="2"/>
        <v>#DIV/0!</v>
      </c>
      <c r="M36" s="39" t="e">
        <f t="shared" si="3"/>
        <v>#DIV/0!</v>
      </c>
      <c r="N36" s="26"/>
      <c r="O36" s="42" t="e">
        <f>IF(AND(L36&gt;=20),"Pass","Fail")</f>
        <v>#DIV/0!</v>
      </c>
      <c r="P36" s="5" t="s">
        <v>51</v>
      </c>
      <c r="Q36" s="12"/>
      <c r="R36" s="12"/>
      <c r="S36" s="12"/>
      <c r="T36" s="12"/>
      <c r="U36" s="12"/>
      <c r="V36" s="12"/>
      <c r="W36" s="12"/>
      <c r="X36" s="12"/>
    </row>
    <row r="37" spans="1:24" ht="27" hidden="1" customHeight="1" outlineLevel="1" x14ac:dyDescent="0.15">
      <c r="A37" s="26"/>
      <c r="B37" s="26"/>
      <c r="C37" s="5" t="s">
        <v>52</v>
      </c>
      <c r="D37" s="8"/>
      <c r="E37" s="8"/>
      <c r="F37" s="8"/>
      <c r="G37" s="8"/>
      <c r="H37" s="8"/>
      <c r="I37" s="8"/>
      <c r="J37" s="8"/>
      <c r="K37" s="8"/>
      <c r="L37" s="9" t="e">
        <f t="shared" si="2"/>
        <v>#DIV/0!</v>
      </c>
      <c r="M37" s="39" t="e">
        <f t="shared" si="3"/>
        <v>#DIV/0!</v>
      </c>
      <c r="N37" s="26"/>
      <c r="O37" s="42" t="str">
        <f>IF(AND(MIN(D37:K37)&gt;=0),"Pass","Fail")</f>
        <v>Pass</v>
      </c>
      <c r="P37" s="5" t="s">
        <v>52</v>
      </c>
      <c r="Q37" s="12"/>
      <c r="R37" s="12"/>
      <c r="S37" s="12"/>
      <c r="T37" s="12"/>
      <c r="U37" s="12"/>
      <c r="V37" s="12"/>
      <c r="W37" s="12"/>
      <c r="X37" s="12"/>
    </row>
    <row r="38" spans="1:24" ht="27" hidden="1" customHeight="1" outlineLevel="1" x14ac:dyDescent="0.15">
      <c r="A38" s="26"/>
      <c r="B38" s="36" t="s">
        <v>16</v>
      </c>
      <c r="C38" s="5" t="s">
        <v>48</v>
      </c>
      <c r="D38" s="8"/>
      <c r="E38" s="8"/>
      <c r="F38" s="8"/>
      <c r="G38" s="8"/>
      <c r="H38" s="8"/>
      <c r="I38" s="8"/>
      <c r="J38" s="8"/>
      <c r="K38" s="8"/>
      <c r="L38" s="9" t="e">
        <f t="shared" si="2"/>
        <v>#DIV/0!</v>
      </c>
      <c r="M38" s="39" t="e">
        <f t="shared" si="3"/>
        <v>#DIV/0!</v>
      </c>
      <c r="N38" s="26"/>
      <c r="O38" s="42" t="e">
        <f>IF(AND(L38&gt;=85.5,M38&gt;=0.5),"Pass","Fail")</f>
        <v>#DIV/0!</v>
      </c>
      <c r="P38" s="5" t="s">
        <v>48</v>
      </c>
      <c r="Q38" s="12"/>
      <c r="R38" s="12"/>
      <c r="S38" s="12"/>
      <c r="T38" s="12"/>
      <c r="U38" s="12"/>
      <c r="V38" s="12"/>
      <c r="W38" s="12"/>
      <c r="X38" s="12"/>
    </row>
    <row r="39" spans="1:24" ht="27" hidden="1" customHeight="1" outlineLevel="1" x14ac:dyDescent="0.15">
      <c r="A39" s="26"/>
      <c r="B39" s="26"/>
      <c r="C39" s="5" t="s">
        <v>50</v>
      </c>
      <c r="D39" s="8"/>
      <c r="E39" s="8"/>
      <c r="F39" s="8"/>
      <c r="G39" s="8"/>
      <c r="H39" s="8"/>
      <c r="I39" s="8"/>
      <c r="J39" s="8"/>
      <c r="K39" s="8"/>
      <c r="L39" s="9" t="e">
        <f t="shared" si="2"/>
        <v>#DIV/0!</v>
      </c>
      <c r="M39" s="39" t="e">
        <f t="shared" si="3"/>
        <v>#DIV/0!</v>
      </c>
      <c r="N39" s="26"/>
      <c r="O39" s="42" t="e">
        <f>IF(AND(L39&gt;=66.5,M39&gt;=0.5),"Pass","Fail")</f>
        <v>#DIV/0!</v>
      </c>
      <c r="P39" s="5" t="s">
        <v>50</v>
      </c>
      <c r="Q39" s="12"/>
      <c r="R39" s="12"/>
      <c r="S39" s="12"/>
      <c r="T39" s="12"/>
      <c r="U39" s="12"/>
      <c r="V39" s="12"/>
      <c r="W39" s="12"/>
      <c r="X39" s="12"/>
    </row>
    <row r="40" spans="1:24" ht="27" hidden="1" customHeight="1" outlineLevel="1" x14ac:dyDescent="0.15">
      <c r="A40" s="26"/>
      <c r="B40" s="26"/>
      <c r="C40" s="5" t="s">
        <v>51</v>
      </c>
      <c r="D40" s="8"/>
      <c r="E40" s="8"/>
      <c r="F40" s="8"/>
      <c r="G40" s="8"/>
      <c r="H40" s="8"/>
      <c r="I40" s="8"/>
      <c r="J40" s="8"/>
      <c r="K40" s="8"/>
      <c r="L40" s="9" t="e">
        <f t="shared" si="2"/>
        <v>#DIV/0!</v>
      </c>
      <c r="M40" s="39" t="e">
        <f t="shared" si="3"/>
        <v>#DIV/0!</v>
      </c>
      <c r="N40" s="26"/>
      <c r="O40" s="42" t="e">
        <f>IF(AND(L40&gt;=20),"Pass","Fail")</f>
        <v>#DIV/0!</v>
      </c>
      <c r="P40" s="5" t="s">
        <v>51</v>
      </c>
      <c r="Q40" s="12"/>
      <c r="R40" s="12"/>
      <c r="S40" s="12"/>
      <c r="T40" s="12"/>
      <c r="U40" s="12"/>
      <c r="V40" s="12"/>
      <c r="W40" s="12"/>
      <c r="X40" s="12"/>
    </row>
    <row r="41" spans="1:24" ht="27" hidden="1" customHeight="1" outlineLevel="1" x14ac:dyDescent="0.15">
      <c r="A41" s="26"/>
      <c r="B41" s="26"/>
      <c r="C41" s="5" t="s">
        <v>52</v>
      </c>
      <c r="D41" s="8"/>
      <c r="E41" s="8"/>
      <c r="F41" s="8"/>
      <c r="G41" s="8"/>
      <c r="H41" s="8"/>
      <c r="I41" s="8"/>
      <c r="J41" s="8"/>
      <c r="K41" s="8"/>
      <c r="L41" s="9" t="e">
        <f t="shared" si="2"/>
        <v>#DIV/0!</v>
      </c>
      <c r="M41" s="39" t="e">
        <f t="shared" si="3"/>
        <v>#DIV/0!</v>
      </c>
      <c r="N41" s="26"/>
      <c r="O41" s="42" t="str">
        <f>IF(AND(MIN(D41:K41)&gt;=0),"Pass","Fail")</f>
        <v>Pass</v>
      </c>
      <c r="P41" s="5" t="s">
        <v>52</v>
      </c>
      <c r="Q41" s="12"/>
      <c r="R41" s="12"/>
      <c r="S41" s="12"/>
      <c r="T41" s="12"/>
      <c r="U41" s="12"/>
      <c r="V41" s="12"/>
      <c r="W41" s="12"/>
      <c r="X41" s="12"/>
    </row>
    <row r="42" spans="1:24" ht="27" hidden="1" customHeight="1" outlineLevel="1" x14ac:dyDescent="0.15">
      <c r="A42" s="26"/>
      <c r="B42" s="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40"/>
      <c r="N42" s="24"/>
      <c r="O42" s="43"/>
      <c r="P42" s="19"/>
      <c r="Q42" s="19"/>
      <c r="R42" s="5"/>
      <c r="S42" s="5"/>
      <c r="T42" s="5"/>
      <c r="U42" s="5"/>
      <c r="V42" s="5"/>
      <c r="W42" s="5"/>
      <c r="X42" s="5"/>
    </row>
    <row r="43" spans="1:24" ht="27" hidden="1" customHeight="1" outlineLevel="1" x14ac:dyDescent="0.15">
      <c r="A43" s="26"/>
      <c r="B43" s="24"/>
      <c r="C43" s="7"/>
      <c r="D43" s="7"/>
      <c r="E43" s="7"/>
      <c r="F43" s="7"/>
      <c r="G43" s="7"/>
      <c r="H43" s="7"/>
      <c r="I43" s="7"/>
      <c r="J43" s="7"/>
      <c r="K43" s="7"/>
      <c r="L43" s="7"/>
      <c r="M43" s="41"/>
      <c r="N43" s="7"/>
      <c r="O43" s="43"/>
      <c r="P43" s="19"/>
      <c r="Q43" s="19"/>
      <c r="R43" s="5"/>
      <c r="S43" s="5"/>
      <c r="T43" s="5"/>
      <c r="U43" s="5"/>
      <c r="V43" s="5"/>
      <c r="W43" s="5"/>
      <c r="X43" s="5"/>
    </row>
    <row r="44" spans="1:24" ht="27" hidden="1" customHeight="1" outlineLevel="1" x14ac:dyDescent="0.15">
      <c r="A44" s="26"/>
      <c r="B44" s="24"/>
      <c r="C44" s="7"/>
      <c r="D44" s="7"/>
      <c r="E44" s="7"/>
      <c r="F44" s="7"/>
      <c r="G44" s="7"/>
      <c r="H44" s="7"/>
      <c r="I44" s="7"/>
      <c r="J44" s="7"/>
      <c r="K44" s="7"/>
      <c r="L44" s="7"/>
      <c r="M44" s="41"/>
      <c r="N44" s="7"/>
      <c r="O44" s="43"/>
      <c r="P44" s="19"/>
      <c r="Q44" s="19"/>
      <c r="R44" s="5"/>
      <c r="S44" s="5"/>
      <c r="T44" s="5"/>
      <c r="U44" s="5"/>
      <c r="V44" s="5"/>
      <c r="W44" s="5"/>
      <c r="X44" s="5"/>
    </row>
    <row r="45" spans="1:24" ht="27" hidden="1" customHeight="1" outlineLevel="1" x14ac:dyDescent="0.15">
      <c r="A45" s="26"/>
      <c r="B45" s="24"/>
      <c r="C45" s="7"/>
      <c r="D45" s="7"/>
      <c r="E45" s="7"/>
      <c r="F45" s="7"/>
      <c r="G45" s="7"/>
      <c r="H45" s="7"/>
      <c r="I45" s="7"/>
      <c r="J45" s="7"/>
      <c r="K45" s="7"/>
      <c r="L45" s="7"/>
      <c r="M45" s="41"/>
      <c r="N45" s="7"/>
      <c r="O45" s="43"/>
      <c r="P45" s="19"/>
      <c r="Q45" s="19"/>
      <c r="R45" s="5"/>
      <c r="S45" s="5"/>
      <c r="T45" s="5"/>
      <c r="U45" s="5"/>
      <c r="V45" s="5"/>
      <c r="W45" s="5"/>
      <c r="X45" s="5"/>
    </row>
    <row r="46" spans="1:24" ht="27" hidden="1" customHeight="1" outlineLevel="1" x14ac:dyDescent="0.15">
      <c r="A46" s="26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41"/>
      <c r="N46" s="7"/>
      <c r="O46" s="43"/>
      <c r="P46" s="19"/>
      <c r="Q46" s="19"/>
      <c r="R46" s="5"/>
      <c r="S46" s="5"/>
      <c r="T46" s="5"/>
      <c r="U46" s="5"/>
      <c r="V46" s="5"/>
      <c r="W46" s="5"/>
      <c r="X46" s="5"/>
    </row>
    <row r="47" spans="1:24" ht="27" hidden="1" customHeight="1" outlineLevel="1" x14ac:dyDescent="0.15">
      <c r="A47" s="26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41"/>
      <c r="N47" s="7"/>
      <c r="O47" s="43"/>
      <c r="P47" s="19"/>
      <c r="Q47" s="19"/>
      <c r="R47" s="5"/>
      <c r="S47" s="5"/>
      <c r="T47" s="5"/>
      <c r="U47" s="5"/>
      <c r="V47" s="5"/>
      <c r="W47" s="5"/>
      <c r="X47" s="5"/>
    </row>
    <row r="48" spans="1:24" ht="27" hidden="1" customHeight="1" outlineLevel="1" x14ac:dyDescent="0.15">
      <c r="A48" s="26"/>
      <c r="B48" s="24"/>
      <c r="C48" s="7"/>
      <c r="D48" s="7"/>
      <c r="E48" s="7"/>
      <c r="F48" s="7"/>
      <c r="G48" s="7"/>
      <c r="H48" s="7"/>
      <c r="I48" s="7"/>
      <c r="J48" s="7"/>
      <c r="K48" s="7"/>
      <c r="L48" s="7"/>
      <c r="M48" s="41"/>
      <c r="N48" s="7"/>
      <c r="O48" s="43"/>
      <c r="P48" s="19"/>
      <c r="Q48" s="19"/>
      <c r="R48" s="5"/>
      <c r="S48" s="5"/>
      <c r="T48" s="5"/>
      <c r="U48" s="5"/>
      <c r="V48" s="5"/>
      <c r="W48" s="5"/>
      <c r="X48" s="5"/>
    </row>
    <row r="49" spans="1:24" ht="27" hidden="1" customHeight="1" outlineLevel="1" x14ac:dyDescent="0.15">
      <c r="A49" s="26"/>
      <c r="B49" s="24"/>
      <c r="C49" s="7"/>
      <c r="D49" s="7"/>
      <c r="E49" s="7"/>
      <c r="F49" s="7"/>
      <c r="G49" s="7"/>
      <c r="H49" s="7"/>
      <c r="I49" s="7"/>
      <c r="J49" s="7"/>
      <c r="K49" s="7"/>
      <c r="L49" s="7"/>
      <c r="M49" s="41"/>
      <c r="N49" s="7"/>
      <c r="O49" s="43"/>
      <c r="P49" s="19"/>
      <c r="Q49" s="19"/>
      <c r="R49" s="5"/>
      <c r="S49" s="5"/>
      <c r="T49" s="5"/>
      <c r="U49" s="5"/>
      <c r="V49" s="5"/>
      <c r="W49" s="5"/>
      <c r="X49" s="5"/>
    </row>
    <row r="50" spans="1:24" ht="27" hidden="1" customHeight="1" outlineLevel="1" x14ac:dyDescent="0.15">
      <c r="A50" s="26"/>
      <c r="B50" s="24"/>
      <c r="C50" s="7"/>
      <c r="D50" s="7"/>
      <c r="E50" s="7"/>
      <c r="F50" s="7"/>
      <c r="G50" s="7"/>
      <c r="H50" s="7"/>
      <c r="I50" s="7"/>
      <c r="J50" s="7"/>
      <c r="K50" s="7"/>
      <c r="L50" s="7"/>
      <c r="M50" s="41"/>
      <c r="N50" s="7"/>
      <c r="O50" s="43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15">
      <c r="E51" s="11"/>
      <c r="F51" s="11"/>
      <c r="G51" s="11"/>
      <c r="H51" s="11"/>
      <c r="N51" s="5"/>
    </row>
    <row r="52" spans="1:24" x14ac:dyDescent="0.15">
      <c r="E52" s="11"/>
      <c r="F52" s="11"/>
      <c r="G52" s="11"/>
      <c r="H52" s="11"/>
      <c r="N52" s="5"/>
    </row>
    <row r="53" spans="1:24" x14ac:dyDescent="0.15">
      <c r="E53" s="11"/>
      <c r="F53" s="11"/>
      <c r="G53" s="11"/>
      <c r="H53" s="11"/>
    </row>
    <row r="54" spans="1:24" x14ac:dyDescent="0.15">
      <c r="E54" s="11"/>
      <c r="F54" s="11"/>
      <c r="G54" s="11"/>
      <c r="H54" s="11"/>
    </row>
    <row r="55" spans="1:24" x14ac:dyDescent="0.15">
      <c r="E55" s="11"/>
      <c r="F55" s="11"/>
      <c r="G55" s="11"/>
      <c r="H55" s="11"/>
    </row>
    <row r="56" spans="1:24" x14ac:dyDescent="0.15">
      <c r="E56" s="11"/>
      <c r="F56" s="11"/>
      <c r="G56" s="11"/>
      <c r="H56" s="11"/>
    </row>
    <row r="57" spans="1:24" x14ac:dyDescent="0.15">
      <c r="E57" s="11"/>
      <c r="F57" s="11"/>
      <c r="G57" s="11"/>
      <c r="H57" s="11"/>
    </row>
    <row r="58" spans="1:24" x14ac:dyDescent="0.15">
      <c r="E58" s="11"/>
      <c r="F58" s="11"/>
      <c r="G58" s="11"/>
      <c r="H58" s="11"/>
    </row>
    <row r="59" spans="1:24" x14ac:dyDescent="0.15">
      <c r="E59" s="11"/>
      <c r="F59" s="11"/>
      <c r="G59" s="11"/>
      <c r="H59" s="11"/>
    </row>
    <row r="60" spans="1:24" x14ac:dyDescent="0.15">
      <c r="E60" s="11"/>
      <c r="F60" s="11"/>
      <c r="G60" s="11"/>
      <c r="H60" s="11"/>
    </row>
    <row r="61" spans="1:24" x14ac:dyDescent="0.15">
      <c r="E61" s="11"/>
      <c r="F61" s="11"/>
      <c r="G61" s="11"/>
      <c r="H61" s="11"/>
    </row>
  </sheetData>
  <mergeCells count="32">
    <mergeCell ref="O28:O29"/>
    <mergeCell ref="A7:A50"/>
    <mergeCell ref="B5:B6"/>
    <mergeCell ref="B7:B10"/>
    <mergeCell ref="B11:B14"/>
    <mergeCell ref="B15:B18"/>
    <mergeCell ref="B28:B29"/>
    <mergeCell ref="B30:B33"/>
    <mergeCell ref="B34:B37"/>
    <mergeCell ref="B38:B41"/>
    <mergeCell ref="A1:X1"/>
    <mergeCell ref="A2:X2"/>
    <mergeCell ref="A3:X3"/>
    <mergeCell ref="A4:X4"/>
    <mergeCell ref="D5:K5"/>
    <mergeCell ref="Q5:X5"/>
    <mergeCell ref="L5:L6"/>
    <mergeCell ref="A5:A6"/>
    <mergeCell ref="P5:P6"/>
    <mergeCell ref="O5:O6"/>
    <mergeCell ref="N30:N41"/>
    <mergeCell ref="Q28:X28"/>
    <mergeCell ref="C5:C6"/>
    <mergeCell ref="C28:C29"/>
    <mergeCell ref="M5:M6"/>
    <mergeCell ref="M28:M29"/>
    <mergeCell ref="N5:N6"/>
    <mergeCell ref="N7:N18"/>
    <mergeCell ref="N28:N29"/>
    <mergeCell ref="L28:L29"/>
    <mergeCell ref="D28:K28"/>
    <mergeCell ref="P28:P29"/>
  </mergeCells>
  <phoneticPr fontId="10" type="noConversion"/>
  <conditionalFormatting sqref="D7:L9">
    <cfRule type="cellIs" dxfId="20" priority="317" operator="lessThan">
      <formula>20</formula>
    </cfRule>
  </conditionalFormatting>
  <conditionalFormatting sqref="D11:L13">
    <cfRule type="cellIs" dxfId="19" priority="312" operator="lessThan">
      <formula>20</formula>
    </cfRule>
  </conditionalFormatting>
  <conditionalFormatting sqref="D15:L17">
    <cfRule type="cellIs" dxfId="18" priority="311" operator="lessThan">
      <formula>20</formula>
    </cfRule>
  </conditionalFormatting>
  <conditionalFormatting sqref="D30:L32">
    <cfRule type="cellIs" dxfId="17" priority="308" operator="lessThan">
      <formula>20</formula>
    </cfRule>
  </conditionalFormatting>
  <conditionalFormatting sqref="D34:L36">
    <cfRule type="cellIs" dxfId="16" priority="303" operator="lessThan">
      <formula>20</formula>
    </cfRule>
  </conditionalFormatting>
  <conditionalFormatting sqref="D38:L40">
    <cfRule type="cellIs" dxfId="15" priority="302" operator="lessThan">
      <formula>20</formula>
    </cfRule>
  </conditionalFormatting>
  <conditionalFormatting sqref="M7:M8">
    <cfRule type="expression" dxfId="14" priority="404">
      <formula>M7&lt;0.5</formula>
    </cfRule>
  </conditionalFormatting>
  <conditionalFormatting sqref="M7:M9">
    <cfRule type="cellIs" dxfId="13" priority="318" operator="lessThan">
      <formula>0.5</formula>
    </cfRule>
  </conditionalFormatting>
  <conditionalFormatting sqref="M11:M12">
    <cfRule type="expression" dxfId="12" priority="316">
      <formula>M11&lt;0.5</formula>
    </cfRule>
  </conditionalFormatting>
  <conditionalFormatting sqref="M11:M13">
    <cfRule type="cellIs" dxfId="11" priority="314" operator="lessThan">
      <formula>0.5</formula>
    </cfRule>
  </conditionalFormatting>
  <conditionalFormatting sqref="M15:M16">
    <cfRule type="expression" dxfId="10" priority="315">
      <formula>M15&lt;0.5</formula>
    </cfRule>
  </conditionalFormatting>
  <conditionalFormatting sqref="M15:M17">
    <cfRule type="cellIs" dxfId="9" priority="313" operator="lessThan">
      <formula>0.5</formula>
    </cfRule>
  </conditionalFormatting>
  <conditionalFormatting sqref="M30:M31">
    <cfRule type="expression" dxfId="8" priority="310">
      <formula>M30&lt;0.5</formula>
    </cfRule>
  </conditionalFormatting>
  <conditionalFormatting sqref="M30:M32">
    <cfRule type="cellIs" dxfId="7" priority="309" operator="lessThan">
      <formula>0.5</formula>
    </cfRule>
  </conditionalFormatting>
  <conditionalFormatting sqref="M34:M35">
    <cfRule type="expression" dxfId="6" priority="307">
      <formula>M34&lt;0.5</formula>
    </cfRule>
  </conditionalFormatting>
  <conditionalFormatting sqref="M34:M36">
    <cfRule type="cellIs" dxfId="5" priority="305" operator="lessThan">
      <formula>0.5</formula>
    </cfRule>
  </conditionalFormatting>
  <conditionalFormatting sqref="M38:M39">
    <cfRule type="expression" dxfId="4" priority="306">
      <formula>M38&lt;0.5</formula>
    </cfRule>
  </conditionalFormatting>
  <conditionalFormatting sqref="M38:M40">
    <cfRule type="cellIs" dxfId="3" priority="304" operator="lessThan">
      <formula>0.5</formula>
    </cfRule>
  </conditionalFormatting>
  <conditionalFormatting sqref="N7:N8 N11:N12 N15:N16">
    <cfRule type="expression" dxfId="2" priority="1">
      <formula>N7&lt;0.5</formula>
    </cfRule>
  </conditionalFormatting>
  <conditionalFormatting sqref="N30:N31 N34:N35 N38:N39">
    <cfRule type="expression" dxfId="1" priority="26">
      <formula>N30&lt;0.5</formula>
    </cfRule>
  </conditionalFormatting>
  <conditionalFormatting sqref="O5:O18 O28:O41 O51:O1048576">
    <cfRule type="containsText" dxfId="0" priority="2" operator="containsText" text="Fail">
      <formula>NOT(ISERROR(SEARCH("Fail",O5)))</formula>
    </cfRule>
  </conditionalFormatting>
  <pageMargins left="0.69930555555555596" right="0.69930555555555596" top="0.75" bottom="0.75" header="0.3" footer="0.3"/>
  <pageSetup paperSize="9" scale="44" orientation="portrait" horizontalDpi="200" verticalDpi="300"/>
  <ignoredErrors>
    <ignoredError sqref="A51:M61 A42:M50 L30:M41 A34:C41 A19:M29 L7:M18 A11:C18 A5:M6 B4:M4 A1:M3 O51:O61 O42:O50 O30:O41 O19:O29 O7:O18 O5:O6 O4 O1:O3 P51:X61 P42:X50 P34:P41 P19:X29 P11:P18 P5:X6 P4:X4 P1:X3 A7:B10 A30:B33 N51:N61 N42:N50 N30:N41 N19:N29 N7:N18 N5:N6 N4 N1:N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Coffey RVR</vt:lpstr>
      <vt:lpstr>Coffey RVO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liulei</dc:creator>
  <cp:lastModifiedBy>Chao Li</cp:lastModifiedBy>
  <cp:lastPrinted>2024-03-28T07:41:00Z</cp:lastPrinted>
  <dcterms:created xsi:type="dcterms:W3CDTF">2006-09-13T11:21:00Z</dcterms:created>
  <dcterms:modified xsi:type="dcterms:W3CDTF">2025-10-30T12:25:03Z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03E5955DE1D242AB8EB368C9C6C5D8AB</vt:lpwstr>
  </property>
  <property fmtid="{D5CDD505-2E9C-101B-9397-08002B2CF9AE}" pid="4" name="KSOReadingLayout">
    <vt:bool>true</vt:bool>
  </property>
</Properties>
</file>