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uck/Desktop/emRefined/"/>
    </mc:Choice>
  </mc:AlternateContent>
  <bookViews>
    <workbookView xWindow="740" yWindow="460" windowWidth="24860" windowHeight="15540" tabRatio="500" activeTab="1"/>
  </bookViews>
  <sheets>
    <sheet name="Sheet1" sheetId="1" r:id="rId1"/>
    <sheet name="Sheet3" sheetId="3" r:id="rId2"/>
    <sheet name="Sheet2" sheetId="2" r:id="rId3"/>
    <sheet name="Sheet4" sheetId="4" state="hidden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3" l="1"/>
  <c r="E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" i="3"/>
  <c r="I1" i="3"/>
  <c r="J1" i="3"/>
  <c r="N1" i="3"/>
  <c r="O1" i="3"/>
  <c r="I2" i="3"/>
  <c r="J2" i="3"/>
  <c r="N2" i="3"/>
  <c r="O2" i="3"/>
  <c r="I3" i="3"/>
  <c r="J3" i="3"/>
  <c r="N3" i="3"/>
  <c r="O3" i="3"/>
  <c r="I4" i="3"/>
  <c r="J4" i="3"/>
  <c r="N4" i="3"/>
  <c r="O4" i="3"/>
  <c r="I5" i="3"/>
  <c r="J5" i="3"/>
  <c r="N5" i="3"/>
  <c r="O5" i="3"/>
  <c r="I6" i="3"/>
  <c r="J6" i="3"/>
  <c r="N6" i="3"/>
  <c r="O6" i="3"/>
  <c r="I7" i="3"/>
  <c r="J7" i="3"/>
  <c r="N7" i="3"/>
  <c r="O7" i="3"/>
  <c r="I8" i="3"/>
  <c r="J8" i="3"/>
  <c r="N8" i="3"/>
  <c r="O8" i="3"/>
  <c r="I9" i="3"/>
  <c r="J9" i="3"/>
  <c r="N9" i="3"/>
  <c r="O9" i="3"/>
  <c r="I10" i="3"/>
  <c r="J10" i="3"/>
  <c r="N10" i="3"/>
  <c r="O10" i="3"/>
  <c r="I11" i="3"/>
  <c r="J11" i="3"/>
  <c r="N11" i="3"/>
  <c r="O11" i="3"/>
  <c r="I12" i="3"/>
  <c r="J12" i="3"/>
  <c r="N12" i="3"/>
  <c r="O12" i="3"/>
  <c r="I13" i="3"/>
  <c r="J13" i="3"/>
  <c r="N13" i="3"/>
  <c r="O13" i="3"/>
  <c r="I14" i="3"/>
  <c r="J14" i="3"/>
  <c r="N14" i="3"/>
  <c r="O14" i="3"/>
  <c r="I15" i="3"/>
  <c r="J15" i="3"/>
  <c r="N15" i="3"/>
  <c r="O15" i="3"/>
  <c r="I16" i="3"/>
  <c r="J16" i="3"/>
  <c r="N16" i="3"/>
  <c r="O16" i="3"/>
  <c r="I17" i="3"/>
  <c r="J17" i="3"/>
  <c r="N17" i="3"/>
  <c r="O17" i="3"/>
  <c r="O22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J22" i="3"/>
  <c r="B23" i="3"/>
  <c r="B24" i="3"/>
  <c r="B25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" i="2"/>
  <c r="I11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" i="2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" i="1"/>
  <c r="J1" i="2"/>
  <c r="N1" i="2"/>
  <c r="O1" i="2"/>
  <c r="J2" i="2"/>
  <c r="N2" i="2"/>
  <c r="O2" i="2"/>
  <c r="J3" i="2"/>
  <c r="N3" i="2"/>
  <c r="O3" i="2"/>
  <c r="J4" i="2"/>
  <c r="N4" i="2"/>
  <c r="O4" i="2"/>
  <c r="J5" i="2"/>
  <c r="N5" i="2"/>
  <c r="O5" i="2"/>
  <c r="J6" i="2"/>
  <c r="N6" i="2"/>
  <c r="O6" i="2"/>
  <c r="J7" i="2"/>
  <c r="N7" i="2"/>
  <c r="O7" i="2"/>
  <c r="J8" i="2"/>
  <c r="N8" i="2"/>
  <c r="O8" i="2"/>
  <c r="J9" i="2"/>
  <c r="N9" i="2"/>
  <c r="O9" i="2"/>
  <c r="J10" i="2"/>
  <c r="N10" i="2"/>
  <c r="O10" i="2"/>
  <c r="J11" i="2"/>
  <c r="N11" i="2"/>
  <c r="O11" i="2"/>
  <c r="J12" i="2"/>
  <c r="N12" i="2"/>
  <c r="O12" i="2"/>
  <c r="J13" i="2"/>
  <c r="N13" i="2"/>
  <c r="O13" i="2"/>
  <c r="J14" i="2"/>
  <c r="N14" i="2"/>
  <c r="O14" i="2"/>
  <c r="J15" i="2"/>
  <c r="N15" i="2"/>
  <c r="O15" i="2"/>
  <c r="J16" i="2"/>
  <c r="N16" i="2"/>
  <c r="O16" i="2"/>
  <c r="J17" i="2"/>
  <c r="N17" i="2"/>
  <c r="O17" i="2"/>
  <c r="O22" i="2"/>
  <c r="K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J22" i="2"/>
  <c r="B24" i="2"/>
  <c r="B21" i="2"/>
  <c r="B23" i="2"/>
  <c r="B22" i="2"/>
  <c r="J1" i="1"/>
  <c r="N1" i="1"/>
  <c r="O1" i="1"/>
  <c r="J2" i="1"/>
  <c r="N2" i="1"/>
  <c r="O2" i="1"/>
  <c r="J3" i="1"/>
  <c r="N3" i="1"/>
  <c r="O3" i="1"/>
  <c r="J4" i="1"/>
  <c r="N4" i="1"/>
  <c r="O4" i="1"/>
  <c r="J5" i="1"/>
  <c r="N5" i="1"/>
  <c r="O5" i="1"/>
  <c r="J6" i="1"/>
  <c r="N6" i="1"/>
  <c r="O6" i="1"/>
  <c r="J7" i="1"/>
  <c r="N7" i="1"/>
  <c r="O7" i="1"/>
  <c r="J8" i="1"/>
  <c r="N8" i="1"/>
  <c r="O8" i="1"/>
  <c r="J9" i="1"/>
  <c r="N9" i="1"/>
  <c r="O9" i="1"/>
  <c r="J10" i="1"/>
  <c r="N10" i="1"/>
  <c r="O10" i="1"/>
  <c r="J11" i="1"/>
  <c r="N11" i="1"/>
  <c r="O11" i="1"/>
  <c r="J12" i="1"/>
  <c r="N12" i="1"/>
  <c r="O12" i="1"/>
  <c r="J13" i="1"/>
  <c r="N13" i="1"/>
  <c r="O13" i="1"/>
  <c r="J14" i="1"/>
  <c r="N14" i="1"/>
  <c r="O14" i="1"/>
  <c r="J15" i="1"/>
  <c r="N15" i="1"/>
  <c r="O15" i="1"/>
  <c r="J16" i="1"/>
  <c r="N16" i="1"/>
  <c r="O16" i="1"/>
  <c r="J17" i="1"/>
  <c r="N17" i="1"/>
  <c r="O17" i="1"/>
  <c r="O22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J22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" i="1"/>
  <c r="F1" i="1"/>
  <c r="B23" i="1"/>
  <c r="B24" i="1"/>
  <c r="B25" i="1"/>
  <c r="B22" i="1"/>
</calcChain>
</file>

<file path=xl/sharedStrings.xml><?xml version="1.0" encoding="utf-8"?>
<sst xmlns="http://schemas.openxmlformats.org/spreadsheetml/2006/main" count="27" uniqueCount="9">
  <si>
    <t>avgv</t>
  </si>
  <si>
    <t>max_v</t>
  </si>
  <si>
    <t>min_v</t>
  </si>
  <si>
    <t>vpp</t>
  </si>
  <si>
    <t>voltagedata</t>
  </si>
  <si>
    <t>ampdata</t>
  </si>
  <si>
    <t>avgamp</t>
  </si>
  <si>
    <t>wattdata</t>
  </si>
  <si>
    <t>avgwatt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</si>
</sst>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B25" sqref="A22:B25"/>
    </sheetView>
  </sheetViews>
  <sheetFormatPr baseColWidth="10" defaultRowHeight="16" x14ac:dyDescent="0.2"/>
  <cols>
    <col min="1" max="16384" width="10.83203125" style="2"/>
  </cols>
  <sheetData>
    <row r="1" spans="1:15" x14ac:dyDescent="0.2">
      <c r="A1" s="1">
        <v>510</v>
      </c>
      <c r="B1" s="1">
        <v>319</v>
      </c>
      <c r="D1" s="2" t="s">
        <v>4</v>
      </c>
      <c r="E1" s="2">
        <f>A1-317.5</f>
        <v>192.5</v>
      </c>
      <c r="F1" s="2">
        <f>E1*340/391</f>
        <v>167.39130434782609</v>
      </c>
      <c r="H1" s="2" t="s">
        <v>5</v>
      </c>
      <c r="I1" s="2">
        <f>B1-301</f>
        <v>18</v>
      </c>
      <c r="J1" s="2">
        <f>I1/15.5</f>
        <v>1.1612903225806452</v>
      </c>
      <c r="K1" s="2">
        <f>ABS(J1)</f>
        <v>1.1612903225806452</v>
      </c>
      <c r="M1" s="2" t="s">
        <v>7</v>
      </c>
      <c r="N1" s="2">
        <f>F1*J1</f>
        <v>194.38990182328192</v>
      </c>
      <c r="O1" s="2">
        <f>ABS(N1)</f>
        <v>194.38990182328192</v>
      </c>
    </row>
    <row r="2" spans="1:15" x14ac:dyDescent="0.2">
      <c r="A2" s="1">
        <v>494</v>
      </c>
      <c r="B2" s="1">
        <v>314</v>
      </c>
      <c r="E2" s="2">
        <f>A2-317.5</f>
        <v>176.5</v>
      </c>
      <c r="F2" s="2">
        <f t="shared" ref="F2:F17" si="0">E2*340/391</f>
        <v>153.47826086956522</v>
      </c>
      <c r="I2" s="2">
        <f t="shared" ref="I2:I17" si="1">B2-301</f>
        <v>13</v>
      </c>
      <c r="J2" s="2">
        <f t="shared" ref="J2:J17" si="2">I2/15.5</f>
        <v>0.83870967741935487</v>
      </c>
      <c r="K2" s="2">
        <f t="shared" ref="K2:K16" si="3">ABS(J2)</f>
        <v>0.83870967741935487</v>
      </c>
      <c r="N2" s="2">
        <f t="shared" ref="N2:N17" si="4">F2*J2</f>
        <v>128.72370266479663</v>
      </c>
      <c r="O2" s="2">
        <f t="shared" ref="O2:O17" si="5">ABS(N2)</f>
        <v>128.72370266479663</v>
      </c>
    </row>
    <row r="3" spans="1:15" x14ac:dyDescent="0.2">
      <c r="A3" s="1">
        <v>451</v>
      </c>
      <c r="B3" s="1">
        <v>301</v>
      </c>
      <c r="E3" s="2">
        <f>A3-317.5</f>
        <v>133.5</v>
      </c>
      <c r="F3" s="2">
        <f t="shared" si="0"/>
        <v>116.08695652173913</v>
      </c>
      <c r="I3" s="2">
        <f t="shared" si="1"/>
        <v>0</v>
      </c>
      <c r="J3" s="2">
        <f t="shared" si="2"/>
        <v>0</v>
      </c>
      <c r="K3" s="2">
        <f t="shared" si="3"/>
        <v>0</v>
      </c>
      <c r="N3" s="2">
        <f t="shared" si="4"/>
        <v>0</v>
      </c>
      <c r="O3" s="2">
        <f t="shared" si="5"/>
        <v>0</v>
      </c>
    </row>
    <row r="4" spans="1:15" x14ac:dyDescent="0.2">
      <c r="A4" s="1">
        <v>383</v>
      </c>
      <c r="B4" s="1">
        <v>301</v>
      </c>
      <c r="E4" s="2">
        <f>A4-317.5</f>
        <v>65.5</v>
      </c>
      <c r="F4" s="2">
        <f t="shared" si="0"/>
        <v>56.956521739130437</v>
      </c>
      <c r="I4" s="2">
        <f t="shared" si="1"/>
        <v>0</v>
      </c>
      <c r="J4" s="2">
        <f t="shared" si="2"/>
        <v>0</v>
      </c>
      <c r="K4" s="2">
        <f t="shared" si="3"/>
        <v>0</v>
      </c>
      <c r="N4" s="2">
        <f t="shared" si="4"/>
        <v>0</v>
      </c>
      <c r="O4" s="2">
        <f t="shared" si="5"/>
        <v>0</v>
      </c>
    </row>
    <row r="5" spans="1:15" x14ac:dyDescent="0.2">
      <c r="A5" s="1">
        <v>307</v>
      </c>
      <c r="B5" s="1">
        <v>301</v>
      </c>
      <c r="E5" s="2">
        <f>A5-317.5</f>
        <v>-10.5</v>
      </c>
      <c r="F5" s="2">
        <f t="shared" si="0"/>
        <v>-9.1304347826086953</v>
      </c>
      <c r="I5" s="2">
        <f t="shared" si="1"/>
        <v>0</v>
      </c>
      <c r="J5" s="2">
        <f t="shared" si="2"/>
        <v>0</v>
      </c>
      <c r="K5" s="2">
        <f t="shared" si="3"/>
        <v>0</v>
      </c>
      <c r="N5" s="2">
        <f t="shared" si="4"/>
        <v>0</v>
      </c>
      <c r="O5" s="2">
        <f t="shared" si="5"/>
        <v>0</v>
      </c>
    </row>
    <row r="6" spans="1:15" x14ac:dyDescent="0.2">
      <c r="A6" s="1">
        <v>223</v>
      </c>
      <c r="B6" s="1">
        <v>301</v>
      </c>
      <c r="E6" s="2">
        <f>A6-317.5</f>
        <v>-94.5</v>
      </c>
      <c r="F6" s="2">
        <f t="shared" si="0"/>
        <v>-82.173913043478265</v>
      </c>
      <c r="I6" s="2">
        <f t="shared" si="1"/>
        <v>0</v>
      </c>
      <c r="J6" s="2">
        <f t="shared" si="2"/>
        <v>0</v>
      </c>
      <c r="K6" s="2">
        <f t="shared" si="3"/>
        <v>0</v>
      </c>
      <c r="N6" s="2">
        <f t="shared" si="4"/>
        <v>0</v>
      </c>
      <c r="O6" s="2">
        <f t="shared" si="5"/>
        <v>0</v>
      </c>
    </row>
    <row r="7" spans="1:15" x14ac:dyDescent="0.2">
      <c r="A7" s="1">
        <v>167</v>
      </c>
      <c r="B7" s="1">
        <v>301</v>
      </c>
      <c r="E7" s="2">
        <f>A7-317.5</f>
        <v>-150.5</v>
      </c>
      <c r="F7" s="2">
        <f t="shared" si="0"/>
        <v>-130.86956521739131</v>
      </c>
      <c r="I7" s="2">
        <f t="shared" si="1"/>
        <v>0</v>
      </c>
      <c r="J7" s="2">
        <f t="shared" si="2"/>
        <v>0</v>
      </c>
      <c r="K7" s="2">
        <f t="shared" si="3"/>
        <v>0</v>
      </c>
      <c r="N7" s="2">
        <f t="shared" si="4"/>
        <v>0</v>
      </c>
      <c r="O7" s="2">
        <f t="shared" si="5"/>
        <v>0</v>
      </c>
    </row>
    <row r="8" spans="1:15" x14ac:dyDescent="0.2">
      <c r="A8" s="1">
        <v>122</v>
      </c>
      <c r="B8" s="1">
        <v>294</v>
      </c>
      <c r="E8" s="2">
        <f>A8-317.5</f>
        <v>-195.5</v>
      </c>
      <c r="F8" s="2">
        <f t="shared" si="0"/>
        <v>-170</v>
      </c>
      <c r="I8" s="2">
        <f t="shared" si="1"/>
        <v>-7</v>
      </c>
      <c r="J8" s="2">
        <f t="shared" si="2"/>
        <v>-0.45161290322580644</v>
      </c>
      <c r="K8" s="2">
        <f t="shared" si="3"/>
        <v>0.45161290322580644</v>
      </c>
      <c r="N8" s="2">
        <f t="shared" si="4"/>
        <v>76.774193548387089</v>
      </c>
      <c r="O8" s="2">
        <f t="shared" si="5"/>
        <v>76.774193548387089</v>
      </c>
    </row>
    <row r="9" spans="1:15" x14ac:dyDescent="0.2">
      <c r="A9" s="1">
        <v>128</v>
      </c>
      <c r="B9" s="1">
        <v>284</v>
      </c>
      <c r="E9" s="2">
        <f>A9-317.5</f>
        <v>-189.5</v>
      </c>
      <c r="F9" s="2">
        <f t="shared" si="0"/>
        <v>-164.78260869565219</v>
      </c>
      <c r="I9" s="2">
        <f t="shared" si="1"/>
        <v>-17</v>
      </c>
      <c r="J9" s="2">
        <f t="shared" si="2"/>
        <v>-1.096774193548387</v>
      </c>
      <c r="K9" s="2">
        <f t="shared" si="3"/>
        <v>1.096774193548387</v>
      </c>
      <c r="N9" s="2">
        <f t="shared" si="4"/>
        <v>180.72931276297336</v>
      </c>
      <c r="O9" s="2">
        <f t="shared" si="5"/>
        <v>180.72931276297336</v>
      </c>
    </row>
    <row r="10" spans="1:15" x14ac:dyDescent="0.2">
      <c r="A10" s="1">
        <v>149</v>
      </c>
      <c r="B10" s="1">
        <v>301</v>
      </c>
      <c r="E10" s="2">
        <f>A10-317.5</f>
        <v>-168.5</v>
      </c>
      <c r="F10" s="2">
        <f t="shared" si="0"/>
        <v>-146.52173913043478</v>
      </c>
      <c r="I10" s="2">
        <f t="shared" si="1"/>
        <v>0</v>
      </c>
      <c r="J10" s="2">
        <f t="shared" si="2"/>
        <v>0</v>
      </c>
      <c r="K10" s="2">
        <f t="shared" si="3"/>
        <v>0</v>
      </c>
      <c r="N10" s="2">
        <f t="shared" si="4"/>
        <v>0</v>
      </c>
      <c r="O10" s="2">
        <f t="shared" si="5"/>
        <v>0</v>
      </c>
    </row>
    <row r="11" spans="1:15" x14ac:dyDescent="0.2">
      <c r="A11" s="1">
        <v>197</v>
      </c>
      <c r="B11" s="1">
        <v>301</v>
      </c>
      <c r="E11" s="2">
        <f>A11-317.5</f>
        <v>-120.5</v>
      </c>
      <c r="F11" s="2">
        <f t="shared" si="0"/>
        <v>-104.78260869565217</v>
      </c>
      <c r="I11" s="2">
        <f>B11-301</f>
        <v>0</v>
      </c>
      <c r="J11" s="2">
        <f t="shared" si="2"/>
        <v>0</v>
      </c>
      <c r="K11" s="2">
        <f t="shared" si="3"/>
        <v>0</v>
      </c>
      <c r="N11" s="2">
        <f t="shared" si="4"/>
        <v>0</v>
      </c>
      <c r="O11" s="2">
        <f t="shared" si="5"/>
        <v>0</v>
      </c>
    </row>
    <row r="12" spans="1:15" x14ac:dyDescent="0.2">
      <c r="A12" s="1">
        <v>272</v>
      </c>
      <c r="B12" s="1">
        <v>301</v>
      </c>
      <c r="E12" s="2">
        <f>A12-317.5</f>
        <v>-45.5</v>
      </c>
      <c r="F12" s="2">
        <f t="shared" si="0"/>
        <v>-39.565217391304351</v>
      </c>
      <c r="I12" s="2">
        <f t="shared" si="1"/>
        <v>0</v>
      </c>
      <c r="J12" s="2">
        <f t="shared" si="2"/>
        <v>0</v>
      </c>
      <c r="K12" s="2">
        <f t="shared" si="3"/>
        <v>0</v>
      </c>
      <c r="N12" s="2">
        <f t="shared" si="4"/>
        <v>0</v>
      </c>
      <c r="O12" s="2">
        <f t="shared" si="5"/>
        <v>0</v>
      </c>
    </row>
    <row r="13" spans="1:15" x14ac:dyDescent="0.2">
      <c r="A13" s="1">
        <v>351</v>
      </c>
      <c r="B13" s="1">
        <v>300</v>
      </c>
      <c r="E13" s="2">
        <f>A13-317.5</f>
        <v>33.5</v>
      </c>
      <c r="F13" s="2">
        <f t="shared" si="0"/>
        <v>29.130434782608695</v>
      </c>
      <c r="I13" s="2">
        <f t="shared" si="1"/>
        <v>-1</v>
      </c>
      <c r="J13" s="2">
        <f t="shared" si="2"/>
        <v>-6.4516129032258063E-2</v>
      </c>
      <c r="K13" s="2">
        <f t="shared" si="3"/>
        <v>6.4516129032258063E-2</v>
      </c>
      <c r="N13" s="2">
        <f t="shared" si="4"/>
        <v>-1.8793828892005608</v>
      </c>
      <c r="O13" s="2">
        <f t="shared" si="5"/>
        <v>1.8793828892005608</v>
      </c>
    </row>
    <row r="14" spans="1:15" x14ac:dyDescent="0.2">
      <c r="A14" s="1">
        <v>429</v>
      </c>
      <c r="B14" s="1">
        <v>301</v>
      </c>
      <c r="E14" s="2">
        <f>A14-317.5</f>
        <v>111.5</v>
      </c>
      <c r="F14" s="2">
        <f t="shared" si="0"/>
        <v>96.956521739130437</v>
      </c>
      <c r="I14" s="2">
        <f t="shared" si="1"/>
        <v>0</v>
      </c>
      <c r="J14" s="2">
        <f t="shared" si="2"/>
        <v>0</v>
      </c>
      <c r="K14" s="2">
        <f t="shared" si="3"/>
        <v>0</v>
      </c>
      <c r="N14" s="2">
        <f t="shared" si="4"/>
        <v>0</v>
      </c>
      <c r="O14" s="2">
        <f t="shared" si="5"/>
        <v>0</v>
      </c>
    </row>
    <row r="15" spans="1:15" x14ac:dyDescent="0.2">
      <c r="A15" s="1">
        <v>479</v>
      </c>
      <c r="B15" s="1">
        <v>301</v>
      </c>
      <c r="E15" s="2">
        <f>A15-317.5</f>
        <v>161.5</v>
      </c>
      <c r="F15" s="2">
        <f t="shared" si="0"/>
        <v>140.43478260869566</v>
      </c>
      <c r="I15" s="2">
        <f t="shared" si="1"/>
        <v>0</v>
      </c>
      <c r="J15" s="2">
        <f t="shared" si="2"/>
        <v>0</v>
      </c>
      <c r="K15" s="2">
        <f t="shared" si="3"/>
        <v>0</v>
      </c>
      <c r="N15" s="2">
        <f t="shared" si="4"/>
        <v>0</v>
      </c>
      <c r="O15" s="2">
        <f t="shared" si="5"/>
        <v>0</v>
      </c>
    </row>
    <row r="16" spans="1:15" x14ac:dyDescent="0.2">
      <c r="A16" s="1">
        <v>513</v>
      </c>
      <c r="B16" s="1">
        <v>313</v>
      </c>
      <c r="E16" s="2">
        <f>A16-317.5</f>
        <v>195.5</v>
      </c>
      <c r="F16" s="2">
        <f t="shared" si="0"/>
        <v>170</v>
      </c>
      <c r="I16" s="2">
        <f t="shared" si="1"/>
        <v>12</v>
      </c>
      <c r="J16" s="2">
        <f t="shared" si="2"/>
        <v>0.77419354838709675</v>
      </c>
      <c r="K16" s="2">
        <f t="shared" si="3"/>
        <v>0.77419354838709675</v>
      </c>
      <c r="N16" s="2">
        <f t="shared" si="4"/>
        <v>131.61290322580643</v>
      </c>
      <c r="O16" s="2">
        <f t="shared" si="5"/>
        <v>131.61290322580643</v>
      </c>
    </row>
    <row r="17" spans="1:15" x14ac:dyDescent="0.2">
      <c r="A17" s="1">
        <v>503</v>
      </c>
      <c r="B17" s="1">
        <v>327</v>
      </c>
      <c r="E17" s="2">
        <f>A17-317.5</f>
        <v>185.5</v>
      </c>
      <c r="F17" s="2">
        <f t="shared" si="0"/>
        <v>161.30434782608697</v>
      </c>
      <c r="I17" s="2">
        <f t="shared" si="1"/>
        <v>26</v>
      </c>
      <c r="J17" s="2">
        <f t="shared" si="2"/>
        <v>1.6774193548387097</v>
      </c>
      <c r="K17" s="2">
        <f>ABS(J17)</f>
        <v>1.6774193548387097</v>
      </c>
      <c r="N17" s="2">
        <f t="shared" si="4"/>
        <v>270.57503506311366</v>
      </c>
      <c r="O17" s="2">
        <f t="shared" si="5"/>
        <v>270.57503506311366</v>
      </c>
    </row>
    <row r="18" spans="1:15" x14ac:dyDescent="0.2">
      <c r="A18" s="1"/>
      <c r="B18" s="1"/>
    </row>
    <row r="19" spans="1:15" x14ac:dyDescent="0.2">
      <c r="A19" s="1"/>
      <c r="B19" s="1"/>
    </row>
    <row r="20" spans="1:15" x14ac:dyDescent="0.2">
      <c r="A20" s="1"/>
      <c r="B20" s="1"/>
    </row>
    <row r="21" spans="1:15" x14ac:dyDescent="0.2">
      <c r="A21" s="1"/>
      <c r="B21" s="1"/>
    </row>
    <row r="22" spans="1:15" x14ac:dyDescent="0.2">
      <c r="A22" s="1" t="s">
        <v>0</v>
      </c>
      <c r="B22" s="1">
        <f>(MAX(A1:A20) + MIN(A1:A17))*0.5</f>
        <v>317.5</v>
      </c>
      <c r="I22" s="2" t="s">
        <v>6</v>
      </c>
      <c r="J22" s="2">
        <f>AVERAGE(K1:K17)</f>
        <v>0.35673624288425049</v>
      </c>
      <c r="N22" s="2" t="s">
        <v>8</v>
      </c>
      <c r="O22" s="2">
        <f>AVERAGE(O1:O17)</f>
        <v>57.922613645738799</v>
      </c>
    </row>
    <row r="23" spans="1:15" x14ac:dyDescent="0.2">
      <c r="A23" s="2" t="s">
        <v>1</v>
      </c>
      <c r="B23" s="1">
        <f>MAX(A1:A20)</f>
        <v>513</v>
      </c>
    </row>
    <row r="24" spans="1:15" x14ac:dyDescent="0.2">
      <c r="A24" s="2" t="s">
        <v>2</v>
      </c>
      <c r="B24" s="1">
        <f>MIN(A1:A20)</f>
        <v>122</v>
      </c>
    </row>
    <row r="25" spans="1:15" x14ac:dyDescent="0.2">
      <c r="A25" s="3" t="s">
        <v>3</v>
      </c>
      <c r="B25" s="1">
        <f>B23-B24</f>
        <v>391</v>
      </c>
    </row>
    <row r="26" spans="1:15" x14ac:dyDescent="0.2">
      <c r="A26" s="1"/>
      <c r="B26" s="1"/>
    </row>
    <row r="27" spans="1:15" x14ac:dyDescent="0.2">
      <c r="A27" s="1"/>
      <c r="B27" s="1"/>
    </row>
    <row r="28" spans="1:15" x14ac:dyDescent="0.2">
      <c r="A28" s="1"/>
      <c r="B28" s="1"/>
    </row>
    <row r="29" spans="1:15" x14ac:dyDescent="0.2">
      <c r="A29" s="1"/>
      <c r="B29" s="1"/>
    </row>
    <row r="30" spans="1:15" x14ac:dyDescent="0.2">
      <c r="A30" s="1"/>
      <c r="B30" s="1"/>
    </row>
    <row r="31" spans="1:15" x14ac:dyDescent="0.2">
      <c r="A31" s="1"/>
      <c r="B31" s="1"/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F6" sqref="F6"/>
    </sheetView>
  </sheetViews>
  <sheetFormatPr baseColWidth="10" defaultRowHeight="16" x14ac:dyDescent="0.2"/>
  <sheetData>
    <row r="1" spans="1:15" x14ac:dyDescent="0.2">
      <c r="A1" s="1">
        <v>149</v>
      </c>
      <c r="B1" s="1">
        <v>301</v>
      </c>
      <c r="D1" s="2" t="s">
        <v>4</v>
      </c>
      <c r="E1" s="2">
        <f>A1-157.5</f>
        <v>-8.5</v>
      </c>
      <c r="F1" s="2">
        <f>E1*340/79</f>
        <v>-36.582278481012658</v>
      </c>
      <c r="H1" s="2" t="s">
        <v>5</v>
      </c>
      <c r="I1" s="2">
        <f>B1-301</f>
        <v>0</v>
      </c>
      <c r="J1" s="2">
        <f>I1/15.5</f>
        <v>0</v>
      </c>
      <c r="K1" s="2">
        <f>ABS(J1)</f>
        <v>0</v>
      </c>
      <c r="L1" s="2"/>
      <c r="M1" s="2" t="s">
        <v>7</v>
      </c>
      <c r="N1" s="2">
        <f>F1*J1</f>
        <v>0</v>
      </c>
      <c r="O1" s="2">
        <f>ABS(N1)</f>
        <v>0</v>
      </c>
    </row>
    <row r="2" spans="1:15" x14ac:dyDescent="0.2">
      <c r="A2" s="1">
        <v>141</v>
      </c>
      <c r="B2" s="1">
        <v>298</v>
      </c>
      <c r="D2" s="2"/>
      <c r="E2" s="2">
        <f t="shared" ref="E2:E17" si="0">A2-157.5</f>
        <v>-16.5</v>
      </c>
      <c r="F2" s="2">
        <f t="shared" ref="F2:F17" si="1">E2*340/79</f>
        <v>-71.012658227848107</v>
      </c>
      <c r="H2" s="2"/>
      <c r="I2" s="2">
        <f t="shared" ref="I2:I17" si="2">B2-301</f>
        <v>-3</v>
      </c>
      <c r="J2" s="2">
        <f t="shared" ref="J2:J17" si="3">I2/15.5</f>
        <v>-0.19354838709677419</v>
      </c>
      <c r="K2" s="2">
        <f t="shared" ref="K2:K16" si="4">ABS(J2)</f>
        <v>0.19354838709677419</v>
      </c>
      <c r="L2" s="2"/>
      <c r="M2" s="2"/>
      <c r="N2" s="2">
        <f t="shared" ref="N2:N17" si="5">F2*J2</f>
        <v>13.744385463454472</v>
      </c>
      <c r="O2" s="2">
        <f t="shared" ref="O2:O17" si="6">ABS(N2)</f>
        <v>13.744385463454472</v>
      </c>
    </row>
    <row r="3" spans="1:15" x14ac:dyDescent="0.2">
      <c r="A3" s="1">
        <v>135</v>
      </c>
      <c r="B3" s="1">
        <v>298</v>
      </c>
      <c r="D3" s="2"/>
      <c r="E3" s="2">
        <f t="shared" si="0"/>
        <v>-22.5</v>
      </c>
      <c r="F3" s="2">
        <f t="shared" si="1"/>
        <v>-96.835443037974684</v>
      </c>
      <c r="H3" s="2"/>
      <c r="I3" s="2">
        <f t="shared" si="2"/>
        <v>-3</v>
      </c>
      <c r="J3" s="2">
        <f t="shared" si="3"/>
        <v>-0.19354838709677419</v>
      </c>
      <c r="K3" s="2">
        <f t="shared" si="4"/>
        <v>0.19354838709677419</v>
      </c>
      <c r="L3" s="2"/>
      <c r="M3" s="2"/>
      <c r="N3" s="2">
        <f t="shared" si="5"/>
        <v>18.742343813801551</v>
      </c>
      <c r="O3" s="2">
        <f t="shared" si="6"/>
        <v>18.742343813801551</v>
      </c>
    </row>
    <row r="4" spans="1:15" x14ac:dyDescent="0.2">
      <c r="A4" s="1">
        <v>130</v>
      </c>
      <c r="B4" s="1">
        <v>298</v>
      </c>
      <c r="D4" s="2"/>
      <c r="E4" s="2">
        <f t="shared" si="0"/>
        <v>-27.5</v>
      </c>
      <c r="F4" s="2">
        <f t="shared" si="1"/>
        <v>-118.35443037974683</v>
      </c>
      <c r="H4" s="2"/>
      <c r="I4" s="2">
        <f t="shared" si="2"/>
        <v>-3</v>
      </c>
      <c r="J4" s="2">
        <f t="shared" si="3"/>
        <v>-0.19354838709677419</v>
      </c>
      <c r="K4" s="2">
        <f t="shared" si="4"/>
        <v>0.19354838709677419</v>
      </c>
      <c r="L4" s="2"/>
      <c r="M4" s="2"/>
      <c r="N4" s="2">
        <f t="shared" si="5"/>
        <v>22.907309105757449</v>
      </c>
      <c r="O4" s="2">
        <f t="shared" si="6"/>
        <v>22.907309105757449</v>
      </c>
    </row>
    <row r="5" spans="1:15" x14ac:dyDescent="0.2">
      <c r="A5" s="1">
        <v>129</v>
      </c>
      <c r="B5" s="1">
        <v>299</v>
      </c>
      <c r="D5" s="2"/>
      <c r="E5" s="2">
        <f t="shared" si="0"/>
        <v>-28.5</v>
      </c>
      <c r="F5" s="2">
        <f t="shared" si="1"/>
        <v>-122.65822784810126</v>
      </c>
      <c r="H5" s="2"/>
      <c r="I5" s="2">
        <f t="shared" si="2"/>
        <v>-2</v>
      </c>
      <c r="J5" s="2">
        <f t="shared" si="3"/>
        <v>-0.12903225806451613</v>
      </c>
      <c r="K5" s="2">
        <f t="shared" si="4"/>
        <v>0.12903225806451613</v>
      </c>
      <c r="L5" s="2"/>
      <c r="M5" s="2"/>
      <c r="N5" s="2">
        <f t="shared" si="5"/>
        <v>15.82686810943242</v>
      </c>
      <c r="O5" s="2">
        <f t="shared" si="6"/>
        <v>15.82686810943242</v>
      </c>
    </row>
    <row r="6" spans="1:15" x14ac:dyDescent="0.2">
      <c r="A6" s="1">
        <v>124</v>
      </c>
      <c r="B6" s="1">
        <v>299</v>
      </c>
      <c r="D6" s="2"/>
      <c r="E6" s="2">
        <f t="shared" si="0"/>
        <v>-33.5</v>
      </c>
      <c r="F6" s="2">
        <f t="shared" si="1"/>
        <v>-144.17721518987341</v>
      </c>
      <c r="H6" s="2"/>
      <c r="I6" s="2">
        <f t="shared" si="2"/>
        <v>-2</v>
      </c>
      <c r="J6" s="2">
        <f t="shared" si="3"/>
        <v>-0.12903225806451613</v>
      </c>
      <c r="K6" s="2">
        <f t="shared" si="4"/>
        <v>0.12903225806451613</v>
      </c>
      <c r="L6" s="2"/>
      <c r="M6" s="2"/>
      <c r="N6" s="2">
        <f t="shared" si="5"/>
        <v>18.60351163740302</v>
      </c>
      <c r="O6" s="2">
        <f t="shared" si="6"/>
        <v>18.60351163740302</v>
      </c>
    </row>
    <row r="7" spans="1:15" x14ac:dyDescent="0.2">
      <c r="A7" s="1">
        <v>122</v>
      </c>
      <c r="B7" s="1">
        <v>299</v>
      </c>
      <c r="D7" s="2"/>
      <c r="E7" s="2">
        <f t="shared" si="0"/>
        <v>-35.5</v>
      </c>
      <c r="F7" s="2">
        <f t="shared" si="1"/>
        <v>-152.78481012658227</v>
      </c>
      <c r="H7" s="2"/>
      <c r="I7" s="2">
        <f t="shared" si="2"/>
        <v>-2</v>
      </c>
      <c r="J7" s="2">
        <f t="shared" si="3"/>
        <v>-0.12903225806451613</v>
      </c>
      <c r="K7" s="2">
        <f t="shared" si="4"/>
        <v>0.12903225806451613</v>
      </c>
      <c r="L7" s="2"/>
      <c r="M7" s="2"/>
      <c r="N7" s="2">
        <f t="shared" si="5"/>
        <v>19.714169048591259</v>
      </c>
      <c r="O7" s="2">
        <f t="shared" si="6"/>
        <v>19.714169048591259</v>
      </c>
    </row>
    <row r="8" spans="1:15" x14ac:dyDescent="0.2">
      <c r="A8" s="1">
        <v>121</v>
      </c>
      <c r="B8" s="1">
        <v>299</v>
      </c>
      <c r="D8" s="2"/>
      <c r="E8" s="2">
        <f t="shared" si="0"/>
        <v>-36.5</v>
      </c>
      <c r="F8" s="2">
        <f t="shared" si="1"/>
        <v>-157.08860759493672</v>
      </c>
      <c r="H8" s="2"/>
      <c r="I8" s="2">
        <f t="shared" si="2"/>
        <v>-2</v>
      </c>
      <c r="J8" s="2">
        <f t="shared" si="3"/>
        <v>-0.12903225806451613</v>
      </c>
      <c r="K8" s="2">
        <f t="shared" si="4"/>
        <v>0.12903225806451613</v>
      </c>
      <c r="L8" s="2"/>
      <c r="M8" s="2"/>
      <c r="N8" s="2">
        <f t="shared" si="5"/>
        <v>20.269497754185384</v>
      </c>
      <c r="O8" s="2">
        <f t="shared" si="6"/>
        <v>20.269497754185384</v>
      </c>
    </row>
    <row r="9" spans="1:15" x14ac:dyDescent="0.2">
      <c r="A9" s="1">
        <v>118</v>
      </c>
      <c r="B9" s="1">
        <v>299</v>
      </c>
      <c r="D9" s="2"/>
      <c r="E9" s="2">
        <f t="shared" si="0"/>
        <v>-39.5</v>
      </c>
      <c r="F9" s="2">
        <f t="shared" si="1"/>
        <v>-170</v>
      </c>
      <c r="H9" s="2"/>
      <c r="I9" s="2">
        <f t="shared" si="2"/>
        <v>-2</v>
      </c>
      <c r="J9" s="2">
        <f t="shared" si="3"/>
        <v>-0.12903225806451613</v>
      </c>
      <c r="K9" s="2">
        <f t="shared" si="4"/>
        <v>0.12903225806451613</v>
      </c>
      <c r="L9" s="2"/>
      <c r="M9" s="2"/>
      <c r="N9" s="2">
        <f t="shared" si="5"/>
        <v>21.93548387096774</v>
      </c>
      <c r="O9" s="2">
        <f t="shared" si="6"/>
        <v>21.93548387096774</v>
      </c>
    </row>
    <row r="10" spans="1:15" x14ac:dyDescent="0.2">
      <c r="A10" s="1">
        <v>120</v>
      </c>
      <c r="B10" s="1">
        <v>300</v>
      </c>
      <c r="D10" s="2"/>
      <c r="E10" s="2">
        <f t="shared" si="0"/>
        <v>-37.5</v>
      </c>
      <c r="F10" s="2">
        <f t="shared" si="1"/>
        <v>-161.39240506329114</v>
      </c>
      <c r="H10" s="2"/>
      <c r="I10" s="2">
        <f t="shared" si="2"/>
        <v>-1</v>
      </c>
      <c r="J10" s="2">
        <f t="shared" si="3"/>
        <v>-6.4516129032258063E-2</v>
      </c>
      <c r="K10" s="2">
        <f t="shared" si="4"/>
        <v>6.4516129032258063E-2</v>
      </c>
      <c r="L10" s="2"/>
      <c r="M10" s="2"/>
      <c r="N10" s="2">
        <f t="shared" si="5"/>
        <v>10.412413229889751</v>
      </c>
      <c r="O10" s="2">
        <f t="shared" si="6"/>
        <v>10.412413229889751</v>
      </c>
    </row>
    <row r="11" spans="1:15" x14ac:dyDescent="0.2">
      <c r="A11" s="1">
        <v>123</v>
      </c>
      <c r="B11" s="1">
        <v>301</v>
      </c>
      <c r="D11" s="2"/>
      <c r="E11" s="2">
        <f t="shared" si="0"/>
        <v>-34.5</v>
      </c>
      <c r="F11" s="2">
        <f t="shared" si="1"/>
        <v>-148.48101265822785</v>
      </c>
      <c r="H11" s="2"/>
      <c r="I11" s="2">
        <f t="shared" si="2"/>
        <v>0</v>
      </c>
      <c r="J11" s="2">
        <f t="shared" si="3"/>
        <v>0</v>
      </c>
      <c r="K11" s="2">
        <f t="shared" si="4"/>
        <v>0</v>
      </c>
      <c r="L11" s="2"/>
      <c r="M11" s="2"/>
      <c r="N11" s="2">
        <f t="shared" si="5"/>
        <v>0</v>
      </c>
      <c r="O11" s="2">
        <f t="shared" si="6"/>
        <v>0</v>
      </c>
    </row>
    <row r="12" spans="1:15" x14ac:dyDescent="0.2">
      <c r="A12" s="1">
        <v>136</v>
      </c>
      <c r="B12" s="1">
        <v>301</v>
      </c>
      <c r="D12" s="2"/>
      <c r="E12" s="2">
        <f t="shared" si="0"/>
        <v>-21.5</v>
      </c>
      <c r="F12" s="2">
        <f t="shared" si="1"/>
        <v>-92.531645569620252</v>
      </c>
      <c r="H12" s="2"/>
      <c r="I12" s="2">
        <f t="shared" si="2"/>
        <v>0</v>
      </c>
      <c r="J12" s="2">
        <f t="shared" si="3"/>
        <v>0</v>
      </c>
      <c r="K12" s="2">
        <f t="shared" si="4"/>
        <v>0</v>
      </c>
      <c r="L12" s="2"/>
      <c r="M12" s="2"/>
      <c r="N12" s="2">
        <f t="shared" si="5"/>
        <v>0</v>
      </c>
      <c r="O12" s="2">
        <f t="shared" si="6"/>
        <v>0</v>
      </c>
    </row>
    <row r="13" spans="1:15" x14ac:dyDescent="0.2">
      <c r="A13" s="1">
        <v>152</v>
      </c>
      <c r="B13" s="1">
        <v>300</v>
      </c>
      <c r="D13" s="2"/>
      <c r="E13" s="2">
        <f t="shared" si="0"/>
        <v>-5.5</v>
      </c>
      <c r="F13" s="2">
        <f t="shared" si="1"/>
        <v>-23.670886075949365</v>
      </c>
      <c r="H13" s="2"/>
      <c r="I13" s="2">
        <f t="shared" si="2"/>
        <v>-1</v>
      </c>
      <c r="J13" s="2">
        <f t="shared" si="3"/>
        <v>-6.4516129032258063E-2</v>
      </c>
      <c r="K13" s="2">
        <f t="shared" si="4"/>
        <v>6.4516129032258063E-2</v>
      </c>
      <c r="L13" s="2"/>
      <c r="M13" s="2"/>
      <c r="N13" s="2">
        <f t="shared" si="5"/>
        <v>1.5271539403838299</v>
      </c>
      <c r="O13" s="2">
        <f t="shared" si="6"/>
        <v>1.5271539403838299</v>
      </c>
    </row>
    <row r="14" spans="1:15" x14ac:dyDescent="0.2">
      <c r="A14" s="1">
        <v>161</v>
      </c>
      <c r="B14" s="1">
        <v>300</v>
      </c>
      <c r="D14" s="2"/>
      <c r="E14" s="2">
        <f t="shared" si="0"/>
        <v>3.5</v>
      </c>
      <c r="F14" s="2">
        <f t="shared" si="1"/>
        <v>15.063291139240507</v>
      </c>
      <c r="H14" s="2"/>
      <c r="I14" s="2">
        <f t="shared" si="2"/>
        <v>-1</v>
      </c>
      <c r="J14" s="2">
        <f t="shared" si="3"/>
        <v>-6.4516129032258063E-2</v>
      </c>
      <c r="K14" s="2">
        <f t="shared" si="4"/>
        <v>6.4516129032258063E-2</v>
      </c>
      <c r="L14" s="2"/>
      <c r="M14" s="2"/>
      <c r="N14" s="2">
        <f t="shared" si="5"/>
        <v>-0.97182523478971006</v>
      </c>
      <c r="O14" s="2">
        <f t="shared" si="6"/>
        <v>0.97182523478971006</v>
      </c>
    </row>
    <row r="15" spans="1:15" x14ac:dyDescent="0.2">
      <c r="A15" s="1">
        <v>172</v>
      </c>
      <c r="B15" s="1">
        <v>300</v>
      </c>
      <c r="D15" s="2"/>
      <c r="E15" s="2">
        <f t="shared" si="0"/>
        <v>14.5</v>
      </c>
      <c r="F15" s="2">
        <f t="shared" si="1"/>
        <v>62.405063291139243</v>
      </c>
      <c r="H15" s="2"/>
      <c r="I15" s="2">
        <f t="shared" si="2"/>
        <v>-1</v>
      </c>
      <c r="J15" s="2">
        <f t="shared" si="3"/>
        <v>-6.4516129032258063E-2</v>
      </c>
      <c r="K15" s="2">
        <f t="shared" si="4"/>
        <v>6.4516129032258063E-2</v>
      </c>
      <c r="L15" s="2"/>
      <c r="M15" s="2"/>
      <c r="N15" s="2">
        <f t="shared" si="5"/>
        <v>-4.0261331155573705</v>
      </c>
      <c r="O15" s="2">
        <f t="shared" si="6"/>
        <v>4.0261331155573705</v>
      </c>
    </row>
    <row r="16" spans="1:15" x14ac:dyDescent="0.2">
      <c r="A16" s="1">
        <v>184</v>
      </c>
      <c r="B16" s="1">
        <v>301</v>
      </c>
      <c r="D16" s="2"/>
      <c r="E16" s="2">
        <f t="shared" si="0"/>
        <v>26.5</v>
      </c>
      <c r="F16" s="2">
        <f t="shared" si="1"/>
        <v>114.0506329113924</v>
      </c>
      <c r="H16" s="2"/>
      <c r="I16" s="2">
        <f t="shared" si="2"/>
        <v>0</v>
      </c>
      <c r="J16" s="2">
        <f t="shared" si="3"/>
        <v>0</v>
      </c>
      <c r="K16" s="2">
        <f t="shared" si="4"/>
        <v>0</v>
      </c>
      <c r="L16" s="2"/>
      <c r="M16" s="2"/>
      <c r="N16" s="2">
        <f t="shared" si="5"/>
        <v>0</v>
      </c>
      <c r="O16" s="2">
        <f t="shared" si="6"/>
        <v>0</v>
      </c>
    </row>
    <row r="17" spans="1:15" x14ac:dyDescent="0.2">
      <c r="A17" s="1">
        <v>197</v>
      </c>
      <c r="B17" s="1">
        <v>301</v>
      </c>
      <c r="D17" s="2"/>
      <c r="E17" s="2">
        <f t="shared" si="0"/>
        <v>39.5</v>
      </c>
      <c r="F17" s="2">
        <f t="shared" si="1"/>
        <v>170</v>
      </c>
      <c r="H17" s="2"/>
      <c r="I17" s="2">
        <f t="shared" si="2"/>
        <v>0</v>
      </c>
      <c r="J17" s="2">
        <f t="shared" si="3"/>
        <v>0</v>
      </c>
      <c r="K17" s="2">
        <f>ABS(J17)</f>
        <v>0</v>
      </c>
      <c r="L17" s="2"/>
      <c r="M17" s="2"/>
      <c r="N17" s="2">
        <f t="shared" si="5"/>
        <v>0</v>
      </c>
      <c r="O17" s="2">
        <f t="shared" si="6"/>
        <v>0</v>
      </c>
    </row>
    <row r="18" spans="1:15" x14ac:dyDescent="0.2">
      <c r="H18" s="2"/>
      <c r="I18" s="2"/>
      <c r="J18" s="2"/>
      <c r="K18" s="2"/>
      <c r="L18" s="2"/>
      <c r="M18" s="2"/>
      <c r="N18" s="2"/>
      <c r="O18" s="2"/>
    </row>
    <row r="19" spans="1:15" x14ac:dyDescent="0.2">
      <c r="H19" s="2"/>
      <c r="I19" s="2"/>
      <c r="J19" s="2"/>
      <c r="K19" s="2"/>
      <c r="L19" s="2"/>
      <c r="M19" s="2"/>
      <c r="N19" s="2"/>
      <c r="O19" s="2"/>
    </row>
    <row r="20" spans="1:15" x14ac:dyDescent="0.2">
      <c r="H20" s="2"/>
      <c r="I20" s="2"/>
      <c r="J20" s="2"/>
      <c r="K20" s="2"/>
      <c r="L20" s="2"/>
      <c r="M20" s="2"/>
      <c r="N20" s="2"/>
      <c r="O20" s="2"/>
    </row>
    <row r="21" spans="1:15" x14ac:dyDescent="0.2"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1" t="s">
        <v>0</v>
      </c>
      <c r="B22" s="1">
        <f>(MAX(A1:A20) + MIN(A1:A17))*0.5</f>
        <v>157.5</v>
      </c>
      <c r="H22" s="2"/>
      <c r="I22" s="2" t="s">
        <v>6</v>
      </c>
      <c r="J22" s="2">
        <f>AVERAGE(K1:K17)</f>
        <v>8.7286527514231479E-2</v>
      </c>
      <c r="K22" s="2"/>
      <c r="L22" s="2"/>
      <c r="M22" s="2"/>
      <c r="N22" s="2" t="s">
        <v>8</v>
      </c>
      <c r="O22" s="2">
        <f>AVERAGE(O1:O17)</f>
        <v>9.9224173131890581</v>
      </c>
    </row>
    <row r="23" spans="1:15" x14ac:dyDescent="0.2">
      <c r="A23" s="2" t="s">
        <v>1</v>
      </c>
      <c r="B23" s="1">
        <f>MAX(A1:A20)</f>
        <v>197</v>
      </c>
    </row>
    <row r="24" spans="1:15" x14ac:dyDescent="0.2">
      <c r="A24" s="2" t="s">
        <v>2</v>
      </c>
      <c r="B24" s="1">
        <f>MIN(A1:A20)</f>
        <v>118</v>
      </c>
    </row>
    <row r="25" spans="1:15" x14ac:dyDescent="0.2">
      <c r="A25" s="3" t="s">
        <v>3</v>
      </c>
      <c r="B25" s="1">
        <f>B23-B24</f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D1" sqref="D1:O22"/>
    </sheetView>
  </sheetViews>
  <sheetFormatPr baseColWidth="10" defaultRowHeight="16" x14ac:dyDescent="0.2"/>
  <sheetData>
    <row r="1" spans="1:15" x14ac:dyDescent="0.2">
      <c r="A1" s="1">
        <v>515</v>
      </c>
      <c r="B1" s="1">
        <v>302</v>
      </c>
      <c r="D1" s="2" t="s">
        <v>4</v>
      </c>
      <c r="E1" s="2">
        <f>A1-319</f>
        <v>196</v>
      </c>
      <c r="F1" s="2">
        <f>E1*340/392</f>
        <v>170</v>
      </c>
      <c r="H1" s="2" t="s">
        <v>5</v>
      </c>
      <c r="I1" s="2">
        <f>B1-301</f>
        <v>1</v>
      </c>
      <c r="J1" s="2">
        <f>I1/15.5</f>
        <v>6.4516129032258063E-2</v>
      </c>
      <c r="K1" s="2">
        <f>ABS(J1)</f>
        <v>6.4516129032258063E-2</v>
      </c>
      <c r="L1" s="2"/>
      <c r="M1" s="2" t="s">
        <v>7</v>
      </c>
      <c r="N1" s="2">
        <f>F1*J1</f>
        <v>10.96774193548387</v>
      </c>
      <c r="O1" s="2">
        <f>ABS(N1)</f>
        <v>10.96774193548387</v>
      </c>
    </row>
    <row r="2" spans="1:15" x14ac:dyDescent="0.2">
      <c r="A2" s="1">
        <v>503</v>
      </c>
      <c r="B2" s="1">
        <v>302</v>
      </c>
      <c r="D2" s="2"/>
      <c r="E2" s="2">
        <f t="shared" ref="E2:E17" si="0">A2-319</f>
        <v>184</v>
      </c>
      <c r="F2" s="2">
        <f t="shared" ref="F2:F17" si="1">E2*340/392</f>
        <v>159.59183673469389</v>
      </c>
      <c r="H2" s="2"/>
      <c r="I2" s="2">
        <f t="shared" ref="I2:I17" si="2">B2-301</f>
        <v>1</v>
      </c>
      <c r="J2" s="2">
        <f t="shared" ref="J2:J17" si="3">I2/15.5</f>
        <v>6.4516129032258063E-2</v>
      </c>
      <c r="K2" s="2">
        <f t="shared" ref="K2:K16" si="4">ABS(J2)</f>
        <v>6.4516129032258063E-2</v>
      </c>
      <c r="L2" s="2"/>
      <c r="M2" s="2"/>
      <c r="N2" s="2">
        <f t="shared" ref="N2:N17" si="5">F2*J2</f>
        <v>10.296247531270573</v>
      </c>
      <c r="O2" s="2">
        <f t="shared" ref="O2:O17" si="6">ABS(N2)</f>
        <v>10.296247531270573</v>
      </c>
    </row>
    <row r="3" spans="1:15" x14ac:dyDescent="0.2">
      <c r="A3" s="1">
        <v>470</v>
      </c>
      <c r="B3" s="1">
        <v>302</v>
      </c>
      <c r="D3" s="2"/>
      <c r="E3" s="2">
        <f t="shared" si="0"/>
        <v>151</v>
      </c>
      <c r="F3" s="2">
        <f t="shared" si="1"/>
        <v>130.96938775510205</v>
      </c>
      <c r="H3" s="2"/>
      <c r="I3" s="2">
        <f t="shared" si="2"/>
        <v>1</v>
      </c>
      <c r="J3" s="2">
        <f t="shared" si="3"/>
        <v>6.4516129032258063E-2</v>
      </c>
      <c r="K3" s="2">
        <f t="shared" si="4"/>
        <v>6.4516129032258063E-2</v>
      </c>
      <c r="L3" s="2"/>
      <c r="M3" s="2"/>
      <c r="N3" s="2">
        <f t="shared" si="5"/>
        <v>8.4496379196840028</v>
      </c>
      <c r="O3" s="2">
        <f t="shared" si="6"/>
        <v>8.4496379196840028</v>
      </c>
    </row>
    <row r="4" spans="1:15" x14ac:dyDescent="0.2">
      <c r="A4" s="1">
        <v>420</v>
      </c>
      <c r="B4" s="1">
        <v>301</v>
      </c>
      <c r="D4" s="2"/>
      <c r="E4" s="2">
        <f t="shared" si="0"/>
        <v>101</v>
      </c>
      <c r="F4" s="2">
        <f t="shared" si="1"/>
        <v>87.602040816326536</v>
      </c>
      <c r="H4" s="2"/>
      <c r="I4" s="2">
        <f t="shared" si="2"/>
        <v>0</v>
      </c>
      <c r="J4" s="2">
        <f t="shared" si="3"/>
        <v>0</v>
      </c>
      <c r="K4" s="2">
        <f t="shared" si="4"/>
        <v>0</v>
      </c>
      <c r="L4" s="2"/>
      <c r="M4" s="2"/>
      <c r="N4" s="2">
        <f t="shared" si="5"/>
        <v>0</v>
      </c>
      <c r="O4" s="2">
        <f t="shared" si="6"/>
        <v>0</v>
      </c>
    </row>
    <row r="5" spans="1:15" x14ac:dyDescent="0.2">
      <c r="A5" s="1">
        <v>342</v>
      </c>
      <c r="B5" s="1">
        <v>301</v>
      </c>
      <c r="D5" s="2"/>
      <c r="E5" s="2">
        <f t="shared" si="0"/>
        <v>23</v>
      </c>
      <c r="F5" s="2">
        <f t="shared" si="1"/>
        <v>19.948979591836736</v>
      </c>
      <c r="H5" s="2"/>
      <c r="I5" s="2">
        <f t="shared" si="2"/>
        <v>0</v>
      </c>
      <c r="J5" s="2">
        <f t="shared" si="3"/>
        <v>0</v>
      </c>
      <c r="K5" s="2">
        <f t="shared" si="4"/>
        <v>0</v>
      </c>
      <c r="L5" s="2"/>
      <c r="M5" s="2"/>
      <c r="N5" s="2">
        <f t="shared" si="5"/>
        <v>0</v>
      </c>
      <c r="O5" s="2">
        <f t="shared" si="6"/>
        <v>0</v>
      </c>
    </row>
    <row r="6" spans="1:15" x14ac:dyDescent="0.2">
      <c r="A6" s="1">
        <v>259</v>
      </c>
      <c r="B6" s="1">
        <v>301</v>
      </c>
      <c r="D6" s="2"/>
      <c r="E6" s="2">
        <f t="shared" si="0"/>
        <v>-60</v>
      </c>
      <c r="F6" s="2">
        <f t="shared" si="1"/>
        <v>-52.04081632653061</v>
      </c>
      <c r="H6" s="2"/>
      <c r="I6" s="2">
        <f t="shared" si="2"/>
        <v>0</v>
      </c>
      <c r="J6" s="2">
        <f t="shared" si="3"/>
        <v>0</v>
      </c>
      <c r="K6" s="2">
        <f t="shared" si="4"/>
        <v>0</v>
      </c>
      <c r="L6" s="2"/>
      <c r="M6" s="2"/>
      <c r="N6" s="2">
        <f t="shared" si="5"/>
        <v>0</v>
      </c>
      <c r="O6" s="2">
        <f t="shared" si="6"/>
        <v>0</v>
      </c>
    </row>
    <row r="7" spans="1:15" x14ac:dyDescent="0.2">
      <c r="A7" s="1">
        <v>191</v>
      </c>
      <c r="B7" s="1">
        <v>301</v>
      </c>
      <c r="D7" s="2"/>
      <c r="E7" s="2">
        <f t="shared" si="0"/>
        <v>-128</v>
      </c>
      <c r="F7" s="2">
        <f t="shared" si="1"/>
        <v>-111.0204081632653</v>
      </c>
      <c r="H7" s="2"/>
      <c r="I7" s="2">
        <f t="shared" si="2"/>
        <v>0</v>
      </c>
      <c r="J7" s="2">
        <f t="shared" si="3"/>
        <v>0</v>
      </c>
      <c r="K7" s="2">
        <f t="shared" si="4"/>
        <v>0</v>
      </c>
      <c r="L7" s="2"/>
      <c r="M7" s="2"/>
      <c r="N7" s="2">
        <f t="shared" si="5"/>
        <v>0</v>
      </c>
      <c r="O7" s="2">
        <f t="shared" si="6"/>
        <v>0</v>
      </c>
    </row>
    <row r="8" spans="1:15" x14ac:dyDescent="0.2">
      <c r="A8" s="1">
        <v>139</v>
      </c>
      <c r="B8" s="1">
        <v>301</v>
      </c>
      <c r="D8" s="2"/>
      <c r="E8" s="2">
        <f t="shared" si="0"/>
        <v>-180</v>
      </c>
      <c r="F8" s="2">
        <f t="shared" si="1"/>
        <v>-156.12244897959184</v>
      </c>
      <c r="H8" s="2"/>
      <c r="I8" s="2">
        <f t="shared" si="2"/>
        <v>0</v>
      </c>
      <c r="J8" s="2">
        <f t="shared" si="3"/>
        <v>0</v>
      </c>
      <c r="K8" s="2">
        <f t="shared" si="4"/>
        <v>0</v>
      </c>
      <c r="L8" s="2"/>
      <c r="M8" s="2"/>
      <c r="N8" s="2">
        <f t="shared" si="5"/>
        <v>0</v>
      </c>
      <c r="O8" s="2">
        <f t="shared" si="6"/>
        <v>0</v>
      </c>
    </row>
    <row r="9" spans="1:15" x14ac:dyDescent="0.2">
      <c r="A9" s="1">
        <v>123</v>
      </c>
      <c r="B9" s="1">
        <v>300</v>
      </c>
      <c r="D9" s="2"/>
      <c r="E9" s="2">
        <f t="shared" si="0"/>
        <v>-196</v>
      </c>
      <c r="F9" s="2">
        <f t="shared" si="1"/>
        <v>-170</v>
      </c>
      <c r="H9" s="2"/>
      <c r="I9" s="2">
        <f t="shared" si="2"/>
        <v>-1</v>
      </c>
      <c r="J9" s="2">
        <f t="shared" si="3"/>
        <v>-6.4516129032258063E-2</v>
      </c>
      <c r="K9" s="2">
        <f t="shared" si="4"/>
        <v>6.4516129032258063E-2</v>
      </c>
      <c r="L9" s="2"/>
      <c r="M9" s="2"/>
      <c r="N9" s="2">
        <f t="shared" si="5"/>
        <v>10.96774193548387</v>
      </c>
      <c r="O9" s="2">
        <f t="shared" si="6"/>
        <v>10.96774193548387</v>
      </c>
    </row>
    <row r="10" spans="1:15" x14ac:dyDescent="0.2">
      <c r="A10" s="1">
        <v>135</v>
      </c>
      <c r="B10" s="1">
        <v>301</v>
      </c>
      <c r="D10" s="2"/>
      <c r="E10" s="2">
        <f t="shared" si="0"/>
        <v>-184</v>
      </c>
      <c r="F10" s="2">
        <f t="shared" si="1"/>
        <v>-159.59183673469389</v>
      </c>
      <c r="H10" s="2"/>
      <c r="I10" s="2">
        <f t="shared" si="2"/>
        <v>0</v>
      </c>
      <c r="J10" s="2">
        <f t="shared" si="3"/>
        <v>0</v>
      </c>
      <c r="K10" s="2">
        <f t="shared" si="4"/>
        <v>0</v>
      </c>
      <c r="L10" s="2"/>
      <c r="M10" s="2"/>
      <c r="N10" s="2">
        <f t="shared" si="5"/>
        <v>0</v>
      </c>
      <c r="O10" s="2">
        <f t="shared" si="6"/>
        <v>0</v>
      </c>
    </row>
    <row r="11" spans="1:15" x14ac:dyDescent="0.2">
      <c r="A11" s="1">
        <v>173</v>
      </c>
      <c r="B11" s="1">
        <v>301</v>
      </c>
      <c r="D11" s="2"/>
      <c r="E11" s="2">
        <f t="shared" si="0"/>
        <v>-146</v>
      </c>
      <c r="F11" s="2">
        <f t="shared" si="1"/>
        <v>-126.63265306122449</v>
      </c>
      <c r="H11" s="2"/>
      <c r="I11" s="2">
        <f t="shared" si="2"/>
        <v>0</v>
      </c>
      <c r="J11" s="2">
        <f t="shared" si="3"/>
        <v>0</v>
      </c>
      <c r="K11" s="2">
        <f t="shared" si="4"/>
        <v>0</v>
      </c>
      <c r="L11" s="2"/>
      <c r="M11" s="2"/>
      <c r="N11" s="2">
        <f t="shared" si="5"/>
        <v>0</v>
      </c>
      <c r="O11" s="2">
        <f t="shared" si="6"/>
        <v>0</v>
      </c>
    </row>
    <row r="12" spans="1:15" x14ac:dyDescent="0.2">
      <c r="A12" s="1">
        <v>232</v>
      </c>
      <c r="B12" s="1">
        <v>301</v>
      </c>
      <c r="D12" s="2"/>
      <c r="E12" s="2">
        <f t="shared" si="0"/>
        <v>-87</v>
      </c>
      <c r="F12" s="2">
        <f t="shared" si="1"/>
        <v>-75.459183673469383</v>
      </c>
      <c r="H12" s="2"/>
      <c r="I12" s="2">
        <f t="shared" si="2"/>
        <v>0</v>
      </c>
      <c r="J12" s="2">
        <f t="shared" si="3"/>
        <v>0</v>
      </c>
      <c r="K12" s="2">
        <f t="shared" si="4"/>
        <v>0</v>
      </c>
      <c r="L12" s="2"/>
      <c r="M12" s="2"/>
      <c r="N12" s="2">
        <f t="shared" si="5"/>
        <v>0</v>
      </c>
      <c r="O12" s="2">
        <f t="shared" si="6"/>
        <v>0</v>
      </c>
    </row>
    <row r="13" spans="1:15" x14ac:dyDescent="0.2">
      <c r="A13" s="1">
        <v>310</v>
      </c>
      <c r="B13" s="1">
        <v>301</v>
      </c>
      <c r="D13" s="2"/>
      <c r="E13" s="2">
        <f t="shared" si="0"/>
        <v>-9</v>
      </c>
      <c r="F13" s="2">
        <f t="shared" si="1"/>
        <v>-7.8061224489795915</v>
      </c>
      <c r="H13" s="2"/>
      <c r="I13" s="2">
        <f t="shared" si="2"/>
        <v>0</v>
      </c>
      <c r="J13" s="2">
        <f t="shared" si="3"/>
        <v>0</v>
      </c>
      <c r="K13" s="2">
        <f t="shared" si="4"/>
        <v>0</v>
      </c>
      <c r="L13" s="2"/>
      <c r="M13" s="2"/>
      <c r="N13" s="2">
        <f t="shared" si="5"/>
        <v>0</v>
      </c>
      <c r="O13" s="2">
        <f t="shared" si="6"/>
        <v>0</v>
      </c>
    </row>
    <row r="14" spans="1:15" x14ac:dyDescent="0.2">
      <c r="A14" s="1">
        <v>395</v>
      </c>
      <c r="B14" s="1">
        <v>301</v>
      </c>
      <c r="D14" s="2"/>
      <c r="E14" s="2">
        <f t="shared" si="0"/>
        <v>76</v>
      </c>
      <c r="F14" s="2">
        <f t="shared" si="1"/>
        <v>65.91836734693878</v>
      </c>
      <c r="H14" s="2"/>
      <c r="I14" s="2">
        <f t="shared" si="2"/>
        <v>0</v>
      </c>
      <c r="J14" s="2">
        <f t="shared" si="3"/>
        <v>0</v>
      </c>
      <c r="K14" s="2">
        <f t="shared" si="4"/>
        <v>0</v>
      </c>
      <c r="L14" s="2"/>
      <c r="M14" s="2"/>
      <c r="N14" s="2">
        <f t="shared" si="5"/>
        <v>0</v>
      </c>
      <c r="O14" s="2">
        <f t="shared" si="6"/>
        <v>0</v>
      </c>
    </row>
    <row r="15" spans="1:15" x14ac:dyDescent="0.2">
      <c r="A15" s="1">
        <v>457</v>
      </c>
      <c r="B15" s="1">
        <v>301</v>
      </c>
      <c r="D15" s="2"/>
      <c r="E15" s="2">
        <f t="shared" si="0"/>
        <v>138</v>
      </c>
      <c r="F15" s="2">
        <f t="shared" si="1"/>
        <v>119.69387755102041</v>
      </c>
      <c r="H15" s="2"/>
      <c r="I15" s="2">
        <f t="shared" si="2"/>
        <v>0</v>
      </c>
      <c r="J15" s="2">
        <f t="shared" si="3"/>
        <v>0</v>
      </c>
      <c r="K15" s="2">
        <f t="shared" si="4"/>
        <v>0</v>
      </c>
      <c r="L15" s="2"/>
      <c r="M15" s="2"/>
      <c r="N15" s="2">
        <f t="shared" si="5"/>
        <v>0</v>
      </c>
      <c r="O15" s="2">
        <f t="shared" si="6"/>
        <v>0</v>
      </c>
    </row>
    <row r="16" spans="1:15" x14ac:dyDescent="0.2">
      <c r="A16" s="1">
        <v>510</v>
      </c>
      <c r="B16" s="1">
        <v>302</v>
      </c>
      <c r="D16" s="2"/>
      <c r="E16" s="2">
        <f t="shared" si="0"/>
        <v>191</v>
      </c>
      <c r="F16" s="2">
        <f t="shared" si="1"/>
        <v>165.66326530612244</v>
      </c>
      <c r="H16" s="2"/>
      <c r="I16" s="2">
        <f t="shared" si="2"/>
        <v>1</v>
      </c>
      <c r="J16" s="2">
        <f t="shared" si="3"/>
        <v>6.4516129032258063E-2</v>
      </c>
      <c r="K16" s="2">
        <f t="shared" si="4"/>
        <v>6.4516129032258063E-2</v>
      </c>
      <c r="L16" s="2"/>
      <c r="M16" s="2"/>
      <c r="N16" s="2">
        <f t="shared" si="5"/>
        <v>10.687952600394995</v>
      </c>
      <c r="O16" s="2">
        <f t="shared" si="6"/>
        <v>10.687952600394995</v>
      </c>
    </row>
    <row r="17" spans="1:15" x14ac:dyDescent="0.2">
      <c r="A17" s="1">
        <v>509</v>
      </c>
      <c r="B17" s="1">
        <v>301</v>
      </c>
      <c r="D17" s="2"/>
      <c r="E17" s="2">
        <f t="shared" si="0"/>
        <v>190</v>
      </c>
      <c r="F17" s="2">
        <f t="shared" si="1"/>
        <v>164.79591836734693</v>
      </c>
      <c r="H17" s="2"/>
      <c r="I17" s="2">
        <f t="shared" si="2"/>
        <v>0</v>
      </c>
      <c r="J17" s="2">
        <f t="shared" si="3"/>
        <v>0</v>
      </c>
      <c r="K17" s="2">
        <f>ABS(J17)</f>
        <v>0</v>
      </c>
      <c r="L17" s="2"/>
      <c r="M17" s="2"/>
      <c r="N17" s="2">
        <f t="shared" si="5"/>
        <v>0</v>
      </c>
      <c r="O17" s="2">
        <f t="shared" si="6"/>
        <v>0</v>
      </c>
    </row>
    <row r="18" spans="1:15" x14ac:dyDescent="0.2">
      <c r="A18" s="1"/>
      <c r="B18" s="1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1"/>
      <c r="B19" s="1"/>
      <c r="H19" s="2"/>
      <c r="I19" s="2"/>
      <c r="J19" s="2"/>
      <c r="K19" s="2"/>
      <c r="L19" s="2"/>
      <c r="M19" s="2"/>
      <c r="N19" s="2"/>
      <c r="O19" s="2"/>
    </row>
    <row r="20" spans="1:15" x14ac:dyDescent="0.2">
      <c r="A20" s="1"/>
      <c r="B20" s="1"/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1" t="s">
        <v>0</v>
      </c>
      <c r="B21" s="1">
        <f>0.5*(B22+B23)</f>
        <v>319</v>
      </c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2" t="s">
        <v>1</v>
      </c>
      <c r="B22" s="1">
        <f>MAX(A1:A17)</f>
        <v>515</v>
      </c>
      <c r="H22" s="2"/>
      <c r="I22" s="2" t="s">
        <v>6</v>
      </c>
      <c r="J22" s="2">
        <f>AVERAGE(K1:K17)</f>
        <v>1.8975332068311195E-2</v>
      </c>
      <c r="K22" s="2"/>
      <c r="L22" s="2"/>
      <c r="M22" s="2"/>
      <c r="N22" s="2" t="s">
        <v>8</v>
      </c>
      <c r="O22" s="2">
        <f>AVERAGE(O1:O17)</f>
        <v>3.021724818959842</v>
      </c>
    </row>
    <row r="23" spans="1:15" x14ac:dyDescent="0.2">
      <c r="A23" s="2" t="s">
        <v>2</v>
      </c>
      <c r="B23" s="1">
        <f>MIN(A1:A17)</f>
        <v>123</v>
      </c>
    </row>
    <row r="24" spans="1:15" x14ac:dyDescent="0.2">
      <c r="A24" s="3" t="s">
        <v>3</v>
      </c>
      <c r="B24" s="1">
        <f>B22-B23</f>
        <v>392</v>
      </c>
    </row>
    <row r="25" spans="1:15" x14ac:dyDescent="0.2">
      <c r="A25" s="1"/>
      <c r="B25" s="1"/>
    </row>
    <row r="26" spans="1:15" x14ac:dyDescent="0.2">
      <c r="A26" s="1"/>
      <c r="B26" s="1"/>
    </row>
    <row r="27" spans="1:15" x14ac:dyDescent="0.2">
      <c r="A27" s="1"/>
      <c r="B27" s="1"/>
    </row>
    <row r="28" spans="1:15" x14ac:dyDescent="0.2">
      <c r="A28" s="1"/>
      <c r="B28" s="1"/>
    </row>
    <row r="29" spans="1:15" x14ac:dyDescent="0.2">
      <c r="A29" s="1"/>
      <c r="B29" s="1"/>
    </row>
    <row r="30" spans="1:15" x14ac:dyDescent="0.2">
      <c r="A30" s="1"/>
      <c r="B30" s="1"/>
    </row>
    <row r="31" spans="1:15" x14ac:dyDescent="0.2">
      <c r="A31" s="1"/>
      <c r="B31" s="1"/>
    </row>
    <row r="32" spans="1:15" x14ac:dyDescent="0.2">
      <c r="A32" s="1"/>
      <c r="B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  <row r="42" spans="1:2" x14ac:dyDescent="0.2">
      <c r="A42" s="1"/>
      <c r="B42" s="1"/>
    </row>
    <row r="43" spans="1:2" x14ac:dyDescent="0.2">
      <c r="A43" s="1"/>
      <c r="B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2016-01-18T21:51:25Z</dcterms:created>
  <dcterms:modified xsi:type="dcterms:W3CDTF">2016-01-19T21:10:00Z</dcterms:modified>
</cp:coreProperties>
</file>