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110" activeTab="5"/>
  </bookViews>
  <sheets>
    <sheet name="日K線圖" sheetId="1" r:id="rId1"/>
    <sheet name="周月K線圖" sheetId="2" r:id="rId2"/>
    <sheet name="寶塔K線" sheetId="4" r:id="rId3"/>
    <sheet name="RSI" sheetId="3" r:id="rId4"/>
    <sheet name="MACD" sheetId="5" r:id="rId5"/>
    <sheet name="DMI" sheetId="6" r:id="rId6"/>
    <sheet name="工作表1" sheetId="7" r:id="rId7"/>
  </sheets>
  <calcPr calcId="144525"/>
</workbook>
</file>

<file path=xl/sharedStrings.xml><?xml version="1.0" encoding="utf-8"?>
<sst xmlns="http://schemas.openxmlformats.org/spreadsheetml/2006/main" count="69">
  <si>
    <t>橘子</t>
  </si>
  <si>
    <t>https://www.cnyes.com/twstock/ps_historyprice/6180.htm</t>
  </si>
  <si>
    <t>日K線圖</t>
  </si>
  <si>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</si>
  <si>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</si>
  <si>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</si>
  <si>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</si>
  <si>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</si>
  <si>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</si>
  <si>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</si>
  <si>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</si>
  <si>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</si>
  <si>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</si>
  <si>
    <t>5日均線</t>
  </si>
  <si>
    <t>10日均線</t>
  </si>
  <si>
    <t>20日均線</t>
  </si>
  <si>
    <t>60日均線</t>
  </si>
  <si>
    <t>上軌線</t>
  </si>
  <si>
    <t>下軌線</t>
  </si>
  <si>
    <t>周K線圖</t>
  </si>
  <si>
    <t>月K線圖</t>
  </si>
  <si>
    <t>週數</t>
  </si>
  <si>
    <t>5周均線</t>
  </si>
  <si>
    <t>10周均線</t>
  </si>
  <si>
    <t>20周均線</t>
  </si>
  <si>
    <t>60周均線</t>
  </si>
  <si>
    <t>月數</t>
  </si>
  <si>
    <t>5月均線</t>
  </si>
  <si>
    <t>10月均線</t>
  </si>
  <si>
    <t>20月均線</t>
  </si>
  <si>
    <t>60月均線</t>
  </si>
  <si>
    <t>寶塔線運算因子</t>
  </si>
  <si>
    <t>寶 塔 K線</t>
  </si>
  <si>
    <t>漲跌態</t>
  </si>
  <si>
    <t>紅黑態</t>
  </si>
  <si>
    <t>寶塔_開</t>
  </si>
  <si>
    <t>寶塔_收</t>
  </si>
  <si>
    <t>開盤價_寶塔</t>
  </si>
  <si>
    <t>最高價_寶塔</t>
  </si>
  <si>
    <t>最低價_寶塔</t>
  </si>
  <si>
    <t>收盤價_寶塔</t>
  </si>
  <si>
    <t>RSI 運算因子</t>
  </si>
  <si>
    <t>RSI 曲線</t>
  </si>
  <si>
    <t>每天漲幅AA</t>
  </si>
  <si>
    <t>每天跌幅BB</t>
  </si>
  <si>
    <t>RSI(12)</t>
  </si>
  <si>
    <t>RSI(100)</t>
  </si>
  <si>
    <t>MACD 運算因子</t>
  </si>
  <si>
    <t>MACD 曲線</t>
  </si>
  <si>
    <t>DI</t>
  </si>
  <si>
    <t>EMA12</t>
  </si>
  <si>
    <t>EMA26</t>
  </si>
  <si>
    <t>DIF</t>
  </si>
  <si>
    <t>MACD</t>
  </si>
  <si>
    <t>OSC</t>
  </si>
  <si>
    <t>DMI 運算因子</t>
  </si>
  <si>
    <t>DMI 曲線</t>
  </si>
  <si>
    <t>TR</t>
  </si>
  <si>
    <t>TR14</t>
  </si>
  <si>
    <t>+DM</t>
  </si>
  <si>
    <t>-DM</t>
  </si>
  <si>
    <t>+DM14</t>
  </si>
  <si>
    <t>-DM14</t>
  </si>
  <si>
    <t>DX</t>
  </si>
  <si>
    <t>+DI 14</t>
  </si>
  <si>
    <t>-DI 14</t>
  </si>
  <si>
    <t>ADX14</t>
  </si>
  <si>
    <t>ADXR14</t>
  </si>
  <si>
    <t>&lt;img src="//b.scorecardresearch.com/p?c1=2&amp;c2=13087006&amp;cv=2.0&amp;cj=1" /&gt;</t>
  </si>
</sst>
</file>

<file path=xl/styles.xml><?xml version="1.0" encoding="utf-8"?>
<styleSheet xmlns="http://schemas.openxmlformats.org/spreadsheetml/2006/main">
  <numFmts count="8">
    <numFmt numFmtId="176" formatCode="[$-404]aaaa;@"/>
    <numFmt numFmtId="177" formatCode="0.00_);[Red]\(0.00\)"/>
    <numFmt numFmtId="178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color theme="1"/>
      <name val="等线"/>
      <charset val="136"/>
      <scheme val="minor"/>
    </font>
    <font>
      <sz val="9"/>
      <color rgb="FF333333"/>
      <name val="PMingLiU"/>
      <charset val="136"/>
    </font>
    <font>
      <sz val="8"/>
      <color rgb="FF333333"/>
      <name val="Arial"/>
      <charset val="134"/>
    </font>
    <font>
      <sz val="9"/>
      <color rgb="FF333333"/>
      <name val="Arial"/>
      <charset val="134"/>
    </font>
    <font>
      <u/>
      <sz val="12"/>
      <color theme="10"/>
      <name val="等线"/>
      <charset val="136"/>
      <scheme val="minor"/>
    </font>
    <font>
      <sz val="12"/>
      <color rgb="FF333333"/>
      <name val="PMingLiU"/>
      <charset val="136"/>
    </font>
    <font>
      <sz val="12"/>
      <color rgb="FFFF0000"/>
      <name val="等线"/>
      <charset val="136"/>
      <scheme val="minor"/>
    </font>
    <font>
      <sz val="12"/>
      <name val="新細明體"/>
      <charset val="136"/>
    </font>
    <font>
      <sz val="10"/>
      <name val="新細明體"/>
      <charset val="136"/>
    </font>
    <font>
      <sz val="28"/>
      <color theme="1"/>
      <name val="等线"/>
      <charset val="136"/>
      <scheme val="minor"/>
    </font>
    <font>
      <sz val="28"/>
      <color theme="1"/>
      <name val="等线"/>
      <charset val="136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DDDDDD"/>
      </bottom>
      <diagonal/>
    </border>
    <border>
      <left/>
      <right/>
      <top/>
      <bottom style="medium">
        <color rgb="FFCCCCCC"/>
      </bottom>
      <diagonal/>
    </border>
    <border>
      <left style="dotted">
        <color rgb="FFCCCCCC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31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19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4" fillId="0" borderId="0" xfId="42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179" fontId="6" fillId="0" borderId="0" xfId="0" applyNumberFormat="1" applyFont="1">
      <alignment vertical="center"/>
    </xf>
    <xf numFmtId="0" fontId="0" fillId="0" borderId="3" xfId="0" applyBorder="1" applyAlignment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7" fillId="5" borderId="0" xfId="20" applyFont="1" applyFill="1" applyAlignment="1">
      <alignment horizontal="center" vertical="center" wrapText="1"/>
    </xf>
    <xf numFmtId="0" fontId="8" fillId="6" borderId="0" xfId="20" applyFont="1" applyFill="1" applyAlignment="1">
      <alignment horizontal="center" vertical="center" wrapText="1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一般 2" xfId="20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504825</xdr:colOff>
      <xdr:row>2</xdr:row>
      <xdr:rowOff>38100</xdr:rowOff>
    </xdr:from>
    <xdr:to>
      <xdr:col>31</xdr:col>
      <xdr:colOff>433728</xdr:colOff>
      <xdr:row>32</xdr:row>
      <xdr:rowOff>55936</xdr:rowOff>
    </xdr:to>
    <xdr:grpSp>
      <xdr:nvGrpSpPr>
        <xdr:cNvPr id="3" name="群組 2"/>
        <xdr:cNvGrpSpPr/>
      </xdr:nvGrpSpPr>
      <xdr:grpSpPr>
        <a:xfrm>
          <a:off x="13649325" y="895350"/>
          <a:ext cx="8158480" cy="4885055"/>
          <a:chOff x="680698" y="412760"/>
          <a:chExt cx="8158503" cy="6313861"/>
        </a:xfrm>
      </xdr:grpSpPr>
      <xdr:pic>
        <xdr:nvPicPr>
          <xdr:cNvPr id="4" name="圖片 3"/>
          <xdr:cNvPicPr/>
        </xdr:nvPicPr>
        <xdr:blipFill>
          <a:blip r:embed="rId1"/>
          <a:stretch>
            <a:fillRect/>
          </a:stretch>
        </xdr:blipFill>
        <xdr:spPr>
          <a:xfrm>
            <a:off x="680698" y="412760"/>
            <a:ext cx="4669068" cy="6313861"/>
          </a:xfrm>
          <a:prstGeom prst="rect">
            <a:avLst/>
          </a:prstGeom>
        </xdr:spPr>
      </xdr:pic>
      <xdr:sp>
        <xdr:nvSpPr>
          <xdr:cNvPr id="5" name="直線圖說文字 1 4"/>
          <xdr:cNvSpPr/>
        </xdr:nvSpPr>
        <xdr:spPr>
          <a:xfrm>
            <a:off x="5581651" y="1968915"/>
            <a:ext cx="3257550" cy="400506"/>
          </a:xfrm>
          <a:prstGeom prst="borderCallout1">
            <a:avLst>
              <a:gd name="adj1" fmla="val 51839"/>
              <a:gd name="adj2" fmla="val -333"/>
              <a:gd name="adj3" fmla="val -5066"/>
              <a:gd name="adj4" fmla="val -4777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  <a:latin typeface="+mj-ea"/>
                <a:ea typeface="+mj-ea"/>
              </a:rPr>
              <a:t>5</a:t>
            </a:r>
            <a:r>
              <a:rPr lang="zh-TW" altLang="en-US">
                <a:solidFill>
                  <a:schemeClr val="tx1"/>
                </a:solidFill>
                <a:latin typeface="+mj-ea"/>
                <a:ea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  <a:ea typeface="+mj-ea"/>
              </a:rPr>
              <a:t>、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 10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20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60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日均線</a:t>
            </a:r>
            <a:endParaRPr lang="zh-TW" altLang="en-US">
              <a:solidFill>
                <a:schemeClr val="tx1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 editAs="oneCell">
    <xdr:from>
      <xdr:col>19</xdr:col>
      <xdr:colOff>238125</xdr:colOff>
      <xdr:row>34</xdr:row>
      <xdr:rowOff>152400</xdr:rowOff>
    </xdr:from>
    <xdr:to>
      <xdr:col>29</xdr:col>
      <xdr:colOff>17145</xdr:colOff>
      <xdr:row>50</xdr:row>
      <xdr:rowOff>118110</xdr:rowOff>
    </xdr:to>
    <xdr:pic>
      <xdr:nvPicPr>
        <xdr:cNvPr id="6" name="圖片 5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6200775"/>
          <a:ext cx="6637020" cy="2556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314325</xdr:colOff>
      <xdr:row>1</xdr:row>
      <xdr:rowOff>28575</xdr:rowOff>
    </xdr:from>
    <xdr:to>
      <xdr:col>44</xdr:col>
      <xdr:colOff>301319</xdr:colOff>
      <xdr:row>23</xdr:row>
      <xdr:rowOff>48221</xdr:rowOff>
    </xdr:to>
    <xdr:grpSp>
      <xdr:nvGrpSpPr>
        <xdr:cNvPr id="3" name="群組 2"/>
        <xdr:cNvGrpSpPr/>
      </xdr:nvGrpSpPr>
      <xdr:grpSpPr>
        <a:xfrm>
          <a:off x="22983825" y="190500"/>
          <a:ext cx="7530465" cy="3838575"/>
          <a:chOff x="1445040" y="351172"/>
          <a:chExt cx="7530794" cy="4925021"/>
        </a:xfrm>
      </xdr:grpSpPr>
      <xdr:grpSp>
        <xdr:nvGrpSpPr>
          <xdr:cNvPr id="4" name="群組 3"/>
          <xdr:cNvGrpSpPr/>
        </xdr:nvGrpSpPr>
        <xdr:grpSpPr>
          <a:xfrm>
            <a:off x="1445040" y="1111811"/>
            <a:ext cx="7530794" cy="4164382"/>
            <a:chOff x="1445040" y="1111811"/>
            <a:chExt cx="7530794" cy="4164382"/>
          </a:xfrm>
        </xdr:grpSpPr>
        <xdr:pic>
          <xdr:nvPicPr>
            <xdr:cNvPr id="6" name="圖片 5"/>
            <xdr:cNvPicPr>
              <a:picLocks noChangeAspect="1"/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1445040" y="1111811"/>
              <a:ext cx="4596141" cy="4164382"/>
            </a:xfrm>
            <a:prstGeom prst="rect">
              <a:avLst/>
            </a:prstGeom>
          </xdr:spPr>
        </xdr:pic>
        <xdr:sp>
          <xdr:nvSpPr>
            <xdr:cNvPr id="7" name="直線圖說文字 1 6"/>
            <xdr:cNvSpPr/>
          </xdr:nvSpPr>
          <xdr:spPr>
            <a:xfrm>
              <a:off x="6336566" y="173963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8/26(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8" name="直線圖說文字 1 7"/>
            <xdr:cNvSpPr/>
          </xdr:nvSpPr>
          <xdr:spPr>
            <a:xfrm>
              <a:off x="6336566" y="232296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9/8(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9" name="直線圖說文字 1 8"/>
            <xdr:cNvSpPr/>
          </xdr:nvSpPr>
          <xdr:spPr>
            <a:xfrm>
              <a:off x="6336566" y="290628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9/9(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9/15(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10" name="直線圖說文字 1 9"/>
            <xdr:cNvSpPr/>
          </xdr:nvSpPr>
          <xdr:spPr>
            <a:xfrm>
              <a:off x="6336566" y="348961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9/16(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9/22(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11" name="直線圖說文字 1 10"/>
            <xdr:cNvSpPr/>
          </xdr:nvSpPr>
          <xdr:spPr>
            <a:xfrm>
              <a:off x="6336566" y="411571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9/23(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9/29(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12" name="直線圖說文字 1 11"/>
            <xdr:cNvSpPr/>
          </xdr:nvSpPr>
          <xdr:spPr>
            <a:xfrm>
              <a:off x="6336566" y="465100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9/30(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10/6(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>
          <xdr:nvSpPr>
            <xdr:cNvPr id="13" name="直線圖說文字 1 12"/>
            <xdr:cNvSpPr/>
          </xdr:nvSpPr>
          <xdr:spPr>
            <a:xfrm>
              <a:off x="6436414" y="1204349"/>
              <a:ext cx="2539420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TW" altLang="en-US">
                  <a:solidFill>
                    <a:schemeClr val="tx1"/>
                  </a:solidFill>
                </a:rPr>
                <a:t>每周 起始日 </a:t>
              </a:r>
              <a:r>
                <a:rPr lang="en-US" altLang="zh-TW">
                  <a:solidFill>
                    <a:schemeClr val="tx1"/>
                  </a:solidFill>
                  <a:latin typeface="PMingLiU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PMingLiU" panose="02020500000000000000" pitchFamily="18" charset="-120"/>
                </a:rPr>
                <a:t> </a:t>
              </a:r>
              <a:r>
                <a:rPr lang="zh-TW" altLang="en-US">
                  <a:solidFill>
                    <a:schemeClr val="tx1"/>
                  </a:solidFill>
                </a:rPr>
                <a:t>終止日 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</xdr:grpSp>
      <xdr:sp>
        <xdr:nvSpPr>
          <xdr:cNvPr id="5" name="矩形 4"/>
          <xdr:cNvSpPr/>
        </xdr:nvSpPr>
        <xdr:spPr>
          <a:xfrm>
            <a:off x="1959739" y="351172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周線圖  起始日與終止日</a:t>
            </a:r>
            <a:endParaRPr lang="zh-TW" altLang="en-US" sz="2800" b="1">
              <a:solidFill>
                <a:srgbClr val="0066FF"/>
              </a:solidFill>
            </a:endParaRPr>
          </a:p>
        </xdr:txBody>
      </xdr:sp>
    </xdr:grpSp>
    <xdr:clientData/>
  </xdr:twoCellAnchor>
  <xdr:twoCellAnchor>
    <xdr:from>
      <xdr:col>33</xdr:col>
      <xdr:colOff>0</xdr:colOff>
      <xdr:row>24</xdr:row>
      <xdr:rowOff>0</xdr:rowOff>
    </xdr:from>
    <xdr:to>
      <xdr:col>47</xdr:col>
      <xdr:colOff>347006</xdr:colOff>
      <xdr:row>54</xdr:row>
      <xdr:rowOff>190362</xdr:rowOff>
    </xdr:to>
    <xdr:grpSp>
      <xdr:nvGrpSpPr>
        <xdr:cNvPr id="14" name="群組 13"/>
        <xdr:cNvGrpSpPr/>
      </xdr:nvGrpSpPr>
      <xdr:grpSpPr>
        <a:xfrm>
          <a:off x="22669500" y="4143375"/>
          <a:ext cx="9947910" cy="5019675"/>
          <a:chOff x="972042" y="71079"/>
          <a:chExt cx="9948206" cy="6476862"/>
        </a:xfrm>
      </xdr:grpSpPr>
      <xdr:pic>
        <xdr:nvPicPr>
          <xdr:cNvPr id="15" name="圖片 14"/>
          <xdr:cNvPicPr>
            <a:picLocks noChangeAspect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035" b="15249"/>
          <a:stretch>
            <a:fillRect/>
          </a:stretch>
        </xdr:blipFill>
        <xdr:spPr>
          <a:xfrm>
            <a:off x="972042" y="924906"/>
            <a:ext cx="4290705" cy="5623035"/>
          </a:xfrm>
          <a:prstGeom prst="rect">
            <a:avLst/>
          </a:prstGeom>
        </xdr:spPr>
      </xdr:pic>
      <xdr:sp>
        <xdr:nvSpPr>
          <xdr:cNvPr id="16" name="直線圖說文字 1 15"/>
          <xdr:cNvSpPr/>
        </xdr:nvSpPr>
        <xdr:spPr>
          <a:xfrm>
            <a:off x="5774262" y="924906"/>
            <a:ext cx="253942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17572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每月 起始日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zh-TW" altLang="en-US">
                <a:solidFill>
                  <a:schemeClr val="tx1"/>
                </a:solidFill>
              </a:rPr>
              <a:t>終止日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17" name="直線圖說文字 1 16"/>
          <xdr:cNvSpPr/>
        </xdr:nvSpPr>
        <xdr:spPr>
          <a:xfrm>
            <a:off x="5458394" y="158551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22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1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1/1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18" name="直線圖說文字 1 17"/>
          <xdr:cNvSpPr/>
        </xdr:nvSpPr>
        <xdr:spPr>
          <a:xfrm>
            <a:off x="7641020" y="158551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56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1/2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19" name="直線圖說文字 1 18"/>
          <xdr:cNvSpPr/>
        </xdr:nvSpPr>
        <xdr:spPr>
          <a:xfrm>
            <a:off x="5458394" y="218986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2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2/1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2/28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0" name="直線圖說文字 1 19"/>
          <xdr:cNvSpPr/>
        </xdr:nvSpPr>
        <xdr:spPr>
          <a:xfrm>
            <a:off x="7641020" y="218986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2/1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2/27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1" name="矩形 20"/>
          <xdr:cNvSpPr/>
        </xdr:nvSpPr>
        <xdr:spPr>
          <a:xfrm>
            <a:off x="9678553" y="2284077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2/27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  <a:endParaRPr lang="zh-TW" altLang="en-US">
              <a:solidFill>
                <a:srgbClr val="FF0000"/>
              </a:solidFill>
            </a:endParaRPr>
          </a:p>
        </xdr:txBody>
      </xdr:sp>
      <xdr:sp>
        <xdr:nvSpPr>
          <xdr:cNvPr id="22" name="直線圖說文字 1 21"/>
          <xdr:cNvSpPr/>
        </xdr:nvSpPr>
        <xdr:spPr>
          <a:xfrm>
            <a:off x="5458394" y="279420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3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3/31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3" name="直線圖說文字 1 22"/>
          <xdr:cNvSpPr/>
        </xdr:nvSpPr>
        <xdr:spPr>
          <a:xfrm>
            <a:off x="7641020" y="279420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3/30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4" name="直線圖說文字 1 23"/>
          <xdr:cNvSpPr/>
        </xdr:nvSpPr>
        <xdr:spPr>
          <a:xfrm>
            <a:off x="5458394" y="339855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4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4/1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5" name="直線圖說文字 1 24"/>
          <xdr:cNvSpPr/>
        </xdr:nvSpPr>
        <xdr:spPr>
          <a:xfrm>
            <a:off x="7641020" y="339855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4/2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PMingLiU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PMingLiU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endParaRPr lang="zh-TW" altLang="en-US">
              <a:solidFill>
                <a:schemeClr val="tx1"/>
              </a:solidFill>
            </a:endParaRPr>
          </a:p>
        </xdr:txBody>
      </xdr:sp>
      <xdr:sp>
        <xdr:nvSpPr>
          <xdr:cNvPr id="26" name="矩形 25"/>
          <xdr:cNvSpPr/>
        </xdr:nvSpPr>
        <xdr:spPr>
          <a:xfrm>
            <a:off x="9678553" y="1667553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1/1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  <a:endParaRPr lang="zh-TW" altLang="en-US">
              <a:solidFill>
                <a:srgbClr val="FF0000"/>
              </a:solidFill>
            </a:endParaRPr>
          </a:p>
        </xdr:txBody>
      </xdr:sp>
      <xdr:sp>
        <xdr:nvSpPr>
          <xdr:cNvPr id="27" name="矩形 26"/>
          <xdr:cNvSpPr/>
        </xdr:nvSpPr>
        <xdr:spPr>
          <a:xfrm>
            <a:off x="9710084" y="2900601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3/31</a:t>
            </a:r>
            <a:r>
              <a:rPr lang="zh-TW" altLang="en-US">
                <a:solidFill>
                  <a:srgbClr val="FF0000"/>
                </a:solidFill>
              </a:rPr>
              <a:t>周六</a:t>
            </a:r>
            <a:endParaRPr lang="zh-TW" altLang="en-US">
              <a:solidFill>
                <a:srgbClr val="FF0000"/>
              </a:solidFill>
            </a:endParaRPr>
          </a:p>
        </xdr:txBody>
      </xdr:sp>
      <xdr:sp>
        <xdr:nvSpPr>
          <xdr:cNvPr id="28" name="矩形 27"/>
          <xdr:cNvSpPr/>
        </xdr:nvSpPr>
        <xdr:spPr>
          <a:xfrm>
            <a:off x="9710084" y="3480588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4/1</a:t>
            </a:r>
            <a:r>
              <a:rPr lang="zh-TW" altLang="en-US">
                <a:solidFill>
                  <a:srgbClr val="FF0000"/>
                </a:solidFill>
              </a:rPr>
              <a:t>周日</a:t>
            </a:r>
            <a:endParaRPr lang="zh-TW" altLang="en-US">
              <a:solidFill>
                <a:srgbClr val="FF0000"/>
              </a:solidFill>
            </a:endParaRPr>
          </a:p>
        </xdr:txBody>
      </xdr:sp>
      <xdr:sp>
        <xdr:nvSpPr>
          <xdr:cNvPr id="29" name="矩形 28"/>
          <xdr:cNvSpPr/>
        </xdr:nvSpPr>
        <xdr:spPr>
          <a:xfrm>
            <a:off x="2099731" y="71079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月線圖  起始日與終止日</a:t>
            </a:r>
            <a:endParaRPr lang="zh-TW" altLang="en-US" sz="2800" b="1">
              <a:solidFill>
                <a:srgbClr val="0066FF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10</xdr:row>
      <xdr:rowOff>142875</xdr:rowOff>
    </xdr:from>
    <xdr:to>
      <xdr:col>9</xdr:col>
      <xdr:colOff>577158</xdr:colOff>
      <xdr:row>40</xdr:row>
      <xdr:rowOff>152400</xdr:rowOff>
    </xdr:to>
    <xdr:pic>
      <xdr:nvPicPr>
        <xdr:cNvPr id="5" name="圖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" y="1781175"/>
          <a:ext cx="5843905" cy="486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4</xdr:row>
      <xdr:rowOff>66675</xdr:rowOff>
    </xdr:from>
    <xdr:to>
      <xdr:col>21</xdr:col>
      <xdr:colOff>437429</xdr:colOff>
      <xdr:row>28</xdr:row>
      <xdr:rowOff>151761</xdr:rowOff>
    </xdr:to>
    <xdr:pic>
      <xdr:nvPicPr>
        <xdr:cNvPr id="3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733425"/>
          <a:ext cx="5770880" cy="39706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161925</xdr:colOff>
      <xdr:row>2</xdr:row>
      <xdr:rowOff>190500</xdr:rowOff>
    </xdr:from>
    <xdr:to>
      <xdr:col>23</xdr:col>
      <xdr:colOff>56392</xdr:colOff>
      <xdr:row>27</xdr:row>
      <xdr:rowOff>27945</xdr:rowOff>
    </xdr:to>
    <xdr:pic>
      <xdr:nvPicPr>
        <xdr:cNvPr id="3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25100" y="504825"/>
          <a:ext cx="6066155" cy="39141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371475</xdr:colOff>
      <xdr:row>35</xdr:row>
      <xdr:rowOff>95250</xdr:rowOff>
    </xdr:from>
    <xdr:to>
      <xdr:col>13</xdr:col>
      <xdr:colOff>513634</xdr:colOff>
      <xdr:row>52</xdr:row>
      <xdr:rowOff>132900</xdr:rowOff>
    </xdr:to>
    <xdr:pic>
      <xdr:nvPicPr>
        <xdr:cNvPr id="4" name="圖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3075" y="6000750"/>
          <a:ext cx="5723255" cy="2790190"/>
        </a:xfrm>
        <a:prstGeom prst="rect">
          <a:avLst/>
        </a:prstGeom>
      </xdr:spPr>
    </xdr:pic>
    <xdr:clientData/>
  </xdr:twoCellAnchor>
  <xdr:twoCellAnchor editAs="oneCell">
    <xdr:from>
      <xdr:col>18</xdr:col>
      <xdr:colOff>647700</xdr:colOff>
      <xdr:row>3</xdr:row>
      <xdr:rowOff>28575</xdr:rowOff>
    </xdr:from>
    <xdr:to>
      <xdr:col>28</xdr:col>
      <xdr:colOff>123059</xdr:colOff>
      <xdr:row>36</xdr:row>
      <xdr:rowOff>56282</xdr:rowOff>
    </xdr:to>
    <xdr:pic>
      <xdr:nvPicPr>
        <xdr:cNvPr id="2" name="圖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6550" y="752475"/>
          <a:ext cx="6123305" cy="5370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nyes.com/twstock/ps_historyprice/6180.htm" TargetMode="Externa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2"/>
  <sheetViews>
    <sheetView workbookViewId="0">
      <selection activeCell="B3" sqref="B3:F442"/>
    </sheetView>
  </sheetViews>
  <sheetFormatPr defaultColWidth="9" defaultRowHeight="12.75"/>
  <cols>
    <col min="1" max="1" width="10.5" customWidth="1"/>
  </cols>
  <sheetData>
    <row r="1" ht="33.75" customHeight="1" spans="1:3">
      <c r="A1" s="8" t="s">
        <v>0</v>
      </c>
      <c r="B1" s="8">
        <v>6180</v>
      </c>
      <c r="C1" s="9" t="s">
        <v>1</v>
      </c>
    </row>
    <row r="2" ht="33.75" customHeight="1" spans="1:17">
      <c r="A2" s="8"/>
      <c r="B2" s="30" t="s">
        <v>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ht="13.5" spans="2:19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M3" s="29" t="s">
        <v>13</v>
      </c>
      <c r="N3" s="29" t="s">
        <v>14</v>
      </c>
      <c r="O3" s="29" t="s">
        <v>15</v>
      </c>
      <c r="P3" s="29" t="s">
        <v>16</v>
      </c>
      <c r="R3" s="29" t="s">
        <v>17</v>
      </c>
      <c r="S3" s="29" t="s">
        <v>18</v>
      </c>
    </row>
    <row r="4" spans="1:16">
      <c r="A4" s="27">
        <f>WEEKDAY(B4,1)</f>
        <v>4</v>
      </c>
      <c r="B4" s="2">
        <v>43390</v>
      </c>
      <c r="C4" s="3">
        <v>57.5</v>
      </c>
      <c r="D4" s="3">
        <v>57.7</v>
      </c>
      <c r="E4" s="3">
        <v>56.6</v>
      </c>
      <c r="F4" s="4">
        <v>56.7</v>
      </c>
      <c r="G4" s="4">
        <v>1</v>
      </c>
      <c r="H4" s="5">
        <v>0.018</v>
      </c>
      <c r="I4" s="7">
        <v>1578</v>
      </c>
      <c r="J4" s="7">
        <v>89850</v>
      </c>
      <c r="K4" s="3">
        <v>11.34</v>
      </c>
      <c r="M4" s="13">
        <f>SUM(F4:F8)/5</f>
        <v>55.76</v>
      </c>
      <c r="N4" s="13">
        <f>SUM(F4:F13)/10</f>
        <v>60.34</v>
      </c>
      <c r="O4" s="13">
        <f>SUM(F4:F23)/20</f>
        <v>64.46</v>
      </c>
      <c r="P4" s="13">
        <f>SUM(F4:F63)/60</f>
        <v>68.8066666666666</v>
      </c>
    </row>
    <row r="5" spans="1:16">
      <c r="A5" s="27">
        <f t="shared" ref="A5:A68" si="0">WEEKDAY(B5,1)</f>
        <v>3</v>
      </c>
      <c r="B5" s="2">
        <v>43389</v>
      </c>
      <c r="C5" s="3">
        <v>55</v>
      </c>
      <c r="D5" s="3">
        <v>56.9</v>
      </c>
      <c r="E5" s="3">
        <v>55</v>
      </c>
      <c r="F5" s="4">
        <v>55.7</v>
      </c>
      <c r="G5" s="4">
        <v>1.2</v>
      </c>
      <c r="H5" s="5">
        <v>0.022</v>
      </c>
      <c r="I5" s="7">
        <v>2540</v>
      </c>
      <c r="J5" s="7">
        <v>142172</v>
      </c>
      <c r="K5" s="3">
        <v>11.14</v>
      </c>
      <c r="M5" s="13">
        <f t="shared" ref="M5:M68" si="1">SUM(F5:F9)/5</f>
        <v>57.24</v>
      </c>
      <c r="N5" s="13">
        <f t="shared" ref="N5:N68" si="2">SUM(F5:F14)/10</f>
        <v>61.52</v>
      </c>
      <c r="O5" s="13">
        <f t="shared" ref="O5:O68" si="3">SUM(F5:F24)/20</f>
        <v>65.065</v>
      </c>
      <c r="P5" s="13">
        <f t="shared" ref="P5:P68" si="4">SUM(F5:F64)/60</f>
        <v>68.97</v>
      </c>
    </row>
    <row r="6" spans="1:16">
      <c r="A6" s="27">
        <f t="shared" si="0"/>
        <v>2</v>
      </c>
      <c r="B6" s="2">
        <v>43388</v>
      </c>
      <c r="C6" s="3">
        <v>54.6</v>
      </c>
      <c r="D6" s="3">
        <v>55.8</v>
      </c>
      <c r="E6" s="3">
        <v>53.5</v>
      </c>
      <c r="F6" s="4">
        <v>54.5</v>
      </c>
      <c r="G6" s="4">
        <v>0.3</v>
      </c>
      <c r="H6" s="5">
        <v>0.0055</v>
      </c>
      <c r="I6" s="7">
        <v>2241</v>
      </c>
      <c r="J6" s="7">
        <v>122558</v>
      </c>
      <c r="K6" s="3">
        <v>10.9</v>
      </c>
      <c r="M6" s="13">
        <f t="shared" si="1"/>
        <v>58.66</v>
      </c>
      <c r="N6" s="13">
        <f t="shared" si="2"/>
        <v>62.86</v>
      </c>
      <c r="O6" s="13">
        <f t="shared" si="3"/>
        <v>65.715</v>
      </c>
      <c r="P6" s="13">
        <f t="shared" si="4"/>
        <v>69.1766666666667</v>
      </c>
    </row>
    <row r="7" spans="1:16">
      <c r="A7" s="27">
        <f t="shared" si="0"/>
        <v>6</v>
      </c>
      <c r="B7" s="2">
        <v>43385</v>
      </c>
      <c r="C7" s="3">
        <v>52.5</v>
      </c>
      <c r="D7" s="3">
        <v>54.9</v>
      </c>
      <c r="E7" s="3">
        <v>52</v>
      </c>
      <c r="F7" s="4">
        <v>54.2</v>
      </c>
      <c r="G7" s="4">
        <v>-3.5</v>
      </c>
      <c r="H7" s="5">
        <v>-0.0607</v>
      </c>
      <c r="I7" s="7">
        <v>6147</v>
      </c>
      <c r="J7" s="7">
        <v>327091</v>
      </c>
      <c r="K7" s="3">
        <v>10.84</v>
      </c>
      <c r="M7" s="13">
        <f t="shared" si="1"/>
        <v>60.32</v>
      </c>
      <c r="N7" s="13">
        <f t="shared" si="2"/>
        <v>64.35</v>
      </c>
      <c r="O7" s="13">
        <f t="shared" si="3"/>
        <v>66.265</v>
      </c>
      <c r="P7" s="13">
        <f t="shared" si="4"/>
        <v>69.42</v>
      </c>
    </row>
    <row r="8" spans="1:16">
      <c r="A8" s="27">
        <f t="shared" si="0"/>
        <v>5</v>
      </c>
      <c r="B8" s="2">
        <v>43384</v>
      </c>
      <c r="C8" s="3">
        <v>57.7</v>
      </c>
      <c r="D8" s="3">
        <v>58.9</v>
      </c>
      <c r="E8" s="3">
        <v>57.7</v>
      </c>
      <c r="F8" s="4">
        <v>57.7</v>
      </c>
      <c r="G8" s="4">
        <v>-6.4</v>
      </c>
      <c r="H8" s="5">
        <v>-0.0998</v>
      </c>
      <c r="I8" s="7">
        <v>1859</v>
      </c>
      <c r="J8" s="7">
        <v>107447</v>
      </c>
      <c r="K8" s="3">
        <v>11.54</v>
      </c>
      <c r="M8" s="13">
        <f t="shared" si="1"/>
        <v>62.88</v>
      </c>
      <c r="N8" s="13">
        <f t="shared" si="2"/>
        <v>65.91</v>
      </c>
      <c r="O8" s="13">
        <f t="shared" si="3"/>
        <v>66.855</v>
      </c>
      <c r="P8" s="13">
        <f t="shared" si="4"/>
        <v>69.6616666666666</v>
      </c>
    </row>
    <row r="9" spans="1:16">
      <c r="A9" s="27">
        <f t="shared" si="0"/>
        <v>3</v>
      </c>
      <c r="B9" s="2">
        <v>43382</v>
      </c>
      <c r="C9" s="3">
        <v>62.6</v>
      </c>
      <c r="D9" s="3">
        <v>65.3</v>
      </c>
      <c r="E9" s="3">
        <v>61.8</v>
      </c>
      <c r="F9" s="4">
        <v>64.1</v>
      </c>
      <c r="G9" s="4">
        <v>1.3</v>
      </c>
      <c r="H9" s="5">
        <v>0.0207</v>
      </c>
      <c r="I9" s="7">
        <v>1946</v>
      </c>
      <c r="J9" s="7">
        <v>123906</v>
      </c>
      <c r="K9" s="3">
        <v>12.82</v>
      </c>
      <c r="M9" s="13">
        <f t="shared" si="1"/>
        <v>64.92</v>
      </c>
      <c r="N9" s="13">
        <f t="shared" si="2"/>
        <v>67.04</v>
      </c>
      <c r="O9" s="13">
        <f t="shared" si="3"/>
        <v>67.31</v>
      </c>
      <c r="P9" s="13">
        <f t="shared" si="4"/>
        <v>69.8583333333333</v>
      </c>
    </row>
    <row r="10" spans="1:16">
      <c r="A10" s="27">
        <f t="shared" si="0"/>
        <v>2</v>
      </c>
      <c r="B10" s="2">
        <v>43381</v>
      </c>
      <c r="C10" s="3">
        <v>62</v>
      </c>
      <c r="D10" s="3">
        <v>63.2</v>
      </c>
      <c r="E10" s="3">
        <v>61</v>
      </c>
      <c r="F10" s="3">
        <v>62.8</v>
      </c>
      <c r="G10" s="3">
        <v>0</v>
      </c>
      <c r="H10" s="6">
        <v>0</v>
      </c>
      <c r="I10" s="7">
        <v>1823</v>
      </c>
      <c r="J10" s="7">
        <v>113417</v>
      </c>
      <c r="K10" s="3">
        <v>12.56</v>
      </c>
      <c r="M10" s="13">
        <f t="shared" si="1"/>
        <v>65.8</v>
      </c>
      <c r="N10" s="13">
        <f t="shared" si="2"/>
        <v>67.43</v>
      </c>
      <c r="O10" s="13">
        <f t="shared" si="3"/>
        <v>67.355</v>
      </c>
      <c r="P10" s="13">
        <f t="shared" si="4"/>
        <v>69.965</v>
      </c>
    </row>
    <row r="11" spans="1:16">
      <c r="A11" s="27">
        <f t="shared" si="0"/>
        <v>6</v>
      </c>
      <c r="B11" s="2">
        <v>43378</v>
      </c>
      <c r="C11" s="3">
        <v>66.7</v>
      </c>
      <c r="D11" s="3">
        <v>67</v>
      </c>
      <c r="E11" s="3">
        <v>62</v>
      </c>
      <c r="F11" s="4">
        <v>62.8</v>
      </c>
      <c r="G11" s="4">
        <v>-4.2</v>
      </c>
      <c r="H11" s="5">
        <v>-0.0627</v>
      </c>
      <c r="I11" s="7">
        <v>3015</v>
      </c>
      <c r="J11" s="7">
        <v>193015</v>
      </c>
      <c r="K11" s="3">
        <v>12.56</v>
      </c>
      <c r="M11" s="13">
        <f t="shared" si="1"/>
        <v>67.06</v>
      </c>
      <c r="N11" s="13">
        <f t="shared" si="2"/>
        <v>67.9</v>
      </c>
      <c r="O11" s="13">
        <f t="shared" si="3"/>
        <v>67.545</v>
      </c>
      <c r="P11" s="13">
        <f t="shared" si="4"/>
        <v>70.1</v>
      </c>
    </row>
    <row r="12" spans="1:16">
      <c r="A12" s="27">
        <f t="shared" si="0"/>
        <v>5</v>
      </c>
      <c r="B12" s="2">
        <v>43377</v>
      </c>
      <c r="C12" s="3">
        <v>68.2</v>
      </c>
      <c r="D12" s="3">
        <v>68.5</v>
      </c>
      <c r="E12" s="3">
        <v>66.8</v>
      </c>
      <c r="F12" s="4">
        <v>67</v>
      </c>
      <c r="G12" s="4">
        <v>-0.9</v>
      </c>
      <c r="H12" s="5">
        <v>-0.0133</v>
      </c>
      <c r="I12" s="7">
        <v>1107</v>
      </c>
      <c r="J12" s="7">
        <v>74760</v>
      </c>
      <c r="K12" s="3">
        <v>13.4</v>
      </c>
      <c r="M12" s="13">
        <f t="shared" si="1"/>
        <v>68.38</v>
      </c>
      <c r="N12" s="13">
        <f t="shared" si="2"/>
        <v>68.35</v>
      </c>
      <c r="O12" s="13">
        <f t="shared" si="3"/>
        <v>67.81</v>
      </c>
      <c r="P12" s="13">
        <f t="shared" si="4"/>
        <v>70.2133333333333</v>
      </c>
    </row>
    <row r="13" spans="1:16">
      <c r="A13" s="27">
        <f t="shared" si="0"/>
        <v>4</v>
      </c>
      <c r="B13" s="2">
        <v>43376</v>
      </c>
      <c r="C13" s="3">
        <v>69</v>
      </c>
      <c r="D13" s="3">
        <v>69.1</v>
      </c>
      <c r="E13" s="3">
        <v>67.8</v>
      </c>
      <c r="F13" s="4">
        <v>67.9</v>
      </c>
      <c r="G13" s="4">
        <v>-0.6</v>
      </c>
      <c r="H13" s="5">
        <v>-0.0088</v>
      </c>
      <c r="I13" s="3">
        <v>815</v>
      </c>
      <c r="J13" s="7">
        <v>55709</v>
      </c>
      <c r="K13" s="3">
        <v>13.58</v>
      </c>
      <c r="M13" s="13">
        <f t="shared" si="1"/>
        <v>68.94</v>
      </c>
      <c r="N13" s="13">
        <f t="shared" si="2"/>
        <v>68.55</v>
      </c>
      <c r="O13" s="13">
        <f t="shared" si="3"/>
        <v>67.84</v>
      </c>
      <c r="P13" s="13">
        <f t="shared" si="4"/>
        <v>70.2516666666667</v>
      </c>
    </row>
    <row r="14" spans="1:16">
      <c r="A14" s="27">
        <f t="shared" si="0"/>
        <v>3</v>
      </c>
      <c r="B14" s="2">
        <v>43375</v>
      </c>
      <c r="C14" s="3">
        <v>69.4</v>
      </c>
      <c r="D14" s="3">
        <v>69.8</v>
      </c>
      <c r="E14" s="3">
        <v>68.5</v>
      </c>
      <c r="F14" s="4">
        <v>68.5</v>
      </c>
      <c r="G14" s="4">
        <v>-0.6</v>
      </c>
      <c r="H14" s="5">
        <v>-0.0087</v>
      </c>
      <c r="I14" s="3">
        <v>789</v>
      </c>
      <c r="J14" s="7">
        <v>54360</v>
      </c>
      <c r="K14" s="3">
        <v>13.7</v>
      </c>
      <c r="M14" s="13">
        <f t="shared" si="1"/>
        <v>69.16</v>
      </c>
      <c r="N14" s="13">
        <f t="shared" si="2"/>
        <v>68.58</v>
      </c>
      <c r="O14" s="13">
        <f t="shared" si="3"/>
        <v>67.89</v>
      </c>
      <c r="P14" s="13">
        <f t="shared" si="4"/>
        <v>70.29</v>
      </c>
    </row>
    <row r="15" spans="1:16">
      <c r="A15" s="27">
        <f t="shared" si="0"/>
        <v>2</v>
      </c>
      <c r="B15" s="2">
        <v>43374</v>
      </c>
      <c r="C15" s="3">
        <v>69.4</v>
      </c>
      <c r="D15" s="3">
        <v>69.8</v>
      </c>
      <c r="E15" s="3">
        <v>68.9</v>
      </c>
      <c r="F15" s="4">
        <v>69.1</v>
      </c>
      <c r="G15" s="4">
        <v>-0.3</v>
      </c>
      <c r="H15" s="5">
        <v>-0.0043</v>
      </c>
      <c r="I15" s="7">
        <v>1244</v>
      </c>
      <c r="J15" s="7">
        <v>86075</v>
      </c>
      <c r="K15" s="3">
        <v>13.82</v>
      </c>
      <c r="M15" s="13">
        <f t="shared" si="1"/>
        <v>69.06</v>
      </c>
      <c r="N15" s="13">
        <f t="shared" si="2"/>
        <v>68.61</v>
      </c>
      <c r="O15" s="13">
        <f t="shared" si="3"/>
        <v>67.865</v>
      </c>
      <c r="P15" s="13">
        <f t="shared" si="4"/>
        <v>70.315</v>
      </c>
    </row>
    <row r="16" spans="1:16">
      <c r="A16" s="27">
        <f t="shared" si="0"/>
        <v>6</v>
      </c>
      <c r="B16" s="2">
        <v>43371</v>
      </c>
      <c r="C16" s="3">
        <v>70</v>
      </c>
      <c r="D16" s="3">
        <v>71</v>
      </c>
      <c r="E16" s="3">
        <v>69.1</v>
      </c>
      <c r="F16" s="4">
        <v>69.4</v>
      </c>
      <c r="G16" s="4">
        <v>-0.4</v>
      </c>
      <c r="H16" s="5">
        <v>-0.0057</v>
      </c>
      <c r="I16" s="7">
        <v>2234</v>
      </c>
      <c r="J16" s="7">
        <v>156600</v>
      </c>
      <c r="K16" s="3">
        <v>13.88</v>
      </c>
      <c r="M16" s="13">
        <f t="shared" si="1"/>
        <v>68.74</v>
      </c>
      <c r="N16" s="13">
        <f t="shared" si="2"/>
        <v>68.57</v>
      </c>
      <c r="O16" s="13">
        <f t="shared" si="3"/>
        <v>67.91</v>
      </c>
      <c r="P16" s="13">
        <f t="shared" si="4"/>
        <v>70.305</v>
      </c>
    </row>
    <row r="17" spans="1:16">
      <c r="A17" s="27">
        <f t="shared" si="0"/>
        <v>5</v>
      </c>
      <c r="B17" s="2">
        <v>43370</v>
      </c>
      <c r="C17" s="3">
        <v>69.4</v>
      </c>
      <c r="D17" s="3">
        <v>71.6</v>
      </c>
      <c r="E17" s="3">
        <v>69.2</v>
      </c>
      <c r="F17" s="4">
        <v>69.8</v>
      </c>
      <c r="G17" s="4">
        <v>0.8</v>
      </c>
      <c r="H17" s="5">
        <v>0.0116</v>
      </c>
      <c r="I17" s="7">
        <v>5803</v>
      </c>
      <c r="J17" s="7">
        <v>408979</v>
      </c>
      <c r="K17" s="3">
        <v>13.96</v>
      </c>
      <c r="M17" s="13">
        <f t="shared" si="1"/>
        <v>68.32</v>
      </c>
      <c r="N17" s="13">
        <f t="shared" si="2"/>
        <v>68.18</v>
      </c>
      <c r="O17" s="13">
        <f t="shared" si="3"/>
        <v>67.91</v>
      </c>
      <c r="P17" s="13">
        <f t="shared" si="4"/>
        <v>70.25</v>
      </c>
    </row>
    <row r="18" spans="1:16">
      <c r="A18" s="27">
        <f t="shared" si="0"/>
        <v>4</v>
      </c>
      <c r="B18" s="2">
        <v>43369</v>
      </c>
      <c r="C18" s="3">
        <v>68</v>
      </c>
      <c r="D18" s="3">
        <v>69.2</v>
      </c>
      <c r="E18" s="3">
        <v>67.4</v>
      </c>
      <c r="F18" s="4">
        <v>69</v>
      </c>
      <c r="G18" s="4">
        <v>1</v>
      </c>
      <c r="H18" s="5">
        <v>0.0147</v>
      </c>
      <c r="I18" s="7">
        <v>1383</v>
      </c>
      <c r="J18" s="7">
        <v>94712</v>
      </c>
      <c r="K18" s="3">
        <v>13.8</v>
      </c>
      <c r="M18" s="13">
        <f t="shared" si="1"/>
        <v>68.16</v>
      </c>
      <c r="N18" s="13">
        <f t="shared" si="2"/>
        <v>67.8</v>
      </c>
      <c r="O18" s="13">
        <f t="shared" si="3"/>
        <v>67.88</v>
      </c>
      <c r="P18" s="13">
        <f t="shared" si="4"/>
        <v>70.26</v>
      </c>
    </row>
    <row r="19" spans="1:16">
      <c r="A19" s="27">
        <f t="shared" si="0"/>
        <v>3</v>
      </c>
      <c r="B19" s="2">
        <v>43368</v>
      </c>
      <c r="C19" s="3">
        <v>67.6</v>
      </c>
      <c r="D19" s="3">
        <v>69.9</v>
      </c>
      <c r="E19" s="3">
        <v>67</v>
      </c>
      <c r="F19" s="4">
        <v>68</v>
      </c>
      <c r="G19" s="4">
        <v>0.5</v>
      </c>
      <c r="H19" s="5">
        <v>0.0074</v>
      </c>
      <c r="I19" s="7">
        <v>2841</v>
      </c>
      <c r="J19" s="7">
        <v>194376</v>
      </c>
      <c r="K19" s="3">
        <v>13.6</v>
      </c>
      <c r="M19" s="13">
        <f t="shared" si="1"/>
        <v>68</v>
      </c>
      <c r="N19" s="13">
        <f t="shared" si="2"/>
        <v>67.58</v>
      </c>
      <c r="O19" s="13">
        <f t="shared" si="3"/>
        <v>68.015</v>
      </c>
      <c r="P19" s="13">
        <f t="shared" si="4"/>
        <v>70.3166666666666</v>
      </c>
    </row>
    <row r="20" spans="1:16">
      <c r="A20" s="27">
        <f t="shared" si="0"/>
        <v>6</v>
      </c>
      <c r="B20" s="2">
        <v>43364</v>
      </c>
      <c r="C20" s="3">
        <v>68.2</v>
      </c>
      <c r="D20" s="3">
        <v>68.2</v>
      </c>
      <c r="E20" s="3">
        <v>67.4</v>
      </c>
      <c r="F20" s="4">
        <v>67.5</v>
      </c>
      <c r="G20" s="4">
        <v>0.2</v>
      </c>
      <c r="H20" s="5">
        <v>0.003</v>
      </c>
      <c r="I20" s="7">
        <v>1108</v>
      </c>
      <c r="J20" s="7">
        <v>75109</v>
      </c>
      <c r="K20" s="3">
        <v>13.5</v>
      </c>
      <c r="M20" s="13">
        <f t="shared" si="1"/>
        <v>68.16</v>
      </c>
      <c r="N20" s="13">
        <f t="shared" si="2"/>
        <v>67.28</v>
      </c>
      <c r="O20" s="13">
        <f t="shared" si="3"/>
        <v>68.265</v>
      </c>
      <c r="P20" s="13">
        <f t="shared" si="4"/>
        <v>70.4333333333333</v>
      </c>
    </row>
    <row r="21" spans="1:16">
      <c r="A21" s="27">
        <f t="shared" si="0"/>
        <v>5</v>
      </c>
      <c r="B21" s="2">
        <v>43363</v>
      </c>
      <c r="C21" s="3">
        <v>69.3</v>
      </c>
      <c r="D21" s="3">
        <v>69.6</v>
      </c>
      <c r="E21" s="3">
        <v>67</v>
      </c>
      <c r="F21" s="4">
        <v>67.3</v>
      </c>
      <c r="G21" s="4">
        <v>-1.7</v>
      </c>
      <c r="H21" s="5">
        <v>-0.0246</v>
      </c>
      <c r="I21" s="7">
        <v>1448</v>
      </c>
      <c r="J21" s="7">
        <v>98296</v>
      </c>
      <c r="K21" s="3">
        <v>13.46</v>
      </c>
      <c r="M21" s="13">
        <f t="shared" si="1"/>
        <v>68.4</v>
      </c>
      <c r="N21" s="13">
        <f t="shared" si="2"/>
        <v>67.19</v>
      </c>
      <c r="O21" s="13">
        <f t="shared" si="3"/>
        <v>68.52</v>
      </c>
      <c r="P21" s="13">
        <f t="shared" si="4"/>
        <v>70.5966666666667</v>
      </c>
    </row>
    <row r="22" spans="1:16">
      <c r="A22" s="27">
        <f t="shared" si="0"/>
        <v>4</v>
      </c>
      <c r="B22" s="2">
        <v>43362</v>
      </c>
      <c r="C22" s="3">
        <v>68.4</v>
      </c>
      <c r="D22" s="3">
        <v>69.3</v>
      </c>
      <c r="E22" s="3">
        <v>67.9</v>
      </c>
      <c r="F22" s="4">
        <v>69</v>
      </c>
      <c r="G22" s="4">
        <v>0.8</v>
      </c>
      <c r="H22" s="5">
        <v>0.0117</v>
      </c>
      <c r="I22" s="7">
        <v>1628</v>
      </c>
      <c r="J22" s="7">
        <v>111794</v>
      </c>
      <c r="K22" s="3">
        <v>13.8</v>
      </c>
      <c r="M22" s="13">
        <f t="shared" si="1"/>
        <v>68.04</v>
      </c>
      <c r="N22" s="13">
        <f t="shared" si="2"/>
        <v>67.27</v>
      </c>
      <c r="O22" s="13">
        <f t="shared" si="3"/>
        <v>68.79</v>
      </c>
      <c r="P22" s="13">
        <f t="shared" si="4"/>
        <v>70.7283333333333</v>
      </c>
    </row>
    <row r="23" spans="1:16">
      <c r="A23" s="27">
        <f t="shared" si="0"/>
        <v>3</v>
      </c>
      <c r="B23" s="2">
        <v>43361</v>
      </c>
      <c r="C23" s="3">
        <v>68.3</v>
      </c>
      <c r="D23" s="3">
        <v>68.9</v>
      </c>
      <c r="E23" s="3">
        <v>67.6</v>
      </c>
      <c r="F23" s="4">
        <v>68.2</v>
      </c>
      <c r="G23" s="4">
        <v>-0.6</v>
      </c>
      <c r="H23" s="5">
        <v>-0.0087</v>
      </c>
      <c r="I23" s="7">
        <v>1247</v>
      </c>
      <c r="J23" s="7">
        <v>84878</v>
      </c>
      <c r="K23" s="3">
        <v>13.64</v>
      </c>
      <c r="M23" s="13">
        <f t="shared" si="1"/>
        <v>67.44</v>
      </c>
      <c r="N23" s="13">
        <f t="shared" si="2"/>
        <v>67.13</v>
      </c>
      <c r="O23" s="13">
        <f t="shared" si="3"/>
        <v>69.04</v>
      </c>
      <c r="P23" s="13">
        <f t="shared" si="4"/>
        <v>70.85</v>
      </c>
    </row>
    <row r="24" spans="1:16">
      <c r="A24" s="27">
        <f t="shared" si="0"/>
        <v>2</v>
      </c>
      <c r="B24" s="2">
        <v>43360</v>
      </c>
      <c r="C24" s="3">
        <v>69</v>
      </c>
      <c r="D24" s="3">
        <v>70.5</v>
      </c>
      <c r="E24" s="3">
        <v>68.7</v>
      </c>
      <c r="F24" s="4">
        <v>68.8</v>
      </c>
      <c r="G24" s="4">
        <v>0.1</v>
      </c>
      <c r="H24" s="5">
        <v>0.0015</v>
      </c>
      <c r="I24" s="7">
        <v>2962</v>
      </c>
      <c r="J24" s="7">
        <v>205613</v>
      </c>
      <c r="K24" s="3">
        <v>13.76</v>
      </c>
      <c r="M24" s="13">
        <f t="shared" si="1"/>
        <v>67.16</v>
      </c>
      <c r="N24" s="13">
        <f t="shared" si="2"/>
        <v>67.2</v>
      </c>
      <c r="O24" s="13">
        <f t="shared" si="3"/>
        <v>69.455</v>
      </c>
      <c r="P24" s="13">
        <f t="shared" si="4"/>
        <v>70.9966666666667</v>
      </c>
    </row>
    <row r="25" spans="1:16">
      <c r="A25" s="27">
        <f t="shared" si="0"/>
        <v>6</v>
      </c>
      <c r="B25" s="2">
        <v>43357</v>
      </c>
      <c r="C25" s="3">
        <v>66</v>
      </c>
      <c r="D25" s="3">
        <v>69.3</v>
      </c>
      <c r="E25" s="3">
        <v>66</v>
      </c>
      <c r="F25" s="4">
        <v>68.7</v>
      </c>
      <c r="G25" s="4">
        <v>3.2</v>
      </c>
      <c r="H25" s="5">
        <v>0.0489</v>
      </c>
      <c r="I25" s="7">
        <v>4294</v>
      </c>
      <c r="J25" s="7">
        <v>291790</v>
      </c>
      <c r="K25" s="3">
        <v>13.74</v>
      </c>
      <c r="M25" s="13">
        <f t="shared" si="1"/>
        <v>66.4</v>
      </c>
      <c r="N25" s="13">
        <f t="shared" si="2"/>
        <v>67.12</v>
      </c>
      <c r="O25" s="13">
        <f t="shared" si="3"/>
        <v>69.795</v>
      </c>
      <c r="P25" s="13">
        <f t="shared" si="4"/>
        <v>71.1216666666667</v>
      </c>
    </row>
    <row r="26" spans="1:16">
      <c r="A26" s="27">
        <f t="shared" si="0"/>
        <v>5</v>
      </c>
      <c r="B26" s="2">
        <v>43356</v>
      </c>
      <c r="C26" s="3">
        <v>66</v>
      </c>
      <c r="D26" s="3">
        <v>66.8</v>
      </c>
      <c r="E26" s="3">
        <v>65.3</v>
      </c>
      <c r="F26" s="4">
        <v>65.5</v>
      </c>
      <c r="G26" s="4">
        <v>-0.5</v>
      </c>
      <c r="H26" s="5">
        <v>-0.0076</v>
      </c>
      <c r="I26" s="3">
        <v>942</v>
      </c>
      <c r="J26" s="7">
        <v>62197</v>
      </c>
      <c r="K26" s="3">
        <v>13.1</v>
      </c>
      <c r="M26" s="13">
        <f t="shared" si="1"/>
        <v>65.98</v>
      </c>
      <c r="N26" s="13">
        <f t="shared" si="2"/>
        <v>67.25</v>
      </c>
      <c r="O26" s="13">
        <f t="shared" si="3"/>
        <v>70.095</v>
      </c>
      <c r="P26" s="13">
        <f t="shared" si="4"/>
        <v>71.22</v>
      </c>
    </row>
    <row r="27" spans="1:16">
      <c r="A27" s="27">
        <f t="shared" si="0"/>
        <v>4</v>
      </c>
      <c r="B27" s="2">
        <v>43355</v>
      </c>
      <c r="C27" s="3">
        <v>66.4</v>
      </c>
      <c r="D27" s="3">
        <v>66.7</v>
      </c>
      <c r="E27" s="3">
        <v>64</v>
      </c>
      <c r="F27" s="4">
        <v>66</v>
      </c>
      <c r="G27" s="4">
        <v>-0.8</v>
      </c>
      <c r="H27" s="5">
        <v>-0.012</v>
      </c>
      <c r="I27" s="7">
        <v>1910</v>
      </c>
      <c r="J27" s="7">
        <v>125224</v>
      </c>
      <c r="K27" s="3">
        <v>13.2</v>
      </c>
      <c r="M27" s="13">
        <f t="shared" si="1"/>
        <v>66.5</v>
      </c>
      <c r="N27" s="13">
        <f t="shared" si="2"/>
        <v>67.64</v>
      </c>
      <c r="O27" s="13">
        <f t="shared" si="3"/>
        <v>70.555</v>
      </c>
      <c r="P27" s="13">
        <f t="shared" si="4"/>
        <v>71.3916666666667</v>
      </c>
    </row>
    <row r="28" spans="1:16">
      <c r="A28" s="27">
        <f t="shared" si="0"/>
        <v>3</v>
      </c>
      <c r="B28" s="2">
        <v>43354</v>
      </c>
      <c r="C28" s="3">
        <v>65.9</v>
      </c>
      <c r="D28" s="3">
        <v>66.8</v>
      </c>
      <c r="E28" s="3">
        <v>65</v>
      </c>
      <c r="F28" s="4">
        <v>66.8</v>
      </c>
      <c r="G28" s="4">
        <v>1.8</v>
      </c>
      <c r="H28" s="5">
        <v>0.0277</v>
      </c>
      <c r="I28" s="7">
        <v>1209</v>
      </c>
      <c r="J28" s="7">
        <v>79645</v>
      </c>
      <c r="K28" s="3">
        <v>13.36</v>
      </c>
      <c r="M28" s="13">
        <f t="shared" si="1"/>
        <v>66.82</v>
      </c>
      <c r="N28" s="13">
        <f t="shared" si="2"/>
        <v>67.96</v>
      </c>
      <c r="O28" s="13">
        <f t="shared" si="3"/>
        <v>71.02</v>
      </c>
      <c r="P28" s="13">
        <f t="shared" si="4"/>
        <v>71.5466666666667</v>
      </c>
    </row>
    <row r="29" spans="1:16">
      <c r="A29" s="27">
        <f t="shared" si="0"/>
        <v>2</v>
      </c>
      <c r="B29" s="2">
        <v>43353</v>
      </c>
      <c r="C29" s="3">
        <v>67.8</v>
      </c>
      <c r="D29" s="3">
        <v>68.1</v>
      </c>
      <c r="E29" s="3">
        <v>64.5</v>
      </c>
      <c r="F29" s="4">
        <v>65</v>
      </c>
      <c r="G29" s="4">
        <v>-1.6</v>
      </c>
      <c r="H29" s="5">
        <v>-0.024</v>
      </c>
      <c r="I29" s="7">
        <v>3069</v>
      </c>
      <c r="J29" s="7">
        <v>203695</v>
      </c>
      <c r="K29" s="3">
        <v>13</v>
      </c>
      <c r="M29" s="13">
        <f t="shared" si="1"/>
        <v>67.24</v>
      </c>
      <c r="N29" s="13">
        <f t="shared" si="2"/>
        <v>68.45</v>
      </c>
      <c r="O29" s="13">
        <f t="shared" si="3"/>
        <v>71.445</v>
      </c>
      <c r="P29" s="13">
        <f t="shared" si="4"/>
        <v>71.725</v>
      </c>
    </row>
    <row r="30" spans="1:16">
      <c r="A30" s="27">
        <f t="shared" si="0"/>
        <v>6</v>
      </c>
      <c r="B30" s="2">
        <v>43350</v>
      </c>
      <c r="C30" s="3">
        <v>67.5</v>
      </c>
      <c r="D30" s="3">
        <v>68</v>
      </c>
      <c r="E30" s="3">
        <v>65.6</v>
      </c>
      <c r="F30" s="4">
        <v>66.6</v>
      </c>
      <c r="G30" s="4">
        <v>-1.5</v>
      </c>
      <c r="H30" s="5">
        <v>-0.022</v>
      </c>
      <c r="I30" s="7">
        <v>3062</v>
      </c>
      <c r="J30" s="7">
        <v>203472</v>
      </c>
      <c r="K30" s="3">
        <v>13.32</v>
      </c>
      <c r="M30" s="13">
        <f t="shared" si="1"/>
        <v>67.84</v>
      </c>
      <c r="N30" s="13">
        <f t="shared" si="2"/>
        <v>69.25</v>
      </c>
      <c r="O30" s="13">
        <f t="shared" si="3"/>
        <v>71.905</v>
      </c>
      <c r="P30" s="13">
        <f t="shared" si="4"/>
        <v>71.9633333333334</v>
      </c>
    </row>
    <row r="31" spans="1:16">
      <c r="A31" s="27">
        <f t="shared" si="0"/>
        <v>5</v>
      </c>
      <c r="B31" s="2">
        <v>43349</v>
      </c>
      <c r="C31" s="3">
        <v>67.6</v>
      </c>
      <c r="D31" s="3">
        <v>68.6</v>
      </c>
      <c r="E31" s="3">
        <v>67.3</v>
      </c>
      <c r="F31" s="4">
        <v>68.1</v>
      </c>
      <c r="G31" s="4">
        <v>0.5</v>
      </c>
      <c r="H31" s="5">
        <v>0.0074</v>
      </c>
      <c r="I31" s="7">
        <v>1405</v>
      </c>
      <c r="J31" s="7">
        <v>95682</v>
      </c>
      <c r="K31" s="3">
        <v>13.62</v>
      </c>
      <c r="M31" s="13">
        <f t="shared" si="1"/>
        <v>68.52</v>
      </c>
      <c r="N31" s="13">
        <f t="shared" si="2"/>
        <v>69.85</v>
      </c>
      <c r="O31" s="13">
        <f t="shared" si="3"/>
        <v>72.18</v>
      </c>
      <c r="P31" s="13">
        <f t="shared" si="4"/>
        <v>72.17</v>
      </c>
    </row>
    <row r="32" spans="1:16">
      <c r="A32" s="27">
        <f t="shared" si="0"/>
        <v>4</v>
      </c>
      <c r="B32" s="2">
        <v>43348</v>
      </c>
      <c r="C32" s="3">
        <v>68.7</v>
      </c>
      <c r="D32" s="3">
        <v>68.7</v>
      </c>
      <c r="E32" s="3">
        <v>67.6</v>
      </c>
      <c r="F32" s="4">
        <v>67.6</v>
      </c>
      <c r="G32" s="4">
        <v>-1.3</v>
      </c>
      <c r="H32" s="5">
        <v>-0.0189</v>
      </c>
      <c r="I32" s="7">
        <v>1416</v>
      </c>
      <c r="J32" s="7">
        <v>96261</v>
      </c>
      <c r="K32" s="3">
        <v>13.52</v>
      </c>
      <c r="M32" s="13">
        <f t="shared" si="1"/>
        <v>68.78</v>
      </c>
      <c r="N32" s="13">
        <f t="shared" si="2"/>
        <v>70.31</v>
      </c>
      <c r="O32" s="13">
        <f t="shared" si="3"/>
        <v>72.56</v>
      </c>
      <c r="P32" s="13">
        <f t="shared" si="4"/>
        <v>72.4133333333334</v>
      </c>
    </row>
    <row r="33" spans="1:16">
      <c r="A33" s="27">
        <f t="shared" si="0"/>
        <v>3</v>
      </c>
      <c r="B33" s="2">
        <v>43347</v>
      </c>
      <c r="C33" s="3">
        <v>68</v>
      </c>
      <c r="D33" s="3">
        <v>69.3</v>
      </c>
      <c r="E33" s="3">
        <v>67.5</v>
      </c>
      <c r="F33" s="4">
        <v>68.9</v>
      </c>
      <c r="G33" s="4">
        <v>0.9</v>
      </c>
      <c r="H33" s="5">
        <v>0.0132</v>
      </c>
      <c r="I33" s="7">
        <v>1494</v>
      </c>
      <c r="J33" s="7">
        <v>102343</v>
      </c>
      <c r="K33" s="3">
        <v>13.78</v>
      </c>
      <c r="M33" s="13">
        <f t="shared" si="1"/>
        <v>69.1</v>
      </c>
      <c r="N33" s="13">
        <f t="shared" si="2"/>
        <v>70.95</v>
      </c>
      <c r="O33" s="13">
        <f t="shared" si="3"/>
        <v>72.905</v>
      </c>
      <c r="P33" s="13">
        <f t="shared" si="4"/>
        <v>72.5816666666667</v>
      </c>
    </row>
    <row r="34" spans="1:16">
      <c r="A34" s="27">
        <f t="shared" si="0"/>
        <v>2</v>
      </c>
      <c r="B34" s="2">
        <v>43346</v>
      </c>
      <c r="C34" s="3">
        <v>69</v>
      </c>
      <c r="D34" s="3">
        <v>69.5</v>
      </c>
      <c r="E34" s="3">
        <v>67.5</v>
      </c>
      <c r="F34" s="4">
        <v>68</v>
      </c>
      <c r="G34" s="4">
        <v>-2</v>
      </c>
      <c r="H34" s="5">
        <v>-0.0286</v>
      </c>
      <c r="I34" s="7">
        <v>2352</v>
      </c>
      <c r="J34" s="7">
        <v>160587</v>
      </c>
      <c r="K34" s="3">
        <v>13.6</v>
      </c>
      <c r="M34" s="13">
        <f t="shared" si="1"/>
        <v>69.66</v>
      </c>
      <c r="N34" s="13">
        <f t="shared" si="2"/>
        <v>71.71</v>
      </c>
      <c r="O34" s="13">
        <f t="shared" si="3"/>
        <v>73.155</v>
      </c>
      <c r="P34" s="13">
        <f t="shared" si="4"/>
        <v>72.7283333333333</v>
      </c>
    </row>
    <row r="35" spans="1:16">
      <c r="A35" s="27">
        <f t="shared" si="0"/>
        <v>6</v>
      </c>
      <c r="B35" s="2">
        <v>43343</v>
      </c>
      <c r="C35" s="3">
        <v>69.3</v>
      </c>
      <c r="D35" s="3">
        <v>70.5</v>
      </c>
      <c r="E35" s="3">
        <v>68.5</v>
      </c>
      <c r="F35" s="4">
        <v>70</v>
      </c>
      <c r="G35" s="4">
        <v>0.6</v>
      </c>
      <c r="H35" s="5">
        <v>0.0086</v>
      </c>
      <c r="I35" s="7">
        <v>1519</v>
      </c>
      <c r="J35" s="7">
        <v>105946</v>
      </c>
      <c r="K35" s="3">
        <v>14</v>
      </c>
      <c r="M35" s="13">
        <f t="shared" si="1"/>
        <v>70.66</v>
      </c>
      <c r="N35" s="13">
        <f t="shared" si="2"/>
        <v>72.47</v>
      </c>
      <c r="O35" s="13">
        <f t="shared" si="3"/>
        <v>73.355</v>
      </c>
      <c r="P35" s="13">
        <f t="shared" si="4"/>
        <v>72.9166666666667</v>
      </c>
    </row>
    <row r="36" spans="1:16">
      <c r="A36" s="27">
        <f t="shared" si="0"/>
        <v>5</v>
      </c>
      <c r="B36" s="2">
        <v>43342</v>
      </c>
      <c r="C36" s="3">
        <v>70.1</v>
      </c>
      <c r="D36" s="3">
        <v>70.7</v>
      </c>
      <c r="E36" s="3">
        <v>69</v>
      </c>
      <c r="F36" s="4">
        <v>69.4</v>
      </c>
      <c r="G36" s="4">
        <v>0.2</v>
      </c>
      <c r="H36" s="5">
        <v>0.0029</v>
      </c>
      <c r="I36" s="7">
        <v>2619</v>
      </c>
      <c r="J36" s="7">
        <v>182497</v>
      </c>
      <c r="K36" s="3">
        <v>13.88</v>
      </c>
      <c r="M36" s="13">
        <f t="shared" si="1"/>
        <v>71.18</v>
      </c>
      <c r="N36" s="13">
        <f t="shared" si="2"/>
        <v>72.94</v>
      </c>
      <c r="O36" s="13">
        <f t="shared" si="3"/>
        <v>73.435</v>
      </c>
      <c r="P36" s="13">
        <f t="shared" si="4"/>
        <v>73.0666666666667</v>
      </c>
    </row>
    <row r="37" spans="1:16">
      <c r="A37" s="27">
        <f t="shared" si="0"/>
        <v>4</v>
      </c>
      <c r="B37" s="2">
        <v>43341</v>
      </c>
      <c r="C37" s="3">
        <v>71.9</v>
      </c>
      <c r="D37" s="3">
        <v>72</v>
      </c>
      <c r="E37" s="3">
        <v>67</v>
      </c>
      <c r="F37" s="4">
        <v>69.2</v>
      </c>
      <c r="G37" s="4">
        <v>-2.5</v>
      </c>
      <c r="H37" s="5">
        <v>-0.0349</v>
      </c>
      <c r="I37" s="7">
        <v>8720</v>
      </c>
      <c r="J37" s="7">
        <v>597905</v>
      </c>
      <c r="K37" s="3">
        <v>13.84</v>
      </c>
      <c r="M37" s="13">
        <f t="shared" si="1"/>
        <v>71.84</v>
      </c>
      <c r="N37" s="13">
        <f t="shared" si="2"/>
        <v>73.47</v>
      </c>
      <c r="O37" s="13">
        <f t="shared" si="3"/>
        <v>73.41</v>
      </c>
      <c r="P37" s="13">
        <f t="shared" si="4"/>
        <v>73.26</v>
      </c>
    </row>
    <row r="38" spans="1:16">
      <c r="A38" s="27">
        <f t="shared" si="0"/>
        <v>3</v>
      </c>
      <c r="B38" s="2">
        <v>43340</v>
      </c>
      <c r="C38" s="3">
        <v>73.5</v>
      </c>
      <c r="D38" s="3">
        <v>73.8</v>
      </c>
      <c r="E38" s="3">
        <v>71.7</v>
      </c>
      <c r="F38" s="4">
        <v>71.7</v>
      </c>
      <c r="G38" s="4">
        <v>-1.3</v>
      </c>
      <c r="H38" s="5">
        <v>-0.0178</v>
      </c>
      <c r="I38" s="7">
        <v>1671</v>
      </c>
      <c r="J38" s="7">
        <v>121023</v>
      </c>
      <c r="K38" s="3">
        <v>14.34</v>
      </c>
      <c r="M38" s="13">
        <f t="shared" si="1"/>
        <v>72.8</v>
      </c>
      <c r="N38" s="13">
        <f t="shared" si="2"/>
        <v>74.08</v>
      </c>
      <c r="O38" s="13">
        <f t="shared" si="3"/>
        <v>73.5</v>
      </c>
      <c r="P38" s="13">
        <f t="shared" si="4"/>
        <v>73.3933333333333</v>
      </c>
    </row>
    <row r="39" spans="1:16">
      <c r="A39" s="27">
        <f t="shared" si="0"/>
        <v>2</v>
      </c>
      <c r="B39" s="2">
        <v>43339</v>
      </c>
      <c r="C39" s="3">
        <v>72.5</v>
      </c>
      <c r="D39" s="3">
        <v>73.3</v>
      </c>
      <c r="E39" s="3">
        <v>72</v>
      </c>
      <c r="F39" s="4">
        <v>73</v>
      </c>
      <c r="G39" s="4">
        <v>0.4</v>
      </c>
      <c r="H39" s="5">
        <v>0.0055</v>
      </c>
      <c r="I39" s="7">
        <v>1503</v>
      </c>
      <c r="J39" s="7">
        <v>109219</v>
      </c>
      <c r="K39" s="3">
        <v>14.6</v>
      </c>
      <c r="M39" s="13">
        <f t="shared" si="1"/>
        <v>73.76</v>
      </c>
      <c r="N39" s="13">
        <f t="shared" si="2"/>
        <v>74.44</v>
      </c>
      <c r="O39" s="13">
        <f t="shared" si="3"/>
        <v>73.485</v>
      </c>
      <c r="P39" s="13">
        <f t="shared" si="4"/>
        <v>73.4966666666667</v>
      </c>
    </row>
    <row r="40" spans="1:16">
      <c r="A40" s="27">
        <f t="shared" si="0"/>
        <v>6</v>
      </c>
      <c r="B40" s="2">
        <v>43336</v>
      </c>
      <c r="C40" s="3">
        <v>73.4</v>
      </c>
      <c r="D40" s="3">
        <v>74</v>
      </c>
      <c r="E40" s="3">
        <v>72.5</v>
      </c>
      <c r="F40" s="4">
        <v>72.6</v>
      </c>
      <c r="G40" s="4">
        <v>-0.1</v>
      </c>
      <c r="H40" s="5">
        <v>-0.0014</v>
      </c>
      <c r="I40" s="7">
        <v>1742</v>
      </c>
      <c r="J40" s="7">
        <v>127220</v>
      </c>
      <c r="K40" s="3">
        <v>14.52</v>
      </c>
      <c r="M40" s="13">
        <f t="shared" si="1"/>
        <v>74.28</v>
      </c>
      <c r="N40" s="13">
        <f t="shared" si="2"/>
        <v>74.56</v>
      </c>
      <c r="O40" s="13">
        <f t="shared" si="3"/>
        <v>73.355</v>
      </c>
      <c r="P40" s="13">
        <f t="shared" si="4"/>
        <v>73.5716666666667</v>
      </c>
    </row>
    <row r="41" spans="1:16">
      <c r="A41" s="27">
        <f t="shared" si="0"/>
        <v>5</v>
      </c>
      <c r="B41" s="2">
        <v>43335</v>
      </c>
      <c r="C41" s="3">
        <v>74.3</v>
      </c>
      <c r="D41" s="3">
        <v>75</v>
      </c>
      <c r="E41" s="3">
        <v>72.5</v>
      </c>
      <c r="F41" s="4">
        <v>72.7</v>
      </c>
      <c r="G41" s="4">
        <v>-1.3</v>
      </c>
      <c r="H41" s="5">
        <v>-0.0176</v>
      </c>
      <c r="I41" s="7">
        <v>1834</v>
      </c>
      <c r="J41" s="7">
        <v>134748</v>
      </c>
      <c r="K41" s="3">
        <v>14.54</v>
      </c>
      <c r="M41" s="13">
        <f t="shared" si="1"/>
        <v>74.7</v>
      </c>
      <c r="N41" s="13">
        <f t="shared" si="2"/>
        <v>74.51</v>
      </c>
      <c r="O41" s="13">
        <f t="shared" si="3"/>
        <v>73.24</v>
      </c>
      <c r="P41" s="13">
        <f t="shared" si="4"/>
        <v>73.6383333333333</v>
      </c>
    </row>
    <row r="42" spans="1:16">
      <c r="A42" s="27">
        <f t="shared" si="0"/>
        <v>4</v>
      </c>
      <c r="B42" s="2">
        <v>43334</v>
      </c>
      <c r="C42" s="3">
        <v>77</v>
      </c>
      <c r="D42" s="3">
        <v>77.2</v>
      </c>
      <c r="E42" s="3">
        <v>73.8</v>
      </c>
      <c r="F42" s="4">
        <v>74</v>
      </c>
      <c r="G42" s="4">
        <v>-2.5</v>
      </c>
      <c r="H42" s="5">
        <v>-0.0327</v>
      </c>
      <c r="I42" s="7">
        <v>2510</v>
      </c>
      <c r="J42" s="7">
        <v>189905</v>
      </c>
      <c r="K42" s="3">
        <v>14.8</v>
      </c>
      <c r="M42" s="13">
        <f t="shared" si="1"/>
        <v>75.1</v>
      </c>
      <c r="N42" s="13">
        <f t="shared" si="2"/>
        <v>74.81</v>
      </c>
      <c r="O42" s="13">
        <f t="shared" si="3"/>
        <v>73.115</v>
      </c>
      <c r="P42" s="13">
        <f t="shared" si="4"/>
        <v>73.7316666666667</v>
      </c>
    </row>
    <row r="43" spans="1:16">
      <c r="A43" s="27">
        <f t="shared" si="0"/>
        <v>3</v>
      </c>
      <c r="B43" s="2">
        <v>43333</v>
      </c>
      <c r="C43" s="3">
        <v>76.2</v>
      </c>
      <c r="D43" s="3">
        <v>76.5</v>
      </c>
      <c r="E43" s="3">
        <v>75</v>
      </c>
      <c r="F43" s="4">
        <v>76.5</v>
      </c>
      <c r="G43" s="4">
        <v>0.9</v>
      </c>
      <c r="H43" s="5">
        <v>0.0119</v>
      </c>
      <c r="I43" s="7">
        <v>2779</v>
      </c>
      <c r="J43" s="7">
        <v>210893</v>
      </c>
      <c r="K43" s="3">
        <v>15.3</v>
      </c>
      <c r="M43" s="13">
        <f t="shared" si="1"/>
        <v>75.36</v>
      </c>
      <c r="N43" s="13">
        <f t="shared" si="2"/>
        <v>74.86</v>
      </c>
      <c r="O43" s="13">
        <f t="shared" si="3"/>
        <v>72.885</v>
      </c>
      <c r="P43" s="13">
        <f t="shared" si="4"/>
        <v>73.7933333333334</v>
      </c>
    </row>
    <row r="44" spans="1:16">
      <c r="A44" s="27">
        <f t="shared" si="0"/>
        <v>2</v>
      </c>
      <c r="B44" s="2">
        <v>43332</v>
      </c>
      <c r="C44" s="3">
        <v>75.2</v>
      </c>
      <c r="D44" s="3">
        <v>76.4</v>
      </c>
      <c r="E44" s="3">
        <v>73.7</v>
      </c>
      <c r="F44" s="4">
        <v>75.6</v>
      </c>
      <c r="G44" s="4">
        <v>0.9</v>
      </c>
      <c r="H44" s="5">
        <v>0.012</v>
      </c>
      <c r="I44" s="7">
        <v>2992</v>
      </c>
      <c r="J44" s="7">
        <v>225346</v>
      </c>
      <c r="K44" s="3">
        <v>15.12</v>
      </c>
      <c r="M44" s="13">
        <f t="shared" si="1"/>
        <v>75.12</v>
      </c>
      <c r="N44" s="13">
        <f t="shared" si="2"/>
        <v>74.6</v>
      </c>
      <c r="O44" s="13">
        <f t="shared" si="3"/>
        <v>72.505</v>
      </c>
      <c r="P44" s="13">
        <f t="shared" si="4"/>
        <v>73.8633333333333</v>
      </c>
    </row>
    <row r="45" spans="1:16">
      <c r="A45" s="27">
        <f t="shared" si="0"/>
        <v>6</v>
      </c>
      <c r="B45" s="2">
        <v>43329</v>
      </c>
      <c r="C45" s="3">
        <v>75.9</v>
      </c>
      <c r="D45" s="3">
        <v>77.2</v>
      </c>
      <c r="E45" s="3">
        <v>74.7</v>
      </c>
      <c r="F45" s="3">
        <v>74.7</v>
      </c>
      <c r="G45" s="3">
        <v>0</v>
      </c>
      <c r="H45" s="6">
        <v>0</v>
      </c>
      <c r="I45" s="7">
        <v>6328</v>
      </c>
      <c r="J45" s="7">
        <v>482277</v>
      </c>
      <c r="K45" s="3">
        <v>14.94</v>
      </c>
      <c r="M45" s="13">
        <f t="shared" si="1"/>
        <v>74.84</v>
      </c>
      <c r="N45" s="13">
        <f t="shared" si="2"/>
        <v>74.24</v>
      </c>
      <c r="O45" s="13">
        <f t="shared" si="3"/>
        <v>72.05</v>
      </c>
      <c r="P45" s="13">
        <f t="shared" si="4"/>
        <v>73.97</v>
      </c>
    </row>
    <row r="46" spans="1:16">
      <c r="A46" s="27">
        <f t="shared" si="0"/>
        <v>5</v>
      </c>
      <c r="B46" s="2">
        <v>43328</v>
      </c>
      <c r="C46" s="3">
        <v>74.6</v>
      </c>
      <c r="D46" s="3">
        <v>75.3</v>
      </c>
      <c r="E46" s="3">
        <v>73.2</v>
      </c>
      <c r="F46" s="4">
        <v>74.7</v>
      </c>
      <c r="G46" s="4">
        <v>-0.6</v>
      </c>
      <c r="H46" s="5">
        <v>-0.008</v>
      </c>
      <c r="I46" s="7">
        <v>3733</v>
      </c>
      <c r="J46" s="7">
        <v>277484</v>
      </c>
      <c r="K46" s="3">
        <v>14.94</v>
      </c>
      <c r="M46" s="13">
        <f t="shared" si="1"/>
        <v>74.32</v>
      </c>
      <c r="N46" s="13">
        <f t="shared" si="2"/>
        <v>73.93</v>
      </c>
      <c r="O46" s="13">
        <f t="shared" si="3"/>
        <v>71.72</v>
      </c>
      <c r="P46" s="13">
        <f t="shared" si="4"/>
        <v>74.04</v>
      </c>
    </row>
    <row r="47" spans="1:16">
      <c r="A47" s="27">
        <f t="shared" si="0"/>
        <v>4</v>
      </c>
      <c r="B47" s="2">
        <v>43327</v>
      </c>
      <c r="C47" s="3">
        <v>75.6</v>
      </c>
      <c r="D47" s="3">
        <v>76.4</v>
      </c>
      <c r="E47" s="3">
        <v>74.5</v>
      </c>
      <c r="F47" s="3">
        <v>75.3</v>
      </c>
      <c r="G47" s="3">
        <v>0</v>
      </c>
      <c r="H47" s="6">
        <v>0</v>
      </c>
      <c r="I47" s="7">
        <v>3726</v>
      </c>
      <c r="J47" s="7">
        <v>281414</v>
      </c>
      <c r="K47" s="3">
        <v>15.06</v>
      </c>
      <c r="M47" s="13">
        <f t="shared" si="1"/>
        <v>74.52</v>
      </c>
      <c r="N47" s="13">
        <f t="shared" si="2"/>
        <v>73.35</v>
      </c>
      <c r="O47" s="13">
        <f t="shared" si="3"/>
        <v>71.44</v>
      </c>
      <c r="P47" s="13">
        <f t="shared" si="4"/>
        <v>74.09</v>
      </c>
    </row>
    <row r="48" spans="1:16">
      <c r="A48" s="27">
        <f t="shared" si="0"/>
        <v>3</v>
      </c>
      <c r="B48" s="2">
        <v>43326</v>
      </c>
      <c r="C48" s="3">
        <v>74.8</v>
      </c>
      <c r="D48" s="3">
        <v>75.9</v>
      </c>
      <c r="E48" s="3">
        <v>73.7</v>
      </c>
      <c r="F48" s="4">
        <v>75.3</v>
      </c>
      <c r="G48" s="4">
        <v>1.1</v>
      </c>
      <c r="H48" s="5">
        <v>0.0148</v>
      </c>
      <c r="I48" s="7">
        <v>4655</v>
      </c>
      <c r="J48" s="7">
        <v>348840</v>
      </c>
      <c r="K48" s="3">
        <v>15.06</v>
      </c>
      <c r="M48" s="13">
        <f t="shared" si="1"/>
        <v>74.36</v>
      </c>
      <c r="N48" s="13">
        <f t="shared" si="2"/>
        <v>72.92</v>
      </c>
      <c r="O48" s="13">
        <f t="shared" si="3"/>
        <v>71.11</v>
      </c>
      <c r="P48" s="13">
        <f t="shared" si="4"/>
        <v>74.1316666666667</v>
      </c>
    </row>
    <row r="49" spans="1:16">
      <c r="A49" s="27">
        <f t="shared" si="0"/>
        <v>2</v>
      </c>
      <c r="B49" s="2">
        <v>43325</v>
      </c>
      <c r="C49" s="3">
        <v>72.5</v>
      </c>
      <c r="D49" s="3">
        <v>74.9</v>
      </c>
      <c r="E49" s="3">
        <v>71.2</v>
      </c>
      <c r="F49" s="4">
        <v>74.2</v>
      </c>
      <c r="G49" s="4">
        <v>2.1</v>
      </c>
      <c r="H49" s="5">
        <v>0.0291</v>
      </c>
      <c r="I49" s="7">
        <v>10196</v>
      </c>
      <c r="J49" s="7">
        <v>745936</v>
      </c>
      <c r="K49" s="3">
        <v>34.19</v>
      </c>
      <c r="M49" s="13">
        <f t="shared" si="1"/>
        <v>74.08</v>
      </c>
      <c r="N49" s="13">
        <f t="shared" si="2"/>
        <v>72.53</v>
      </c>
      <c r="O49" s="13">
        <f t="shared" si="3"/>
        <v>70.82</v>
      </c>
      <c r="P49" s="13">
        <f t="shared" si="4"/>
        <v>74.1433333333333</v>
      </c>
    </row>
    <row r="50" spans="1:16">
      <c r="A50" s="27">
        <f t="shared" si="0"/>
        <v>6</v>
      </c>
      <c r="B50" s="2">
        <v>43322</v>
      </c>
      <c r="C50" s="3">
        <v>76.5</v>
      </c>
      <c r="D50" s="3">
        <v>78.4</v>
      </c>
      <c r="E50" s="3">
        <v>72.1</v>
      </c>
      <c r="F50" s="4">
        <v>72.1</v>
      </c>
      <c r="G50" s="4">
        <v>-3.6</v>
      </c>
      <c r="H50" s="5">
        <v>-0.0476</v>
      </c>
      <c r="I50" s="7">
        <v>21430</v>
      </c>
      <c r="J50" s="7">
        <v>1639630</v>
      </c>
      <c r="K50" s="3">
        <v>33.23</v>
      </c>
      <c r="M50" s="13">
        <f t="shared" si="1"/>
        <v>73.64</v>
      </c>
      <c r="N50" s="13">
        <f t="shared" si="2"/>
        <v>72.15</v>
      </c>
      <c r="O50" s="13">
        <f t="shared" si="3"/>
        <v>70.635</v>
      </c>
      <c r="P50" s="13">
        <f t="shared" si="4"/>
        <v>74.19</v>
      </c>
    </row>
    <row r="51" spans="1:16">
      <c r="A51" s="27">
        <f t="shared" si="0"/>
        <v>5</v>
      </c>
      <c r="B51" s="2">
        <v>43321</v>
      </c>
      <c r="C51" s="3">
        <v>74.2</v>
      </c>
      <c r="D51" s="3">
        <v>75.9</v>
      </c>
      <c r="E51" s="3">
        <v>73.8</v>
      </c>
      <c r="F51" s="4">
        <v>75.7</v>
      </c>
      <c r="G51" s="4">
        <v>1.2</v>
      </c>
      <c r="H51" s="5">
        <v>0.0161</v>
      </c>
      <c r="I51" s="7">
        <v>6701</v>
      </c>
      <c r="J51" s="7">
        <v>505395</v>
      </c>
      <c r="K51" s="3">
        <v>34.88</v>
      </c>
      <c r="M51" s="13">
        <f t="shared" si="1"/>
        <v>73.54</v>
      </c>
      <c r="N51" s="13">
        <f t="shared" si="2"/>
        <v>71.97</v>
      </c>
      <c r="O51" s="13">
        <f t="shared" si="3"/>
        <v>70.575</v>
      </c>
      <c r="P51" s="13">
        <f t="shared" si="4"/>
        <v>74.2383333333333</v>
      </c>
    </row>
    <row r="52" spans="1:16">
      <c r="A52" s="27">
        <f t="shared" si="0"/>
        <v>4</v>
      </c>
      <c r="B52" s="2">
        <v>43320</v>
      </c>
      <c r="C52" s="3">
        <v>74</v>
      </c>
      <c r="D52" s="3">
        <v>76</v>
      </c>
      <c r="E52" s="3">
        <v>73.3</v>
      </c>
      <c r="F52" s="4">
        <v>74.5</v>
      </c>
      <c r="G52" s="4">
        <v>0.6</v>
      </c>
      <c r="H52" s="5">
        <v>0.0081</v>
      </c>
      <c r="I52" s="7">
        <v>5972</v>
      </c>
      <c r="J52" s="7">
        <v>446998</v>
      </c>
      <c r="K52" s="3">
        <v>34.33</v>
      </c>
      <c r="M52" s="13">
        <f t="shared" si="1"/>
        <v>72.18</v>
      </c>
      <c r="N52" s="13">
        <f t="shared" si="2"/>
        <v>71.42</v>
      </c>
      <c r="O52" s="13">
        <f t="shared" si="3"/>
        <v>70.27</v>
      </c>
      <c r="P52" s="13">
        <f t="shared" si="4"/>
        <v>74.1133333333333</v>
      </c>
    </row>
    <row r="53" spans="1:16">
      <c r="A53" s="27">
        <f t="shared" si="0"/>
        <v>3</v>
      </c>
      <c r="B53" s="2">
        <v>43319</v>
      </c>
      <c r="C53" s="3">
        <v>72</v>
      </c>
      <c r="D53" s="3">
        <v>75.1</v>
      </c>
      <c r="E53" s="3">
        <v>71.5</v>
      </c>
      <c r="F53" s="4">
        <v>73.9</v>
      </c>
      <c r="G53" s="4">
        <v>1.9</v>
      </c>
      <c r="H53" s="5">
        <v>0.0264</v>
      </c>
      <c r="I53" s="7">
        <v>6275</v>
      </c>
      <c r="J53" s="7">
        <v>462873</v>
      </c>
      <c r="K53" s="3">
        <v>34.06</v>
      </c>
      <c r="M53" s="13">
        <f t="shared" si="1"/>
        <v>71.48</v>
      </c>
      <c r="N53" s="13">
        <f t="shared" si="2"/>
        <v>70.91</v>
      </c>
      <c r="O53" s="13">
        <f t="shared" si="3"/>
        <v>70.01</v>
      </c>
      <c r="P53" s="13">
        <f t="shared" si="4"/>
        <v>73.96</v>
      </c>
    </row>
    <row r="54" spans="1:16">
      <c r="A54" s="27">
        <f t="shared" si="0"/>
        <v>2</v>
      </c>
      <c r="B54" s="2">
        <v>43318</v>
      </c>
      <c r="C54" s="3">
        <v>72</v>
      </c>
      <c r="D54" s="3">
        <v>72.1</v>
      </c>
      <c r="E54" s="3">
        <v>70.6</v>
      </c>
      <c r="F54" s="4">
        <v>72</v>
      </c>
      <c r="G54" s="4">
        <v>0.4</v>
      </c>
      <c r="H54" s="5">
        <v>0.0056</v>
      </c>
      <c r="I54" s="7">
        <v>2099</v>
      </c>
      <c r="J54" s="7">
        <v>150436</v>
      </c>
      <c r="K54" s="3">
        <v>33.18</v>
      </c>
      <c r="M54" s="13">
        <f t="shared" si="1"/>
        <v>70.98</v>
      </c>
      <c r="N54" s="13">
        <f t="shared" si="2"/>
        <v>70.41</v>
      </c>
      <c r="O54" s="13">
        <f t="shared" si="3"/>
        <v>69.825</v>
      </c>
      <c r="P54" s="13">
        <f t="shared" si="4"/>
        <v>73.8</v>
      </c>
    </row>
    <row r="55" spans="1:16">
      <c r="A55" s="27">
        <f t="shared" si="0"/>
        <v>6</v>
      </c>
      <c r="B55" s="2">
        <v>43315</v>
      </c>
      <c r="C55" s="3">
        <v>69.6</v>
      </c>
      <c r="D55" s="3">
        <v>72</v>
      </c>
      <c r="E55" s="3">
        <v>68.9</v>
      </c>
      <c r="F55" s="4">
        <v>71.6</v>
      </c>
      <c r="G55" s="4">
        <v>2.7</v>
      </c>
      <c r="H55" s="5">
        <v>0.0392</v>
      </c>
      <c r="I55" s="7">
        <v>3031</v>
      </c>
      <c r="J55" s="7">
        <v>214350</v>
      </c>
      <c r="K55" s="3">
        <v>33</v>
      </c>
      <c r="M55" s="13">
        <f t="shared" si="1"/>
        <v>70.66</v>
      </c>
      <c r="N55" s="13">
        <f t="shared" si="2"/>
        <v>69.86</v>
      </c>
      <c r="O55" s="13">
        <f t="shared" si="3"/>
        <v>69.725</v>
      </c>
      <c r="P55" s="13">
        <f t="shared" si="4"/>
        <v>73.6883333333333</v>
      </c>
    </row>
    <row r="56" spans="1:16">
      <c r="A56" s="27">
        <f t="shared" si="0"/>
        <v>5</v>
      </c>
      <c r="B56" s="2">
        <v>43314</v>
      </c>
      <c r="C56" s="3">
        <v>71.3</v>
      </c>
      <c r="D56" s="3">
        <v>71.3</v>
      </c>
      <c r="E56" s="3">
        <v>68.8</v>
      </c>
      <c r="F56" s="4">
        <v>68.9</v>
      </c>
      <c r="G56" s="4">
        <v>-2.1</v>
      </c>
      <c r="H56" s="5">
        <v>-0.0296</v>
      </c>
      <c r="I56" s="7">
        <v>2133</v>
      </c>
      <c r="J56" s="7">
        <v>148092</v>
      </c>
      <c r="K56" s="3">
        <v>31.75</v>
      </c>
      <c r="M56" s="13">
        <f t="shared" si="1"/>
        <v>70.4</v>
      </c>
      <c r="N56" s="13">
        <f t="shared" si="2"/>
        <v>69.51</v>
      </c>
      <c r="O56" s="13">
        <f t="shared" si="3"/>
        <v>69.57</v>
      </c>
      <c r="P56" s="13">
        <f t="shared" si="4"/>
        <v>73.5833333333333</v>
      </c>
    </row>
    <row r="57" spans="1:16">
      <c r="A57" s="27">
        <f t="shared" si="0"/>
        <v>4</v>
      </c>
      <c r="B57" s="2">
        <v>43313</v>
      </c>
      <c r="C57" s="3">
        <v>72</v>
      </c>
      <c r="D57" s="3">
        <v>72</v>
      </c>
      <c r="E57" s="3">
        <v>70.9</v>
      </c>
      <c r="F57" s="4">
        <v>71</v>
      </c>
      <c r="G57" s="4">
        <v>-0.4</v>
      </c>
      <c r="H57" s="5">
        <v>-0.0056</v>
      </c>
      <c r="I57" s="7">
        <v>1905</v>
      </c>
      <c r="J57" s="7">
        <v>135949</v>
      </c>
      <c r="K57" s="3">
        <v>32.72</v>
      </c>
      <c r="M57" s="13">
        <f t="shared" si="1"/>
        <v>70.66</v>
      </c>
      <c r="N57" s="13">
        <f t="shared" si="2"/>
        <v>69.53</v>
      </c>
      <c r="O57" s="13">
        <f t="shared" si="3"/>
        <v>69.43</v>
      </c>
      <c r="P57" s="13">
        <f t="shared" si="4"/>
        <v>73.4666666666667</v>
      </c>
    </row>
    <row r="58" spans="1:16">
      <c r="A58" s="27">
        <f t="shared" si="0"/>
        <v>3</v>
      </c>
      <c r="B58" s="2">
        <v>43312</v>
      </c>
      <c r="C58" s="3">
        <v>70.6</v>
      </c>
      <c r="D58" s="3">
        <v>72</v>
      </c>
      <c r="E58" s="3">
        <v>70.6</v>
      </c>
      <c r="F58" s="4">
        <v>71.4</v>
      </c>
      <c r="G58" s="4">
        <v>1</v>
      </c>
      <c r="H58" s="5">
        <v>0.0142</v>
      </c>
      <c r="I58" s="7">
        <v>2932</v>
      </c>
      <c r="J58" s="7">
        <v>209489</v>
      </c>
      <c r="K58" s="3">
        <v>32.9</v>
      </c>
      <c r="M58" s="13">
        <f t="shared" si="1"/>
        <v>70.34</v>
      </c>
      <c r="N58" s="13">
        <f t="shared" si="2"/>
        <v>69.3</v>
      </c>
      <c r="O58" s="13">
        <f t="shared" si="3"/>
        <v>69.4</v>
      </c>
      <c r="P58" s="13">
        <f t="shared" si="4"/>
        <v>73.3</v>
      </c>
    </row>
    <row r="59" spans="1:16">
      <c r="A59" s="27">
        <f t="shared" si="0"/>
        <v>2</v>
      </c>
      <c r="B59" s="2">
        <v>43311</v>
      </c>
      <c r="C59" s="3">
        <v>71</v>
      </c>
      <c r="D59" s="3">
        <v>71.9</v>
      </c>
      <c r="E59" s="3">
        <v>70.1</v>
      </c>
      <c r="F59" s="4">
        <v>70.4</v>
      </c>
      <c r="G59" s="4">
        <v>0.1</v>
      </c>
      <c r="H59" s="5">
        <v>0.0014</v>
      </c>
      <c r="I59" s="7">
        <v>2757</v>
      </c>
      <c r="J59" s="7">
        <v>195569</v>
      </c>
      <c r="K59" s="3">
        <v>32.44</v>
      </c>
      <c r="M59" s="13">
        <f t="shared" si="1"/>
        <v>69.84</v>
      </c>
      <c r="N59" s="13">
        <f t="shared" si="2"/>
        <v>69.11</v>
      </c>
      <c r="O59" s="13">
        <f t="shared" si="3"/>
        <v>69.45</v>
      </c>
      <c r="P59" s="13">
        <f t="shared" si="4"/>
        <v>73.1183333333333</v>
      </c>
    </row>
    <row r="60" spans="1:16">
      <c r="A60" s="27">
        <f t="shared" si="0"/>
        <v>6</v>
      </c>
      <c r="B60" s="2">
        <v>43308</v>
      </c>
      <c r="C60" s="3">
        <v>71</v>
      </c>
      <c r="D60" s="3">
        <v>71.1</v>
      </c>
      <c r="E60" s="3">
        <v>70.2</v>
      </c>
      <c r="F60" s="4">
        <v>70.3</v>
      </c>
      <c r="G60" s="4">
        <v>0.1</v>
      </c>
      <c r="H60" s="5">
        <v>0.0014</v>
      </c>
      <c r="I60" s="7">
        <v>1519</v>
      </c>
      <c r="J60" s="7">
        <v>107197</v>
      </c>
      <c r="K60" s="3">
        <v>32.4</v>
      </c>
      <c r="M60" s="13">
        <f t="shared" si="1"/>
        <v>69.06</v>
      </c>
      <c r="N60" s="13">
        <f t="shared" si="2"/>
        <v>69.12</v>
      </c>
      <c r="O60" s="13">
        <f t="shared" si="3"/>
        <v>69.68</v>
      </c>
      <c r="P60" s="13">
        <f t="shared" si="4"/>
        <v>72.9666666666667</v>
      </c>
    </row>
    <row r="61" spans="1:16">
      <c r="A61" s="27">
        <f t="shared" si="0"/>
        <v>5</v>
      </c>
      <c r="B61" s="2">
        <v>43307</v>
      </c>
      <c r="C61" s="3">
        <v>70</v>
      </c>
      <c r="D61" s="3">
        <v>70.6</v>
      </c>
      <c r="E61" s="3">
        <v>69.3</v>
      </c>
      <c r="F61" s="4">
        <v>70.2</v>
      </c>
      <c r="G61" s="4">
        <v>0.8</v>
      </c>
      <c r="H61" s="5">
        <v>0.0115</v>
      </c>
      <c r="I61" s="7">
        <v>1859</v>
      </c>
      <c r="J61" s="7">
        <v>130151</v>
      </c>
      <c r="K61" s="3">
        <v>32.35</v>
      </c>
      <c r="M61" s="13">
        <f t="shared" si="1"/>
        <v>68.62</v>
      </c>
      <c r="N61" s="13">
        <f t="shared" si="2"/>
        <v>69.18</v>
      </c>
      <c r="O61" s="13">
        <f t="shared" si="3"/>
        <v>70.03</v>
      </c>
      <c r="P61" s="13">
        <f t="shared" si="4"/>
        <v>72.8366666666667</v>
      </c>
    </row>
    <row r="62" spans="1:16">
      <c r="A62" s="27">
        <f t="shared" si="0"/>
        <v>4</v>
      </c>
      <c r="B62" s="2">
        <v>43306</v>
      </c>
      <c r="C62" s="3">
        <v>69.5</v>
      </c>
      <c r="D62" s="3">
        <v>70.7</v>
      </c>
      <c r="E62" s="3">
        <v>68.6</v>
      </c>
      <c r="F62" s="4">
        <v>69.4</v>
      </c>
      <c r="G62" s="4">
        <v>0.5</v>
      </c>
      <c r="H62" s="5">
        <v>0.0073</v>
      </c>
      <c r="I62" s="7">
        <v>2419</v>
      </c>
      <c r="J62" s="7">
        <v>168889</v>
      </c>
      <c r="K62" s="3">
        <v>31.98</v>
      </c>
      <c r="M62" s="13">
        <f t="shared" si="1"/>
        <v>68.4</v>
      </c>
      <c r="N62" s="13">
        <f t="shared" si="2"/>
        <v>69.12</v>
      </c>
      <c r="O62" s="13">
        <f t="shared" si="3"/>
        <v>70.28</v>
      </c>
      <c r="P62" s="13">
        <f t="shared" si="4"/>
        <v>72.74</v>
      </c>
    </row>
    <row r="63" spans="1:16">
      <c r="A63" s="27">
        <f t="shared" si="0"/>
        <v>3</v>
      </c>
      <c r="B63" s="2">
        <v>43305</v>
      </c>
      <c r="C63" s="3">
        <v>67.1</v>
      </c>
      <c r="D63" s="3">
        <v>69.5</v>
      </c>
      <c r="E63" s="3">
        <v>66.6</v>
      </c>
      <c r="F63" s="4">
        <v>68.9</v>
      </c>
      <c r="G63" s="4">
        <v>2.4</v>
      </c>
      <c r="H63" s="5">
        <v>0.0361</v>
      </c>
      <c r="I63" s="7">
        <v>2821</v>
      </c>
      <c r="J63" s="7">
        <v>192596</v>
      </c>
      <c r="K63" s="3">
        <v>31.75</v>
      </c>
      <c r="M63" s="13">
        <f t="shared" si="1"/>
        <v>68.26</v>
      </c>
      <c r="N63" s="13">
        <f t="shared" si="2"/>
        <v>69.11</v>
      </c>
      <c r="O63" s="13">
        <f t="shared" si="3"/>
        <v>70.625</v>
      </c>
      <c r="P63" s="13">
        <f t="shared" si="4"/>
        <v>72.6766666666667</v>
      </c>
    </row>
    <row r="64" spans="1:16">
      <c r="A64" s="27">
        <f t="shared" si="0"/>
        <v>2</v>
      </c>
      <c r="B64" s="2">
        <v>43304</v>
      </c>
      <c r="C64" s="3">
        <v>68.2</v>
      </c>
      <c r="D64" s="3">
        <v>68.4</v>
      </c>
      <c r="E64" s="3">
        <v>65.9</v>
      </c>
      <c r="F64" s="4">
        <v>66.5</v>
      </c>
      <c r="G64" s="4">
        <v>-1.6</v>
      </c>
      <c r="H64" s="5">
        <v>-0.0235</v>
      </c>
      <c r="I64" s="7">
        <v>2006</v>
      </c>
      <c r="J64" s="7">
        <v>133746</v>
      </c>
      <c r="K64" s="3">
        <v>30.65</v>
      </c>
      <c r="M64" s="13">
        <f t="shared" si="1"/>
        <v>68.38</v>
      </c>
      <c r="N64" s="13">
        <f t="shared" si="2"/>
        <v>69.24</v>
      </c>
      <c r="O64" s="13">
        <f t="shared" si="3"/>
        <v>71.03</v>
      </c>
      <c r="P64" s="13">
        <f t="shared" si="4"/>
        <v>72.5233333333333</v>
      </c>
    </row>
    <row r="65" spans="1:16">
      <c r="A65" s="27">
        <f t="shared" si="0"/>
        <v>6</v>
      </c>
      <c r="B65" s="2">
        <v>43301</v>
      </c>
      <c r="C65" s="3">
        <v>69.3</v>
      </c>
      <c r="D65" s="3">
        <v>69.8</v>
      </c>
      <c r="E65" s="3">
        <v>68</v>
      </c>
      <c r="F65" s="4">
        <v>68.1</v>
      </c>
      <c r="G65" s="4">
        <v>-1</v>
      </c>
      <c r="H65" s="5">
        <v>-0.0145</v>
      </c>
      <c r="I65" s="7">
        <v>1407</v>
      </c>
      <c r="J65" s="7">
        <v>96518</v>
      </c>
      <c r="K65" s="3">
        <v>31.38</v>
      </c>
      <c r="M65" s="13">
        <f t="shared" si="1"/>
        <v>69.18</v>
      </c>
      <c r="N65" s="13">
        <f t="shared" si="2"/>
        <v>69.59</v>
      </c>
      <c r="O65" s="13">
        <f t="shared" si="3"/>
        <v>71.52</v>
      </c>
      <c r="P65" s="13">
        <f t="shared" si="4"/>
        <v>72.41</v>
      </c>
    </row>
    <row r="66" spans="1:16">
      <c r="A66" s="27">
        <f t="shared" si="0"/>
        <v>5</v>
      </c>
      <c r="B66" s="2">
        <v>43300</v>
      </c>
      <c r="C66" s="3">
        <v>69.3</v>
      </c>
      <c r="D66" s="3">
        <v>69.8</v>
      </c>
      <c r="E66" s="3">
        <v>68.7</v>
      </c>
      <c r="F66" s="4">
        <v>69.1</v>
      </c>
      <c r="G66" s="4">
        <v>0.4</v>
      </c>
      <c r="H66" s="5">
        <v>0.0058</v>
      </c>
      <c r="I66" s="3">
        <v>939</v>
      </c>
      <c r="J66" s="7">
        <v>64992</v>
      </c>
      <c r="K66" s="3">
        <v>31.84</v>
      </c>
      <c r="M66" s="13">
        <f t="shared" si="1"/>
        <v>69.74</v>
      </c>
      <c r="N66" s="13">
        <f t="shared" si="2"/>
        <v>69.63</v>
      </c>
      <c r="O66" s="13">
        <f t="shared" si="3"/>
        <v>71.845</v>
      </c>
      <c r="P66" s="13">
        <f t="shared" si="4"/>
        <v>72.3066666666667</v>
      </c>
    </row>
    <row r="67" spans="1:16">
      <c r="A67" s="27">
        <f t="shared" si="0"/>
        <v>4</v>
      </c>
      <c r="B67" s="2">
        <v>43299</v>
      </c>
      <c r="C67" s="3">
        <v>69.8</v>
      </c>
      <c r="D67" s="3">
        <v>70.3</v>
      </c>
      <c r="E67" s="3">
        <v>68.3</v>
      </c>
      <c r="F67" s="4">
        <v>68.7</v>
      </c>
      <c r="G67" s="4">
        <v>-0.8</v>
      </c>
      <c r="H67" s="5">
        <v>-0.0115</v>
      </c>
      <c r="I67" s="7">
        <v>1549</v>
      </c>
      <c r="J67" s="7">
        <v>107381</v>
      </c>
      <c r="K67" s="3">
        <v>31.66</v>
      </c>
      <c r="M67" s="13">
        <f t="shared" si="1"/>
        <v>69.84</v>
      </c>
      <c r="N67" s="13">
        <f t="shared" si="2"/>
        <v>69.33</v>
      </c>
      <c r="O67" s="13">
        <f t="shared" si="3"/>
        <v>72.18</v>
      </c>
      <c r="P67" s="13">
        <f t="shared" si="4"/>
        <v>72.17</v>
      </c>
    </row>
    <row r="68" spans="1:16">
      <c r="A68" s="27">
        <f t="shared" si="0"/>
        <v>3</v>
      </c>
      <c r="B68" s="2">
        <v>43298</v>
      </c>
      <c r="C68" s="3">
        <v>70.9</v>
      </c>
      <c r="D68" s="3">
        <v>71.1</v>
      </c>
      <c r="E68" s="3">
        <v>69.5</v>
      </c>
      <c r="F68" s="4">
        <v>69.5</v>
      </c>
      <c r="G68" s="4">
        <v>-1</v>
      </c>
      <c r="H68" s="5">
        <v>-0.0142</v>
      </c>
      <c r="I68" s="7">
        <v>1181</v>
      </c>
      <c r="J68" s="7">
        <v>82881</v>
      </c>
      <c r="K68" s="3">
        <v>32.03</v>
      </c>
      <c r="M68" s="13">
        <f t="shared" si="1"/>
        <v>69.96</v>
      </c>
      <c r="N68" s="13">
        <f t="shared" si="2"/>
        <v>69.5</v>
      </c>
      <c r="O68" s="13">
        <f t="shared" si="3"/>
        <v>72.51</v>
      </c>
      <c r="P68" s="13">
        <f t="shared" si="4"/>
        <v>72.105</v>
      </c>
    </row>
    <row r="69" spans="1:16">
      <c r="A69" s="27">
        <f t="shared" ref="A69:A132" si="5">WEEKDAY(B69,1)</f>
        <v>2</v>
      </c>
      <c r="B69" s="2">
        <v>43297</v>
      </c>
      <c r="C69" s="3">
        <v>71.2</v>
      </c>
      <c r="D69" s="3">
        <v>71.6</v>
      </c>
      <c r="E69" s="3">
        <v>69.8</v>
      </c>
      <c r="F69" s="4">
        <v>70.5</v>
      </c>
      <c r="G69" s="4">
        <v>-0.4</v>
      </c>
      <c r="H69" s="5">
        <v>-0.0056</v>
      </c>
      <c r="I69" s="7">
        <v>1663</v>
      </c>
      <c r="J69" s="7">
        <v>117458</v>
      </c>
      <c r="K69" s="3">
        <v>32.49</v>
      </c>
      <c r="M69" s="13">
        <f t="shared" ref="M69:M132" si="6">SUM(F69:F73)/5</f>
        <v>70.1</v>
      </c>
      <c r="N69" s="13">
        <f t="shared" ref="N69:N132" si="7">SUM(F69:F78)/10</f>
        <v>69.79</v>
      </c>
      <c r="O69" s="13">
        <f t="shared" ref="O69:O132" si="8">SUM(F69:F88)/20</f>
        <v>72.91</v>
      </c>
      <c r="P69" s="13">
        <f t="shared" ref="P69:P132" si="9">SUM(F69:F128)/60</f>
        <v>72.055</v>
      </c>
    </row>
    <row r="70" spans="1:16">
      <c r="A70" s="27">
        <f t="shared" si="5"/>
        <v>6</v>
      </c>
      <c r="B70" s="2">
        <v>43294</v>
      </c>
      <c r="C70" s="3">
        <v>70.5</v>
      </c>
      <c r="D70" s="3">
        <v>72</v>
      </c>
      <c r="E70" s="3">
        <v>70.3</v>
      </c>
      <c r="F70" s="4">
        <v>70.9</v>
      </c>
      <c r="G70" s="4">
        <v>1.3</v>
      </c>
      <c r="H70" s="5">
        <v>0.0187</v>
      </c>
      <c r="I70" s="7">
        <v>3491</v>
      </c>
      <c r="J70" s="7">
        <v>248063</v>
      </c>
      <c r="K70" s="3">
        <v>32.67</v>
      </c>
      <c r="M70" s="13">
        <f t="shared" si="6"/>
        <v>70</v>
      </c>
      <c r="N70" s="13">
        <f t="shared" si="7"/>
        <v>70.24</v>
      </c>
      <c r="O70" s="13">
        <f t="shared" si="8"/>
        <v>73.35</v>
      </c>
      <c r="P70" s="13">
        <f t="shared" si="9"/>
        <v>71.9633333333333</v>
      </c>
    </row>
    <row r="71" spans="1:16">
      <c r="A71" s="27">
        <f t="shared" si="5"/>
        <v>5</v>
      </c>
      <c r="B71" s="2">
        <v>43293</v>
      </c>
      <c r="C71" s="3">
        <v>69.2</v>
      </c>
      <c r="D71" s="3">
        <v>70.7</v>
      </c>
      <c r="E71" s="3">
        <v>69.2</v>
      </c>
      <c r="F71" s="4">
        <v>69.6</v>
      </c>
      <c r="G71" s="4">
        <v>0.3</v>
      </c>
      <c r="H71" s="5">
        <v>0.0043</v>
      </c>
      <c r="I71" s="7">
        <v>1813</v>
      </c>
      <c r="J71" s="7">
        <v>126870</v>
      </c>
      <c r="K71" s="3">
        <v>32.07</v>
      </c>
      <c r="M71" s="13">
        <f t="shared" si="6"/>
        <v>69.52</v>
      </c>
      <c r="N71" s="13">
        <f t="shared" si="7"/>
        <v>70.88</v>
      </c>
      <c r="O71" s="13">
        <f t="shared" si="8"/>
        <v>73.755</v>
      </c>
      <c r="P71" s="13">
        <f t="shared" si="9"/>
        <v>71.87</v>
      </c>
    </row>
    <row r="72" spans="1:16">
      <c r="A72" s="27">
        <f t="shared" si="5"/>
        <v>4</v>
      </c>
      <c r="B72" s="2">
        <v>43292</v>
      </c>
      <c r="C72" s="3">
        <v>69.5</v>
      </c>
      <c r="D72" s="3">
        <v>70.8</v>
      </c>
      <c r="E72" s="3">
        <v>69.1</v>
      </c>
      <c r="F72" s="4">
        <v>69.3</v>
      </c>
      <c r="G72" s="4">
        <v>-0.9</v>
      </c>
      <c r="H72" s="5">
        <v>-0.0128</v>
      </c>
      <c r="I72" s="7">
        <v>1741</v>
      </c>
      <c r="J72" s="7">
        <v>121445</v>
      </c>
      <c r="K72" s="3">
        <v>31.94</v>
      </c>
      <c r="M72" s="13">
        <f t="shared" si="6"/>
        <v>68.82</v>
      </c>
      <c r="N72" s="13">
        <f t="shared" si="7"/>
        <v>71.44</v>
      </c>
      <c r="O72" s="13">
        <f t="shared" si="8"/>
        <v>74.41</v>
      </c>
      <c r="P72" s="13">
        <f t="shared" si="9"/>
        <v>71.755</v>
      </c>
    </row>
    <row r="73" spans="1:16">
      <c r="A73" s="27">
        <f t="shared" si="5"/>
        <v>3</v>
      </c>
      <c r="B73" s="2">
        <v>43291</v>
      </c>
      <c r="C73" s="3">
        <v>70.6</v>
      </c>
      <c r="D73" s="3">
        <v>71.3</v>
      </c>
      <c r="E73" s="3">
        <v>68.5</v>
      </c>
      <c r="F73" s="4">
        <v>70.2</v>
      </c>
      <c r="G73" s="4">
        <v>0.2</v>
      </c>
      <c r="H73" s="5">
        <v>0.0029</v>
      </c>
      <c r="I73" s="7">
        <v>3348</v>
      </c>
      <c r="J73" s="7">
        <v>233805</v>
      </c>
      <c r="K73" s="3">
        <v>32.35</v>
      </c>
      <c r="M73" s="13">
        <f t="shared" si="6"/>
        <v>69.04</v>
      </c>
      <c r="N73" s="13">
        <f t="shared" si="7"/>
        <v>72.14</v>
      </c>
      <c r="O73" s="13">
        <f t="shared" si="8"/>
        <v>74.83</v>
      </c>
      <c r="P73" s="13">
        <f t="shared" si="9"/>
        <v>71.7433333333334</v>
      </c>
    </row>
    <row r="74" spans="1:16">
      <c r="A74" s="27">
        <f t="shared" si="5"/>
        <v>2</v>
      </c>
      <c r="B74" s="2">
        <v>43290</v>
      </c>
      <c r="C74" s="3">
        <v>68.6</v>
      </c>
      <c r="D74" s="3">
        <v>70.2</v>
      </c>
      <c r="E74" s="3">
        <v>67.2</v>
      </c>
      <c r="F74" s="4">
        <v>70</v>
      </c>
      <c r="G74" s="4">
        <v>1.5</v>
      </c>
      <c r="H74" s="5">
        <v>0.0219</v>
      </c>
      <c r="I74" s="7">
        <v>2852</v>
      </c>
      <c r="J74" s="7">
        <v>195984</v>
      </c>
      <c r="K74" s="3">
        <v>32.26</v>
      </c>
      <c r="M74" s="13">
        <f t="shared" si="6"/>
        <v>69.48</v>
      </c>
      <c r="N74" s="13">
        <f t="shared" si="7"/>
        <v>72.82</v>
      </c>
      <c r="O74" s="13">
        <f t="shared" si="8"/>
        <v>75.205</v>
      </c>
      <c r="P74" s="13">
        <f t="shared" si="9"/>
        <v>71.7566666666667</v>
      </c>
    </row>
    <row r="75" spans="1:16">
      <c r="A75" s="27">
        <f t="shared" si="5"/>
        <v>6</v>
      </c>
      <c r="B75" s="2">
        <v>43287</v>
      </c>
      <c r="C75" s="3">
        <v>67.4</v>
      </c>
      <c r="D75" s="3">
        <v>68.7</v>
      </c>
      <c r="E75" s="3">
        <v>66</v>
      </c>
      <c r="F75" s="4">
        <v>68.5</v>
      </c>
      <c r="G75" s="4">
        <v>2.4</v>
      </c>
      <c r="H75" s="5">
        <v>0.0363</v>
      </c>
      <c r="I75" s="7">
        <v>3990</v>
      </c>
      <c r="J75" s="7">
        <v>268735</v>
      </c>
      <c r="K75" s="3">
        <v>31.57</v>
      </c>
      <c r="M75" s="13">
        <f t="shared" si="6"/>
        <v>70.48</v>
      </c>
      <c r="N75" s="13">
        <f t="shared" si="7"/>
        <v>73.45</v>
      </c>
      <c r="O75" s="13">
        <f t="shared" si="8"/>
        <v>75.67</v>
      </c>
      <c r="P75" s="13">
        <f t="shared" si="9"/>
        <v>71.7766666666667</v>
      </c>
    </row>
    <row r="76" spans="1:16">
      <c r="A76" s="27">
        <f t="shared" si="5"/>
        <v>5</v>
      </c>
      <c r="B76" s="2">
        <v>43286</v>
      </c>
      <c r="C76" s="3">
        <v>70.5</v>
      </c>
      <c r="D76" s="3">
        <v>70.6</v>
      </c>
      <c r="E76" s="3">
        <v>66</v>
      </c>
      <c r="F76" s="4">
        <v>66.1</v>
      </c>
      <c r="G76" s="4">
        <v>-4.3</v>
      </c>
      <c r="H76" s="5">
        <v>-0.0611</v>
      </c>
      <c r="I76" s="7">
        <v>5653</v>
      </c>
      <c r="J76" s="7">
        <v>383742</v>
      </c>
      <c r="K76" s="3">
        <v>30.46</v>
      </c>
      <c r="M76" s="13">
        <f t="shared" si="6"/>
        <v>72.24</v>
      </c>
      <c r="N76" s="13">
        <f t="shared" si="7"/>
        <v>74.06</v>
      </c>
      <c r="O76" s="13">
        <f t="shared" si="8"/>
        <v>76.195</v>
      </c>
      <c r="P76" s="13">
        <f t="shared" si="9"/>
        <v>71.8583333333333</v>
      </c>
    </row>
    <row r="77" spans="1:16">
      <c r="A77" s="27">
        <f t="shared" si="5"/>
        <v>4</v>
      </c>
      <c r="B77" s="2">
        <v>43285</v>
      </c>
      <c r="C77" s="3">
        <v>73</v>
      </c>
      <c r="D77" s="3">
        <v>73.9</v>
      </c>
      <c r="E77" s="3">
        <v>70.2</v>
      </c>
      <c r="F77" s="4">
        <v>70.4</v>
      </c>
      <c r="G77" s="4">
        <v>-2</v>
      </c>
      <c r="H77" s="5">
        <v>-0.0276</v>
      </c>
      <c r="I77" s="7">
        <v>3182</v>
      </c>
      <c r="J77" s="7">
        <v>228313</v>
      </c>
      <c r="K77" s="3">
        <v>32.44</v>
      </c>
      <c r="M77" s="13">
        <f t="shared" si="6"/>
        <v>74.06</v>
      </c>
      <c r="N77" s="13">
        <f t="shared" si="7"/>
        <v>75.03</v>
      </c>
      <c r="O77" s="13">
        <f t="shared" si="8"/>
        <v>76.94</v>
      </c>
      <c r="P77" s="13">
        <f t="shared" si="9"/>
        <v>71.9733333333333</v>
      </c>
    </row>
    <row r="78" spans="1:16">
      <c r="A78" s="27">
        <f t="shared" si="5"/>
        <v>3</v>
      </c>
      <c r="B78" s="2">
        <v>43284</v>
      </c>
      <c r="C78" s="3">
        <v>75.4</v>
      </c>
      <c r="D78" s="3">
        <v>76</v>
      </c>
      <c r="E78" s="3">
        <v>72</v>
      </c>
      <c r="F78" s="4">
        <v>72.4</v>
      </c>
      <c r="G78" s="4">
        <v>-2.6</v>
      </c>
      <c r="H78" s="5">
        <v>-0.0347</v>
      </c>
      <c r="I78" s="7">
        <v>2994</v>
      </c>
      <c r="J78" s="7">
        <v>220637</v>
      </c>
      <c r="K78" s="3">
        <v>33.36</v>
      </c>
      <c r="M78" s="13">
        <f t="shared" si="6"/>
        <v>75.24</v>
      </c>
      <c r="N78" s="13">
        <f t="shared" si="7"/>
        <v>75.52</v>
      </c>
      <c r="O78" s="13">
        <f t="shared" si="8"/>
        <v>77.28</v>
      </c>
      <c r="P78" s="13">
        <f t="shared" si="9"/>
        <v>72.11</v>
      </c>
    </row>
    <row r="79" spans="1:16">
      <c r="A79" s="27">
        <f t="shared" si="5"/>
        <v>2</v>
      </c>
      <c r="B79" s="2">
        <v>43283</v>
      </c>
      <c r="C79" s="3">
        <v>77.6</v>
      </c>
      <c r="D79" s="3">
        <v>77.8</v>
      </c>
      <c r="E79" s="3">
        <v>74.8</v>
      </c>
      <c r="F79" s="4">
        <v>75</v>
      </c>
      <c r="G79" s="4">
        <v>-2.3</v>
      </c>
      <c r="H79" s="5">
        <v>-0.0298</v>
      </c>
      <c r="I79" s="7">
        <v>2443</v>
      </c>
      <c r="J79" s="7">
        <v>186026</v>
      </c>
      <c r="K79" s="3">
        <v>34.56</v>
      </c>
      <c r="M79" s="13">
        <f t="shared" si="6"/>
        <v>76.16</v>
      </c>
      <c r="N79" s="13">
        <f t="shared" si="7"/>
        <v>76.03</v>
      </c>
      <c r="O79" s="13">
        <f t="shared" si="8"/>
        <v>77.555</v>
      </c>
      <c r="P79" s="13">
        <f t="shared" si="9"/>
        <v>72.1966666666667</v>
      </c>
    </row>
    <row r="80" spans="1:16">
      <c r="A80" s="27">
        <f t="shared" si="5"/>
        <v>6</v>
      </c>
      <c r="B80" s="2">
        <v>43280</v>
      </c>
      <c r="C80" s="3">
        <v>76.2</v>
      </c>
      <c r="D80" s="3">
        <v>77.4</v>
      </c>
      <c r="E80" s="3">
        <v>75.9</v>
      </c>
      <c r="F80" s="4">
        <v>77.3</v>
      </c>
      <c r="G80" s="4">
        <v>2.1</v>
      </c>
      <c r="H80" s="5">
        <v>0.0279</v>
      </c>
      <c r="I80" s="7">
        <v>1736</v>
      </c>
      <c r="J80" s="7">
        <v>132907</v>
      </c>
      <c r="K80" s="3">
        <v>35.62</v>
      </c>
      <c r="M80" s="13">
        <f t="shared" si="6"/>
        <v>76.42</v>
      </c>
      <c r="N80" s="13">
        <f t="shared" si="7"/>
        <v>76.46</v>
      </c>
      <c r="O80" s="13">
        <f t="shared" si="8"/>
        <v>77.68</v>
      </c>
      <c r="P80" s="13">
        <f t="shared" si="9"/>
        <v>72.2</v>
      </c>
    </row>
    <row r="81" spans="1:16">
      <c r="A81" s="27">
        <f t="shared" si="5"/>
        <v>5</v>
      </c>
      <c r="B81" s="2">
        <v>43279</v>
      </c>
      <c r="C81" s="3">
        <v>76.1</v>
      </c>
      <c r="D81" s="3">
        <v>77.2</v>
      </c>
      <c r="E81" s="3">
        <v>75.1</v>
      </c>
      <c r="F81" s="4">
        <v>75.2</v>
      </c>
      <c r="G81" s="4">
        <v>-1.1</v>
      </c>
      <c r="H81" s="5">
        <v>-0.0144</v>
      </c>
      <c r="I81" s="7">
        <v>2260</v>
      </c>
      <c r="J81" s="7">
        <v>171610</v>
      </c>
      <c r="K81" s="3">
        <v>34.65</v>
      </c>
      <c r="M81" s="13">
        <f t="shared" si="6"/>
        <v>75.88</v>
      </c>
      <c r="N81" s="13">
        <f t="shared" si="7"/>
        <v>76.63</v>
      </c>
      <c r="O81" s="13">
        <f t="shared" si="8"/>
        <v>77.645</v>
      </c>
      <c r="P81" s="13">
        <f t="shared" si="9"/>
        <v>72.2083333333334</v>
      </c>
    </row>
    <row r="82" spans="1:16">
      <c r="A82" s="27">
        <f t="shared" si="5"/>
        <v>4</v>
      </c>
      <c r="B82" s="2">
        <v>43278</v>
      </c>
      <c r="C82" s="3">
        <v>77.5</v>
      </c>
      <c r="D82" s="3">
        <v>79</v>
      </c>
      <c r="E82" s="3">
        <v>76.3</v>
      </c>
      <c r="F82" s="4">
        <v>76.3</v>
      </c>
      <c r="G82" s="4">
        <v>-0.7</v>
      </c>
      <c r="H82" s="5">
        <v>-0.0091</v>
      </c>
      <c r="I82" s="7">
        <v>3805</v>
      </c>
      <c r="J82" s="7">
        <v>296765</v>
      </c>
      <c r="K82" s="3">
        <v>35.16</v>
      </c>
      <c r="M82" s="13">
        <f t="shared" si="6"/>
        <v>76</v>
      </c>
      <c r="N82" s="13">
        <f t="shared" si="7"/>
        <v>77.38</v>
      </c>
      <c r="O82" s="13">
        <f t="shared" si="8"/>
        <v>77.8</v>
      </c>
      <c r="P82" s="13">
        <f t="shared" si="9"/>
        <v>72.2533333333333</v>
      </c>
    </row>
    <row r="83" spans="1:16">
      <c r="A83" s="27">
        <f t="shared" si="5"/>
        <v>3</v>
      </c>
      <c r="B83" s="2">
        <v>43277</v>
      </c>
      <c r="C83" s="3">
        <v>75.4</v>
      </c>
      <c r="D83" s="3">
        <v>77</v>
      </c>
      <c r="E83" s="3">
        <v>74.7</v>
      </c>
      <c r="F83" s="4">
        <v>77</v>
      </c>
      <c r="G83" s="4">
        <v>0.7</v>
      </c>
      <c r="H83" s="5">
        <v>0.0092</v>
      </c>
      <c r="I83" s="7">
        <v>1719</v>
      </c>
      <c r="J83" s="7">
        <v>130063</v>
      </c>
      <c r="K83" s="3">
        <v>35.48</v>
      </c>
      <c r="M83" s="13">
        <f t="shared" si="6"/>
        <v>75.8</v>
      </c>
      <c r="N83" s="13">
        <f t="shared" si="7"/>
        <v>77.52</v>
      </c>
      <c r="O83" s="13">
        <f t="shared" si="8"/>
        <v>77.87</v>
      </c>
      <c r="P83" s="13">
        <f t="shared" si="9"/>
        <v>72.2383333333333</v>
      </c>
    </row>
    <row r="84" spans="1:16">
      <c r="A84" s="27">
        <f t="shared" si="5"/>
        <v>2</v>
      </c>
      <c r="B84" s="2">
        <v>43276</v>
      </c>
      <c r="C84" s="3">
        <v>75</v>
      </c>
      <c r="D84" s="3">
        <v>76.9</v>
      </c>
      <c r="E84" s="3">
        <v>75</v>
      </c>
      <c r="F84" s="4">
        <v>76.3</v>
      </c>
      <c r="G84" s="4">
        <v>1.7</v>
      </c>
      <c r="H84" s="5">
        <v>0.0228</v>
      </c>
      <c r="I84" s="7">
        <v>2951</v>
      </c>
      <c r="J84" s="7">
        <v>224640</v>
      </c>
      <c r="K84" s="3">
        <v>35.16</v>
      </c>
      <c r="M84" s="13">
        <f t="shared" si="6"/>
        <v>75.9</v>
      </c>
      <c r="N84" s="13">
        <f t="shared" si="7"/>
        <v>77.59</v>
      </c>
      <c r="O84" s="13">
        <f t="shared" si="8"/>
        <v>78.055</v>
      </c>
      <c r="P84" s="13">
        <f t="shared" si="9"/>
        <v>72.21</v>
      </c>
    </row>
    <row r="85" spans="1:16">
      <c r="A85" s="27">
        <f t="shared" si="5"/>
        <v>6</v>
      </c>
      <c r="B85" s="2">
        <v>43273</v>
      </c>
      <c r="C85" s="3">
        <v>75.7</v>
      </c>
      <c r="D85" s="3">
        <v>75.7</v>
      </c>
      <c r="E85" s="3">
        <v>73.5</v>
      </c>
      <c r="F85" s="4">
        <v>74.6</v>
      </c>
      <c r="G85" s="4">
        <v>-1.2</v>
      </c>
      <c r="H85" s="5">
        <v>-0.0158</v>
      </c>
      <c r="I85" s="7">
        <v>2915</v>
      </c>
      <c r="J85" s="7">
        <v>217705</v>
      </c>
      <c r="K85" s="3">
        <v>34.38</v>
      </c>
      <c r="M85" s="13">
        <f t="shared" si="6"/>
        <v>76.5</v>
      </c>
      <c r="N85" s="13">
        <f t="shared" si="7"/>
        <v>77.89</v>
      </c>
      <c r="O85" s="13">
        <f t="shared" si="8"/>
        <v>78.34</v>
      </c>
      <c r="P85" s="13">
        <f t="shared" si="9"/>
        <v>72.1966666666667</v>
      </c>
    </row>
    <row r="86" spans="1:16">
      <c r="A86" s="27">
        <f t="shared" si="5"/>
        <v>5</v>
      </c>
      <c r="B86" s="2">
        <v>43272</v>
      </c>
      <c r="C86" s="3">
        <v>76.2</v>
      </c>
      <c r="D86" s="3">
        <v>77.6</v>
      </c>
      <c r="E86" s="3">
        <v>75.7</v>
      </c>
      <c r="F86" s="4">
        <v>75.8</v>
      </c>
      <c r="G86" s="4">
        <v>0.5</v>
      </c>
      <c r="H86" s="5">
        <v>0.0066</v>
      </c>
      <c r="I86" s="7">
        <v>2864</v>
      </c>
      <c r="J86" s="7">
        <v>218972</v>
      </c>
      <c r="K86" s="3">
        <v>34.93</v>
      </c>
      <c r="M86" s="13">
        <f t="shared" si="6"/>
        <v>77.38</v>
      </c>
      <c r="N86" s="13">
        <f t="shared" si="7"/>
        <v>78.33</v>
      </c>
      <c r="O86" s="13">
        <f t="shared" si="8"/>
        <v>78.555</v>
      </c>
      <c r="P86" s="13">
        <f t="shared" si="9"/>
        <v>72.21</v>
      </c>
    </row>
    <row r="87" spans="1:16">
      <c r="A87" s="27">
        <f t="shared" si="5"/>
        <v>4</v>
      </c>
      <c r="B87" s="2">
        <v>43271</v>
      </c>
      <c r="C87" s="3">
        <v>77.5</v>
      </c>
      <c r="D87" s="3">
        <v>78</v>
      </c>
      <c r="E87" s="3">
        <v>72.6</v>
      </c>
      <c r="F87" s="4">
        <v>75.3</v>
      </c>
      <c r="G87" s="4">
        <v>-2.2</v>
      </c>
      <c r="H87" s="5">
        <v>-0.0284</v>
      </c>
      <c r="I87" s="7">
        <v>5536</v>
      </c>
      <c r="J87" s="7">
        <v>417961</v>
      </c>
      <c r="K87" s="3">
        <v>34.7</v>
      </c>
      <c r="M87" s="13">
        <f t="shared" si="6"/>
        <v>78.76</v>
      </c>
      <c r="N87" s="13">
        <f t="shared" si="7"/>
        <v>78.85</v>
      </c>
      <c r="O87" s="13">
        <f t="shared" si="8"/>
        <v>78.65</v>
      </c>
      <c r="P87" s="13">
        <f t="shared" si="9"/>
        <v>72.15</v>
      </c>
    </row>
    <row r="88" spans="1:16">
      <c r="A88" s="27">
        <f t="shared" si="5"/>
        <v>3</v>
      </c>
      <c r="B88" s="2">
        <v>43270</v>
      </c>
      <c r="C88" s="3">
        <v>79</v>
      </c>
      <c r="D88" s="3">
        <v>80</v>
      </c>
      <c r="E88" s="3">
        <v>77.5</v>
      </c>
      <c r="F88" s="4">
        <v>77.5</v>
      </c>
      <c r="G88" s="4">
        <v>-1.8</v>
      </c>
      <c r="H88" s="5">
        <v>-0.0227</v>
      </c>
      <c r="I88" s="7">
        <v>3731</v>
      </c>
      <c r="J88" s="7">
        <v>293289</v>
      </c>
      <c r="K88" s="3">
        <v>35.71</v>
      </c>
      <c r="M88" s="13">
        <f t="shared" si="6"/>
        <v>79.24</v>
      </c>
      <c r="N88" s="13">
        <f t="shared" si="7"/>
        <v>79.04</v>
      </c>
      <c r="O88" s="13">
        <f t="shared" si="8"/>
        <v>78.775</v>
      </c>
      <c r="P88" s="13">
        <f t="shared" si="9"/>
        <v>72.1266666666667</v>
      </c>
    </row>
    <row r="89" spans="1:16">
      <c r="A89" s="27">
        <f t="shared" si="5"/>
        <v>6</v>
      </c>
      <c r="B89" s="2">
        <v>43266</v>
      </c>
      <c r="C89" s="3">
        <v>79.4</v>
      </c>
      <c r="D89" s="3">
        <v>80.3</v>
      </c>
      <c r="E89" s="3">
        <v>78.2</v>
      </c>
      <c r="F89" s="4">
        <v>79.3</v>
      </c>
      <c r="G89" s="4">
        <v>0.3</v>
      </c>
      <c r="H89" s="5">
        <v>0.0038</v>
      </c>
      <c r="I89" s="7">
        <v>4863</v>
      </c>
      <c r="J89" s="7">
        <v>384260</v>
      </c>
      <c r="K89" s="3">
        <v>36.54</v>
      </c>
      <c r="M89" s="13">
        <f t="shared" si="6"/>
        <v>79.28</v>
      </c>
      <c r="N89" s="13">
        <f t="shared" si="7"/>
        <v>79.08</v>
      </c>
      <c r="O89" s="13">
        <f t="shared" si="8"/>
        <v>78.7</v>
      </c>
      <c r="P89" s="13">
        <f t="shared" si="9"/>
        <v>72.085</v>
      </c>
    </row>
    <row r="90" spans="1:16">
      <c r="A90" s="27">
        <f t="shared" si="5"/>
        <v>5</v>
      </c>
      <c r="B90" s="2">
        <v>43265</v>
      </c>
      <c r="C90" s="3">
        <v>83.6</v>
      </c>
      <c r="D90" s="3">
        <v>84.8</v>
      </c>
      <c r="E90" s="3">
        <v>79</v>
      </c>
      <c r="F90" s="4">
        <v>79</v>
      </c>
      <c r="G90" s="4">
        <v>-3.7</v>
      </c>
      <c r="H90" s="5">
        <v>-0.0447</v>
      </c>
      <c r="I90" s="7">
        <v>21036</v>
      </c>
      <c r="J90" s="7">
        <v>1720330</v>
      </c>
      <c r="K90" s="3">
        <v>36.41</v>
      </c>
      <c r="M90" s="13">
        <f t="shared" si="6"/>
        <v>79.28</v>
      </c>
      <c r="N90" s="13">
        <f t="shared" si="7"/>
        <v>78.9</v>
      </c>
      <c r="O90" s="13">
        <f t="shared" si="8"/>
        <v>78.585</v>
      </c>
      <c r="P90" s="13">
        <f t="shared" si="9"/>
        <v>72.0333333333333</v>
      </c>
    </row>
    <row r="91" spans="1:16">
      <c r="A91" s="27">
        <f t="shared" si="5"/>
        <v>4</v>
      </c>
      <c r="B91" s="2">
        <v>43264</v>
      </c>
      <c r="C91" s="3">
        <v>78.7</v>
      </c>
      <c r="D91" s="3">
        <v>83.9</v>
      </c>
      <c r="E91" s="3">
        <v>77.7</v>
      </c>
      <c r="F91" s="4">
        <v>82.7</v>
      </c>
      <c r="G91" s="4">
        <v>5</v>
      </c>
      <c r="H91" s="5">
        <v>0.0644</v>
      </c>
      <c r="I91" s="7">
        <v>24740</v>
      </c>
      <c r="J91" s="7">
        <v>2026923</v>
      </c>
      <c r="K91" s="3">
        <v>38.11</v>
      </c>
      <c r="M91" s="13">
        <f t="shared" si="6"/>
        <v>79.28</v>
      </c>
      <c r="N91" s="13">
        <f t="shared" si="7"/>
        <v>78.66</v>
      </c>
      <c r="O91" s="13">
        <f t="shared" si="8"/>
        <v>78.385</v>
      </c>
      <c r="P91" s="13">
        <f t="shared" si="9"/>
        <v>72.01</v>
      </c>
    </row>
    <row r="92" spans="1:16">
      <c r="A92" s="27">
        <f t="shared" si="5"/>
        <v>3</v>
      </c>
      <c r="B92" s="2">
        <v>43263</v>
      </c>
      <c r="C92" s="3">
        <v>77.9</v>
      </c>
      <c r="D92" s="3">
        <v>79.3</v>
      </c>
      <c r="E92" s="3">
        <v>77.5</v>
      </c>
      <c r="F92" s="3">
        <v>77.7</v>
      </c>
      <c r="G92" s="3">
        <v>0</v>
      </c>
      <c r="H92" s="6">
        <v>0</v>
      </c>
      <c r="I92" s="7">
        <v>4188</v>
      </c>
      <c r="J92" s="7">
        <v>327663</v>
      </c>
      <c r="K92" s="3">
        <v>35.81</v>
      </c>
      <c r="M92" s="13">
        <f t="shared" si="6"/>
        <v>78.94</v>
      </c>
      <c r="N92" s="13">
        <f t="shared" si="7"/>
        <v>78.22</v>
      </c>
      <c r="O92" s="13">
        <f t="shared" si="8"/>
        <v>77.66</v>
      </c>
      <c r="P92" s="13">
        <f t="shared" si="9"/>
        <v>71.9166666666667</v>
      </c>
    </row>
    <row r="93" spans="1:16">
      <c r="A93" s="27">
        <f t="shared" si="5"/>
        <v>2</v>
      </c>
      <c r="B93" s="2">
        <v>43262</v>
      </c>
      <c r="C93" s="3">
        <v>79.8</v>
      </c>
      <c r="D93" s="3">
        <v>79.8</v>
      </c>
      <c r="E93" s="3">
        <v>77.1</v>
      </c>
      <c r="F93" s="4">
        <v>77.7</v>
      </c>
      <c r="G93" s="4">
        <v>-1.6</v>
      </c>
      <c r="H93" s="5">
        <v>-0.0202</v>
      </c>
      <c r="I93" s="7">
        <v>7578</v>
      </c>
      <c r="J93" s="7">
        <v>591294</v>
      </c>
      <c r="K93" s="3">
        <v>35.81</v>
      </c>
      <c r="M93" s="13">
        <f t="shared" si="6"/>
        <v>78.84</v>
      </c>
      <c r="N93" s="13">
        <f t="shared" si="7"/>
        <v>78.22</v>
      </c>
      <c r="O93" s="13">
        <f t="shared" si="8"/>
        <v>77.04</v>
      </c>
      <c r="P93" s="13">
        <f t="shared" si="9"/>
        <v>71.865</v>
      </c>
    </row>
    <row r="94" spans="1:16">
      <c r="A94" s="27">
        <f t="shared" si="5"/>
        <v>6</v>
      </c>
      <c r="B94" s="2">
        <v>43259</v>
      </c>
      <c r="C94" s="3">
        <v>79.4</v>
      </c>
      <c r="D94" s="3">
        <v>80.5</v>
      </c>
      <c r="E94" s="3">
        <v>78.6</v>
      </c>
      <c r="F94" s="4">
        <v>79.3</v>
      </c>
      <c r="G94" s="4">
        <v>0.3</v>
      </c>
      <c r="H94" s="5">
        <v>0.0038</v>
      </c>
      <c r="I94" s="7">
        <v>5237</v>
      </c>
      <c r="J94" s="7">
        <v>416895</v>
      </c>
      <c r="K94" s="3">
        <v>36.54</v>
      </c>
      <c r="M94" s="13">
        <f t="shared" si="6"/>
        <v>78.88</v>
      </c>
      <c r="N94" s="13">
        <f t="shared" si="7"/>
        <v>78.52</v>
      </c>
      <c r="O94" s="13">
        <f t="shared" si="8"/>
        <v>76.37</v>
      </c>
      <c r="P94" s="13">
        <f t="shared" si="9"/>
        <v>71.8116666666667</v>
      </c>
    </row>
    <row r="95" spans="1:16">
      <c r="A95" s="27">
        <f t="shared" si="5"/>
        <v>5</v>
      </c>
      <c r="B95" s="2">
        <v>43258</v>
      </c>
      <c r="C95" s="3">
        <v>81.5</v>
      </c>
      <c r="D95" s="3">
        <v>81.5</v>
      </c>
      <c r="E95" s="3">
        <v>79</v>
      </c>
      <c r="F95" s="4">
        <v>79</v>
      </c>
      <c r="G95" s="4">
        <v>-2</v>
      </c>
      <c r="H95" s="5">
        <v>-0.0247</v>
      </c>
      <c r="I95" s="7">
        <v>6366</v>
      </c>
      <c r="J95" s="7">
        <v>508803</v>
      </c>
      <c r="K95" s="3">
        <v>36.41</v>
      </c>
      <c r="M95" s="13">
        <f t="shared" si="6"/>
        <v>78.52</v>
      </c>
      <c r="N95" s="13">
        <f t="shared" si="7"/>
        <v>78.79</v>
      </c>
      <c r="O95" s="13">
        <f t="shared" si="8"/>
        <v>75.67</v>
      </c>
      <c r="P95" s="13">
        <f t="shared" si="9"/>
        <v>71.7233333333333</v>
      </c>
    </row>
    <row r="96" spans="1:16">
      <c r="A96" s="27">
        <f t="shared" si="5"/>
        <v>4</v>
      </c>
      <c r="B96" s="2">
        <v>43257</v>
      </c>
      <c r="C96" s="3">
        <v>78.3</v>
      </c>
      <c r="D96" s="3">
        <v>81</v>
      </c>
      <c r="E96" s="3">
        <v>77.9</v>
      </c>
      <c r="F96" s="4">
        <v>81</v>
      </c>
      <c r="G96" s="4">
        <v>3.8</v>
      </c>
      <c r="H96" s="5">
        <v>0.0492</v>
      </c>
      <c r="I96" s="7">
        <v>9623</v>
      </c>
      <c r="J96" s="7">
        <v>765981</v>
      </c>
      <c r="K96" s="3">
        <v>37.33</v>
      </c>
      <c r="M96" s="13">
        <f t="shared" si="6"/>
        <v>78.04</v>
      </c>
      <c r="N96" s="13">
        <f t="shared" si="7"/>
        <v>78.78</v>
      </c>
      <c r="O96" s="13">
        <f t="shared" si="8"/>
        <v>74.985</v>
      </c>
      <c r="P96" s="13">
        <f t="shared" si="9"/>
        <v>71.645</v>
      </c>
    </row>
    <row r="97" spans="1:16">
      <c r="A97" s="27">
        <f t="shared" si="5"/>
        <v>3</v>
      </c>
      <c r="B97" s="2">
        <v>43256</v>
      </c>
      <c r="C97" s="3">
        <v>78.4</v>
      </c>
      <c r="D97" s="3">
        <v>78.5</v>
      </c>
      <c r="E97" s="3">
        <v>77</v>
      </c>
      <c r="F97" s="4">
        <v>77.2</v>
      </c>
      <c r="G97" s="4">
        <v>-0.7</v>
      </c>
      <c r="H97" s="5">
        <v>-0.009</v>
      </c>
      <c r="I97" s="7">
        <v>3917</v>
      </c>
      <c r="J97" s="7">
        <v>304374</v>
      </c>
      <c r="K97" s="3">
        <v>35.58</v>
      </c>
      <c r="M97" s="13">
        <f t="shared" si="6"/>
        <v>77.5</v>
      </c>
      <c r="N97" s="13">
        <f t="shared" si="7"/>
        <v>78.45</v>
      </c>
      <c r="O97" s="13">
        <f t="shared" si="8"/>
        <v>74.03</v>
      </c>
      <c r="P97" s="13">
        <f t="shared" si="9"/>
        <v>71.48</v>
      </c>
    </row>
    <row r="98" spans="1:16">
      <c r="A98" s="27">
        <f t="shared" si="5"/>
        <v>2</v>
      </c>
      <c r="B98" s="2">
        <v>43255</v>
      </c>
      <c r="C98" s="3">
        <v>79.5</v>
      </c>
      <c r="D98" s="3">
        <v>79.8</v>
      </c>
      <c r="E98" s="3">
        <v>77.8</v>
      </c>
      <c r="F98" s="4">
        <v>77.9</v>
      </c>
      <c r="G98" s="4">
        <v>0.4</v>
      </c>
      <c r="H98" s="5">
        <v>0.0052</v>
      </c>
      <c r="I98" s="7">
        <v>5672</v>
      </c>
      <c r="J98" s="7">
        <v>446238</v>
      </c>
      <c r="K98" s="3">
        <v>35.9</v>
      </c>
      <c r="M98" s="13">
        <f t="shared" si="6"/>
        <v>77.6</v>
      </c>
      <c r="N98" s="13">
        <f t="shared" si="7"/>
        <v>78.51</v>
      </c>
      <c r="O98" s="13">
        <f t="shared" si="8"/>
        <v>73.22</v>
      </c>
      <c r="P98" s="13">
        <f t="shared" si="9"/>
        <v>71.3733333333333</v>
      </c>
    </row>
    <row r="99" spans="1:16">
      <c r="A99" s="27">
        <f t="shared" si="5"/>
        <v>6</v>
      </c>
      <c r="B99" s="2">
        <v>43252</v>
      </c>
      <c r="C99" s="3">
        <v>76.6</v>
      </c>
      <c r="D99" s="3">
        <v>77.8</v>
      </c>
      <c r="E99" s="3">
        <v>76.3</v>
      </c>
      <c r="F99" s="4">
        <v>77.5</v>
      </c>
      <c r="G99" s="4">
        <v>0.9</v>
      </c>
      <c r="H99" s="5">
        <v>0.0117</v>
      </c>
      <c r="I99" s="7">
        <v>4131</v>
      </c>
      <c r="J99" s="7">
        <v>319140</v>
      </c>
      <c r="K99" s="3">
        <v>35.71</v>
      </c>
      <c r="M99" s="13">
        <f t="shared" si="6"/>
        <v>78.16</v>
      </c>
      <c r="N99" s="13">
        <f t="shared" si="7"/>
        <v>78.32</v>
      </c>
      <c r="O99" s="13">
        <f t="shared" si="8"/>
        <v>72.35</v>
      </c>
      <c r="P99" s="13">
        <f t="shared" si="9"/>
        <v>71.2316666666667</v>
      </c>
    </row>
    <row r="100" spans="1:16">
      <c r="A100" s="27">
        <f t="shared" si="5"/>
        <v>5</v>
      </c>
      <c r="B100" s="2">
        <v>43251</v>
      </c>
      <c r="C100" s="3">
        <v>79.5</v>
      </c>
      <c r="D100" s="3">
        <v>80.4</v>
      </c>
      <c r="E100" s="3">
        <v>76.6</v>
      </c>
      <c r="F100" s="4">
        <v>76.6</v>
      </c>
      <c r="G100" s="4">
        <v>-1.7</v>
      </c>
      <c r="H100" s="5">
        <v>-0.0217</v>
      </c>
      <c r="I100" s="7">
        <v>9526</v>
      </c>
      <c r="J100" s="7">
        <v>747252</v>
      </c>
      <c r="K100" s="3">
        <v>35.3</v>
      </c>
      <c r="M100" s="13">
        <f t="shared" si="6"/>
        <v>79.06</v>
      </c>
      <c r="N100" s="13">
        <f t="shared" si="7"/>
        <v>78.27</v>
      </c>
      <c r="O100" s="13">
        <f t="shared" si="8"/>
        <v>71.54</v>
      </c>
      <c r="P100" s="13">
        <f t="shared" si="9"/>
        <v>71.1116666666667</v>
      </c>
    </row>
    <row r="101" spans="1:16">
      <c r="A101" s="27">
        <f t="shared" si="5"/>
        <v>4</v>
      </c>
      <c r="B101" s="2">
        <v>43250</v>
      </c>
      <c r="C101" s="3">
        <v>76.7</v>
      </c>
      <c r="D101" s="3">
        <v>79</v>
      </c>
      <c r="E101" s="3">
        <v>75.6</v>
      </c>
      <c r="F101" s="4">
        <v>78.3</v>
      </c>
      <c r="G101" s="4">
        <v>0.6</v>
      </c>
      <c r="H101" s="5">
        <v>0.0077</v>
      </c>
      <c r="I101" s="7">
        <v>8361</v>
      </c>
      <c r="J101" s="7">
        <v>651271</v>
      </c>
      <c r="K101" s="3">
        <v>36.08</v>
      </c>
      <c r="M101" s="13">
        <f t="shared" si="6"/>
        <v>79.52</v>
      </c>
      <c r="N101" s="13">
        <f t="shared" si="7"/>
        <v>78.11</v>
      </c>
      <c r="O101" s="13">
        <f t="shared" si="8"/>
        <v>70.835</v>
      </c>
      <c r="P101" s="13">
        <f t="shared" si="9"/>
        <v>71.0133333333333</v>
      </c>
    </row>
    <row r="102" spans="1:16">
      <c r="A102" s="27">
        <f t="shared" si="5"/>
        <v>3</v>
      </c>
      <c r="B102" s="2">
        <v>43249</v>
      </c>
      <c r="C102" s="3">
        <v>80.7</v>
      </c>
      <c r="D102" s="3">
        <v>81.1</v>
      </c>
      <c r="E102" s="3">
        <v>77.4</v>
      </c>
      <c r="F102" s="4">
        <v>77.7</v>
      </c>
      <c r="G102" s="4">
        <v>-3</v>
      </c>
      <c r="H102" s="5">
        <v>-0.0372</v>
      </c>
      <c r="I102" s="7">
        <v>11046</v>
      </c>
      <c r="J102" s="7">
        <v>871664</v>
      </c>
      <c r="K102" s="3">
        <v>35.81</v>
      </c>
      <c r="M102" s="13">
        <f t="shared" si="6"/>
        <v>79.4</v>
      </c>
      <c r="N102" s="13">
        <f t="shared" si="7"/>
        <v>77.1</v>
      </c>
      <c r="O102" s="13">
        <f t="shared" si="8"/>
        <v>70.14</v>
      </c>
      <c r="P102" s="13">
        <f t="shared" si="9"/>
        <v>70.91</v>
      </c>
    </row>
    <row r="103" spans="1:16">
      <c r="A103" s="27">
        <f t="shared" si="5"/>
        <v>2</v>
      </c>
      <c r="B103" s="2">
        <v>43248</v>
      </c>
      <c r="C103" s="3">
        <v>83</v>
      </c>
      <c r="D103" s="3">
        <v>84.9</v>
      </c>
      <c r="E103" s="3">
        <v>80.2</v>
      </c>
      <c r="F103" s="4">
        <v>80.7</v>
      </c>
      <c r="G103" s="4">
        <v>-1.3</v>
      </c>
      <c r="H103" s="5">
        <v>-0.0159</v>
      </c>
      <c r="I103" s="7">
        <v>16794</v>
      </c>
      <c r="J103" s="7">
        <v>1387669</v>
      </c>
      <c r="K103" s="3">
        <v>37.19</v>
      </c>
      <c r="M103" s="13">
        <f t="shared" si="6"/>
        <v>79.42</v>
      </c>
      <c r="N103" s="13">
        <f t="shared" si="7"/>
        <v>75.86</v>
      </c>
      <c r="O103" s="13">
        <f t="shared" si="8"/>
        <v>69.535</v>
      </c>
      <c r="P103" s="13">
        <f t="shared" si="9"/>
        <v>70.815</v>
      </c>
    </row>
    <row r="104" spans="1:16">
      <c r="A104" s="27">
        <f t="shared" si="5"/>
        <v>6</v>
      </c>
      <c r="B104" s="2">
        <v>43245</v>
      </c>
      <c r="C104" s="3">
        <v>80.6</v>
      </c>
      <c r="D104" s="3">
        <v>84.4</v>
      </c>
      <c r="E104" s="3">
        <v>80.5</v>
      </c>
      <c r="F104" s="4">
        <v>82</v>
      </c>
      <c r="G104" s="4">
        <v>3.1</v>
      </c>
      <c r="H104" s="5">
        <v>0.0393</v>
      </c>
      <c r="I104" s="7">
        <v>31286</v>
      </c>
      <c r="J104" s="7">
        <v>2585959</v>
      </c>
      <c r="K104" s="3">
        <v>37.79</v>
      </c>
      <c r="M104" s="13">
        <f t="shared" si="6"/>
        <v>78.48</v>
      </c>
      <c r="N104" s="13">
        <f t="shared" si="7"/>
        <v>74.22</v>
      </c>
      <c r="O104" s="13">
        <f t="shared" si="8"/>
        <v>68.485</v>
      </c>
      <c r="P104" s="13">
        <f t="shared" si="9"/>
        <v>70.655</v>
      </c>
    </row>
    <row r="105" spans="1:16">
      <c r="A105" s="27">
        <f t="shared" si="5"/>
        <v>5</v>
      </c>
      <c r="B105" s="2">
        <v>43244</v>
      </c>
      <c r="C105" s="3">
        <v>78.3</v>
      </c>
      <c r="D105" s="3">
        <v>79.9</v>
      </c>
      <c r="E105" s="3">
        <v>77.2</v>
      </c>
      <c r="F105" s="4">
        <v>78.9</v>
      </c>
      <c r="G105" s="4">
        <v>1.2</v>
      </c>
      <c r="H105" s="5">
        <v>0.0154</v>
      </c>
      <c r="I105" s="7">
        <v>17394</v>
      </c>
      <c r="J105" s="7">
        <v>1375490</v>
      </c>
      <c r="K105" s="3">
        <v>36.36</v>
      </c>
      <c r="M105" s="13">
        <f t="shared" si="6"/>
        <v>77.48</v>
      </c>
      <c r="N105" s="13">
        <f t="shared" si="7"/>
        <v>72.55</v>
      </c>
      <c r="O105" s="13">
        <f t="shared" si="8"/>
        <v>67.37</v>
      </c>
      <c r="P105" s="13">
        <f t="shared" si="9"/>
        <v>70.4766666666667</v>
      </c>
    </row>
    <row r="106" spans="1:16">
      <c r="A106" s="27">
        <f t="shared" si="5"/>
        <v>4</v>
      </c>
      <c r="B106" s="2">
        <v>43243</v>
      </c>
      <c r="C106" s="3">
        <v>78.2</v>
      </c>
      <c r="D106" s="3">
        <v>78.5</v>
      </c>
      <c r="E106" s="3">
        <v>76</v>
      </c>
      <c r="F106" s="4">
        <v>77.7</v>
      </c>
      <c r="G106" s="4">
        <v>-0.1</v>
      </c>
      <c r="H106" s="5">
        <v>-0.0013</v>
      </c>
      <c r="I106" s="7">
        <v>7556</v>
      </c>
      <c r="J106" s="7">
        <v>584656</v>
      </c>
      <c r="K106" s="3">
        <v>35.81</v>
      </c>
      <c r="M106" s="13">
        <f t="shared" si="6"/>
        <v>76.7</v>
      </c>
      <c r="N106" s="13">
        <f t="shared" si="7"/>
        <v>71.19</v>
      </c>
      <c r="O106" s="13">
        <f t="shared" si="8"/>
        <v>66.52</v>
      </c>
      <c r="P106" s="13">
        <f t="shared" si="9"/>
        <v>70.3666666666667</v>
      </c>
    </row>
    <row r="107" spans="1:16">
      <c r="A107" s="27">
        <f t="shared" si="5"/>
        <v>3</v>
      </c>
      <c r="B107" s="2">
        <v>43242</v>
      </c>
      <c r="C107" s="3">
        <v>77.3</v>
      </c>
      <c r="D107" s="3">
        <v>79.4</v>
      </c>
      <c r="E107" s="3">
        <v>75.5</v>
      </c>
      <c r="F107" s="4">
        <v>77.8</v>
      </c>
      <c r="G107" s="4">
        <v>1.8</v>
      </c>
      <c r="H107" s="5">
        <v>0.0237</v>
      </c>
      <c r="I107" s="7">
        <v>16578</v>
      </c>
      <c r="J107" s="7">
        <v>1288819</v>
      </c>
      <c r="K107" s="3">
        <v>35.85</v>
      </c>
      <c r="M107" s="13">
        <f t="shared" si="6"/>
        <v>74.8</v>
      </c>
      <c r="N107" s="13">
        <f t="shared" si="7"/>
        <v>69.61</v>
      </c>
      <c r="O107" s="13">
        <f t="shared" si="8"/>
        <v>65.68</v>
      </c>
      <c r="P107" s="13">
        <f t="shared" si="9"/>
        <v>70.26</v>
      </c>
    </row>
    <row r="108" spans="1:16">
      <c r="A108" s="27">
        <f t="shared" si="5"/>
        <v>2</v>
      </c>
      <c r="B108" s="2">
        <v>43241</v>
      </c>
      <c r="C108" s="3">
        <v>79.3</v>
      </c>
      <c r="D108" s="3">
        <v>80.5</v>
      </c>
      <c r="E108" s="3">
        <v>76</v>
      </c>
      <c r="F108" s="4">
        <v>76</v>
      </c>
      <c r="G108" s="4">
        <v>-1</v>
      </c>
      <c r="H108" s="5">
        <v>-0.013</v>
      </c>
      <c r="I108" s="7">
        <v>18979</v>
      </c>
      <c r="J108" s="7">
        <v>1485211</v>
      </c>
      <c r="K108" s="3">
        <v>35.02</v>
      </c>
      <c r="M108" s="13">
        <f t="shared" si="6"/>
        <v>72.3</v>
      </c>
      <c r="N108" s="13">
        <f t="shared" si="7"/>
        <v>67.93</v>
      </c>
      <c r="O108" s="13">
        <f t="shared" si="8"/>
        <v>65.03</v>
      </c>
      <c r="P108" s="13">
        <f t="shared" si="9"/>
        <v>70.1483333333333</v>
      </c>
    </row>
    <row r="109" spans="1:16">
      <c r="A109" s="27">
        <f t="shared" si="5"/>
        <v>6</v>
      </c>
      <c r="B109" s="2">
        <v>43238</v>
      </c>
      <c r="C109" s="3">
        <v>77</v>
      </c>
      <c r="D109" s="3">
        <v>79.9</v>
      </c>
      <c r="E109" s="3">
        <v>76.1</v>
      </c>
      <c r="F109" s="4">
        <v>77</v>
      </c>
      <c r="G109" s="4">
        <v>2</v>
      </c>
      <c r="H109" s="5">
        <v>0.0267</v>
      </c>
      <c r="I109" s="7">
        <v>44850</v>
      </c>
      <c r="J109" s="7">
        <v>3505565</v>
      </c>
      <c r="K109" s="3">
        <v>35.48</v>
      </c>
      <c r="M109" s="13">
        <f t="shared" si="6"/>
        <v>69.96</v>
      </c>
      <c r="N109" s="13">
        <f t="shared" si="7"/>
        <v>66.38</v>
      </c>
      <c r="O109" s="13">
        <f t="shared" si="8"/>
        <v>64.555</v>
      </c>
      <c r="P109" s="13">
        <f t="shared" si="9"/>
        <v>70.13</v>
      </c>
    </row>
    <row r="110" spans="1:16">
      <c r="A110" s="27">
        <f t="shared" si="5"/>
        <v>5</v>
      </c>
      <c r="B110" s="2">
        <v>43237</v>
      </c>
      <c r="C110" s="3">
        <v>69.8</v>
      </c>
      <c r="D110" s="3">
        <v>75</v>
      </c>
      <c r="E110" s="3">
        <v>69.6</v>
      </c>
      <c r="F110" s="4">
        <v>75</v>
      </c>
      <c r="G110" s="4">
        <v>6.8</v>
      </c>
      <c r="H110" s="5">
        <v>0.0997</v>
      </c>
      <c r="I110" s="7">
        <v>19607</v>
      </c>
      <c r="J110" s="7">
        <v>1430742</v>
      </c>
      <c r="K110" s="3">
        <v>34.56</v>
      </c>
      <c r="M110" s="13">
        <f t="shared" si="6"/>
        <v>67.62</v>
      </c>
      <c r="N110" s="13">
        <f t="shared" si="7"/>
        <v>64.81</v>
      </c>
      <c r="O110" s="13">
        <f t="shared" si="8"/>
        <v>63.955</v>
      </c>
      <c r="P110" s="13">
        <f t="shared" si="9"/>
        <v>70.1916666666667</v>
      </c>
    </row>
    <row r="111" spans="1:16">
      <c r="A111" s="27">
        <f t="shared" si="5"/>
        <v>4</v>
      </c>
      <c r="B111" s="2">
        <v>43236</v>
      </c>
      <c r="C111" s="3">
        <v>65.5</v>
      </c>
      <c r="D111" s="3">
        <v>69.5</v>
      </c>
      <c r="E111" s="3">
        <v>65.4</v>
      </c>
      <c r="F111" s="4">
        <v>68.2</v>
      </c>
      <c r="G111" s="4">
        <v>2.9</v>
      </c>
      <c r="H111" s="5">
        <v>0.0444</v>
      </c>
      <c r="I111" s="7">
        <v>10850</v>
      </c>
      <c r="J111" s="7">
        <v>738297</v>
      </c>
      <c r="K111" s="3">
        <v>31.43</v>
      </c>
      <c r="M111" s="13">
        <f t="shared" si="6"/>
        <v>65.68</v>
      </c>
      <c r="N111" s="13">
        <f t="shared" si="7"/>
        <v>63.56</v>
      </c>
      <c r="O111" s="13">
        <f t="shared" si="8"/>
        <v>63.47</v>
      </c>
      <c r="P111" s="13">
        <f t="shared" si="9"/>
        <v>70.2716666666667</v>
      </c>
    </row>
    <row r="112" spans="1:16">
      <c r="A112" s="27">
        <f t="shared" si="5"/>
        <v>3</v>
      </c>
      <c r="B112" s="2">
        <v>43235</v>
      </c>
      <c r="C112" s="3">
        <v>65.1</v>
      </c>
      <c r="D112" s="3">
        <v>66.9</v>
      </c>
      <c r="E112" s="3">
        <v>64.1</v>
      </c>
      <c r="F112" s="4">
        <v>65.3</v>
      </c>
      <c r="G112" s="4">
        <v>1</v>
      </c>
      <c r="H112" s="5">
        <v>0.0156</v>
      </c>
      <c r="I112" s="7">
        <v>5086</v>
      </c>
      <c r="J112" s="7">
        <v>333779</v>
      </c>
      <c r="K112" s="3">
        <v>30.09</v>
      </c>
      <c r="M112" s="13">
        <f t="shared" si="6"/>
        <v>64.42</v>
      </c>
      <c r="N112" s="13">
        <f t="shared" si="7"/>
        <v>63.18</v>
      </c>
      <c r="O112" s="13">
        <f t="shared" si="8"/>
        <v>63.195</v>
      </c>
      <c r="P112" s="13">
        <f t="shared" si="9"/>
        <v>70.5033333333333</v>
      </c>
    </row>
    <row r="113" spans="1:16">
      <c r="A113" s="27">
        <f t="shared" si="5"/>
        <v>2</v>
      </c>
      <c r="B113" s="2">
        <v>43234</v>
      </c>
      <c r="C113" s="3">
        <v>66</v>
      </c>
      <c r="D113" s="3">
        <v>66.1</v>
      </c>
      <c r="E113" s="3">
        <v>63.7</v>
      </c>
      <c r="F113" s="4">
        <v>64.3</v>
      </c>
      <c r="G113" s="4">
        <v>-1</v>
      </c>
      <c r="H113" s="5">
        <v>-0.0153</v>
      </c>
      <c r="I113" s="7">
        <v>3704</v>
      </c>
      <c r="J113" s="7">
        <v>239450</v>
      </c>
      <c r="K113" s="3">
        <v>29.63</v>
      </c>
      <c r="M113" s="13">
        <f t="shared" si="6"/>
        <v>63.56</v>
      </c>
      <c r="N113" s="13">
        <f t="shared" si="7"/>
        <v>63.21</v>
      </c>
      <c r="O113" s="13">
        <f t="shared" si="8"/>
        <v>63.36</v>
      </c>
      <c r="P113" s="13">
        <f t="shared" si="9"/>
        <v>70.7916666666667</v>
      </c>
    </row>
    <row r="114" spans="1:16">
      <c r="A114" s="27">
        <f t="shared" si="5"/>
        <v>6</v>
      </c>
      <c r="B114" s="2">
        <v>43231</v>
      </c>
      <c r="C114" s="3">
        <v>66</v>
      </c>
      <c r="D114" s="3">
        <v>66.7</v>
      </c>
      <c r="E114" s="3">
        <v>65</v>
      </c>
      <c r="F114" s="3">
        <v>65.3</v>
      </c>
      <c r="G114" s="3">
        <v>0</v>
      </c>
      <c r="H114" s="6">
        <v>0</v>
      </c>
      <c r="I114" s="7">
        <v>4732</v>
      </c>
      <c r="J114" s="7">
        <v>311569</v>
      </c>
      <c r="K114" s="3">
        <v>384.12</v>
      </c>
      <c r="M114" s="13">
        <f t="shared" si="6"/>
        <v>62.8</v>
      </c>
      <c r="N114" s="13">
        <f t="shared" si="7"/>
        <v>62.75</v>
      </c>
      <c r="O114" s="13">
        <f t="shared" si="8"/>
        <v>63.695</v>
      </c>
      <c r="P114" s="13">
        <f t="shared" si="9"/>
        <v>71.16</v>
      </c>
    </row>
    <row r="115" spans="1:16">
      <c r="A115" s="27">
        <f t="shared" si="5"/>
        <v>5</v>
      </c>
      <c r="B115" s="2">
        <v>43230</v>
      </c>
      <c r="C115" s="3">
        <v>63.1</v>
      </c>
      <c r="D115" s="3">
        <v>67.5</v>
      </c>
      <c r="E115" s="3">
        <v>62.3</v>
      </c>
      <c r="F115" s="4">
        <v>65.3</v>
      </c>
      <c r="G115" s="4">
        <v>3.4</v>
      </c>
      <c r="H115" s="5">
        <v>0.0549</v>
      </c>
      <c r="I115" s="7">
        <v>9186</v>
      </c>
      <c r="J115" s="7">
        <v>597534</v>
      </c>
      <c r="K115" s="3">
        <v>384.12</v>
      </c>
      <c r="M115" s="13">
        <f t="shared" si="6"/>
        <v>62</v>
      </c>
      <c r="N115" s="13">
        <f t="shared" si="7"/>
        <v>62.19</v>
      </c>
      <c r="O115" s="13">
        <f t="shared" si="8"/>
        <v>63.99</v>
      </c>
      <c r="P115" s="13">
        <f t="shared" si="9"/>
        <v>71.4633333333333</v>
      </c>
    </row>
    <row r="116" spans="1:16">
      <c r="A116" s="27">
        <f t="shared" si="5"/>
        <v>4</v>
      </c>
      <c r="B116" s="2">
        <v>43229</v>
      </c>
      <c r="C116" s="3">
        <v>61</v>
      </c>
      <c r="D116" s="3">
        <v>62.3</v>
      </c>
      <c r="E116" s="3">
        <v>60.8</v>
      </c>
      <c r="F116" s="4">
        <v>61.9</v>
      </c>
      <c r="G116" s="4">
        <v>0.9</v>
      </c>
      <c r="H116" s="5">
        <v>0.0148</v>
      </c>
      <c r="I116" s="7">
        <v>2444</v>
      </c>
      <c r="J116" s="7">
        <v>150625</v>
      </c>
      <c r="K116" s="3">
        <v>364.12</v>
      </c>
      <c r="M116" s="13">
        <f t="shared" si="6"/>
        <v>61.44</v>
      </c>
      <c r="N116" s="13">
        <f t="shared" si="7"/>
        <v>61.85</v>
      </c>
      <c r="O116" s="13">
        <f t="shared" si="8"/>
        <v>64.395</v>
      </c>
      <c r="P116" s="13">
        <f t="shared" si="9"/>
        <v>71.7666666666667</v>
      </c>
    </row>
    <row r="117" spans="1:16">
      <c r="A117" s="27">
        <f t="shared" si="5"/>
        <v>3</v>
      </c>
      <c r="B117" s="2">
        <v>43228</v>
      </c>
      <c r="C117" s="3">
        <v>60.9</v>
      </c>
      <c r="D117" s="3">
        <v>62</v>
      </c>
      <c r="E117" s="3">
        <v>60.4</v>
      </c>
      <c r="F117" s="4">
        <v>61</v>
      </c>
      <c r="G117" s="4">
        <v>0.5</v>
      </c>
      <c r="H117" s="5">
        <v>0.0083</v>
      </c>
      <c r="I117" s="7">
        <v>2939</v>
      </c>
      <c r="J117" s="7">
        <v>179949</v>
      </c>
      <c r="K117" s="3">
        <v>358.82</v>
      </c>
      <c r="M117" s="13">
        <f t="shared" si="6"/>
        <v>61.94</v>
      </c>
      <c r="N117" s="13">
        <f t="shared" si="7"/>
        <v>61.75</v>
      </c>
      <c r="O117" s="13">
        <f t="shared" si="8"/>
        <v>64.95</v>
      </c>
      <c r="P117" s="13">
        <f t="shared" si="9"/>
        <v>72.12</v>
      </c>
    </row>
    <row r="118" spans="1:16">
      <c r="A118" s="27">
        <f t="shared" si="5"/>
        <v>2</v>
      </c>
      <c r="B118" s="2">
        <v>43227</v>
      </c>
      <c r="C118" s="3">
        <v>62</v>
      </c>
      <c r="D118" s="3">
        <v>62</v>
      </c>
      <c r="E118" s="3">
        <v>59.7</v>
      </c>
      <c r="F118" s="4">
        <v>60.5</v>
      </c>
      <c r="G118" s="4">
        <v>-0.8</v>
      </c>
      <c r="H118" s="5">
        <v>-0.0131</v>
      </c>
      <c r="I118" s="7">
        <v>3723</v>
      </c>
      <c r="J118" s="7">
        <v>225752</v>
      </c>
      <c r="K118" s="3">
        <v>355.88</v>
      </c>
      <c r="M118" s="13">
        <f t="shared" si="6"/>
        <v>62.86</v>
      </c>
      <c r="N118" s="13">
        <f t="shared" si="7"/>
        <v>62.13</v>
      </c>
      <c r="O118" s="13">
        <f t="shared" si="8"/>
        <v>65.83</v>
      </c>
      <c r="P118" s="13">
        <f t="shared" si="9"/>
        <v>72.495</v>
      </c>
    </row>
    <row r="119" spans="1:16">
      <c r="A119" s="27">
        <f t="shared" si="5"/>
        <v>6</v>
      </c>
      <c r="B119" s="2">
        <v>43224</v>
      </c>
      <c r="C119" s="3">
        <v>63.2</v>
      </c>
      <c r="D119" s="3">
        <v>63.7</v>
      </c>
      <c r="E119" s="3">
        <v>61.3</v>
      </c>
      <c r="F119" s="4">
        <v>61.3</v>
      </c>
      <c r="G119" s="4">
        <v>-1.2</v>
      </c>
      <c r="H119" s="5">
        <v>-0.0192</v>
      </c>
      <c r="I119" s="7">
        <v>4931</v>
      </c>
      <c r="J119" s="7">
        <v>308500</v>
      </c>
      <c r="K119" s="3">
        <v>360.59</v>
      </c>
      <c r="M119" s="13">
        <f t="shared" si="6"/>
        <v>62.7</v>
      </c>
      <c r="N119" s="13">
        <f t="shared" si="7"/>
        <v>62.73</v>
      </c>
      <c r="O119" s="13">
        <f t="shared" si="8"/>
        <v>66.685</v>
      </c>
      <c r="P119" s="13">
        <f t="shared" si="9"/>
        <v>72.9483333333333</v>
      </c>
    </row>
    <row r="120" spans="1:16">
      <c r="A120" s="27">
        <f t="shared" si="5"/>
        <v>5</v>
      </c>
      <c r="B120" s="2">
        <v>43223</v>
      </c>
      <c r="C120" s="3">
        <v>63.2</v>
      </c>
      <c r="D120" s="3">
        <v>66.3</v>
      </c>
      <c r="E120" s="3">
        <v>62.5</v>
      </c>
      <c r="F120" s="4">
        <v>62.5</v>
      </c>
      <c r="G120" s="4">
        <v>-1.9</v>
      </c>
      <c r="H120" s="5">
        <v>-0.0295</v>
      </c>
      <c r="I120" s="7">
        <v>10894</v>
      </c>
      <c r="J120" s="7">
        <v>700217</v>
      </c>
      <c r="K120" s="3">
        <v>367.65</v>
      </c>
      <c r="M120" s="13">
        <f t="shared" si="6"/>
        <v>62.38</v>
      </c>
      <c r="N120" s="13">
        <f t="shared" si="7"/>
        <v>63.1</v>
      </c>
      <c r="O120" s="13">
        <f t="shared" si="8"/>
        <v>67.38</v>
      </c>
      <c r="P120" s="13">
        <f t="shared" si="9"/>
        <v>73.3716666666667</v>
      </c>
    </row>
    <row r="121" spans="1:16">
      <c r="A121" s="27">
        <f t="shared" si="5"/>
        <v>4</v>
      </c>
      <c r="B121" s="2">
        <v>43222</v>
      </c>
      <c r="C121" s="3">
        <v>66</v>
      </c>
      <c r="D121" s="3">
        <v>67.3</v>
      </c>
      <c r="E121" s="3">
        <v>64.2</v>
      </c>
      <c r="F121" s="4">
        <v>64.4</v>
      </c>
      <c r="G121" s="4">
        <v>-1.2</v>
      </c>
      <c r="H121" s="5">
        <v>-0.0183</v>
      </c>
      <c r="I121" s="7">
        <v>5763</v>
      </c>
      <c r="J121" s="7">
        <v>378403</v>
      </c>
      <c r="K121" s="3">
        <v>378.82</v>
      </c>
      <c r="M121" s="13">
        <f t="shared" si="6"/>
        <v>62.26</v>
      </c>
      <c r="N121" s="13">
        <f t="shared" si="7"/>
        <v>63.38</v>
      </c>
      <c r="O121" s="13">
        <f t="shared" si="8"/>
        <v>68.145</v>
      </c>
      <c r="P121" s="13">
        <f t="shared" si="9"/>
        <v>73.775</v>
      </c>
    </row>
    <row r="122" spans="1:16">
      <c r="A122" s="27">
        <f t="shared" si="5"/>
        <v>2</v>
      </c>
      <c r="B122" s="2">
        <v>43220</v>
      </c>
      <c r="C122" s="3">
        <v>61.2</v>
      </c>
      <c r="D122" s="3">
        <v>65.6</v>
      </c>
      <c r="E122" s="3">
        <v>60.4</v>
      </c>
      <c r="F122" s="4">
        <v>65.6</v>
      </c>
      <c r="G122" s="4">
        <v>5.9</v>
      </c>
      <c r="H122" s="5">
        <v>0.0988</v>
      </c>
      <c r="I122" s="7">
        <v>7381</v>
      </c>
      <c r="J122" s="7">
        <v>477411</v>
      </c>
      <c r="K122" s="3">
        <v>385.88</v>
      </c>
      <c r="M122" s="13">
        <f t="shared" si="6"/>
        <v>61.56</v>
      </c>
      <c r="N122" s="13">
        <f t="shared" si="7"/>
        <v>63.21</v>
      </c>
      <c r="O122" s="13">
        <f t="shared" si="8"/>
        <v>68.82</v>
      </c>
      <c r="P122" s="13">
        <f t="shared" si="9"/>
        <v>74.185</v>
      </c>
    </row>
    <row r="123" spans="1:16">
      <c r="A123" s="27">
        <f t="shared" si="5"/>
        <v>6</v>
      </c>
      <c r="B123" s="2">
        <v>43217</v>
      </c>
      <c r="C123" s="3">
        <v>59.8</v>
      </c>
      <c r="D123" s="3">
        <v>60.7</v>
      </c>
      <c r="E123" s="3">
        <v>57.6</v>
      </c>
      <c r="F123" s="3">
        <v>59.7</v>
      </c>
      <c r="G123" s="3">
        <v>0</v>
      </c>
      <c r="H123" s="6">
        <v>0</v>
      </c>
      <c r="I123" s="7">
        <v>3888</v>
      </c>
      <c r="J123" s="7">
        <v>230686</v>
      </c>
      <c r="K123" s="3">
        <v>351.18</v>
      </c>
      <c r="M123" s="13">
        <f t="shared" si="6"/>
        <v>61.4</v>
      </c>
      <c r="N123" s="13">
        <f t="shared" si="7"/>
        <v>63.51</v>
      </c>
      <c r="O123" s="13">
        <f t="shared" si="8"/>
        <v>69.31</v>
      </c>
      <c r="P123" s="13">
        <f t="shared" si="9"/>
        <v>74.5466666666667</v>
      </c>
    </row>
    <row r="124" spans="1:16">
      <c r="A124" s="27">
        <f t="shared" si="5"/>
        <v>5</v>
      </c>
      <c r="B124" s="2">
        <v>43216</v>
      </c>
      <c r="C124" s="3">
        <v>62.8</v>
      </c>
      <c r="D124" s="3">
        <v>63.2</v>
      </c>
      <c r="E124" s="3">
        <v>59.6</v>
      </c>
      <c r="F124" s="4">
        <v>59.7</v>
      </c>
      <c r="G124" s="4">
        <v>-2.2</v>
      </c>
      <c r="H124" s="5">
        <v>-0.0355</v>
      </c>
      <c r="I124" s="7">
        <v>2668</v>
      </c>
      <c r="J124" s="7">
        <v>163149</v>
      </c>
      <c r="K124" s="3">
        <v>351.18</v>
      </c>
      <c r="M124" s="13">
        <f t="shared" si="6"/>
        <v>62.76</v>
      </c>
      <c r="N124" s="13">
        <f t="shared" si="7"/>
        <v>64.64</v>
      </c>
      <c r="O124" s="13">
        <f t="shared" si="8"/>
        <v>70.09</v>
      </c>
      <c r="P124" s="13">
        <f t="shared" si="9"/>
        <v>74.9933333333333</v>
      </c>
    </row>
    <row r="125" spans="1:16">
      <c r="A125" s="27">
        <f t="shared" si="5"/>
        <v>4</v>
      </c>
      <c r="B125" s="2">
        <v>43215</v>
      </c>
      <c r="C125" s="3">
        <v>61.1</v>
      </c>
      <c r="D125" s="3">
        <v>62.4</v>
      </c>
      <c r="E125" s="3">
        <v>60.4</v>
      </c>
      <c r="F125" s="4">
        <v>61.9</v>
      </c>
      <c r="G125" s="4">
        <v>1</v>
      </c>
      <c r="H125" s="5">
        <v>0.0164</v>
      </c>
      <c r="I125" s="7">
        <v>2682</v>
      </c>
      <c r="J125" s="7">
        <v>165514</v>
      </c>
      <c r="K125" s="3">
        <v>364.12</v>
      </c>
      <c r="M125" s="13">
        <f t="shared" si="6"/>
        <v>63.82</v>
      </c>
      <c r="N125" s="13">
        <f t="shared" si="7"/>
        <v>65.79</v>
      </c>
      <c r="O125" s="13">
        <f t="shared" si="8"/>
        <v>70.88</v>
      </c>
      <c r="P125" s="13">
        <f t="shared" si="9"/>
        <v>75.44</v>
      </c>
    </row>
    <row r="126" spans="1:16">
      <c r="A126" s="27">
        <f t="shared" si="5"/>
        <v>3</v>
      </c>
      <c r="B126" s="2">
        <v>43214</v>
      </c>
      <c r="C126" s="3">
        <v>64.5</v>
      </c>
      <c r="D126" s="3">
        <v>65</v>
      </c>
      <c r="E126" s="3">
        <v>60.2</v>
      </c>
      <c r="F126" s="4">
        <v>60.9</v>
      </c>
      <c r="G126" s="4">
        <v>-3.9</v>
      </c>
      <c r="H126" s="5">
        <v>-0.0602</v>
      </c>
      <c r="I126" s="7">
        <v>4952</v>
      </c>
      <c r="J126" s="7">
        <v>306178</v>
      </c>
      <c r="K126" s="3">
        <v>358.24</v>
      </c>
      <c r="M126" s="13">
        <f t="shared" si="6"/>
        <v>64.5</v>
      </c>
      <c r="N126" s="13">
        <f t="shared" si="7"/>
        <v>66.94</v>
      </c>
      <c r="O126" s="13">
        <f t="shared" si="8"/>
        <v>71.555</v>
      </c>
      <c r="P126" s="13">
        <f t="shared" si="9"/>
        <v>75.83</v>
      </c>
    </row>
    <row r="127" spans="1:16">
      <c r="A127" s="27">
        <f t="shared" si="5"/>
        <v>2</v>
      </c>
      <c r="B127" s="2">
        <v>43213</v>
      </c>
      <c r="C127" s="3">
        <v>66.2</v>
      </c>
      <c r="D127" s="3">
        <v>67.1</v>
      </c>
      <c r="E127" s="3">
        <v>64.7</v>
      </c>
      <c r="F127" s="4">
        <v>64.8</v>
      </c>
      <c r="G127" s="4">
        <v>-1.7</v>
      </c>
      <c r="H127" s="5">
        <v>-0.0256</v>
      </c>
      <c r="I127" s="7">
        <v>2347</v>
      </c>
      <c r="J127" s="7">
        <v>154076</v>
      </c>
      <c r="K127" s="3">
        <v>381.18</v>
      </c>
      <c r="M127" s="13">
        <f t="shared" si="6"/>
        <v>64.86</v>
      </c>
      <c r="N127" s="13">
        <f t="shared" si="7"/>
        <v>68.15</v>
      </c>
      <c r="O127" s="13">
        <f t="shared" si="8"/>
        <v>72.12</v>
      </c>
      <c r="P127" s="13">
        <f t="shared" si="9"/>
        <v>76.1783333333333</v>
      </c>
    </row>
    <row r="128" spans="1:16">
      <c r="A128" s="27">
        <f t="shared" si="5"/>
        <v>6</v>
      </c>
      <c r="B128" s="2">
        <v>43210</v>
      </c>
      <c r="C128" s="3">
        <v>64.3</v>
      </c>
      <c r="D128" s="3">
        <v>67.6</v>
      </c>
      <c r="E128" s="3">
        <v>64.2</v>
      </c>
      <c r="F128" s="4">
        <v>66.5</v>
      </c>
      <c r="G128" s="4">
        <v>1.5</v>
      </c>
      <c r="H128" s="5">
        <v>0.0231</v>
      </c>
      <c r="I128" s="7">
        <v>2901</v>
      </c>
      <c r="J128" s="7">
        <v>191475</v>
      </c>
      <c r="K128" s="3">
        <v>391.18</v>
      </c>
      <c r="M128" s="13">
        <f t="shared" si="6"/>
        <v>65.62</v>
      </c>
      <c r="N128" s="13">
        <f t="shared" si="7"/>
        <v>69.53</v>
      </c>
      <c r="O128" s="13">
        <f t="shared" si="8"/>
        <v>72.575</v>
      </c>
      <c r="P128" s="13">
        <f t="shared" si="9"/>
        <v>76.4633333333333</v>
      </c>
    </row>
    <row r="129" spans="1:16">
      <c r="A129" s="27">
        <f t="shared" si="5"/>
        <v>5</v>
      </c>
      <c r="B129" s="2">
        <v>43209</v>
      </c>
      <c r="C129" s="3">
        <v>64.8</v>
      </c>
      <c r="D129" s="3">
        <v>66.1</v>
      </c>
      <c r="E129" s="3">
        <v>64.1</v>
      </c>
      <c r="F129" s="4">
        <v>65</v>
      </c>
      <c r="G129" s="4">
        <v>-0.3</v>
      </c>
      <c r="H129" s="5">
        <v>-0.0046</v>
      </c>
      <c r="I129" s="7">
        <v>2509</v>
      </c>
      <c r="J129" s="7">
        <v>163311</v>
      </c>
      <c r="K129" s="3">
        <v>382.35</v>
      </c>
      <c r="M129" s="13">
        <f t="shared" si="6"/>
        <v>66.52</v>
      </c>
      <c r="N129" s="13">
        <f t="shared" si="7"/>
        <v>70.64</v>
      </c>
      <c r="O129" s="13">
        <f t="shared" si="8"/>
        <v>73</v>
      </c>
      <c r="P129" s="13">
        <f t="shared" si="9"/>
        <v>76.735</v>
      </c>
    </row>
    <row r="130" spans="1:16">
      <c r="A130" s="27">
        <f t="shared" si="5"/>
        <v>4</v>
      </c>
      <c r="B130" s="2">
        <v>43208</v>
      </c>
      <c r="C130" s="3">
        <v>64</v>
      </c>
      <c r="D130" s="3">
        <v>65.4</v>
      </c>
      <c r="E130" s="3">
        <v>62.7</v>
      </c>
      <c r="F130" s="4">
        <v>65.3</v>
      </c>
      <c r="G130" s="4">
        <v>2.6</v>
      </c>
      <c r="H130" s="5">
        <v>0.0415</v>
      </c>
      <c r="I130" s="7">
        <v>5026</v>
      </c>
      <c r="J130" s="7">
        <v>321409</v>
      </c>
      <c r="K130" s="3">
        <v>384.12</v>
      </c>
      <c r="M130" s="13">
        <f t="shared" si="6"/>
        <v>67.76</v>
      </c>
      <c r="N130" s="13">
        <f t="shared" si="7"/>
        <v>71.66</v>
      </c>
      <c r="O130" s="13">
        <f t="shared" si="8"/>
        <v>73.56</v>
      </c>
      <c r="P130" s="13">
        <f t="shared" si="9"/>
        <v>77.02</v>
      </c>
    </row>
    <row r="131" spans="1:16">
      <c r="A131" s="27">
        <f t="shared" si="5"/>
        <v>3</v>
      </c>
      <c r="B131" s="2">
        <v>43207</v>
      </c>
      <c r="C131" s="3">
        <v>67.6</v>
      </c>
      <c r="D131" s="3">
        <v>67.9</v>
      </c>
      <c r="E131" s="3">
        <v>61.9</v>
      </c>
      <c r="F131" s="4">
        <v>62.7</v>
      </c>
      <c r="G131" s="4">
        <v>-5.9</v>
      </c>
      <c r="H131" s="5">
        <v>-0.086</v>
      </c>
      <c r="I131" s="7">
        <v>8716</v>
      </c>
      <c r="J131" s="7">
        <v>566244</v>
      </c>
      <c r="K131" s="3">
        <v>368.82</v>
      </c>
      <c r="M131" s="13">
        <f t="shared" si="6"/>
        <v>69.38</v>
      </c>
      <c r="N131" s="13">
        <f t="shared" si="7"/>
        <v>72.91</v>
      </c>
      <c r="O131" s="13">
        <f t="shared" si="8"/>
        <v>74.175</v>
      </c>
      <c r="P131" s="13">
        <f t="shared" si="9"/>
        <v>77.29</v>
      </c>
    </row>
    <row r="132" spans="1:16">
      <c r="A132" s="27">
        <f t="shared" si="5"/>
        <v>2</v>
      </c>
      <c r="B132" s="2">
        <v>43206</v>
      </c>
      <c r="C132" s="3">
        <v>70.5</v>
      </c>
      <c r="D132" s="3">
        <v>70.7</v>
      </c>
      <c r="E132" s="3">
        <v>68.3</v>
      </c>
      <c r="F132" s="4">
        <v>68.6</v>
      </c>
      <c r="G132" s="4">
        <v>-2.4</v>
      </c>
      <c r="H132" s="5">
        <v>-0.0338</v>
      </c>
      <c r="I132" s="7">
        <v>5672</v>
      </c>
      <c r="J132" s="7">
        <v>391887</v>
      </c>
      <c r="K132" s="3">
        <v>403.53</v>
      </c>
      <c r="M132" s="13">
        <f t="shared" si="6"/>
        <v>71.44</v>
      </c>
      <c r="N132" s="13">
        <f t="shared" si="7"/>
        <v>74.43</v>
      </c>
      <c r="O132" s="13">
        <f t="shared" si="8"/>
        <v>74.895</v>
      </c>
      <c r="P132" s="13">
        <f t="shared" si="9"/>
        <v>77.6283333333333</v>
      </c>
    </row>
    <row r="133" spans="1:16">
      <c r="A133" s="27">
        <f t="shared" ref="A133:A196" si="10">WEEKDAY(B133,1)</f>
        <v>6</v>
      </c>
      <c r="B133" s="2">
        <v>43203</v>
      </c>
      <c r="C133" s="3">
        <v>71.6</v>
      </c>
      <c r="D133" s="3">
        <v>72</v>
      </c>
      <c r="E133" s="3">
        <v>70.6</v>
      </c>
      <c r="F133" s="4">
        <v>71</v>
      </c>
      <c r="G133" s="4">
        <v>-0.2</v>
      </c>
      <c r="H133" s="5">
        <v>-0.0028</v>
      </c>
      <c r="I133" s="7">
        <v>2582</v>
      </c>
      <c r="J133" s="7">
        <v>183707</v>
      </c>
      <c r="K133" s="3">
        <v>417.65</v>
      </c>
      <c r="M133" s="13">
        <f t="shared" ref="M133:M196" si="11">SUM(F133:F137)/5</f>
        <v>73.44</v>
      </c>
      <c r="N133" s="13">
        <f t="shared" ref="N133:N196" si="12">SUM(F133:F142)/10</f>
        <v>75.11</v>
      </c>
      <c r="O133" s="13">
        <f t="shared" ref="O133:O196" si="13">SUM(F133:F152)/20</f>
        <v>75.195</v>
      </c>
      <c r="P133" s="13">
        <f t="shared" ref="P133:P196" si="14">SUM(F133:F192)/60</f>
        <v>77.9016666666667</v>
      </c>
    </row>
    <row r="134" spans="1:16">
      <c r="A134" s="27">
        <f t="shared" si="10"/>
        <v>5</v>
      </c>
      <c r="B134" s="2">
        <v>43202</v>
      </c>
      <c r="C134" s="3">
        <v>73</v>
      </c>
      <c r="D134" s="3">
        <v>73</v>
      </c>
      <c r="E134" s="3">
        <v>70.8</v>
      </c>
      <c r="F134" s="4">
        <v>71.2</v>
      </c>
      <c r="G134" s="4">
        <v>-2.2</v>
      </c>
      <c r="H134" s="5">
        <v>-0.03</v>
      </c>
      <c r="I134" s="7">
        <v>4038</v>
      </c>
      <c r="J134" s="7">
        <v>289008</v>
      </c>
      <c r="K134" s="3">
        <v>418.82</v>
      </c>
      <c r="M134" s="13">
        <f t="shared" si="11"/>
        <v>74.76</v>
      </c>
      <c r="N134" s="13">
        <f t="shared" si="12"/>
        <v>75.54</v>
      </c>
      <c r="O134" s="13">
        <f t="shared" si="13"/>
        <v>75.37</v>
      </c>
      <c r="P134" s="13">
        <f t="shared" si="14"/>
        <v>78.2883333333333</v>
      </c>
    </row>
    <row r="135" spans="1:16">
      <c r="A135" s="27">
        <f t="shared" si="10"/>
        <v>4</v>
      </c>
      <c r="B135" s="2">
        <v>43201</v>
      </c>
      <c r="C135" s="3">
        <v>74</v>
      </c>
      <c r="D135" s="3">
        <v>74.3</v>
      </c>
      <c r="E135" s="3">
        <v>73.2</v>
      </c>
      <c r="F135" s="4">
        <v>73.4</v>
      </c>
      <c r="G135" s="4">
        <v>0.4</v>
      </c>
      <c r="H135" s="5">
        <v>0.0055</v>
      </c>
      <c r="I135" s="7">
        <v>1487</v>
      </c>
      <c r="J135" s="7">
        <v>109564</v>
      </c>
      <c r="K135" s="3">
        <v>431.76</v>
      </c>
      <c r="M135" s="13">
        <f t="shared" si="11"/>
        <v>75.56</v>
      </c>
      <c r="N135" s="13">
        <f t="shared" si="12"/>
        <v>75.97</v>
      </c>
      <c r="O135" s="13">
        <f t="shared" si="13"/>
        <v>75.51</v>
      </c>
      <c r="P135" s="13">
        <f t="shared" si="14"/>
        <v>78.6666666666667</v>
      </c>
    </row>
    <row r="136" spans="1:16">
      <c r="A136" s="27">
        <f t="shared" si="10"/>
        <v>3</v>
      </c>
      <c r="B136" s="2">
        <v>43200</v>
      </c>
      <c r="C136" s="3">
        <v>78</v>
      </c>
      <c r="D136" s="3">
        <v>78.2</v>
      </c>
      <c r="E136" s="3">
        <v>73</v>
      </c>
      <c r="F136" s="4">
        <v>73</v>
      </c>
      <c r="G136" s="4">
        <v>-5.6</v>
      </c>
      <c r="H136" s="5">
        <v>-0.0712</v>
      </c>
      <c r="I136" s="7">
        <v>6384</v>
      </c>
      <c r="J136" s="7">
        <v>480398</v>
      </c>
      <c r="K136" s="3">
        <v>429.41</v>
      </c>
      <c r="M136" s="13">
        <f t="shared" si="11"/>
        <v>76.44</v>
      </c>
      <c r="N136" s="13">
        <f t="shared" si="12"/>
        <v>76.17</v>
      </c>
      <c r="O136" s="13">
        <f t="shared" si="13"/>
        <v>75.555</v>
      </c>
      <c r="P136" s="13">
        <f t="shared" si="14"/>
        <v>78.9816666666667</v>
      </c>
    </row>
    <row r="137" spans="1:16">
      <c r="A137" s="27">
        <f t="shared" si="10"/>
        <v>2</v>
      </c>
      <c r="B137" s="2">
        <v>43199</v>
      </c>
      <c r="C137" s="3">
        <v>79.5</v>
      </c>
      <c r="D137" s="3">
        <v>79.6</v>
      </c>
      <c r="E137" s="3">
        <v>78</v>
      </c>
      <c r="F137" s="4">
        <v>78.6</v>
      </c>
      <c r="G137" s="4">
        <v>1</v>
      </c>
      <c r="H137" s="5">
        <v>0.0129</v>
      </c>
      <c r="I137" s="7">
        <v>3762</v>
      </c>
      <c r="J137" s="7">
        <v>296682</v>
      </c>
      <c r="K137" s="3">
        <v>462.35</v>
      </c>
      <c r="M137" s="13">
        <f t="shared" si="11"/>
        <v>77.42</v>
      </c>
      <c r="N137" s="13">
        <f t="shared" si="12"/>
        <v>76.09</v>
      </c>
      <c r="O137" s="13">
        <f t="shared" si="13"/>
        <v>75.46</v>
      </c>
      <c r="P137" s="13">
        <f t="shared" si="14"/>
        <v>79.26</v>
      </c>
    </row>
    <row r="138" spans="1:16">
      <c r="A138" s="27">
        <f t="shared" si="10"/>
        <v>3</v>
      </c>
      <c r="B138" s="2">
        <v>43193</v>
      </c>
      <c r="C138" s="3">
        <v>75.1</v>
      </c>
      <c r="D138" s="3">
        <v>77.8</v>
      </c>
      <c r="E138" s="3">
        <v>73.5</v>
      </c>
      <c r="F138" s="4">
        <v>77.6</v>
      </c>
      <c r="G138" s="4">
        <v>2.4</v>
      </c>
      <c r="H138" s="5">
        <v>0.0319</v>
      </c>
      <c r="I138" s="7">
        <v>4203</v>
      </c>
      <c r="J138" s="7">
        <v>320479</v>
      </c>
      <c r="K138" s="3">
        <v>456.47</v>
      </c>
      <c r="M138" s="13">
        <f t="shared" si="11"/>
        <v>76.78</v>
      </c>
      <c r="N138" s="13">
        <f t="shared" si="12"/>
        <v>75.62</v>
      </c>
      <c r="O138" s="13">
        <f t="shared" si="13"/>
        <v>75.07</v>
      </c>
      <c r="P138" s="13">
        <f t="shared" si="14"/>
        <v>79.495</v>
      </c>
    </row>
    <row r="139" spans="1:16">
      <c r="A139" s="27">
        <f t="shared" si="10"/>
        <v>2</v>
      </c>
      <c r="B139" s="2">
        <v>43192</v>
      </c>
      <c r="C139" s="3">
        <v>78.6</v>
      </c>
      <c r="D139" s="3">
        <v>78.6</v>
      </c>
      <c r="E139" s="3">
        <v>74.8</v>
      </c>
      <c r="F139" s="4">
        <v>75.2</v>
      </c>
      <c r="G139" s="4">
        <v>-2.6</v>
      </c>
      <c r="H139" s="5">
        <v>-0.0334</v>
      </c>
      <c r="I139" s="7">
        <v>3996</v>
      </c>
      <c r="J139" s="7">
        <v>305429</v>
      </c>
      <c r="K139" s="3">
        <v>442.35</v>
      </c>
      <c r="M139" s="13">
        <f t="shared" si="11"/>
        <v>76.32</v>
      </c>
      <c r="N139" s="13">
        <f t="shared" si="12"/>
        <v>75.36</v>
      </c>
      <c r="O139" s="13">
        <f t="shared" si="13"/>
        <v>74.66</v>
      </c>
      <c r="P139" s="13">
        <f t="shared" si="14"/>
        <v>79.6066666666666</v>
      </c>
    </row>
    <row r="140" spans="1:16">
      <c r="A140" s="27">
        <f t="shared" si="10"/>
        <v>7</v>
      </c>
      <c r="B140" s="2">
        <v>43190</v>
      </c>
      <c r="C140" s="3">
        <v>78.8</v>
      </c>
      <c r="D140" s="3">
        <v>79.8</v>
      </c>
      <c r="E140" s="3">
        <v>77.4</v>
      </c>
      <c r="F140" s="4">
        <v>77.8</v>
      </c>
      <c r="G140" s="4">
        <v>-0.1</v>
      </c>
      <c r="H140" s="5">
        <v>-0.0013</v>
      </c>
      <c r="I140" s="7">
        <v>5442</v>
      </c>
      <c r="J140" s="7">
        <v>428296</v>
      </c>
      <c r="K140" s="3">
        <v>0</v>
      </c>
      <c r="M140" s="13">
        <f t="shared" si="11"/>
        <v>76.38</v>
      </c>
      <c r="N140" s="13">
        <f t="shared" si="12"/>
        <v>75.46</v>
      </c>
      <c r="O140" s="13">
        <f t="shared" si="13"/>
        <v>74.415</v>
      </c>
      <c r="P140" s="13">
        <f t="shared" si="14"/>
        <v>79.745</v>
      </c>
    </row>
    <row r="141" spans="1:16">
      <c r="A141" s="27">
        <f t="shared" si="10"/>
        <v>6</v>
      </c>
      <c r="B141" s="2">
        <v>43189</v>
      </c>
      <c r="C141" s="3">
        <v>76.6</v>
      </c>
      <c r="D141" s="3">
        <v>78.5</v>
      </c>
      <c r="E141" s="3">
        <v>76.2</v>
      </c>
      <c r="F141" s="4">
        <v>77.9</v>
      </c>
      <c r="G141" s="4">
        <v>2.5</v>
      </c>
      <c r="H141" s="5">
        <v>0.0332</v>
      </c>
      <c r="I141" s="7">
        <v>6342</v>
      </c>
      <c r="J141" s="7">
        <v>490579</v>
      </c>
      <c r="K141" s="3">
        <v>0</v>
      </c>
      <c r="M141" s="13">
        <f t="shared" si="11"/>
        <v>75.9</v>
      </c>
      <c r="N141" s="13">
        <f t="shared" si="12"/>
        <v>75.44</v>
      </c>
      <c r="O141" s="13">
        <f t="shared" si="13"/>
        <v>74.06</v>
      </c>
      <c r="P141" s="13">
        <f t="shared" si="14"/>
        <v>79.8083333333333</v>
      </c>
    </row>
    <row r="142" spans="1:16">
      <c r="A142" s="27">
        <f t="shared" si="10"/>
        <v>5</v>
      </c>
      <c r="B142" s="2">
        <v>43188</v>
      </c>
      <c r="C142" s="3">
        <v>76</v>
      </c>
      <c r="D142" s="3">
        <v>76.1</v>
      </c>
      <c r="E142" s="3">
        <v>74.9</v>
      </c>
      <c r="F142" s="4">
        <v>75.4</v>
      </c>
      <c r="G142" s="4">
        <v>0.1</v>
      </c>
      <c r="H142" s="5">
        <v>0.0013</v>
      </c>
      <c r="I142" s="7">
        <v>2547</v>
      </c>
      <c r="J142" s="7">
        <v>192040</v>
      </c>
      <c r="K142" s="3">
        <v>0</v>
      </c>
      <c r="M142" s="13">
        <f t="shared" si="11"/>
        <v>74.76</v>
      </c>
      <c r="N142" s="13">
        <f t="shared" si="12"/>
        <v>75.36</v>
      </c>
      <c r="O142" s="13">
        <f t="shared" si="13"/>
        <v>73.77</v>
      </c>
      <c r="P142" s="13">
        <f t="shared" si="14"/>
        <v>79.8433333333333</v>
      </c>
    </row>
    <row r="143" spans="1:16">
      <c r="A143" s="27">
        <f t="shared" si="10"/>
        <v>4</v>
      </c>
      <c r="B143" s="2">
        <v>43187</v>
      </c>
      <c r="C143" s="3">
        <v>75.9</v>
      </c>
      <c r="D143" s="3">
        <v>76.7</v>
      </c>
      <c r="E143" s="3">
        <v>74.6</v>
      </c>
      <c r="F143" s="4">
        <v>75.3</v>
      </c>
      <c r="G143" s="4">
        <v>-0.2</v>
      </c>
      <c r="H143" s="5">
        <v>-0.0026</v>
      </c>
      <c r="I143" s="7">
        <v>3276</v>
      </c>
      <c r="J143" s="7">
        <v>247510</v>
      </c>
      <c r="K143" s="3">
        <v>0</v>
      </c>
      <c r="M143" s="13">
        <f t="shared" si="11"/>
        <v>74.46</v>
      </c>
      <c r="N143" s="13">
        <f t="shared" si="12"/>
        <v>75.28</v>
      </c>
      <c r="O143" s="13">
        <f t="shared" si="13"/>
        <v>73.6</v>
      </c>
      <c r="P143" s="13">
        <f t="shared" si="14"/>
        <v>79.955</v>
      </c>
    </row>
    <row r="144" spans="1:16">
      <c r="A144" s="27">
        <f t="shared" si="10"/>
        <v>3</v>
      </c>
      <c r="B144" s="2">
        <v>43186</v>
      </c>
      <c r="C144" s="3">
        <v>77.2</v>
      </c>
      <c r="D144" s="3">
        <v>77.3</v>
      </c>
      <c r="E144" s="3">
        <v>75.2</v>
      </c>
      <c r="F144" s="4">
        <v>75.5</v>
      </c>
      <c r="G144" s="4">
        <v>0.1</v>
      </c>
      <c r="H144" s="5">
        <v>0.0013</v>
      </c>
      <c r="I144" s="7">
        <v>3291</v>
      </c>
      <c r="J144" s="7">
        <v>250651</v>
      </c>
      <c r="K144" s="3">
        <v>0</v>
      </c>
      <c r="M144" s="13">
        <f t="shared" si="11"/>
        <v>74.4</v>
      </c>
      <c r="N144" s="13">
        <f t="shared" si="12"/>
        <v>75.2</v>
      </c>
      <c r="O144" s="13">
        <f t="shared" si="13"/>
        <v>73.39</v>
      </c>
      <c r="P144" s="13">
        <f t="shared" si="14"/>
        <v>80.0916666666667</v>
      </c>
    </row>
    <row r="145" spans="1:16">
      <c r="A145" s="27">
        <f t="shared" si="10"/>
        <v>2</v>
      </c>
      <c r="B145" s="2">
        <v>43185</v>
      </c>
      <c r="C145" s="3">
        <v>73</v>
      </c>
      <c r="D145" s="3">
        <v>75.4</v>
      </c>
      <c r="E145" s="3">
        <v>72.4</v>
      </c>
      <c r="F145" s="4">
        <v>75.4</v>
      </c>
      <c r="G145" s="4">
        <v>3.2</v>
      </c>
      <c r="H145" s="5">
        <v>0.0443</v>
      </c>
      <c r="I145" s="7">
        <v>3769</v>
      </c>
      <c r="J145" s="7">
        <v>280244</v>
      </c>
      <c r="K145" s="3">
        <v>0</v>
      </c>
      <c r="M145" s="13">
        <f t="shared" si="11"/>
        <v>74.54</v>
      </c>
      <c r="N145" s="13">
        <f t="shared" si="12"/>
        <v>75.05</v>
      </c>
      <c r="O145" s="13">
        <f t="shared" si="13"/>
        <v>73.18</v>
      </c>
      <c r="P145" s="13">
        <f t="shared" si="14"/>
        <v>80.2283333333333</v>
      </c>
    </row>
    <row r="146" spans="1:16">
      <c r="A146" s="27">
        <f t="shared" si="10"/>
        <v>6</v>
      </c>
      <c r="B146" s="2">
        <v>43182</v>
      </c>
      <c r="C146" s="3">
        <v>71.3</v>
      </c>
      <c r="D146" s="3">
        <v>73</v>
      </c>
      <c r="E146" s="3">
        <v>70.5</v>
      </c>
      <c r="F146" s="4">
        <v>72.2</v>
      </c>
      <c r="G146" s="4">
        <v>-1.7</v>
      </c>
      <c r="H146" s="5">
        <v>-0.023</v>
      </c>
      <c r="I146" s="7">
        <v>3187</v>
      </c>
      <c r="J146" s="7">
        <v>229152</v>
      </c>
      <c r="K146" s="3">
        <v>0</v>
      </c>
      <c r="M146" s="13">
        <f t="shared" si="11"/>
        <v>74.98</v>
      </c>
      <c r="N146" s="13">
        <f t="shared" si="12"/>
        <v>74.94</v>
      </c>
      <c r="O146" s="13">
        <f t="shared" si="13"/>
        <v>73.025</v>
      </c>
      <c r="P146" s="13">
        <f t="shared" si="14"/>
        <v>80.32</v>
      </c>
    </row>
    <row r="147" spans="1:16">
      <c r="A147" s="27">
        <f t="shared" si="10"/>
        <v>5</v>
      </c>
      <c r="B147" s="2">
        <v>43181</v>
      </c>
      <c r="C147" s="3">
        <v>76.3</v>
      </c>
      <c r="D147" s="3">
        <v>76.4</v>
      </c>
      <c r="E147" s="3">
        <v>73.6</v>
      </c>
      <c r="F147" s="4">
        <v>73.9</v>
      </c>
      <c r="G147" s="4">
        <v>-1.1</v>
      </c>
      <c r="H147" s="5">
        <v>-0.0147</v>
      </c>
      <c r="I147" s="7">
        <v>2907</v>
      </c>
      <c r="J147" s="7">
        <v>218516</v>
      </c>
      <c r="K147" s="3">
        <v>0</v>
      </c>
      <c r="M147" s="13">
        <f t="shared" si="11"/>
        <v>75.96</v>
      </c>
      <c r="N147" s="13">
        <f t="shared" si="12"/>
        <v>74.83</v>
      </c>
      <c r="O147" s="13">
        <f t="shared" si="13"/>
        <v>72.98</v>
      </c>
      <c r="P147" s="13">
        <f t="shared" si="14"/>
        <v>80.4833333333333</v>
      </c>
    </row>
    <row r="148" spans="1:16">
      <c r="A148" s="27">
        <f t="shared" si="10"/>
        <v>4</v>
      </c>
      <c r="B148" s="2">
        <v>43180</v>
      </c>
      <c r="C148" s="3">
        <v>76.5</v>
      </c>
      <c r="D148" s="3">
        <v>76.7</v>
      </c>
      <c r="E148" s="3">
        <v>75</v>
      </c>
      <c r="F148" s="4">
        <v>75</v>
      </c>
      <c r="G148" s="4">
        <v>-1.2</v>
      </c>
      <c r="H148" s="5">
        <v>-0.0157</v>
      </c>
      <c r="I148" s="7">
        <v>3486</v>
      </c>
      <c r="J148" s="7">
        <v>263593</v>
      </c>
      <c r="K148" s="3">
        <v>0</v>
      </c>
      <c r="M148" s="13">
        <f t="shared" si="11"/>
        <v>76.1</v>
      </c>
      <c r="N148" s="13">
        <f t="shared" si="12"/>
        <v>74.52</v>
      </c>
      <c r="O148" s="13">
        <f t="shared" si="13"/>
        <v>72.84</v>
      </c>
      <c r="P148" s="13">
        <f t="shared" si="14"/>
        <v>80.5433333333333</v>
      </c>
    </row>
    <row r="149" spans="1:16">
      <c r="A149" s="27">
        <f t="shared" si="10"/>
        <v>3</v>
      </c>
      <c r="B149" s="2">
        <v>43179</v>
      </c>
      <c r="C149" s="3">
        <v>77</v>
      </c>
      <c r="D149" s="3">
        <v>77.4</v>
      </c>
      <c r="E149" s="3">
        <v>76.2</v>
      </c>
      <c r="F149" s="4">
        <v>76.2</v>
      </c>
      <c r="G149" s="4">
        <v>-1.4</v>
      </c>
      <c r="H149" s="5">
        <v>-0.018</v>
      </c>
      <c r="I149" s="7">
        <v>2626</v>
      </c>
      <c r="J149" s="7">
        <v>201135</v>
      </c>
      <c r="K149" s="3">
        <v>0</v>
      </c>
      <c r="M149" s="13">
        <f t="shared" si="11"/>
        <v>76</v>
      </c>
      <c r="N149" s="13">
        <f t="shared" si="12"/>
        <v>73.96</v>
      </c>
      <c r="O149" s="13">
        <f t="shared" si="13"/>
        <v>72.835</v>
      </c>
      <c r="P149" s="13">
        <f t="shared" si="14"/>
        <v>80.5966666666666</v>
      </c>
    </row>
    <row r="150" spans="1:16">
      <c r="A150" s="27">
        <f t="shared" si="10"/>
        <v>2</v>
      </c>
      <c r="B150" s="2">
        <v>43178</v>
      </c>
      <c r="C150" s="3">
        <v>78</v>
      </c>
      <c r="D150" s="3">
        <v>78.6</v>
      </c>
      <c r="E150" s="3">
        <v>77.2</v>
      </c>
      <c r="F150" s="4">
        <v>77.6</v>
      </c>
      <c r="G150" s="4">
        <v>0.5</v>
      </c>
      <c r="H150" s="5">
        <v>0.0065</v>
      </c>
      <c r="I150" s="7">
        <v>4644</v>
      </c>
      <c r="J150" s="7">
        <v>361242</v>
      </c>
      <c r="K150" s="3">
        <v>0</v>
      </c>
      <c r="M150" s="13">
        <f t="shared" si="11"/>
        <v>75.56</v>
      </c>
      <c r="N150" s="13">
        <f t="shared" si="12"/>
        <v>73.37</v>
      </c>
      <c r="O150" s="13">
        <f t="shared" si="13"/>
        <v>73.06</v>
      </c>
      <c r="P150" s="13">
        <f t="shared" si="14"/>
        <v>80.6733333333333</v>
      </c>
    </row>
    <row r="151" spans="1:16">
      <c r="A151" s="27">
        <f t="shared" si="10"/>
        <v>6</v>
      </c>
      <c r="B151" s="2">
        <v>43175</v>
      </c>
      <c r="C151" s="3">
        <v>77</v>
      </c>
      <c r="D151" s="3">
        <v>80</v>
      </c>
      <c r="E151" s="3">
        <v>76.7</v>
      </c>
      <c r="F151" s="4">
        <v>77.1</v>
      </c>
      <c r="G151" s="4">
        <v>2.5</v>
      </c>
      <c r="H151" s="5">
        <v>0.0335</v>
      </c>
      <c r="I151" s="7">
        <v>15912</v>
      </c>
      <c r="J151" s="7">
        <v>1246737</v>
      </c>
      <c r="K151" s="3">
        <v>0</v>
      </c>
      <c r="M151" s="13">
        <f t="shared" si="11"/>
        <v>74.9</v>
      </c>
      <c r="N151" s="13">
        <f t="shared" si="12"/>
        <v>72.68</v>
      </c>
      <c r="O151" s="13">
        <f t="shared" si="13"/>
        <v>73.17</v>
      </c>
      <c r="P151" s="13">
        <f t="shared" si="14"/>
        <v>80.875</v>
      </c>
    </row>
    <row r="152" spans="1:16">
      <c r="A152" s="27">
        <f t="shared" si="10"/>
        <v>5</v>
      </c>
      <c r="B152" s="2">
        <v>43174</v>
      </c>
      <c r="C152" s="3">
        <v>75</v>
      </c>
      <c r="D152" s="3">
        <v>75.5</v>
      </c>
      <c r="E152" s="3">
        <v>74.5</v>
      </c>
      <c r="F152" s="4">
        <v>74.6</v>
      </c>
      <c r="G152" s="4">
        <v>0.1</v>
      </c>
      <c r="H152" s="5">
        <v>0.0013</v>
      </c>
      <c r="I152" s="7">
        <v>2920</v>
      </c>
      <c r="J152" s="7">
        <v>218752</v>
      </c>
      <c r="K152" s="3">
        <v>0</v>
      </c>
      <c r="M152" s="13">
        <f t="shared" si="11"/>
        <v>73.7</v>
      </c>
      <c r="N152" s="13">
        <f t="shared" si="12"/>
        <v>72.18</v>
      </c>
      <c r="O152" s="13">
        <f t="shared" si="13"/>
        <v>73.42</v>
      </c>
      <c r="P152" s="13">
        <f t="shared" si="14"/>
        <v>81.075</v>
      </c>
    </row>
    <row r="153" spans="1:16">
      <c r="A153" s="27">
        <f t="shared" si="10"/>
        <v>4</v>
      </c>
      <c r="B153" s="2">
        <v>43173</v>
      </c>
      <c r="C153" s="3">
        <v>74.5</v>
      </c>
      <c r="D153" s="3">
        <v>75.7</v>
      </c>
      <c r="E153" s="3">
        <v>74</v>
      </c>
      <c r="F153" s="4">
        <v>74.5</v>
      </c>
      <c r="G153" s="4">
        <v>0.5</v>
      </c>
      <c r="H153" s="5">
        <v>0.0068</v>
      </c>
      <c r="I153" s="7">
        <v>5351</v>
      </c>
      <c r="J153" s="7">
        <v>400601</v>
      </c>
      <c r="K153" s="3">
        <v>0</v>
      </c>
      <c r="M153" s="13">
        <f t="shared" si="11"/>
        <v>72.94</v>
      </c>
      <c r="N153" s="13">
        <f t="shared" si="12"/>
        <v>71.92</v>
      </c>
      <c r="O153" s="13">
        <f t="shared" si="13"/>
        <v>73.82</v>
      </c>
      <c r="P153" s="13">
        <f t="shared" si="14"/>
        <v>81.4816666666667</v>
      </c>
    </row>
    <row r="154" spans="1:16">
      <c r="A154" s="27">
        <f t="shared" si="10"/>
        <v>3</v>
      </c>
      <c r="B154" s="2">
        <v>43172</v>
      </c>
      <c r="C154" s="3">
        <v>75</v>
      </c>
      <c r="D154" s="3">
        <v>75.8</v>
      </c>
      <c r="E154" s="3">
        <v>73.8</v>
      </c>
      <c r="F154" s="4">
        <v>74</v>
      </c>
      <c r="G154" s="4">
        <v>-0.3</v>
      </c>
      <c r="H154" s="5">
        <v>-0.004</v>
      </c>
      <c r="I154" s="7">
        <v>4831</v>
      </c>
      <c r="J154" s="7">
        <v>359633</v>
      </c>
      <c r="K154" s="3">
        <v>0</v>
      </c>
      <c r="M154" s="13">
        <f t="shared" si="11"/>
        <v>71.92</v>
      </c>
      <c r="N154" s="13">
        <f t="shared" si="12"/>
        <v>71.58</v>
      </c>
      <c r="O154" s="13">
        <f t="shared" si="13"/>
        <v>74.415</v>
      </c>
      <c r="P154" s="13">
        <f t="shared" si="14"/>
        <v>81.9233333333333</v>
      </c>
    </row>
    <row r="155" spans="1:16">
      <c r="A155" s="27">
        <f t="shared" si="10"/>
        <v>2</v>
      </c>
      <c r="B155" s="2">
        <v>43171</v>
      </c>
      <c r="C155" s="3">
        <v>75</v>
      </c>
      <c r="D155" s="3">
        <v>77.5</v>
      </c>
      <c r="E155" s="3">
        <v>73.7</v>
      </c>
      <c r="F155" s="4">
        <v>74.3</v>
      </c>
      <c r="G155" s="4">
        <v>3.2</v>
      </c>
      <c r="H155" s="5">
        <v>0.045</v>
      </c>
      <c r="I155" s="7">
        <v>13797</v>
      </c>
      <c r="J155" s="7">
        <v>1037093</v>
      </c>
      <c r="K155" s="3">
        <v>0</v>
      </c>
      <c r="M155" s="13">
        <f t="shared" si="11"/>
        <v>71.18</v>
      </c>
      <c r="N155" s="13">
        <f t="shared" si="12"/>
        <v>71.31</v>
      </c>
      <c r="O155" s="13">
        <f t="shared" si="13"/>
        <v>74.89</v>
      </c>
      <c r="P155" s="13">
        <f t="shared" si="14"/>
        <v>82.225</v>
      </c>
    </row>
    <row r="156" spans="1:16">
      <c r="A156" s="27">
        <f t="shared" si="10"/>
        <v>6</v>
      </c>
      <c r="B156" s="2">
        <v>43168</v>
      </c>
      <c r="C156" s="3">
        <v>71.1</v>
      </c>
      <c r="D156" s="3">
        <v>71.9</v>
      </c>
      <c r="E156" s="3">
        <v>70.8</v>
      </c>
      <c r="F156" s="4">
        <v>71.1</v>
      </c>
      <c r="G156" s="4">
        <v>0.3</v>
      </c>
      <c r="H156" s="5">
        <v>0.0042</v>
      </c>
      <c r="I156" s="7">
        <v>3476</v>
      </c>
      <c r="J156" s="7">
        <v>247566</v>
      </c>
      <c r="K156" s="3">
        <v>0</v>
      </c>
      <c r="M156" s="13">
        <f t="shared" si="11"/>
        <v>70.46</v>
      </c>
      <c r="N156" s="13">
        <f t="shared" si="12"/>
        <v>71.11</v>
      </c>
      <c r="O156" s="13">
        <f t="shared" si="13"/>
        <v>75.35</v>
      </c>
      <c r="P156" s="13">
        <f t="shared" si="14"/>
        <v>82.6866666666667</v>
      </c>
    </row>
    <row r="157" spans="1:16">
      <c r="A157" s="27">
        <f t="shared" si="10"/>
        <v>5</v>
      </c>
      <c r="B157" s="2">
        <v>43167</v>
      </c>
      <c r="C157" s="3">
        <v>70</v>
      </c>
      <c r="D157" s="3">
        <v>71</v>
      </c>
      <c r="E157" s="3">
        <v>69.7</v>
      </c>
      <c r="F157" s="4">
        <v>70.8</v>
      </c>
      <c r="G157" s="4">
        <v>1.4</v>
      </c>
      <c r="H157" s="5">
        <v>0.0202</v>
      </c>
      <c r="I157" s="7">
        <v>3557</v>
      </c>
      <c r="J157" s="7">
        <v>250209</v>
      </c>
      <c r="K157" s="3">
        <v>0</v>
      </c>
      <c r="M157" s="13">
        <f t="shared" si="11"/>
        <v>70.66</v>
      </c>
      <c r="N157" s="13">
        <f t="shared" si="12"/>
        <v>71.13</v>
      </c>
      <c r="O157" s="13">
        <f t="shared" si="13"/>
        <v>75.95</v>
      </c>
      <c r="P157" s="13">
        <f t="shared" si="14"/>
        <v>83.385</v>
      </c>
    </row>
    <row r="158" spans="1:16">
      <c r="A158" s="27">
        <f t="shared" si="10"/>
        <v>4</v>
      </c>
      <c r="B158" s="2">
        <v>43166</v>
      </c>
      <c r="C158" s="3">
        <v>69.7</v>
      </c>
      <c r="D158" s="3">
        <v>71.2</v>
      </c>
      <c r="E158" s="3">
        <v>69.4</v>
      </c>
      <c r="F158" s="4">
        <v>69.4</v>
      </c>
      <c r="G158" s="4">
        <v>-0.9</v>
      </c>
      <c r="H158" s="5">
        <v>-0.0128</v>
      </c>
      <c r="I158" s="7">
        <v>3595</v>
      </c>
      <c r="J158" s="7">
        <v>252155</v>
      </c>
      <c r="K158" s="3">
        <v>0</v>
      </c>
      <c r="M158" s="13">
        <f t="shared" si="11"/>
        <v>70.9</v>
      </c>
      <c r="N158" s="13">
        <f t="shared" si="12"/>
        <v>71.16</v>
      </c>
      <c r="O158" s="13">
        <f t="shared" si="13"/>
        <v>76.585</v>
      </c>
      <c r="P158" s="13">
        <f t="shared" si="14"/>
        <v>84.08</v>
      </c>
    </row>
    <row r="159" spans="1:16">
      <c r="A159" s="27">
        <f t="shared" si="10"/>
        <v>3</v>
      </c>
      <c r="B159" s="2">
        <v>43165</v>
      </c>
      <c r="C159" s="3">
        <v>71.3</v>
      </c>
      <c r="D159" s="3">
        <v>71.6</v>
      </c>
      <c r="E159" s="3">
        <v>69.2</v>
      </c>
      <c r="F159" s="4">
        <v>70.3</v>
      </c>
      <c r="G159" s="4">
        <v>-0.4</v>
      </c>
      <c r="H159" s="5">
        <v>-0.0057</v>
      </c>
      <c r="I159" s="7">
        <v>5980</v>
      </c>
      <c r="J159" s="7">
        <v>420975</v>
      </c>
      <c r="K159" s="3">
        <v>0</v>
      </c>
      <c r="M159" s="13">
        <f t="shared" si="11"/>
        <v>71.24</v>
      </c>
      <c r="N159" s="13">
        <f t="shared" si="12"/>
        <v>71.71</v>
      </c>
      <c r="O159" s="13">
        <f t="shared" si="13"/>
        <v>77.5</v>
      </c>
      <c r="P159" s="13">
        <f t="shared" si="14"/>
        <v>84.8483333333333</v>
      </c>
    </row>
    <row r="160" spans="1:16">
      <c r="A160" s="27">
        <f t="shared" si="10"/>
        <v>2</v>
      </c>
      <c r="B160" s="2">
        <v>43164</v>
      </c>
      <c r="C160" s="3">
        <v>72.7</v>
      </c>
      <c r="D160" s="3">
        <v>72.8</v>
      </c>
      <c r="E160" s="3">
        <v>69.7</v>
      </c>
      <c r="F160" s="4">
        <v>70.7</v>
      </c>
      <c r="G160" s="4">
        <v>-1.4</v>
      </c>
      <c r="H160" s="5">
        <v>-0.0194</v>
      </c>
      <c r="I160" s="7">
        <v>4467</v>
      </c>
      <c r="J160" s="7">
        <v>317606</v>
      </c>
      <c r="K160" s="3">
        <v>0</v>
      </c>
      <c r="M160" s="13">
        <f t="shared" si="11"/>
        <v>71.44</v>
      </c>
      <c r="N160" s="13">
        <f t="shared" si="12"/>
        <v>72.75</v>
      </c>
      <c r="O160" s="13">
        <f t="shared" si="13"/>
        <v>78.32</v>
      </c>
      <c r="P160" s="13">
        <f t="shared" si="14"/>
        <v>85.585</v>
      </c>
    </row>
    <row r="161" spans="1:16">
      <c r="A161" s="27">
        <f t="shared" si="10"/>
        <v>6</v>
      </c>
      <c r="B161" s="2">
        <v>43161</v>
      </c>
      <c r="C161" s="3">
        <v>72</v>
      </c>
      <c r="D161" s="3">
        <v>73.9</v>
      </c>
      <c r="E161" s="3">
        <v>71.2</v>
      </c>
      <c r="F161" s="4">
        <v>72.1</v>
      </c>
      <c r="G161" s="4">
        <v>0.1</v>
      </c>
      <c r="H161" s="5">
        <v>0.0014</v>
      </c>
      <c r="I161" s="7">
        <v>7802</v>
      </c>
      <c r="J161" s="7">
        <v>568648</v>
      </c>
      <c r="K161" s="3">
        <v>0</v>
      </c>
      <c r="M161" s="13">
        <f t="shared" si="11"/>
        <v>71.76</v>
      </c>
      <c r="N161" s="13">
        <f t="shared" si="12"/>
        <v>73.66</v>
      </c>
      <c r="O161" s="13">
        <f t="shared" si="13"/>
        <v>79.12</v>
      </c>
      <c r="P161" s="13">
        <f t="shared" si="14"/>
        <v>86.3316666666667</v>
      </c>
    </row>
    <row r="162" spans="1:16">
      <c r="A162" s="27">
        <f t="shared" si="10"/>
        <v>5</v>
      </c>
      <c r="B162" s="2">
        <v>43160</v>
      </c>
      <c r="C162" s="3">
        <v>70.8</v>
      </c>
      <c r="D162" s="3">
        <v>72.4</v>
      </c>
      <c r="E162" s="3">
        <v>69.6</v>
      </c>
      <c r="F162" s="4">
        <v>72</v>
      </c>
      <c r="G162" s="4">
        <v>0.9</v>
      </c>
      <c r="H162" s="5">
        <v>0.0127</v>
      </c>
      <c r="I162" s="7">
        <v>4330</v>
      </c>
      <c r="J162" s="7">
        <v>310217</v>
      </c>
      <c r="K162" s="3">
        <v>0</v>
      </c>
      <c r="M162" s="13">
        <f t="shared" si="11"/>
        <v>71.6</v>
      </c>
      <c r="N162" s="13">
        <f t="shared" si="12"/>
        <v>74.66</v>
      </c>
      <c r="O162" s="13">
        <f t="shared" si="13"/>
        <v>79.965</v>
      </c>
      <c r="P162" s="13">
        <f t="shared" si="14"/>
        <v>87.0883333333333</v>
      </c>
    </row>
    <row r="163" spans="1:16">
      <c r="A163" s="27">
        <f t="shared" si="10"/>
        <v>3</v>
      </c>
      <c r="B163" s="2">
        <v>43158</v>
      </c>
      <c r="C163" s="3">
        <v>72</v>
      </c>
      <c r="D163" s="3">
        <v>72.5</v>
      </c>
      <c r="E163" s="3">
        <v>70.9</v>
      </c>
      <c r="F163" s="4">
        <v>71.1</v>
      </c>
      <c r="G163" s="4">
        <v>-0.2</v>
      </c>
      <c r="H163" s="5">
        <v>-0.0028</v>
      </c>
      <c r="I163" s="7">
        <v>4422</v>
      </c>
      <c r="J163" s="7">
        <v>316850</v>
      </c>
      <c r="K163" s="3">
        <v>0</v>
      </c>
      <c r="M163" s="13">
        <f t="shared" si="11"/>
        <v>71.42</v>
      </c>
      <c r="N163" s="13">
        <f t="shared" si="12"/>
        <v>75.72</v>
      </c>
      <c r="O163" s="13">
        <f t="shared" si="13"/>
        <v>80.73</v>
      </c>
      <c r="P163" s="13">
        <f t="shared" si="14"/>
        <v>87.7716666666667</v>
      </c>
    </row>
    <row r="164" spans="1:16">
      <c r="A164" s="27">
        <f t="shared" si="10"/>
        <v>2</v>
      </c>
      <c r="B164" s="2">
        <v>43157</v>
      </c>
      <c r="C164" s="3">
        <v>72.3</v>
      </c>
      <c r="D164" s="3">
        <v>73.5</v>
      </c>
      <c r="E164" s="3">
        <v>71.2</v>
      </c>
      <c r="F164" s="4">
        <v>71.3</v>
      </c>
      <c r="G164" s="4">
        <v>-1</v>
      </c>
      <c r="H164" s="5">
        <v>-0.0138</v>
      </c>
      <c r="I164" s="7">
        <v>4639</v>
      </c>
      <c r="J164" s="7">
        <v>333852</v>
      </c>
      <c r="K164" s="3">
        <v>0</v>
      </c>
      <c r="M164" s="13">
        <f t="shared" si="11"/>
        <v>72.18</v>
      </c>
      <c r="N164" s="13">
        <f t="shared" si="12"/>
        <v>77.25</v>
      </c>
      <c r="O164" s="13">
        <f t="shared" si="13"/>
        <v>81.5</v>
      </c>
      <c r="P164" s="13">
        <f t="shared" si="14"/>
        <v>88.3783333333333</v>
      </c>
    </row>
    <row r="165" spans="1:16">
      <c r="A165" s="27">
        <f t="shared" si="10"/>
        <v>6</v>
      </c>
      <c r="B165" s="2">
        <v>43154</v>
      </c>
      <c r="C165" s="3">
        <v>72</v>
      </c>
      <c r="D165" s="3">
        <v>73.8</v>
      </c>
      <c r="E165" s="3">
        <v>71</v>
      </c>
      <c r="F165" s="4">
        <v>72.3</v>
      </c>
      <c r="G165" s="4">
        <v>1</v>
      </c>
      <c r="H165" s="5">
        <v>0.014</v>
      </c>
      <c r="I165" s="7">
        <v>8331</v>
      </c>
      <c r="J165" s="7">
        <v>602672</v>
      </c>
      <c r="K165" s="3">
        <v>0</v>
      </c>
      <c r="M165" s="13">
        <f t="shared" si="11"/>
        <v>74.06</v>
      </c>
      <c r="N165" s="13">
        <f t="shared" si="12"/>
        <v>78.47</v>
      </c>
      <c r="O165" s="13">
        <f t="shared" si="13"/>
        <v>82.26</v>
      </c>
      <c r="P165" s="13">
        <f t="shared" si="14"/>
        <v>88.9816666666667</v>
      </c>
    </row>
    <row r="166" spans="1:16">
      <c r="A166" s="27">
        <f t="shared" si="10"/>
        <v>5</v>
      </c>
      <c r="B166" s="2">
        <v>43153</v>
      </c>
      <c r="C166" s="3">
        <v>69</v>
      </c>
      <c r="D166" s="3">
        <v>72.7</v>
      </c>
      <c r="E166" s="3">
        <v>68.2</v>
      </c>
      <c r="F166" s="4">
        <v>71.3</v>
      </c>
      <c r="G166" s="4">
        <v>0.2</v>
      </c>
      <c r="H166" s="5">
        <v>0.0028</v>
      </c>
      <c r="I166" s="7">
        <v>13306</v>
      </c>
      <c r="J166" s="7">
        <v>942514</v>
      </c>
      <c r="K166" s="3">
        <v>0</v>
      </c>
      <c r="M166" s="13">
        <f t="shared" si="11"/>
        <v>75.56</v>
      </c>
      <c r="N166" s="13">
        <f t="shared" si="12"/>
        <v>79.59</v>
      </c>
      <c r="O166" s="13">
        <f t="shared" si="13"/>
        <v>82.91</v>
      </c>
      <c r="P166" s="13">
        <f t="shared" si="14"/>
        <v>89.51</v>
      </c>
    </row>
    <row r="167" spans="1:16">
      <c r="A167" s="27">
        <f t="shared" si="10"/>
        <v>4</v>
      </c>
      <c r="B167" s="2">
        <v>43152</v>
      </c>
      <c r="C167" s="3">
        <v>77</v>
      </c>
      <c r="D167" s="3">
        <v>77.1</v>
      </c>
      <c r="E167" s="3">
        <v>70.8</v>
      </c>
      <c r="F167" s="4">
        <v>71.1</v>
      </c>
      <c r="G167" s="4">
        <v>-3.8</v>
      </c>
      <c r="H167" s="5">
        <v>-0.0507</v>
      </c>
      <c r="I167" s="7">
        <v>25664</v>
      </c>
      <c r="J167" s="7">
        <v>1865397</v>
      </c>
      <c r="K167" s="3">
        <v>0</v>
      </c>
      <c r="M167" s="13">
        <f t="shared" si="11"/>
        <v>77.72</v>
      </c>
      <c r="N167" s="13">
        <f t="shared" si="12"/>
        <v>80.77</v>
      </c>
      <c r="O167" s="13">
        <f t="shared" si="13"/>
        <v>83.435</v>
      </c>
      <c r="P167" s="13">
        <f t="shared" si="14"/>
        <v>90.1133333333333</v>
      </c>
    </row>
    <row r="168" spans="1:16">
      <c r="A168" s="27">
        <f t="shared" si="10"/>
        <v>2</v>
      </c>
      <c r="B168" s="2">
        <v>43143</v>
      </c>
      <c r="C168" s="3">
        <v>79.9</v>
      </c>
      <c r="D168" s="3">
        <v>81.5</v>
      </c>
      <c r="E168" s="3">
        <v>74.9</v>
      </c>
      <c r="F168" s="4">
        <v>74.9</v>
      </c>
      <c r="G168" s="4">
        <v>-5.8</v>
      </c>
      <c r="H168" s="5">
        <v>-0.0719</v>
      </c>
      <c r="I168" s="7">
        <v>17016</v>
      </c>
      <c r="J168" s="7">
        <v>1327932</v>
      </c>
      <c r="K168" s="3">
        <v>0</v>
      </c>
      <c r="M168" s="13">
        <f t="shared" si="11"/>
        <v>80.02</v>
      </c>
      <c r="N168" s="13">
        <f t="shared" si="12"/>
        <v>82.01</v>
      </c>
      <c r="O168" s="13">
        <f t="shared" si="13"/>
        <v>83.975</v>
      </c>
      <c r="P168" s="13">
        <f t="shared" si="14"/>
        <v>90.57</v>
      </c>
    </row>
    <row r="169" spans="1:16">
      <c r="A169" s="27">
        <f t="shared" si="10"/>
        <v>6</v>
      </c>
      <c r="B169" s="2">
        <v>43140</v>
      </c>
      <c r="C169" s="3">
        <v>74</v>
      </c>
      <c r="D169" s="3">
        <v>81.2</v>
      </c>
      <c r="E169" s="3">
        <v>73.8</v>
      </c>
      <c r="F169" s="4">
        <v>80.7</v>
      </c>
      <c r="G169" s="4">
        <v>0.9</v>
      </c>
      <c r="H169" s="5">
        <v>0.0113</v>
      </c>
      <c r="I169" s="7">
        <v>11063</v>
      </c>
      <c r="J169" s="7">
        <v>863542</v>
      </c>
      <c r="K169" s="3">
        <v>0</v>
      </c>
      <c r="M169" s="13">
        <f t="shared" si="11"/>
        <v>82.32</v>
      </c>
      <c r="N169" s="13">
        <f t="shared" si="12"/>
        <v>83.29</v>
      </c>
      <c r="O169" s="13">
        <f t="shared" si="13"/>
        <v>84.37</v>
      </c>
      <c r="P169" s="13">
        <f t="shared" si="14"/>
        <v>90.8883333333333</v>
      </c>
    </row>
    <row r="170" spans="1:16">
      <c r="A170" s="27">
        <f t="shared" si="10"/>
        <v>5</v>
      </c>
      <c r="B170" s="2">
        <v>43139</v>
      </c>
      <c r="C170" s="3">
        <v>82.7</v>
      </c>
      <c r="D170" s="3">
        <v>82.9</v>
      </c>
      <c r="E170" s="3">
        <v>78</v>
      </c>
      <c r="F170" s="4">
        <v>79.8</v>
      </c>
      <c r="G170" s="4">
        <v>-2.3</v>
      </c>
      <c r="H170" s="5">
        <v>-0.028</v>
      </c>
      <c r="I170" s="7">
        <v>8105</v>
      </c>
      <c r="J170" s="7">
        <v>646527</v>
      </c>
      <c r="K170" s="3">
        <v>0</v>
      </c>
      <c r="M170" s="13">
        <f t="shared" si="11"/>
        <v>82.88</v>
      </c>
      <c r="N170" s="13">
        <f t="shared" si="12"/>
        <v>83.89</v>
      </c>
      <c r="O170" s="13">
        <f t="shared" si="13"/>
        <v>84.44</v>
      </c>
      <c r="P170" s="13">
        <f t="shared" si="14"/>
        <v>91.0816666666667</v>
      </c>
    </row>
    <row r="171" spans="1:16">
      <c r="A171" s="27">
        <f t="shared" si="10"/>
        <v>4</v>
      </c>
      <c r="B171" s="2">
        <v>43138</v>
      </c>
      <c r="C171" s="3">
        <v>85</v>
      </c>
      <c r="D171" s="3">
        <v>85.1</v>
      </c>
      <c r="E171" s="3">
        <v>82.1</v>
      </c>
      <c r="F171" s="4">
        <v>82.1</v>
      </c>
      <c r="G171" s="4">
        <v>-0.5</v>
      </c>
      <c r="H171" s="5">
        <v>-0.0061</v>
      </c>
      <c r="I171" s="7">
        <v>5476</v>
      </c>
      <c r="J171" s="7">
        <v>459519</v>
      </c>
      <c r="K171" s="3">
        <v>0</v>
      </c>
      <c r="M171" s="13">
        <f t="shared" si="11"/>
        <v>83.62</v>
      </c>
      <c r="N171" s="13">
        <f t="shared" si="12"/>
        <v>84.58</v>
      </c>
      <c r="O171" s="13">
        <f t="shared" si="13"/>
        <v>84.525</v>
      </c>
      <c r="P171" s="13">
        <f t="shared" si="14"/>
        <v>91.3266666666667</v>
      </c>
    </row>
    <row r="172" spans="1:16">
      <c r="A172" s="27">
        <f t="shared" si="10"/>
        <v>3</v>
      </c>
      <c r="B172" s="2">
        <v>43137</v>
      </c>
      <c r="C172" s="3">
        <v>82.9</v>
      </c>
      <c r="D172" s="3">
        <v>85.3</v>
      </c>
      <c r="E172" s="3">
        <v>78.7</v>
      </c>
      <c r="F172" s="4">
        <v>82.6</v>
      </c>
      <c r="G172" s="4">
        <v>-3.8</v>
      </c>
      <c r="H172" s="5">
        <v>-0.044</v>
      </c>
      <c r="I172" s="7">
        <v>13251</v>
      </c>
      <c r="J172" s="7">
        <v>1089699</v>
      </c>
      <c r="K172" s="3">
        <v>0</v>
      </c>
      <c r="M172" s="13">
        <f t="shared" si="11"/>
        <v>83.82</v>
      </c>
      <c r="N172" s="13">
        <f t="shared" si="12"/>
        <v>85.27</v>
      </c>
      <c r="O172" s="13">
        <f t="shared" si="13"/>
        <v>84.57</v>
      </c>
      <c r="P172" s="13">
        <f t="shared" si="14"/>
        <v>91.475</v>
      </c>
    </row>
    <row r="173" spans="1:16">
      <c r="A173" s="27">
        <f t="shared" si="10"/>
        <v>2</v>
      </c>
      <c r="B173" s="2">
        <v>43136</v>
      </c>
      <c r="C173" s="3">
        <v>79.4</v>
      </c>
      <c r="D173" s="3">
        <v>86.4</v>
      </c>
      <c r="E173" s="3">
        <v>79.4</v>
      </c>
      <c r="F173" s="4">
        <v>86.4</v>
      </c>
      <c r="G173" s="4">
        <v>2.9</v>
      </c>
      <c r="H173" s="5">
        <v>0.0347</v>
      </c>
      <c r="I173" s="7">
        <v>5667</v>
      </c>
      <c r="J173" s="7">
        <v>469368</v>
      </c>
      <c r="K173" s="3">
        <v>0</v>
      </c>
      <c r="M173" s="13">
        <f t="shared" si="11"/>
        <v>84</v>
      </c>
      <c r="N173" s="13">
        <f t="shared" si="12"/>
        <v>85.74</v>
      </c>
      <c r="O173" s="13">
        <f t="shared" si="13"/>
        <v>84.69</v>
      </c>
      <c r="P173" s="13">
        <f t="shared" si="14"/>
        <v>91.615</v>
      </c>
    </row>
    <row r="174" spans="1:16">
      <c r="A174" s="27">
        <f t="shared" si="10"/>
        <v>6</v>
      </c>
      <c r="B174" s="2">
        <v>43133</v>
      </c>
      <c r="C174" s="3">
        <v>84</v>
      </c>
      <c r="D174" s="3">
        <v>85</v>
      </c>
      <c r="E174" s="3">
        <v>83.1</v>
      </c>
      <c r="F174" s="3">
        <v>83.5</v>
      </c>
      <c r="G174" s="3">
        <v>0</v>
      </c>
      <c r="H174" s="6">
        <v>0</v>
      </c>
      <c r="I174" s="7">
        <v>5202</v>
      </c>
      <c r="J174" s="7">
        <v>437221</v>
      </c>
      <c r="K174" s="3">
        <v>0</v>
      </c>
      <c r="M174" s="13">
        <f t="shared" si="11"/>
        <v>84.26</v>
      </c>
      <c r="N174" s="13">
        <f t="shared" si="12"/>
        <v>85.75</v>
      </c>
      <c r="O174" s="13">
        <f t="shared" si="13"/>
        <v>85.08</v>
      </c>
      <c r="P174" s="13">
        <f t="shared" si="14"/>
        <v>91.71</v>
      </c>
    </row>
    <row r="175" spans="1:16">
      <c r="A175" s="27">
        <f t="shared" si="10"/>
        <v>5</v>
      </c>
      <c r="B175" s="2">
        <v>43132</v>
      </c>
      <c r="C175" s="3">
        <v>83.3</v>
      </c>
      <c r="D175" s="3">
        <v>84.8</v>
      </c>
      <c r="E175" s="3">
        <v>82.8</v>
      </c>
      <c r="F175" s="4">
        <v>83.5</v>
      </c>
      <c r="G175" s="4">
        <v>0.4</v>
      </c>
      <c r="H175" s="5">
        <v>0.0048</v>
      </c>
      <c r="I175" s="7">
        <v>4626</v>
      </c>
      <c r="J175" s="7">
        <v>387260</v>
      </c>
      <c r="K175" s="3">
        <v>0</v>
      </c>
      <c r="M175" s="13">
        <f t="shared" si="11"/>
        <v>84.9</v>
      </c>
      <c r="N175" s="13">
        <f t="shared" si="12"/>
        <v>86.05</v>
      </c>
      <c r="O175" s="13">
        <f t="shared" si="13"/>
        <v>85.6</v>
      </c>
      <c r="P175" s="13">
        <f t="shared" si="14"/>
        <v>91.75</v>
      </c>
    </row>
    <row r="176" spans="1:16">
      <c r="A176" s="27">
        <f t="shared" si="10"/>
        <v>4</v>
      </c>
      <c r="B176" s="2">
        <v>43131</v>
      </c>
      <c r="C176" s="3">
        <v>81.8</v>
      </c>
      <c r="D176" s="3">
        <v>84</v>
      </c>
      <c r="E176" s="3">
        <v>81.6</v>
      </c>
      <c r="F176" s="4">
        <v>83.1</v>
      </c>
      <c r="G176" s="4">
        <v>-0.4</v>
      </c>
      <c r="H176" s="5">
        <v>-0.0048</v>
      </c>
      <c r="I176" s="7">
        <v>5086</v>
      </c>
      <c r="J176" s="7">
        <v>420950</v>
      </c>
      <c r="K176" s="3">
        <v>0</v>
      </c>
      <c r="M176" s="13">
        <f t="shared" si="11"/>
        <v>85.54</v>
      </c>
      <c r="N176" s="13">
        <f t="shared" si="12"/>
        <v>86.23</v>
      </c>
      <c r="O176" s="13">
        <f t="shared" si="13"/>
        <v>86.04</v>
      </c>
      <c r="P176" s="13">
        <f t="shared" si="14"/>
        <v>91.8916666666667</v>
      </c>
    </row>
    <row r="177" spans="1:16">
      <c r="A177" s="27">
        <f t="shared" si="10"/>
        <v>3</v>
      </c>
      <c r="B177" s="2">
        <v>43130</v>
      </c>
      <c r="C177" s="3">
        <v>87.1</v>
      </c>
      <c r="D177" s="3">
        <v>87.8</v>
      </c>
      <c r="E177" s="3">
        <v>82.9</v>
      </c>
      <c r="F177" s="4">
        <v>83.5</v>
      </c>
      <c r="G177" s="4">
        <v>-4.2</v>
      </c>
      <c r="H177" s="5">
        <v>-0.0479</v>
      </c>
      <c r="I177" s="7">
        <v>11230</v>
      </c>
      <c r="J177" s="7">
        <v>950928</v>
      </c>
      <c r="K177" s="3">
        <v>0</v>
      </c>
      <c r="M177" s="13">
        <f t="shared" si="11"/>
        <v>86.72</v>
      </c>
      <c r="N177" s="13">
        <f t="shared" si="12"/>
        <v>86.1</v>
      </c>
      <c r="O177" s="13">
        <f t="shared" si="13"/>
        <v>86.37</v>
      </c>
      <c r="P177" s="13">
        <f t="shared" si="14"/>
        <v>91.9016666666667</v>
      </c>
    </row>
    <row r="178" spans="1:16">
      <c r="A178" s="27">
        <f t="shared" si="10"/>
        <v>2</v>
      </c>
      <c r="B178" s="2">
        <v>43129</v>
      </c>
      <c r="C178" s="3">
        <v>87.5</v>
      </c>
      <c r="D178" s="3">
        <v>88</v>
      </c>
      <c r="E178" s="3">
        <v>86.2</v>
      </c>
      <c r="F178" s="4">
        <v>87.7</v>
      </c>
      <c r="G178" s="4">
        <v>1</v>
      </c>
      <c r="H178" s="5">
        <v>0.0115</v>
      </c>
      <c r="I178" s="7">
        <v>5032</v>
      </c>
      <c r="J178" s="7">
        <v>438367</v>
      </c>
      <c r="K178" s="3">
        <v>0</v>
      </c>
      <c r="M178" s="13">
        <f t="shared" si="11"/>
        <v>87.48</v>
      </c>
      <c r="N178" s="13">
        <f t="shared" si="12"/>
        <v>85.94</v>
      </c>
      <c r="O178" s="13">
        <f t="shared" si="13"/>
        <v>86.83</v>
      </c>
      <c r="P178" s="13">
        <f t="shared" si="14"/>
        <v>91.8316666666667</v>
      </c>
    </row>
    <row r="179" spans="1:16">
      <c r="A179" s="27">
        <f t="shared" si="10"/>
        <v>6</v>
      </c>
      <c r="B179" s="2">
        <v>43126</v>
      </c>
      <c r="C179" s="3">
        <v>88</v>
      </c>
      <c r="D179" s="3">
        <v>88</v>
      </c>
      <c r="E179" s="3">
        <v>85.6</v>
      </c>
      <c r="F179" s="3">
        <v>86.7</v>
      </c>
      <c r="G179" s="3">
        <v>0</v>
      </c>
      <c r="H179" s="6">
        <v>0</v>
      </c>
      <c r="I179" s="7">
        <v>6373</v>
      </c>
      <c r="J179" s="7">
        <v>552693</v>
      </c>
      <c r="K179" s="3">
        <v>0</v>
      </c>
      <c r="M179" s="13">
        <f t="shared" si="11"/>
        <v>87.24</v>
      </c>
      <c r="N179" s="13">
        <f t="shared" si="12"/>
        <v>85.45</v>
      </c>
      <c r="O179" s="13">
        <f t="shared" si="13"/>
        <v>86.66</v>
      </c>
      <c r="P179" s="13">
        <f t="shared" si="14"/>
        <v>91.6533333333333</v>
      </c>
    </row>
    <row r="180" spans="1:16">
      <c r="A180" s="27">
        <f t="shared" si="10"/>
        <v>5</v>
      </c>
      <c r="B180" s="2">
        <v>43125</v>
      </c>
      <c r="C180" s="3">
        <v>91.2</v>
      </c>
      <c r="D180" s="3">
        <v>92.3</v>
      </c>
      <c r="E180" s="3">
        <v>86.7</v>
      </c>
      <c r="F180" s="4">
        <v>86.7</v>
      </c>
      <c r="G180" s="4">
        <v>-2.3</v>
      </c>
      <c r="H180" s="5">
        <v>-0.0258</v>
      </c>
      <c r="I180" s="7">
        <v>16170</v>
      </c>
      <c r="J180" s="7">
        <v>1454552</v>
      </c>
      <c r="K180" s="3">
        <v>0</v>
      </c>
      <c r="M180" s="13">
        <f t="shared" si="11"/>
        <v>87.2</v>
      </c>
      <c r="N180" s="13">
        <f t="shared" si="12"/>
        <v>84.99</v>
      </c>
      <c r="O180" s="13">
        <f t="shared" si="13"/>
        <v>86.5</v>
      </c>
      <c r="P180" s="13">
        <f t="shared" si="14"/>
        <v>91.4833333333333</v>
      </c>
    </row>
    <row r="181" spans="1:16">
      <c r="A181" s="27">
        <f t="shared" si="10"/>
        <v>4</v>
      </c>
      <c r="B181" s="2">
        <v>43124</v>
      </c>
      <c r="C181" s="3">
        <v>87.9</v>
      </c>
      <c r="D181" s="3">
        <v>89.2</v>
      </c>
      <c r="E181" s="3">
        <v>87.2</v>
      </c>
      <c r="F181" s="4">
        <v>89</v>
      </c>
      <c r="G181" s="4">
        <v>1.7</v>
      </c>
      <c r="H181" s="5">
        <v>0.0195</v>
      </c>
      <c r="I181" s="7">
        <v>10978</v>
      </c>
      <c r="J181" s="7">
        <v>970008</v>
      </c>
      <c r="K181" s="3">
        <v>0</v>
      </c>
      <c r="M181" s="13">
        <f t="shared" si="11"/>
        <v>86.92</v>
      </c>
      <c r="N181" s="13">
        <f t="shared" si="12"/>
        <v>84.47</v>
      </c>
      <c r="O181" s="13">
        <f t="shared" si="13"/>
        <v>86.245</v>
      </c>
      <c r="P181" s="13">
        <f t="shared" si="14"/>
        <v>91.265</v>
      </c>
    </row>
    <row r="182" spans="1:16">
      <c r="A182" s="27">
        <f t="shared" si="10"/>
        <v>3</v>
      </c>
      <c r="B182" s="2">
        <v>43123</v>
      </c>
      <c r="C182" s="3">
        <v>87</v>
      </c>
      <c r="D182" s="3">
        <v>88.4</v>
      </c>
      <c r="E182" s="3">
        <v>85.6</v>
      </c>
      <c r="F182" s="4">
        <v>87.3</v>
      </c>
      <c r="G182" s="4">
        <v>0.8</v>
      </c>
      <c r="H182" s="5">
        <v>0.0092</v>
      </c>
      <c r="I182" s="7">
        <v>9345</v>
      </c>
      <c r="J182" s="7">
        <v>814135</v>
      </c>
      <c r="K182" s="3">
        <v>0</v>
      </c>
      <c r="M182" s="13">
        <f t="shared" si="11"/>
        <v>85.48</v>
      </c>
      <c r="N182" s="13">
        <f t="shared" si="12"/>
        <v>83.87</v>
      </c>
      <c r="O182" s="13">
        <f t="shared" si="13"/>
        <v>85.795</v>
      </c>
      <c r="P182" s="13">
        <f t="shared" si="14"/>
        <v>91.0116666666667</v>
      </c>
    </row>
    <row r="183" spans="1:16">
      <c r="A183" s="27">
        <f t="shared" si="10"/>
        <v>2</v>
      </c>
      <c r="B183" s="2">
        <v>43122</v>
      </c>
      <c r="C183" s="3">
        <v>87.5</v>
      </c>
      <c r="D183" s="3">
        <v>88.5</v>
      </c>
      <c r="E183" s="3">
        <v>85.8</v>
      </c>
      <c r="F183" s="3">
        <v>86.5</v>
      </c>
      <c r="G183" s="3">
        <v>0</v>
      </c>
      <c r="H183" s="6">
        <v>0</v>
      </c>
      <c r="I183" s="7">
        <v>11840</v>
      </c>
      <c r="J183" s="7">
        <v>1033852</v>
      </c>
      <c r="K183" s="3">
        <v>0</v>
      </c>
      <c r="M183" s="13">
        <f t="shared" si="11"/>
        <v>84.4</v>
      </c>
      <c r="N183" s="13">
        <f t="shared" si="12"/>
        <v>83.64</v>
      </c>
      <c r="O183" s="13">
        <f t="shared" si="13"/>
        <v>85.535</v>
      </c>
      <c r="P183" s="13">
        <f t="shared" si="14"/>
        <v>90.7983333333333</v>
      </c>
    </row>
    <row r="184" spans="1:16">
      <c r="A184" s="27">
        <f t="shared" si="10"/>
        <v>6</v>
      </c>
      <c r="B184" s="2">
        <v>43119</v>
      </c>
      <c r="C184" s="3">
        <v>88</v>
      </c>
      <c r="D184" s="3">
        <v>88.6</v>
      </c>
      <c r="E184" s="3">
        <v>84.4</v>
      </c>
      <c r="F184" s="4">
        <v>86.5</v>
      </c>
      <c r="G184" s="4">
        <v>1.2</v>
      </c>
      <c r="H184" s="5">
        <v>0.0141</v>
      </c>
      <c r="I184" s="7">
        <v>14496</v>
      </c>
      <c r="J184" s="7">
        <v>1253722</v>
      </c>
      <c r="K184" s="3">
        <v>0</v>
      </c>
      <c r="M184" s="13">
        <f t="shared" si="11"/>
        <v>83.66</v>
      </c>
      <c r="N184" s="13">
        <f t="shared" si="12"/>
        <v>84.41</v>
      </c>
      <c r="O184" s="13">
        <f t="shared" si="13"/>
        <v>85.385</v>
      </c>
      <c r="P184" s="13">
        <f t="shared" si="14"/>
        <v>90.5833333333333</v>
      </c>
    </row>
    <row r="185" spans="1:16">
      <c r="A185" s="27">
        <f t="shared" si="10"/>
        <v>5</v>
      </c>
      <c r="B185" s="2">
        <v>43118</v>
      </c>
      <c r="C185" s="3">
        <v>83</v>
      </c>
      <c r="D185" s="3">
        <v>87.2</v>
      </c>
      <c r="E185" s="3">
        <v>82.6</v>
      </c>
      <c r="F185" s="4">
        <v>85.3</v>
      </c>
      <c r="G185" s="4">
        <v>3.5</v>
      </c>
      <c r="H185" s="5">
        <v>0.0428</v>
      </c>
      <c r="I185" s="7">
        <v>20181</v>
      </c>
      <c r="J185" s="7">
        <v>1727545</v>
      </c>
      <c r="K185" s="3">
        <v>0</v>
      </c>
      <c r="M185" s="13">
        <f t="shared" si="11"/>
        <v>82.78</v>
      </c>
      <c r="N185" s="13">
        <f t="shared" si="12"/>
        <v>85.15</v>
      </c>
      <c r="O185" s="13">
        <f t="shared" si="13"/>
        <v>85.245</v>
      </c>
      <c r="P185" s="13">
        <f t="shared" si="14"/>
        <v>90.3883333333333</v>
      </c>
    </row>
    <row r="186" spans="1:16">
      <c r="A186" s="27">
        <f t="shared" si="10"/>
        <v>4</v>
      </c>
      <c r="B186" s="2">
        <v>43117</v>
      </c>
      <c r="C186" s="3">
        <v>82</v>
      </c>
      <c r="D186" s="3">
        <v>82.9</v>
      </c>
      <c r="E186" s="3">
        <v>81.5</v>
      </c>
      <c r="F186" s="4">
        <v>81.8</v>
      </c>
      <c r="G186" s="4">
        <v>-0.1</v>
      </c>
      <c r="H186" s="5">
        <v>-0.0012</v>
      </c>
      <c r="I186" s="7">
        <v>5611</v>
      </c>
      <c r="J186" s="7">
        <v>461134</v>
      </c>
      <c r="K186" s="3">
        <v>0</v>
      </c>
      <c r="M186" s="13">
        <f t="shared" si="11"/>
        <v>82.02</v>
      </c>
      <c r="N186" s="13">
        <f t="shared" si="12"/>
        <v>85.85</v>
      </c>
      <c r="O186" s="13">
        <f t="shared" si="13"/>
        <v>85.025</v>
      </c>
      <c r="P186" s="13">
        <f t="shared" si="14"/>
        <v>90.185</v>
      </c>
    </row>
    <row r="187" spans="1:16">
      <c r="A187" s="27">
        <f t="shared" si="10"/>
        <v>3</v>
      </c>
      <c r="B187" s="2">
        <v>43116</v>
      </c>
      <c r="C187" s="3">
        <v>82.2</v>
      </c>
      <c r="D187" s="3">
        <v>82.6</v>
      </c>
      <c r="E187" s="3">
        <v>79.3</v>
      </c>
      <c r="F187" s="4">
        <v>81.9</v>
      </c>
      <c r="G187" s="4">
        <v>-0.9</v>
      </c>
      <c r="H187" s="5">
        <v>-0.0109</v>
      </c>
      <c r="I187" s="7">
        <v>12469</v>
      </c>
      <c r="J187" s="7">
        <v>1005332</v>
      </c>
      <c r="K187" s="3">
        <v>0</v>
      </c>
      <c r="M187" s="13">
        <f t="shared" si="11"/>
        <v>82.26</v>
      </c>
      <c r="N187" s="13">
        <f t="shared" si="12"/>
        <v>86.64</v>
      </c>
      <c r="O187" s="13">
        <f t="shared" si="13"/>
        <v>85.035</v>
      </c>
      <c r="P187" s="13">
        <f t="shared" si="14"/>
        <v>90.0733333333334</v>
      </c>
    </row>
    <row r="188" spans="1:16">
      <c r="A188" s="27">
        <f t="shared" si="10"/>
        <v>2</v>
      </c>
      <c r="B188" s="2">
        <v>43115</v>
      </c>
      <c r="C188" s="3">
        <v>83.4</v>
      </c>
      <c r="D188" s="3">
        <v>83.8</v>
      </c>
      <c r="E188" s="3">
        <v>81.3</v>
      </c>
      <c r="F188" s="4">
        <v>82.8</v>
      </c>
      <c r="G188" s="4">
        <v>0.7</v>
      </c>
      <c r="H188" s="5">
        <v>0.0085</v>
      </c>
      <c r="I188" s="7">
        <v>7143</v>
      </c>
      <c r="J188" s="7">
        <v>589431</v>
      </c>
      <c r="K188" s="3">
        <v>0</v>
      </c>
      <c r="M188" s="13">
        <f t="shared" si="11"/>
        <v>82.88</v>
      </c>
      <c r="N188" s="13">
        <f t="shared" si="12"/>
        <v>87.72</v>
      </c>
      <c r="O188" s="13">
        <f t="shared" si="13"/>
        <v>84.815</v>
      </c>
      <c r="P188" s="13">
        <f t="shared" si="14"/>
        <v>89.9033333333334</v>
      </c>
    </row>
    <row r="189" spans="1:16">
      <c r="A189" s="27">
        <f t="shared" si="10"/>
        <v>6</v>
      </c>
      <c r="B189" s="2">
        <v>43112</v>
      </c>
      <c r="C189" s="3">
        <v>82.5</v>
      </c>
      <c r="D189" s="3">
        <v>83.5</v>
      </c>
      <c r="E189" s="3">
        <v>81.5</v>
      </c>
      <c r="F189" s="4">
        <v>82.1</v>
      </c>
      <c r="G189" s="4">
        <v>0.6</v>
      </c>
      <c r="H189" s="5">
        <v>0.0074</v>
      </c>
      <c r="I189" s="7">
        <v>6694</v>
      </c>
      <c r="J189" s="7">
        <v>552254</v>
      </c>
      <c r="K189" s="3">
        <v>0</v>
      </c>
      <c r="M189" s="13">
        <f t="shared" si="11"/>
        <v>85.16</v>
      </c>
      <c r="N189" s="13">
        <f t="shared" si="12"/>
        <v>87.87</v>
      </c>
      <c r="O189" s="13">
        <f t="shared" si="13"/>
        <v>84.585</v>
      </c>
      <c r="P189" s="13">
        <f t="shared" si="14"/>
        <v>89.7383333333334</v>
      </c>
    </row>
    <row r="190" spans="1:16">
      <c r="A190" s="27">
        <f t="shared" si="10"/>
        <v>5</v>
      </c>
      <c r="B190" s="2">
        <v>43111</v>
      </c>
      <c r="C190" s="3">
        <v>84.2</v>
      </c>
      <c r="D190" s="3">
        <v>84.2</v>
      </c>
      <c r="E190" s="3">
        <v>80.9</v>
      </c>
      <c r="F190" s="4">
        <v>81.5</v>
      </c>
      <c r="G190" s="4">
        <v>-1.5</v>
      </c>
      <c r="H190" s="5">
        <v>-0.0181</v>
      </c>
      <c r="I190" s="7">
        <v>11886</v>
      </c>
      <c r="J190" s="7">
        <v>977600</v>
      </c>
      <c r="K190" s="3">
        <v>0</v>
      </c>
      <c r="M190" s="13">
        <f t="shared" si="11"/>
        <v>87.52</v>
      </c>
      <c r="N190" s="13">
        <f t="shared" si="12"/>
        <v>88.01</v>
      </c>
      <c r="O190" s="13">
        <f t="shared" si="13"/>
        <v>84.52</v>
      </c>
      <c r="P190" s="13">
        <f t="shared" si="14"/>
        <v>89.635</v>
      </c>
    </row>
    <row r="191" spans="1:16">
      <c r="A191" s="27">
        <f t="shared" si="10"/>
        <v>4</v>
      </c>
      <c r="B191" s="2">
        <v>43110</v>
      </c>
      <c r="C191" s="3">
        <v>87.2</v>
      </c>
      <c r="D191" s="3">
        <v>89</v>
      </c>
      <c r="E191" s="3">
        <v>79.5</v>
      </c>
      <c r="F191" s="4">
        <v>83</v>
      </c>
      <c r="G191" s="4">
        <v>-2</v>
      </c>
      <c r="H191" s="5">
        <v>-0.0235</v>
      </c>
      <c r="I191" s="7">
        <v>48233</v>
      </c>
      <c r="J191" s="7">
        <v>4088346</v>
      </c>
      <c r="K191" s="3">
        <v>0</v>
      </c>
      <c r="M191" s="13">
        <f t="shared" si="11"/>
        <v>89.68</v>
      </c>
      <c r="N191" s="13">
        <f t="shared" si="12"/>
        <v>88.02</v>
      </c>
      <c r="O191" s="13">
        <f t="shared" si="13"/>
        <v>84.93</v>
      </c>
      <c r="P191" s="13">
        <f t="shared" si="14"/>
        <v>89.5466666666667</v>
      </c>
    </row>
    <row r="192" spans="1:16">
      <c r="A192" s="27">
        <f t="shared" si="10"/>
        <v>3</v>
      </c>
      <c r="B192" s="2">
        <v>43109</v>
      </c>
      <c r="C192" s="3">
        <v>94.5</v>
      </c>
      <c r="D192" s="3">
        <v>96.1</v>
      </c>
      <c r="E192" s="3">
        <v>84.8</v>
      </c>
      <c r="F192" s="4">
        <v>85</v>
      </c>
      <c r="G192" s="4">
        <v>-9.2</v>
      </c>
      <c r="H192" s="5">
        <v>-0.0977</v>
      </c>
      <c r="I192" s="7">
        <v>22555</v>
      </c>
      <c r="J192" s="7">
        <v>2003683</v>
      </c>
      <c r="K192" s="3">
        <v>0</v>
      </c>
      <c r="M192" s="13">
        <f t="shared" si="11"/>
        <v>91.02</v>
      </c>
      <c r="N192" s="13">
        <f t="shared" si="12"/>
        <v>87.72</v>
      </c>
      <c r="O192" s="13">
        <f t="shared" si="13"/>
        <v>85.235</v>
      </c>
      <c r="P192" s="13">
        <f t="shared" si="14"/>
        <v>89.4933333333334</v>
      </c>
    </row>
    <row r="193" spans="1:16">
      <c r="A193" s="27">
        <f t="shared" si="10"/>
        <v>2</v>
      </c>
      <c r="B193" s="2">
        <v>43108</v>
      </c>
      <c r="C193" s="3">
        <v>93.9</v>
      </c>
      <c r="D193" s="3">
        <v>96.7</v>
      </c>
      <c r="E193" s="3">
        <v>93</v>
      </c>
      <c r="F193" s="4">
        <v>94.2</v>
      </c>
      <c r="G193" s="4">
        <v>0.3</v>
      </c>
      <c r="H193" s="5">
        <v>0.0032</v>
      </c>
      <c r="I193" s="7">
        <v>13989</v>
      </c>
      <c r="J193" s="7">
        <v>1327532</v>
      </c>
      <c r="K193" s="3">
        <v>0</v>
      </c>
      <c r="M193" s="13">
        <f t="shared" si="11"/>
        <v>92.56</v>
      </c>
      <c r="N193" s="13">
        <f t="shared" si="12"/>
        <v>87.43</v>
      </c>
      <c r="O193" s="13">
        <f t="shared" si="13"/>
        <v>85.935</v>
      </c>
      <c r="P193" s="13">
        <f t="shared" si="14"/>
        <v>89.4316666666667</v>
      </c>
    </row>
    <row r="194" spans="1:16">
      <c r="A194" s="27">
        <f t="shared" si="10"/>
        <v>6</v>
      </c>
      <c r="B194" s="2">
        <v>43105</v>
      </c>
      <c r="C194" s="3">
        <v>92.9</v>
      </c>
      <c r="D194" s="3">
        <v>95.9</v>
      </c>
      <c r="E194" s="3">
        <v>91.3</v>
      </c>
      <c r="F194" s="4">
        <v>93.9</v>
      </c>
      <c r="G194" s="4">
        <v>1.6</v>
      </c>
      <c r="H194" s="5">
        <v>0.0173</v>
      </c>
      <c r="I194" s="7">
        <v>15451</v>
      </c>
      <c r="J194" s="7">
        <v>1449644</v>
      </c>
      <c r="K194" s="3">
        <v>0</v>
      </c>
      <c r="M194" s="13">
        <f t="shared" si="11"/>
        <v>90.58</v>
      </c>
      <c r="N194" s="13">
        <f t="shared" si="12"/>
        <v>86.36</v>
      </c>
      <c r="O194" s="13">
        <f t="shared" si="13"/>
        <v>86.275</v>
      </c>
      <c r="P194" s="13">
        <f t="shared" si="14"/>
        <v>89.2133333333334</v>
      </c>
    </row>
    <row r="195" spans="1:16">
      <c r="A195" s="27">
        <f t="shared" si="10"/>
        <v>5</v>
      </c>
      <c r="B195" s="2">
        <v>43104</v>
      </c>
      <c r="C195" s="3">
        <v>90.5</v>
      </c>
      <c r="D195" s="3">
        <v>92.3</v>
      </c>
      <c r="E195" s="3">
        <v>87.5</v>
      </c>
      <c r="F195" s="4">
        <v>92.3</v>
      </c>
      <c r="G195" s="4">
        <v>2.6</v>
      </c>
      <c r="H195" s="5">
        <v>0.029</v>
      </c>
      <c r="I195" s="7">
        <v>15369</v>
      </c>
      <c r="J195" s="7">
        <v>1391265</v>
      </c>
      <c r="K195" s="3">
        <v>0</v>
      </c>
      <c r="M195" s="13">
        <f t="shared" si="11"/>
        <v>88.5</v>
      </c>
      <c r="N195" s="13">
        <f t="shared" si="12"/>
        <v>85.34</v>
      </c>
      <c r="O195" s="13">
        <f t="shared" si="13"/>
        <v>86.185</v>
      </c>
      <c r="P195" s="13">
        <f t="shared" si="14"/>
        <v>89.02</v>
      </c>
    </row>
    <row r="196" spans="1:16">
      <c r="A196" s="27">
        <f t="shared" si="10"/>
        <v>4</v>
      </c>
      <c r="B196" s="2">
        <v>43103</v>
      </c>
      <c r="C196" s="3">
        <v>93.7</v>
      </c>
      <c r="D196" s="3">
        <v>95.8</v>
      </c>
      <c r="E196" s="3">
        <v>88.7</v>
      </c>
      <c r="F196" s="4">
        <v>89.7</v>
      </c>
      <c r="G196" s="4">
        <v>-3</v>
      </c>
      <c r="H196" s="5">
        <v>-0.0324</v>
      </c>
      <c r="I196" s="7">
        <v>26198</v>
      </c>
      <c r="J196" s="7">
        <v>2446791</v>
      </c>
      <c r="K196" s="3">
        <v>0</v>
      </c>
      <c r="M196" s="13">
        <f t="shared" si="11"/>
        <v>86.36</v>
      </c>
      <c r="N196" s="13">
        <f t="shared" si="12"/>
        <v>84.2</v>
      </c>
      <c r="O196" s="13">
        <f t="shared" si="13"/>
        <v>86.67</v>
      </c>
      <c r="P196" s="13">
        <f t="shared" si="14"/>
        <v>88.7983333333334</v>
      </c>
    </row>
    <row r="197" spans="1:16">
      <c r="A197" s="27">
        <f t="shared" ref="A197:A260" si="15">WEEKDAY(B197,1)</f>
        <v>3</v>
      </c>
      <c r="B197" s="2">
        <v>43102</v>
      </c>
      <c r="C197" s="3">
        <v>85.2</v>
      </c>
      <c r="D197" s="3">
        <v>92.7</v>
      </c>
      <c r="E197" s="3">
        <v>84.7</v>
      </c>
      <c r="F197" s="4">
        <v>92.7</v>
      </c>
      <c r="G197" s="4">
        <v>8.4</v>
      </c>
      <c r="H197" s="5">
        <v>0.0996</v>
      </c>
      <c r="I197" s="7">
        <v>17512</v>
      </c>
      <c r="J197" s="7">
        <v>1557232</v>
      </c>
      <c r="K197" s="3">
        <v>0</v>
      </c>
      <c r="M197" s="13">
        <f t="shared" ref="M197:M260" si="16">SUM(F197:F201)/5</f>
        <v>84.42</v>
      </c>
      <c r="N197" s="13">
        <f t="shared" ref="N197:N260" si="17">SUM(F197:F206)/10</f>
        <v>83.43</v>
      </c>
      <c r="O197" s="13">
        <f t="shared" ref="O197:O260" si="18">SUM(F197:F216)/20</f>
        <v>87.835</v>
      </c>
      <c r="P197" s="13">
        <f t="shared" ref="P197:P260" si="19">SUM(F197:F256)/60</f>
        <v>88.675</v>
      </c>
    </row>
    <row r="198" spans="1:16">
      <c r="A198" s="27">
        <f t="shared" si="15"/>
        <v>6</v>
      </c>
      <c r="B198" s="2">
        <v>43098</v>
      </c>
      <c r="C198" s="3">
        <v>83.5</v>
      </c>
      <c r="D198" s="3">
        <v>85.6</v>
      </c>
      <c r="E198" s="3">
        <v>83.5</v>
      </c>
      <c r="F198" s="4">
        <v>84.3</v>
      </c>
      <c r="G198" s="4">
        <v>0.8</v>
      </c>
      <c r="H198" s="5">
        <v>0.0096</v>
      </c>
      <c r="I198" s="7">
        <v>9371</v>
      </c>
      <c r="J198" s="7">
        <v>792712</v>
      </c>
      <c r="K198" s="3">
        <v>0</v>
      </c>
      <c r="M198" s="13">
        <f t="shared" si="16"/>
        <v>82.3</v>
      </c>
      <c r="N198" s="13">
        <f t="shared" si="17"/>
        <v>81.91</v>
      </c>
      <c r="O198" s="13">
        <f t="shared" si="18"/>
        <v>88.825</v>
      </c>
      <c r="P198" s="13">
        <f t="shared" si="19"/>
        <v>88.4883333333334</v>
      </c>
    </row>
    <row r="199" spans="1:16">
      <c r="A199" s="27">
        <f t="shared" si="15"/>
        <v>5</v>
      </c>
      <c r="B199" s="2">
        <v>43097</v>
      </c>
      <c r="C199" s="3">
        <v>82</v>
      </c>
      <c r="D199" s="3">
        <v>84.7</v>
      </c>
      <c r="E199" s="3">
        <v>82</v>
      </c>
      <c r="F199" s="4">
        <v>83.5</v>
      </c>
      <c r="G199" s="4">
        <v>1.9</v>
      </c>
      <c r="H199" s="5">
        <v>0.0233</v>
      </c>
      <c r="I199" s="7">
        <v>9548</v>
      </c>
      <c r="J199" s="7">
        <v>798023</v>
      </c>
      <c r="K199" s="3">
        <v>0</v>
      </c>
      <c r="M199" s="13">
        <f t="shared" si="16"/>
        <v>82.14</v>
      </c>
      <c r="N199" s="13">
        <f t="shared" si="17"/>
        <v>81.3</v>
      </c>
      <c r="O199" s="13">
        <f t="shared" si="18"/>
        <v>90.385</v>
      </c>
      <c r="P199" s="13">
        <f t="shared" si="19"/>
        <v>88.4566666666667</v>
      </c>
    </row>
    <row r="200" spans="1:16">
      <c r="A200" s="27">
        <f t="shared" si="15"/>
        <v>4</v>
      </c>
      <c r="B200" s="2">
        <v>43096</v>
      </c>
      <c r="C200" s="3">
        <v>81</v>
      </c>
      <c r="D200" s="3">
        <v>81.8</v>
      </c>
      <c r="E200" s="3">
        <v>79.7</v>
      </c>
      <c r="F200" s="4">
        <v>81.6</v>
      </c>
      <c r="G200" s="4">
        <v>1.6</v>
      </c>
      <c r="H200" s="5">
        <v>0.02</v>
      </c>
      <c r="I200" s="7">
        <v>6077</v>
      </c>
      <c r="J200" s="7">
        <v>491858</v>
      </c>
      <c r="K200" s="3">
        <v>0</v>
      </c>
      <c r="M200" s="13">
        <f t="shared" si="16"/>
        <v>82.18</v>
      </c>
      <c r="N200" s="13">
        <f t="shared" si="17"/>
        <v>81.03</v>
      </c>
      <c r="O200" s="13">
        <f t="shared" si="18"/>
        <v>91.935</v>
      </c>
      <c r="P200" s="13">
        <f t="shared" si="19"/>
        <v>88.46</v>
      </c>
    </row>
    <row r="201" spans="1:16">
      <c r="A201" s="27">
        <f t="shared" si="15"/>
        <v>3</v>
      </c>
      <c r="B201" s="2">
        <v>43095</v>
      </c>
      <c r="C201" s="3">
        <v>83</v>
      </c>
      <c r="D201" s="3">
        <v>83</v>
      </c>
      <c r="E201" s="3">
        <v>77</v>
      </c>
      <c r="F201" s="4">
        <v>80</v>
      </c>
      <c r="G201" s="4">
        <v>-2.1</v>
      </c>
      <c r="H201" s="5">
        <v>-0.0256</v>
      </c>
      <c r="I201" s="7">
        <v>11728</v>
      </c>
      <c r="J201" s="7">
        <v>936282</v>
      </c>
      <c r="K201" s="3">
        <v>0</v>
      </c>
      <c r="M201" s="13">
        <f t="shared" si="16"/>
        <v>82.04</v>
      </c>
      <c r="N201" s="13">
        <f t="shared" si="17"/>
        <v>81.84</v>
      </c>
      <c r="O201" s="13">
        <f t="shared" si="18"/>
        <v>93.63</v>
      </c>
      <c r="P201" s="13">
        <f t="shared" si="19"/>
        <v>88.42</v>
      </c>
    </row>
    <row r="202" spans="1:16">
      <c r="A202" s="27">
        <f t="shared" si="15"/>
        <v>2</v>
      </c>
      <c r="B202" s="2">
        <v>43094</v>
      </c>
      <c r="C202" s="3">
        <v>84.5</v>
      </c>
      <c r="D202" s="3">
        <v>85</v>
      </c>
      <c r="E202" s="3">
        <v>81.8</v>
      </c>
      <c r="F202" s="4">
        <v>82.1</v>
      </c>
      <c r="G202" s="4">
        <v>-1.4</v>
      </c>
      <c r="H202" s="5">
        <v>-0.0168</v>
      </c>
      <c r="I202" s="7">
        <v>10388</v>
      </c>
      <c r="J202" s="7">
        <v>870081</v>
      </c>
      <c r="K202" s="3">
        <v>0</v>
      </c>
      <c r="M202" s="13">
        <f t="shared" si="16"/>
        <v>82.44</v>
      </c>
      <c r="N202" s="13">
        <f t="shared" si="17"/>
        <v>82.75</v>
      </c>
      <c r="O202" s="13">
        <f t="shared" si="18"/>
        <v>95.505</v>
      </c>
      <c r="P202" s="13">
        <f t="shared" si="19"/>
        <v>88.3683333333333</v>
      </c>
    </row>
    <row r="203" spans="1:16">
      <c r="A203" s="27">
        <f t="shared" si="15"/>
        <v>6</v>
      </c>
      <c r="B203" s="2">
        <v>43091</v>
      </c>
      <c r="C203" s="3">
        <v>83.7</v>
      </c>
      <c r="D203" s="3">
        <v>85.5</v>
      </c>
      <c r="E203" s="3">
        <v>81</v>
      </c>
      <c r="F203" s="4">
        <v>83.5</v>
      </c>
      <c r="G203" s="4">
        <v>-0.2</v>
      </c>
      <c r="H203" s="5">
        <v>-0.0024</v>
      </c>
      <c r="I203" s="7">
        <v>17553</v>
      </c>
      <c r="J203" s="7">
        <v>1464900</v>
      </c>
      <c r="K203" s="3">
        <v>0</v>
      </c>
      <c r="M203" s="13">
        <f t="shared" si="16"/>
        <v>81.52</v>
      </c>
      <c r="N203" s="13">
        <f t="shared" si="17"/>
        <v>84.44</v>
      </c>
      <c r="O203" s="13">
        <f t="shared" si="18"/>
        <v>97.05</v>
      </c>
      <c r="P203" s="13">
        <f t="shared" si="19"/>
        <v>88.3333333333333</v>
      </c>
    </row>
    <row r="204" spans="1:16">
      <c r="A204" s="27">
        <f t="shared" si="15"/>
        <v>5</v>
      </c>
      <c r="B204" s="2">
        <v>43090</v>
      </c>
      <c r="C204" s="3">
        <v>80.7</v>
      </c>
      <c r="D204" s="3">
        <v>84.7</v>
      </c>
      <c r="E204" s="3">
        <v>80.6</v>
      </c>
      <c r="F204" s="4">
        <v>83.7</v>
      </c>
      <c r="G204" s="4">
        <v>2.8</v>
      </c>
      <c r="H204" s="5">
        <v>0.0346</v>
      </c>
      <c r="I204" s="7">
        <v>21311</v>
      </c>
      <c r="J204" s="7">
        <v>1769340</v>
      </c>
      <c r="K204" s="3">
        <v>0</v>
      </c>
      <c r="M204" s="13">
        <f t="shared" si="16"/>
        <v>80.46</v>
      </c>
      <c r="N204" s="13">
        <f t="shared" si="17"/>
        <v>86.19</v>
      </c>
      <c r="O204" s="13">
        <f t="shared" si="18"/>
        <v>98.25</v>
      </c>
      <c r="P204" s="13">
        <f t="shared" si="19"/>
        <v>88.2133333333333</v>
      </c>
    </row>
    <row r="205" spans="1:16">
      <c r="A205" s="27">
        <f t="shared" si="15"/>
        <v>4</v>
      </c>
      <c r="B205" s="2">
        <v>43089</v>
      </c>
      <c r="C205" s="3">
        <v>82</v>
      </c>
      <c r="D205" s="3">
        <v>83.5</v>
      </c>
      <c r="E205" s="3">
        <v>80.5</v>
      </c>
      <c r="F205" s="4">
        <v>80.9</v>
      </c>
      <c r="G205" s="4">
        <v>-1.1</v>
      </c>
      <c r="H205" s="5">
        <v>-0.0134</v>
      </c>
      <c r="I205" s="7">
        <v>16121</v>
      </c>
      <c r="J205" s="7">
        <v>1319355</v>
      </c>
      <c r="K205" s="3">
        <v>0</v>
      </c>
      <c r="M205" s="13">
        <f t="shared" si="16"/>
        <v>79.88</v>
      </c>
      <c r="N205" s="13">
        <f t="shared" si="17"/>
        <v>87.03</v>
      </c>
      <c r="O205" s="13">
        <f t="shared" si="18"/>
        <v>99.44</v>
      </c>
      <c r="P205" s="13">
        <f t="shared" si="19"/>
        <v>87.975</v>
      </c>
    </row>
    <row r="206" spans="1:16">
      <c r="A206" s="27">
        <f t="shared" si="15"/>
        <v>3</v>
      </c>
      <c r="B206" s="2">
        <v>43088</v>
      </c>
      <c r="C206" s="3">
        <v>79</v>
      </c>
      <c r="D206" s="3">
        <v>83.3</v>
      </c>
      <c r="E206" s="3">
        <v>77.3</v>
      </c>
      <c r="F206" s="4">
        <v>82</v>
      </c>
      <c r="G206" s="4">
        <v>4.5</v>
      </c>
      <c r="H206" s="5">
        <v>0.0581</v>
      </c>
      <c r="I206" s="7">
        <v>30206</v>
      </c>
      <c r="J206" s="7">
        <v>2427282</v>
      </c>
      <c r="K206" s="3">
        <v>0</v>
      </c>
      <c r="M206" s="13">
        <f t="shared" si="16"/>
        <v>81.64</v>
      </c>
      <c r="N206" s="13">
        <f t="shared" si="17"/>
        <v>89.14</v>
      </c>
      <c r="O206" s="13">
        <f t="shared" si="18"/>
        <v>100.595</v>
      </c>
      <c r="P206" s="13">
        <f t="shared" si="19"/>
        <v>87.8283333333333</v>
      </c>
    </row>
    <row r="207" spans="1:16">
      <c r="A207" s="27">
        <f t="shared" si="15"/>
        <v>2</v>
      </c>
      <c r="B207" s="2">
        <v>43087</v>
      </c>
      <c r="C207" s="3">
        <v>80</v>
      </c>
      <c r="D207" s="3">
        <v>81.9</v>
      </c>
      <c r="E207" s="3">
        <v>75.5</v>
      </c>
      <c r="F207" s="4">
        <v>77.5</v>
      </c>
      <c r="G207" s="4">
        <v>-0.7</v>
      </c>
      <c r="H207" s="5">
        <v>-0.009</v>
      </c>
      <c r="I207" s="7">
        <v>25491</v>
      </c>
      <c r="J207" s="7">
        <v>2019221</v>
      </c>
      <c r="K207" s="3">
        <v>0</v>
      </c>
      <c r="M207" s="13">
        <f t="shared" si="16"/>
        <v>83.06</v>
      </c>
      <c r="N207" s="13">
        <f t="shared" si="17"/>
        <v>92.24</v>
      </c>
      <c r="O207" s="13">
        <f t="shared" si="18"/>
        <v>101.87</v>
      </c>
      <c r="P207" s="13">
        <f t="shared" si="19"/>
        <v>87.7966666666667</v>
      </c>
    </row>
    <row r="208" spans="1:16">
      <c r="A208" s="27">
        <f t="shared" si="15"/>
        <v>6</v>
      </c>
      <c r="B208" s="2">
        <v>43084</v>
      </c>
      <c r="C208" s="3">
        <v>79.8</v>
      </c>
      <c r="D208" s="3">
        <v>81.1</v>
      </c>
      <c r="E208" s="3">
        <v>76.6</v>
      </c>
      <c r="F208" s="4">
        <v>78.2</v>
      </c>
      <c r="G208" s="4">
        <v>-2.6</v>
      </c>
      <c r="H208" s="5">
        <v>-0.0322</v>
      </c>
      <c r="I208" s="7">
        <v>33577</v>
      </c>
      <c r="J208" s="7">
        <v>2646890</v>
      </c>
      <c r="K208" s="3">
        <v>0</v>
      </c>
      <c r="M208" s="13">
        <f t="shared" si="16"/>
        <v>87.36</v>
      </c>
      <c r="N208" s="13">
        <f t="shared" si="17"/>
        <v>95.74</v>
      </c>
      <c r="O208" s="13">
        <f t="shared" si="18"/>
        <v>102.92</v>
      </c>
      <c r="P208" s="13">
        <f t="shared" si="19"/>
        <v>87.8866666666667</v>
      </c>
    </row>
    <row r="209" spans="1:16">
      <c r="A209" s="27">
        <f t="shared" si="15"/>
        <v>5</v>
      </c>
      <c r="B209" s="2">
        <v>43083</v>
      </c>
      <c r="C209" s="3">
        <v>91</v>
      </c>
      <c r="D209" s="3">
        <v>93.2</v>
      </c>
      <c r="E209" s="3">
        <v>80.8</v>
      </c>
      <c r="F209" s="4">
        <v>80.8</v>
      </c>
      <c r="G209" s="4">
        <v>-8.9</v>
      </c>
      <c r="H209" s="5">
        <v>-0.0992</v>
      </c>
      <c r="I209" s="7">
        <v>27716</v>
      </c>
      <c r="J209" s="7">
        <v>2400823</v>
      </c>
      <c r="K209" s="3">
        <v>0</v>
      </c>
      <c r="M209" s="13">
        <f t="shared" si="16"/>
        <v>91.92</v>
      </c>
      <c r="N209" s="13">
        <f t="shared" si="17"/>
        <v>99.47</v>
      </c>
      <c r="O209" s="13">
        <f t="shared" si="18"/>
        <v>103.71</v>
      </c>
      <c r="P209" s="13">
        <f t="shared" si="19"/>
        <v>87.85</v>
      </c>
    </row>
    <row r="210" spans="1:16">
      <c r="A210" s="27">
        <f t="shared" si="15"/>
        <v>4</v>
      </c>
      <c r="B210" s="2">
        <v>43082</v>
      </c>
      <c r="C210" s="3">
        <v>86.5</v>
      </c>
      <c r="D210" s="3">
        <v>90.9</v>
      </c>
      <c r="E210" s="3">
        <v>83</v>
      </c>
      <c r="F210" s="4">
        <v>89.7</v>
      </c>
      <c r="G210" s="4">
        <v>0.6</v>
      </c>
      <c r="H210" s="5">
        <v>0.0067</v>
      </c>
      <c r="I210" s="7">
        <v>36838</v>
      </c>
      <c r="J210" s="7">
        <v>3226221</v>
      </c>
      <c r="K210" s="3">
        <v>0</v>
      </c>
      <c r="M210" s="13">
        <f t="shared" si="16"/>
        <v>94.18</v>
      </c>
      <c r="N210" s="13">
        <f t="shared" si="17"/>
        <v>102.84</v>
      </c>
      <c r="O210" s="13">
        <f t="shared" si="18"/>
        <v>104.285</v>
      </c>
      <c r="P210" s="13">
        <f t="shared" si="19"/>
        <v>87.75</v>
      </c>
    </row>
    <row r="211" spans="1:16">
      <c r="A211" s="27">
        <f t="shared" si="15"/>
        <v>3</v>
      </c>
      <c r="B211" s="2">
        <v>43081</v>
      </c>
      <c r="C211" s="3">
        <v>99</v>
      </c>
      <c r="D211" s="3">
        <v>99.1</v>
      </c>
      <c r="E211" s="3">
        <v>89.1</v>
      </c>
      <c r="F211" s="4">
        <v>89.1</v>
      </c>
      <c r="G211" s="4">
        <v>-9.9</v>
      </c>
      <c r="H211" s="5">
        <v>-0.1</v>
      </c>
      <c r="I211" s="7">
        <v>32854</v>
      </c>
      <c r="J211" s="7">
        <v>3009838</v>
      </c>
      <c r="K211" s="3">
        <v>0</v>
      </c>
      <c r="M211" s="13">
        <f t="shared" si="16"/>
        <v>96.64</v>
      </c>
      <c r="N211" s="13">
        <f t="shared" si="17"/>
        <v>105.42</v>
      </c>
      <c r="O211" s="13">
        <f t="shared" si="18"/>
        <v>104.525</v>
      </c>
      <c r="P211" s="13">
        <f t="shared" si="19"/>
        <v>87.4883333333333</v>
      </c>
    </row>
    <row r="212" spans="1:16">
      <c r="A212" s="27">
        <f t="shared" si="15"/>
        <v>2</v>
      </c>
      <c r="B212" s="2">
        <v>43080</v>
      </c>
      <c r="C212" s="3">
        <v>104</v>
      </c>
      <c r="D212" s="3">
        <v>106.5</v>
      </c>
      <c r="E212" s="3">
        <v>99</v>
      </c>
      <c r="F212" s="4">
        <v>99</v>
      </c>
      <c r="G212" s="4">
        <v>-2</v>
      </c>
      <c r="H212" s="5">
        <v>-0.0198</v>
      </c>
      <c r="I212" s="7">
        <v>25292</v>
      </c>
      <c r="J212" s="7">
        <v>2596574</v>
      </c>
      <c r="K212" s="3">
        <v>0</v>
      </c>
      <c r="M212" s="13">
        <f t="shared" si="16"/>
        <v>101.42</v>
      </c>
      <c r="N212" s="13">
        <f t="shared" si="17"/>
        <v>108.26</v>
      </c>
      <c r="O212" s="13">
        <f t="shared" si="18"/>
        <v>104.62</v>
      </c>
      <c r="P212" s="13">
        <f t="shared" si="19"/>
        <v>87.125</v>
      </c>
    </row>
    <row r="213" spans="1:16">
      <c r="A213" s="27">
        <f t="shared" si="15"/>
        <v>6</v>
      </c>
      <c r="B213" s="2">
        <v>43077</v>
      </c>
      <c r="C213" s="3">
        <v>94.3</v>
      </c>
      <c r="D213" s="3">
        <v>101</v>
      </c>
      <c r="E213" s="3">
        <v>92</v>
      </c>
      <c r="F213" s="4">
        <v>101</v>
      </c>
      <c r="G213" s="4">
        <v>8.9</v>
      </c>
      <c r="H213" s="5">
        <v>0.0966</v>
      </c>
      <c r="I213" s="7">
        <v>23202</v>
      </c>
      <c r="J213" s="7">
        <v>2253649</v>
      </c>
      <c r="K213" s="3">
        <v>0</v>
      </c>
      <c r="M213" s="13">
        <f t="shared" si="16"/>
        <v>104.12</v>
      </c>
      <c r="N213" s="13">
        <f t="shared" si="17"/>
        <v>109.66</v>
      </c>
      <c r="O213" s="13">
        <f t="shared" si="18"/>
        <v>104.22</v>
      </c>
      <c r="P213" s="13">
        <f t="shared" si="19"/>
        <v>86.585</v>
      </c>
    </row>
    <row r="214" spans="1:16">
      <c r="A214" s="27">
        <f t="shared" si="15"/>
        <v>5</v>
      </c>
      <c r="B214" s="2">
        <v>43076</v>
      </c>
      <c r="C214" s="3">
        <v>100</v>
      </c>
      <c r="D214" s="3">
        <v>100</v>
      </c>
      <c r="E214" s="3">
        <v>91.9</v>
      </c>
      <c r="F214" s="4">
        <v>92.1</v>
      </c>
      <c r="G214" s="4">
        <v>-9.9</v>
      </c>
      <c r="H214" s="5">
        <v>-0.0971</v>
      </c>
      <c r="I214" s="7">
        <v>21283</v>
      </c>
      <c r="J214" s="7">
        <v>2026191</v>
      </c>
      <c r="K214" s="3">
        <v>0</v>
      </c>
      <c r="M214" s="13">
        <f t="shared" si="16"/>
        <v>107.02</v>
      </c>
      <c r="N214" s="13">
        <f t="shared" si="17"/>
        <v>110.31</v>
      </c>
      <c r="O214" s="13">
        <f t="shared" si="18"/>
        <v>103.775</v>
      </c>
      <c r="P214" s="13">
        <f t="shared" si="19"/>
        <v>85.9683333333333</v>
      </c>
    </row>
    <row r="215" spans="1:16">
      <c r="A215" s="27">
        <f t="shared" si="15"/>
        <v>4</v>
      </c>
      <c r="B215" s="2">
        <v>43075</v>
      </c>
      <c r="C215" s="3">
        <v>113</v>
      </c>
      <c r="D215" s="3">
        <v>115</v>
      </c>
      <c r="E215" s="3">
        <v>102</v>
      </c>
      <c r="F215" s="4">
        <v>102</v>
      </c>
      <c r="G215" s="4">
        <v>-11</v>
      </c>
      <c r="H215" s="5">
        <v>-0.0973</v>
      </c>
      <c r="I215" s="7">
        <v>19884</v>
      </c>
      <c r="J215" s="7">
        <v>2074470</v>
      </c>
      <c r="K215" s="3">
        <v>0</v>
      </c>
      <c r="M215" s="13">
        <f t="shared" si="16"/>
        <v>111.5</v>
      </c>
      <c r="N215" s="13">
        <f t="shared" si="17"/>
        <v>111.85</v>
      </c>
      <c r="O215" s="13">
        <f t="shared" si="18"/>
        <v>103.465</v>
      </c>
      <c r="P215" s="13">
        <f t="shared" si="19"/>
        <v>85.4833333333333</v>
      </c>
    </row>
    <row r="216" spans="1:16">
      <c r="A216" s="27">
        <f t="shared" si="15"/>
        <v>3</v>
      </c>
      <c r="B216" s="2">
        <v>43074</v>
      </c>
      <c r="C216" s="3">
        <v>111</v>
      </c>
      <c r="D216" s="3">
        <v>116</v>
      </c>
      <c r="E216" s="3">
        <v>111</v>
      </c>
      <c r="F216" s="4">
        <v>113</v>
      </c>
      <c r="G216" s="4">
        <v>0.5</v>
      </c>
      <c r="H216" s="5">
        <v>0.0044</v>
      </c>
      <c r="I216" s="7">
        <v>5217</v>
      </c>
      <c r="J216" s="7">
        <v>590778</v>
      </c>
      <c r="K216" s="3">
        <v>0</v>
      </c>
      <c r="M216" s="13">
        <f t="shared" si="16"/>
        <v>114.2</v>
      </c>
      <c r="N216" s="13">
        <f t="shared" si="17"/>
        <v>112.05</v>
      </c>
      <c r="O216" s="13">
        <f t="shared" si="18"/>
        <v>102.965</v>
      </c>
      <c r="P216" s="13">
        <f t="shared" si="19"/>
        <v>84.8416666666667</v>
      </c>
    </row>
    <row r="217" spans="1:16">
      <c r="A217" s="27">
        <f t="shared" si="15"/>
        <v>2</v>
      </c>
      <c r="B217" s="2">
        <v>43073</v>
      </c>
      <c r="C217" s="3">
        <v>116</v>
      </c>
      <c r="D217" s="3">
        <v>116</v>
      </c>
      <c r="E217" s="3">
        <v>111</v>
      </c>
      <c r="F217" s="4">
        <v>112.5</v>
      </c>
      <c r="G217" s="4">
        <v>-3</v>
      </c>
      <c r="H217" s="5">
        <v>-0.026</v>
      </c>
      <c r="I217" s="7">
        <v>3483</v>
      </c>
      <c r="J217" s="7">
        <v>394499</v>
      </c>
      <c r="K217" s="3">
        <v>0</v>
      </c>
      <c r="M217" s="13">
        <f t="shared" si="16"/>
        <v>115.1</v>
      </c>
      <c r="N217" s="13">
        <f t="shared" si="17"/>
        <v>111.5</v>
      </c>
      <c r="O217" s="13">
        <f t="shared" si="18"/>
        <v>101.5</v>
      </c>
      <c r="P217" s="13">
        <f t="shared" si="19"/>
        <v>84.0333333333333</v>
      </c>
    </row>
    <row r="218" spans="1:16">
      <c r="A218" s="27">
        <f t="shared" si="15"/>
        <v>6</v>
      </c>
      <c r="B218" s="2">
        <v>43070</v>
      </c>
      <c r="C218" s="3">
        <v>115</v>
      </c>
      <c r="D218" s="3">
        <v>118</v>
      </c>
      <c r="E218" s="3">
        <v>112</v>
      </c>
      <c r="F218" s="4">
        <v>115.5</v>
      </c>
      <c r="G218" s="4">
        <v>1</v>
      </c>
      <c r="H218" s="5">
        <v>0.0087</v>
      </c>
      <c r="I218" s="7">
        <v>4033</v>
      </c>
      <c r="J218" s="7">
        <v>465793</v>
      </c>
      <c r="K218" s="3">
        <v>0</v>
      </c>
      <c r="M218" s="13">
        <f t="shared" si="16"/>
        <v>115.2</v>
      </c>
      <c r="N218" s="13">
        <f t="shared" si="17"/>
        <v>110.1</v>
      </c>
      <c r="O218" s="13">
        <f t="shared" si="18"/>
        <v>99.84</v>
      </c>
      <c r="P218" s="13">
        <f t="shared" si="19"/>
        <v>83.2083333333334</v>
      </c>
    </row>
    <row r="219" spans="1:16">
      <c r="A219" s="27">
        <f t="shared" si="15"/>
        <v>5</v>
      </c>
      <c r="B219" s="2">
        <v>43069</v>
      </c>
      <c r="C219" s="3">
        <v>110</v>
      </c>
      <c r="D219" s="3">
        <v>116.5</v>
      </c>
      <c r="E219" s="3">
        <v>110</v>
      </c>
      <c r="F219" s="4">
        <v>114.5</v>
      </c>
      <c r="G219" s="4">
        <v>-1</v>
      </c>
      <c r="H219" s="5">
        <v>-0.0087</v>
      </c>
      <c r="I219" s="7">
        <v>3571</v>
      </c>
      <c r="J219" s="7">
        <v>406865</v>
      </c>
      <c r="K219" s="3">
        <v>0</v>
      </c>
      <c r="M219" s="13">
        <f t="shared" si="16"/>
        <v>113.6</v>
      </c>
      <c r="N219" s="13">
        <f t="shared" si="17"/>
        <v>107.95</v>
      </c>
      <c r="O219" s="13">
        <f t="shared" si="18"/>
        <v>97.915</v>
      </c>
      <c r="P219" s="13">
        <f t="shared" si="19"/>
        <v>82.4166666666667</v>
      </c>
    </row>
    <row r="220" spans="1:16">
      <c r="A220" s="27">
        <f t="shared" si="15"/>
        <v>4</v>
      </c>
      <c r="B220" s="2">
        <v>43068</v>
      </c>
      <c r="C220" s="3">
        <v>119.5</v>
      </c>
      <c r="D220" s="3">
        <v>119.5</v>
      </c>
      <c r="E220" s="3">
        <v>110.5</v>
      </c>
      <c r="F220" s="4">
        <v>115.5</v>
      </c>
      <c r="G220" s="4">
        <v>-2</v>
      </c>
      <c r="H220" s="5">
        <v>-0.017</v>
      </c>
      <c r="I220" s="7">
        <v>7250</v>
      </c>
      <c r="J220" s="7">
        <v>829001</v>
      </c>
      <c r="K220" s="3">
        <v>0</v>
      </c>
      <c r="M220" s="13">
        <f t="shared" si="16"/>
        <v>112.2</v>
      </c>
      <c r="N220" s="13">
        <f t="shared" si="17"/>
        <v>105.73</v>
      </c>
      <c r="O220" s="13">
        <f t="shared" si="18"/>
        <v>96.015</v>
      </c>
      <c r="P220" s="13">
        <f t="shared" si="19"/>
        <v>81.6216666666667</v>
      </c>
    </row>
    <row r="221" spans="1:16">
      <c r="A221" s="27">
        <f t="shared" si="15"/>
        <v>3</v>
      </c>
      <c r="B221" s="2">
        <v>43067</v>
      </c>
      <c r="C221" s="3">
        <v>114.5</v>
      </c>
      <c r="D221" s="3">
        <v>118</v>
      </c>
      <c r="E221" s="3">
        <v>114</v>
      </c>
      <c r="F221" s="4">
        <v>117.5</v>
      </c>
      <c r="G221" s="4">
        <v>4.5</v>
      </c>
      <c r="H221" s="5">
        <v>0.0398</v>
      </c>
      <c r="I221" s="7">
        <v>5779</v>
      </c>
      <c r="J221" s="7">
        <v>670718</v>
      </c>
      <c r="K221" s="3">
        <v>0</v>
      </c>
      <c r="M221" s="13">
        <f t="shared" si="16"/>
        <v>109.9</v>
      </c>
      <c r="N221" s="13">
        <f t="shared" si="17"/>
        <v>103.63</v>
      </c>
      <c r="O221" s="13">
        <f t="shared" si="18"/>
        <v>93.92</v>
      </c>
      <c r="P221" s="13">
        <f t="shared" si="19"/>
        <v>80.71</v>
      </c>
    </row>
    <row r="222" spans="1:16">
      <c r="A222" s="27">
        <f t="shared" si="15"/>
        <v>2</v>
      </c>
      <c r="B222" s="2">
        <v>43066</v>
      </c>
      <c r="C222" s="3">
        <v>109.5</v>
      </c>
      <c r="D222" s="3">
        <v>113</v>
      </c>
      <c r="E222" s="3">
        <v>108.5</v>
      </c>
      <c r="F222" s="4">
        <v>113</v>
      </c>
      <c r="G222" s="4">
        <v>5.5</v>
      </c>
      <c r="H222" s="5">
        <v>0.0512</v>
      </c>
      <c r="I222" s="7">
        <v>5410</v>
      </c>
      <c r="J222" s="7">
        <v>599475</v>
      </c>
      <c r="K222" s="3">
        <v>0</v>
      </c>
      <c r="M222" s="13">
        <f t="shared" si="16"/>
        <v>107.9</v>
      </c>
      <c r="N222" s="13">
        <f t="shared" si="17"/>
        <v>100.98</v>
      </c>
      <c r="O222" s="13">
        <f t="shared" si="18"/>
        <v>91.735</v>
      </c>
      <c r="P222" s="13">
        <f t="shared" si="19"/>
        <v>79.6733333333334</v>
      </c>
    </row>
    <row r="223" spans="1:16">
      <c r="A223" s="27">
        <f t="shared" si="15"/>
        <v>6</v>
      </c>
      <c r="B223" s="2">
        <v>43063</v>
      </c>
      <c r="C223" s="3">
        <v>108.5</v>
      </c>
      <c r="D223" s="3">
        <v>108.5</v>
      </c>
      <c r="E223" s="3">
        <v>106</v>
      </c>
      <c r="F223" s="3">
        <v>107.5</v>
      </c>
      <c r="G223" s="3">
        <v>0</v>
      </c>
      <c r="H223" s="6">
        <v>0</v>
      </c>
      <c r="I223" s="7">
        <v>3501</v>
      </c>
      <c r="J223" s="7">
        <v>375944</v>
      </c>
      <c r="K223" s="3">
        <v>0</v>
      </c>
      <c r="M223" s="13">
        <f t="shared" si="16"/>
        <v>105</v>
      </c>
      <c r="N223" s="13">
        <f t="shared" si="17"/>
        <v>98.78</v>
      </c>
      <c r="O223" s="13">
        <f t="shared" si="18"/>
        <v>89.81</v>
      </c>
      <c r="P223" s="13">
        <f t="shared" si="19"/>
        <v>78.6283333333334</v>
      </c>
    </row>
    <row r="224" spans="1:16">
      <c r="A224" s="27">
        <f t="shared" si="15"/>
        <v>5</v>
      </c>
      <c r="B224" s="2">
        <v>43062</v>
      </c>
      <c r="C224" s="3">
        <v>105.5</v>
      </c>
      <c r="D224" s="3">
        <v>110.5</v>
      </c>
      <c r="E224" s="3">
        <v>103.5</v>
      </c>
      <c r="F224" s="4">
        <v>107.5</v>
      </c>
      <c r="G224" s="4">
        <v>3.5</v>
      </c>
      <c r="H224" s="5">
        <v>0.0337</v>
      </c>
      <c r="I224" s="7">
        <v>6564</v>
      </c>
      <c r="J224" s="7">
        <v>706739</v>
      </c>
      <c r="K224" s="3">
        <v>0</v>
      </c>
      <c r="M224" s="13">
        <f t="shared" si="16"/>
        <v>102.3</v>
      </c>
      <c r="N224" s="13">
        <f t="shared" si="17"/>
        <v>97.24</v>
      </c>
      <c r="O224" s="13">
        <f t="shared" si="18"/>
        <v>88.115</v>
      </c>
      <c r="P224" s="13">
        <f t="shared" si="19"/>
        <v>77.6916666666667</v>
      </c>
    </row>
    <row r="225" spans="1:16">
      <c r="A225" s="27">
        <f t="shared" si="15"/>
        <v>4</v>
      </c>
      <c r="B225" s="2">
        <v>43061</v>
      </c>
      <c r="C225" s="3">
        <v>106</v>
      </c>
      <c r="D225" s="3">
        <v>106</v>
      </c>
      <c r="E225" s="3">
        <v>101.5</v>
      </c>
      <c r="F225" s="4">
        <v>104</v>
      </c>
      <c r="G225" s="4">
        <v>-3.5</v>
      </c>
      <c r="H225" s="5">
        <v>-0.0326</v>
      </c>
      <c r="I225" s="7">
        <v>8519</v>
      </c>
      <c r="J225" s="7">
        <v>883415</v>
      </c>
      <c r="K225" s="3">
        <v>0</v>
      </c>
      <c r="M225" s="13">
        <f t="shared" si="16"/>
        <v>99.26</v>
      </c>
      <c r="N225" s="13">
        <f t="shared" si="17"/>
        <v>95.08</v>
      </c>
      <c r="O225" s="13">
        <f t="shared" si="18"/>
        <v>86.48</v>
      </c>
      <c r="P225" s="13">
        <f t="shared" si="19"/>
        <v>76.725</v>
      </c>
    </row>
    <row r="226" spans="1:16">
      <c r="A226" s="27">
        <f t="shared" si="15"/>
        <v>3</v>
      </c>
      <c r="B226" s="2">
        <v>43060</v>
      </c>
      <c r="C226" s="3">
        <v>101</v>
      </c>
      <c r="D226" s="3">
        <v>107.5</v>
      </c>
      <c r="E226" s="3">
        <v>99.9</v>
      </c>
      <c r="F226" s="4">
        <v>107.5</v>
      </c>
      <c r="G226" s="4">
        <v>9</v>
      </c>
      <c r="H226" s="5">
        <v>0.0914</v>
      </c>
      <c r="I226" s="7">
        <v>26800</v>
      </c>
      <c r="J226" s="7">
        <v>2755987</v>
      </c>
      <c r="K226" s="3">
        <v>0</v>
      </c>
      <c r="M226" s="13">
        <f t="shared" si="16"/>
        <v>97.36</v>
      </c>
      <c r="N226" s="13">
        <f t="shared" si="17"/>
        <v>93.88</v>
      </c>
      <c r="O226" s="13">
        <f t="shared" si="18"/>
        <v>84.935</v>
      </c>
      <c r="P226" s="13">
        <f t="shared" si="19"/>
        <v>75.8075</v>
      </c>
    </row>
    <row r="227" spans="1:16">
      <c r="A227" s="27">
        <f t="shared" si="15"/>
        <v>2</v>
      </c>
      <c r="B227" s="2">
        <v>43059</v>
      </c>
      <c r="C227" s="3">
        <v>94.9</v>
      </c>
      <c r="D227" s="3">
        <v>98.5</v>
      </c>
      <c r="E227" s="3">
        <v>93.5</v>
      </c>
      <c r="F227" s="4">
        <v>98.5</v>
      </c>
      <c r="G227" s="4">
        <v>4.5</v>
      </c>
      <c r="H227" s="5">
        <v>0.0479</v>
      </c>
      <c r="I227" s="7">
        <v>16949</v>
      </c>
      <c r="J227" s="7">
        <v>1632560</v>
      </c>
      <c r="K227" s="3">
        <v>0</v>
      </c>
      <c r="M227" s="13">
        <f t="shared" si="16"/>
        <v>94.06</v>
      </c>
      <c r="N227" s="13">
        <f t="shared" si="17"/>
        <v>91.5</v>
      </c>
      <c r="O227" s="13">
        <f t="shared" si="18"/>
        <v>83.315</v>
      </c>
      <c r="P227" s="13">
        <f t="shared" si="19"/>
        <v>74.7575</v>
      </c>
    </row>
    <row r="228" spans="1:16">
      <c r="A228" s="27">
        <f t="shared" si="15"/>
        <v>6</v>
      </c>
      <c r="B228" s="2">
        <v>43056</v>
      </c>
      <c r="C228" s="3">
        <v>93.5</v>
      </c>
      <c r="D228" s="3">
        <v>94.8</v>
      </c>
      <c r="E228" s="3">
        <v>91.9</v>
      </c>
      <c r="F228" s="4">
        <v>94</v>
      </c>
      <c r="G228" s="4">
        <v>1.7</v>
      </c>
      <c r="H228" s="5">
        <v>0.0184</v>
      </c>
      <c r="I228" s="7">
        <v>9062</v>
      </c>
      <c r="J228" s="7">
        <v>846671</v>
      </c>
      <c r="K228" s="3">
        <v>0</v>
      </c>
      <c r="M228" s="13">
        <f t="shared" si="16"/>
        <v>92.56</v>
      </c>
      <c r="N228" s="13">
        <f t="shared" si="17"/>
        <v>89.58</v>
      </c>
      <c r="O228" s="13">
        <f t="shared" si="18"/>
        <v>81.975</v>
      </c>
      <c r="P228" s="13">
        <f t="shared" si="19"/>
        <v>73.8125</v>
      </c>
    </row>
    <row r="229" spans="1:16">
      <c r="A229" s="27">
        <f t="shared" si="15"/>
        <v>5</v>
      </c>
      <c r="B229" s="2">
        <v>43055</v>
      </c>
      <c r="C229" s="3">
        <v>95</v>
      </c>
      <c r="D229" s="3">
        <v>96.1</v>
      </c>
      <c r="E229" s="3">
        <v>92.2</v>
      </c>
      <c r="F229" s="4">
        <v>92.3</v>
      </c>
      <c r="G229" s="4">
        <v>-2.2</v>
      </c>
      <c r="H229" s="5">
        <v>-0.0233</v>
      </c>
      <c r="I229" s="7">
        <v>11474</v>
      </c>
      <c r="J229" s="7">
        <v>1079786</v>
      </c>
      <c r="K229" s="3">
        <v>0</v>
      </c>
      <c r="M229" s="13">
        <f t="shared" si="16"/>
        <v>92.18</v>
      </c>
      <c r="N229" s="13">
        <f t="shared" si="17"/>
        <v>87.88</v>
      </c>
      <c r="O229" s="13">
        <f t="shared" si="18"/>
        <v>80.92</v>
      </c>
      <c r="P229" s="13">
        <f t="shared" si="19"/>
        <v>72.9008333333334</v>
      </c>
    </row>
    <row r="230" spans="1:16">
      <c r="A230" s="27">
        <f t="shared" si="15"/>
        <v>4</v>
      </c>
      <c r="B230" s="2">
        <v>43054</v>
      </c>
      <c r="C230" s="3">
        <v>92.4</v>
      </c>
      <c r="D230" s="3">
        <v>97</v>
      </c>
      <c r="E230" s="3">
        <v>91.1</v>
      </c>
      <c r="F230" s="4">
        <v>94.5</v>
      </c>
      <c r="G230" s="4">
        <v>3.5</v>
      </c>
      <c r="H230" s="5">
        <v>0.0385</v>
      </c>
      <c r="I230" s="7">
        <v>21130</v>
      </c>
      <c r="J230" s="7">
        <v>1987414</v>
      </c>
      <c r="K230" s="3">
        <v>0</v>
      </c>
      <c r="M230" s="13">
        <f t="shared" si="16"/>
        <v>90.9</v>
      </c>
      <c r="N230" s="13">
        <f t="shared" si="17"/>
        <v>86.3</v>
      </c>
      <c r="O230" s="13">
        <f t="shared" si="18"/>
        <v>80.1</v>
      </c>
      <c r="P230" s="13">
        <f t="shared" si="19"/>
        <v>71.9591666666667</v>
      </c>
    </row>
    <row r="231" spans="1:16">
      <c r="A231" s="27">
        <f t="shared" si="15"/>
        <v>3</v>
      </c>
      <c r="B231" s="2">
        <v>43053</v>
      </c>
      <c r="C231" s="3">
        <v>91</v>
      </c>
      <c r="D231" s="3">
        <v>93.1</v>
      </c>
      <c r="E231" s="3">
        <v>88.5</v>
      </c>
      <c r="F231" s="3">
        <v>91</v>
      </c>
      <c r="G231" s="3">
        <v>0</v>
      </c>
      <c r="H231" s="6">
        <v>0</v>
      </c>
      <c r="I231" s="7">
        <v>12023</v>
      </c>
      <c r="J231" s="7">
        <v>1089297</v>
      </c>
      <c r="K231" s="3">
        <v>0</v>
      </c>
      <c r="M231" s="13">
        <f t="shared" si="16"/>
        <v>90.4</v>
      </c>
      <c r="N231" s="13">
        <f t="shared" si="17"/>
        <v>84.21</v>
      </c>
      <c r="O231" s="13">
        <f t="shared" si="18"/>
        <v>79.185</v>
      </c>
      <c r="P231" s="13">
        <f t="shared" si="19"/>
        <v>70.9825</v>
      </c>
    </row>
    <row r="232" spans="1:16">
      <c r="A232" s="27">
        <f t="shared" si="15"/>
        <v>2</v>
      </c>
      <c r="B232" s="2">
        <v>43052</v>
      </c>
      <c r="C232" s="3">
        <v>95.5</v>
      </c>
      <c r="D232" s="3">
        <v>97.4</v>
      </c>
      <c r="E232" s="3">
        <v>90.8</v>
      </c>
      <c r="F232" s="4">
        <v>91</v>
      </c>
      <c r="G232" s="4">
        <v>-1.1</v>
      </c>
      <c r="H232" s="5">
        <v>-0.0119</v>
      </c>
      <c r="I232" s="7">
        <v>22804</v>
      </c>
      <c r="J232" s="7">
        <v>2145228</v>
      </c>
      <c r="K232" s="3">
        <v>0</v>
      </c>
      <c r="M232" s="13">
        <f t="shared" si="16"/>
        <v>88.94</v>
      </c>
      <c r="N232" s="13">
        <f t="shared" si="17"/>
        <v>82.49</v>
      </c>
      <c r="O232" s="13">
        <f t="shared" si="18"/>
        <v>78.625</v>
      </c>
      <c r="P232" s="13">
        <f t="shared" si="19"/>
        <v>70.0708333333334</v>
      </c>
    </row>
    <row r="233" spans="1:16">
      <c r="A233" s="27">
        <f t="shared" si="15"/>
        <v>6</v>
      </c>
      <c r="B233" s="2">
        <v>43049</v>
      </c>
      <c r="C233" s="3">
        <v>85.9</v>
      </c>
      <c r="D233" s="3">
        <v>94.4</v>
      </c>
      <c r="E233" s="3">
        <v>84.7</v>
      </c>
      <c r="F233" s="4">
        <v>92.1</v>
      </c>
      <c r="G233" s="4">
        <v>6.2</v>
      </c>
      <c r="H233" s="5">
        <v>0.0722</v>
      </c>
      <c r="I233" s="7">
        <v>26197</v>
      </c>
      <c r="J233" s="7">
        <v>2358788</v>
      </c>
      <c r="K233" s="3">
        <v>0</v>
      </c>
      <c r="M233" s="13">
        <f t="shared" si="16"/>
        <v>86.6</v>
      </c>
      <c r="N233" s="13">
        <f t="shared" si="17"/>
        <v>80.84</v>
      </c>
      <c r="O233" s="13">
        <f t="shared" si="18"/>
        <v>78.14</v>
      </c>
      <c r="P233" s="13">
        <f t="shared" si="19"/>
        <v>69.1591666666667</v>
      </c>
    </row>
    <row r="234" spans="1:16">
      <c r="A234" s="27">
        <f t="shared" si="15"/>
        <v>5</v>
      </c>
      <c r="B234" s="2">
        <v>43048</v>
      </c>
      <c r="C234" s="3">
        <v>92.4</v>
      </c>
      <c r="D234" s="3">
        <v>96</v>
      </c>
      <c r="E234" s="3">
        <v>84.9</v>
      </c>
      <c r="F234" s="4">
        <v>85.9</v>
      </c>
      <c r="G234" s="4">
        <v>-6.1</v>
      </c>
      <c r="H234" s="5">
        <v>-0.0663</v>
      </c>
      <c r="I234" s="7">
        <v>39917</v>
      </c>
      <c r="J234" s="7">
        <v>3640414</v>
      </c>
      <c r="K234" s="3">
        <v>0</v>
      </c>
      <c r="M234" s="13">
        <f t="shared" si="16"/>
        <v>83.58</v>
      </c>
      <c r="N234" s="13">
        <f t="shared" si="17"/>
        <v>78.99</v>
      </c>
      <c r="O234" s="13">
        <f t="shared" si="18"/>
        <v>77.59</v>
      </c>
      <c r="P234" s="13">
        <f t="shared" si="19"/>
        <v>68.2341666666667</v>
      </c>
    </row>
    <row r="235" spans="1:16">
      <c r="A235" s="27">
        <f t="shared" si="15"/>
        <v>4</v>
      </c>
      <c r="B235" s="2">
        <v>43047</v>
      </c>
      <c r="C235" s="3">
        <v>85.2</v>
      </c>
      <c r="D235" s="3">
        <v>92</v>
      </c>
      <c r="E235" s="3">
        <v>84.5</v>
      </c>
      <c r="F235" s="4">
        <v>92</v>
      </c>
      <c r="G235" s="4">
        <v>8.3</v>
      </c>
      <c r="H235" s="5">
        <v>0.0992</v>
      </c>
      <c r="I235" s="7">
        <v>25336</v>
      </c>
      <c r="J235" s="7">
        <v>2260965</v>
      </c>
      <c r="K235" s="3">
        <v>0</v>
      </c>
      <c r="M235" s="13">
        <f t="shared" si="16"/>
        <v>81.7</v>
      </c>
      <c r="N235" s="13">
        <f t="shared" si="17"/>
        <v>77.88</v>
      </c>
      <c r="O235" s="13">
        <f t="shared" si="18"/>
        <v>77.41</v>
      </c>
      <c r="P235" s="13">
        <f t="shared" si="19"/>
        <v>67.3983333333334</v>
      </c>
    </row>
    <row r="236" spans="1:16">
      <c r="A236" s="27">
        <f t="shared" si="15"/>
        <v>3</v>
      </c>
      <c r="B236" s="2">
        <v>43046</v>
      </c>
      <c r="C236" s="3">
        <v>82</v>
      </c>
      <c r="D236" s="3">
        <v>84.2</v>
      </c>
      <c r="E236" s="3">
        <v>80</v>
      </c>
      <c r="F236" s="4">
        <v>83.7</v>
      </c>
      <c r="G236" s="4">
        <v>4.4</v>
      </c>
      <c r="H236" s="5">
        <v>0.0555</v>
      </c>
      <c r="I236" s="7">
        <v>17205</v>
      </c>
      <c r="J236" s="7">
        <v>1413144</v>
      </c>
      <c r="K236" s="3">
        <v>0</v>
      </c>
      <c r="M236" s="13">
        <f t="shared" si="16"/>
        <v>78.02</v>
      </c>
      <c r="N236" s="13">
        <f t="shared" si="17"/>
        <v>75.99</v>
      </c>
      <c r="O236" s="13">
        <f t="shared" si="18"/>
        <v>76.76</v>
      </c>
      <c r="P236" s="13">
        <f t="shared" si="19"/>
        <v>66.4566666666667</v>
      </c>
    </row>
    <row r="237" spans="1:16">
      <c r="A237" s="27">
        <f t="shared" si="15"/>
        <v>2</v>
      </c>
      <c r="B237" s="2">
        <v>43045</v>
      </c>
      <c r="C237" s="3">
        <v>78.2</v>
      </c>
      <c r="D237" s="3">
        <v>79.3</v>
      </c>
      <c r="E237" s="3">
        <v>77.3</v>
      </c>
      <c r="F237" s="4">
        <v>79.3</v>
      </c>
      <c r="G237" s="4">
        <v>2.3</v>
      </c>
      <c r="H237" s="5">
        <v>0.0299</v>
      </c>
      <c r="I237" s="7">
        <v>2881</v>
      </c>
      <c r="J237" s="7">
        <v>225190</v>
      </c>
      <c r="K237" s="3">
        <v>0</v>
      </c>
      <c r="M237" s="13">
        <f t="shared" si="16"/>
        <v>76.04</v>
      </c>
      <c r="N237" s="13">
        <f t="shared" si="17"/>
        <v>75.13</v>
      </c>
      <c r="O237" s="13">
        <f t="shared" si="18"/>
        <v>76.69</v>
      </c>
      <c r="P237" s="13">
        <f t="shared" si="19"/>
        <v>65.6583333333334</v>
      </c>
    </row>
    <row r="238" spans="1:16">
      <c r="A238" s="27">
        <f t="shared" si="15"/>
        <v>6</v>
      </c>
      <c r="B238" s="2">
        <v>43042</v>
      </c>
      <c r="C238" s="3">
        <v>78</v>
      </c>
      <c r="D238" s="3">
        <v>79.4</v>
      </c>
      <c r="E238" s="3">
        <v>76.5</v>
      </c>
      <c r="F238" s="4">
        <v>77</v>
      </c>
      <c r="G238" s="4">
        <v>0.5</v>
      </c>
      <c r="H238" s="5">
        <v>0.0065</v>
      </c>
      <c r="I238" s="7">
        <v>5861</v>
      </c>
      <c r="J238" s="7">
        <v>456850</v>
      </c>
      <c r="K238" s="3">
        <v>0</v>
      </c>
      <c r="M238" s="13">
        <f t="shared" si="16"/>
        <v>75.08</v>
      </c>
      <c r="N238" s="13">
        <f t="shared" si="17"/>
        <v>74.37</v>
      </c>
      <c r="O238" s="13">
        <f t="shared" si="18"/>
        <v>76.8</v>
      </c>
      <c r="P238" s="13">
        <f t="shared" si="19"/>
        <v>64.94</v>
      </c>
    </row>
    <row r="239" spans="1:16">
      <c r="A239" s="27">
        <f t="shared" si="15"/>
        <v>5</v>
      </c>
      <c r="B239" s="2">
        <v>43041</v>
      </c>
      <c r="C239" s="3">
        <v>74.5</v>
      </c>
      <c r="D239" s="3">
        <v>80.9</v>
      </c>
      <c r="E239" s="3">
        <v>74.3</v>
      </c>
      <c r="F239" s="4">
        <v>76.5</v>
      </c>
      <c r="G239" s="4">
        <v>2.9</v>
      </c>
      <c r="H239" s="5">
        <v>0.0394</v>
      </c>
      <c r="I239" s="7">
        <v>20227</v>
      </c>
      <c r="J239" s="7">
        <v>1593772</v>
      </c>
      <c r="K239" s="3">
        <v>0</v>
      </c>
      <c r="M239" s="13">
        <f t="shared" si="16"/>
        <v>74.4</v>
      </c>
      <c r="N239" s="13">
        <f t="shared" si="17"/>
        <v>73.96</v>
      </c>
      <c r="O239" s="13">
        <f t="shared" si="18"/>
        <v>77.07</v>
      </c>
      <c r="P239" s="13">
        <f t="shared" si="19"/>
        <v>64.2608333333334</v>
      </c>
    </row>
    <row r="240" spans="1:16">
      <c r="A240" s="27">
        <f t="shared" si="15"/>
        <v>4</v>
      </c>
      <c r="B240" s="2">
        <v>43040</v>
      </c>
      <c r="C240" s="3">
        <v>73.6</v>
      </c>
      <c r="D240" s="3">
        <v>75.2</v>
      </c>
      <c r="E240" s="3">
        <v>72.4</v>
      </c>
      <c r="F240" s="4">
        <v>73.6</v>
      </c>
      <c r="G240" s="4">
        <v>-0.2</v>
      </c>
      <c r="H240" s="5">
        <v>-0.0027</v>
      </c>
      <c r="I240" s="7">
        <v>2935</v>
      </c>
      <c r="J240" s="7">
        <v>217336</v>
      </c>
      <c r="K240" s="3">
        <v>0</v>
      </c>
      <c r="M240" s="13">
        <f t="shared" si="16"/>
        <v>74.06</v>
      </c>
      <c r="N240" s="13">
        <f t="shared" si="17"/>
        <v>73.9</v>
      </c>
      <c r="O240" s="13">
        <f t="shared" si="18"/>
        <v>77.43</v>
      </c>
      <c r="P240" s="13">
        <f t="shared" si="19"/>
        <v>63.6016666666667</v>
      </c>
    </row>
    <row r="241" spans="1:16">
      <c r="A241" s="27">
        <f t="shared" si="15"/>
        <v>3</v>
      </c>
      <c r="B241" s="2">
        <v>43039</v>
      </c>
      <c r="C241" s="3">
        <v>73</v>
      </c>
      <c r="D241" s="3">
        <v>73.8</v>
      </c>
      <c r="E241" s="3">
        <v>70.8</v>
      </c>
      <c r="F241" s="4">
        <v>73.8</v>
      </c>
      <c r="G241" s="4">
        <v>-0.7</v>
      </c>
      <c r="H241" s="5">
        <v>-0.0094</v>
      </c>
      <c r="I241" s="7">
        <v>5129</v>
      </c>
      <c r="J241" s="7">
        <v>371093</v>
      </c>
      <c r="K241" s="3">
        <v>0</v>
      </c>
      <c r="M241" s="13">
        <f t="shared" si="16"/>
        <v>73.96</v>
      </c>
      <c r="N241" s="13">
        <f t="shared" si="17"/>
        <v>74.16</v>
      </c>
      <c r="O241" s="13">
        <f t="shared" si="18"/>
        <v>77.71</v>
      </c>
      <c r="P241" s="13">
        <f t="shared" si="19"/>
        <v>62.9875</v>
      </c>
    </row>
    <row r="242" spans="1:16">
      <c r="A242" s="27">
        <f t="shared" si="15"/>
        <v>2</v>
      </c>
      <c r="B242" s="2">
        <v>43038</v>
      </c>
      <c r="C242" s="3">
        <v>75.2</v>
      </c>
      <c r="D242" s="3">
        <v>75.2</v>
      </c>
      <c r="E242" s="3">
        <v>73</v>
      </c>
      <c r="F242" s="4">
        <v>74.5</v>
      </c>
      <c r="G242" s="4">
        <v>0.9</v>
      </c>
      <c r="H242" s="5">
        <v>0.0122</v>
      </c>
      <c r="I242" s="7">
        <v>2380</v>
      </c>
      <c r="J242" s="7">
        <v>176359</v>
      </c>
      <c r="K242" s="3">
        <v>0</v>
      </c>
      <c r="M242" s="13">
        <f t="shared" si="16"/>
        <v>74.22</v>
      </c>
      <c r="N242" s="13">
        <f t="shared" si="17"/>
        <v>74.76</v>
      </c>
      <c r="O242" s="13">
        <f t="shared" si="18"/>
        <v>77.865</v>
      </c>
      <c r="P242" s="13">
        <f t="shared" si="19"/>
        <v>62.3741666666667</v>
      </c>
    </row>
    <row r="243" spans="1:16">
      <c r="A243" s="27">
        <f t="shared" si="15"/>
        <v>6</v>
      </c>
      <c r="B243" s="2">
        <v>43035</v>
      </c>
      <c r="C243" s="3">
        <v>75.6</v>
      </c>
      <c r="D243" s="3">
        <v>75.9</v>
      </c>
      <c r="E243" s="3">
        <v>73.5</v>
      </c>
      <c r="F243" s="4">
        <v>73.6</v>
      </c>
      <c r="G243" s="4">
        <v>-1.2</v>
      </c>
      <c r="H243" s="5">
        <v>-0.016</v>
      </c>
      <c r="I243" s="7">
        <v>3107</v>
      </c>
      <c r="J243" s="7">
        <v>231657</v>
      </c>
      <c r="K243" s="3">
        <v>0</v>
      </c>
      <c r="M243" s="13">
        <f t="shared" si="16"/>
        <v>73.66</v>
      </c>
      <c r="N243" s="13">
        <f t="shared" si="17"/>
        <v>75.44</v>
      </c>
      <c r="O243" s="13">
        <f t="shared" si="18"/>
        <v>78.14</v>
      </c>
      <c r="P243" s="13">
        <f t="shared" si="19"/>
        <v>61.7458333333334</v>
      </c>
    </row>
    <row r="244" spans="1:16">
      <c r="A244" s="27">
        <f t="shared" si="15"/>
        <v>5</v>
      </c>
      <c r="B244" s="2">
        <v>43034</v>
      </c>
      <c r="C244" s="3">
        <v>75</v>
      </c>
      <c r="D244" s="3">
        <v>77.4</v>
      </c>
      <c r="E244" s="3">
        <v>74.3</v>
      </c>
      <c r="F244" s="4">
        <v>74.8</v>
      </c>
      <c r="G244" s="4">
        <v>1.7</v>
      </c>
      <c r="H244" s="5">
        <v>0.0233</v>
      </c>
      <c r="I244" s="7">
        <v>6211</v>
      </c>
      <c r="J244" s="7">
        <v>468395</v>
      </c>
      <c r="K244" s="3">
        <v>0</v>
      </c>
      <c r="M244" s="13">
        <f t="shared" si="16"/>
        <v>73.52</v>
      </c>
      <c r="N244" s="13">
        <f t="shared" si="17"/>
        <v>76.19</v>
      </c>
      <c r="O244" s="13">
        <f t="shared" si="18"/>
        <v>78.275</v>
      </c>
      <c r="P244" s="13">
        <f t="shared" si="19"/>
        <v>61.1383333333334</v>
      </c>
    </row>
    <row r="245" spans="1:16">
      <c r="A245" s="27">
        <f t="shared" si="15"/>
        <v>4</v>
      </c>
      <c r="B245" s="2">
        <v>43033</v>
      </c>
      <c r="C245" s="3">
        <v>75</v>
      </c>
      <c r="D245" s="3">
        <v>76.3</v>
      </c>
      <c r="E245" s="3">
        <v>73.1</v>
      </c>
      <c r="F245" s="4">
        <v>73.1</v>
      </c>
      <c r="G245" s="4">
        <v>-2</v>
      </c>
      <c r="H245" s="5">
        <v>-0.0266</v>
      </c>
      <c r="I245" s="7">
        <v>4555</v>
      </c>
      <c r="J245" s="7">
        <v>339831</v>
      </c>
      <c r="K245" s="3">
        <v>0</v>
      </c>
      <c r="M245" s="13">
        <f t="shared" si="16"/>
        <v>73.74</v>
      </c>
      <c r="N245" s="13">
        <f t="shared" si="17"/>
        <v>76.94</v>
      </c>
      <c r="O245" s="13">
        <f t="shared" si="18"/>
        <v>78.005</v>
      </c>
      <c r="P245" s="13">
        <f t="shared" si="19"/>
        <v>60.5166666666667</v>
      </c>
    </row>
    <row r="246" spans="1:16">
      <c r="A246" s="27">
        <f t="shared" si="15"/>
        <v>3</v>
      </c>
      <c r="B246" s="2">
        <v>43032</v>
      </c>
      <c r="C246" s="3">
        <v>72.3</v>
      </c>
      <c r="D246" s="3">
        <v>77.4</v>
      </c>
      <c r="E246" s="3">
        <v>72.3</v>
      </c>
      <c r="F246" s="4">
        <v>75.1</v>
      </c>
      <c r="G246" s="4">
        <v>3.4</v>
      </c>
      <c r="H246" s="5">
        <v>0.0474</v>
      </c>
      <c r="I246" s="7">
        <v>8916</v>
      </c>
      <c r="J246" s="7">
        <v>670659</v>
      </c>
      <c r="K246" s="3">
        <v>0</v>
      </c>
      <c r="M246" s="13">
        <f t="shared" si="16"/>
        <v>74.36</v>
      </c>
      <c r="N246" s="13">
        <f t="shared" si="17"/>
        <v>77.53</v>
      </c>
      <c r="O246" s="13">
        <f t="shared" si="18"/>
        <v>77.955</v>
      </c>
      <c r="P246" s="13">
        <f t="shared" si="19"/>
        <v>59.9058333333334</v>
      </c>
    </row>
    <row r="247" spans="1:16">
      <c r="A247" s="27">
        <f t="shared" si="15"/>
        <v>2</v>
      </c>
      <c r="B247" s="2">
        <v>43031</v>
      </c>
      <c r="C247" s="3">
        <v>71.5</v>
      </c>
      <c r="D247" s="3">
        <v>72.8</v>
      </c>
      <c r="E247" s="3">
        <v>67.9</v>
      </c>
      <c r="F247" s="4">
        <v>71.7</v>
      </c>
      <c r="G247" s="4">
        <v>-1.2</v>
      </c>
      <c r="H247" s="5">
        <v>-0.0165</v>
      </c>
      <c r="I247" s="7">
        <v>10107</v>
      </c>
      <c r="J247" s="7">
        <v>710536</v>
      </c>
      <c r="K247" s="3">
        <v>0</v>
      </c>
      <c r="M247" s="13">
        <f t="shared" si="16"/>
        <v>75.3</v>
      </c>
      <c r="N247" s="13">
        <f t="shared" si="17"/>
        <v>78.25</v>
      </c>
      <c r="O247" s="13">
        <f t="shared" si="18"/>
        <v>78.205</v>
      </c>
      <c r="P247" s="13">
        <f t="shared" si="19"/>
        <v>59.2516666666667</v>
      </c>
    </row>
    <row r="248" spans="1:16">
      <c r="A248" s="27">
        <f t="shared" si="15"/>
        <v>6</v>
      </c>
      <c r="B248" s="2">
        <v>43028</v>
      </c>
      <c r="C248" s="3">
        <v>75</v>
      </c>
      <c r="D248" s="3">
        <v>75.2</v>
      </c>
      <c r="E248" s="3">
        <v>72.2</v>
      </c>
      <c r="F248" s="4">
        <v>72.9</v>
      </c>
      <c r="G248" s="4">
        <v>-3</v>
      </c>
      <c r="H248" s="5">
        <v>-0.0395</v>
      </c>
      <c r="I248" s="7">
        <v>5309</v>
      </c>
      <c r="J248" s="7">
        <v>392084</v>
      </c>
      <c r="K248" s="3">
        <v>0</v>
      </c>
      <c r="M248" s="13">
        <f t="shared" si="16"/>
        <v>77.22</v>
      </c>
      <c r="N248" s="13">
        <f t="shared" si="17"/>
        <v>79.23</v>
      </c>
      <c r="O248" s="13">
        <f t="shared" si="18"/>
        <v>78.765</v>
      </c>
      <c r="P248" s="13">
        <f t="shared" si="19"/>
        <v>58.66</v>
      </c>
    </row>
    <row r="249" spans="1:16">
      <c r="A249" s="27">
        <f t="shared" si="15"/>
        <v>5</v>
      </c>
      <c r="B249" s="2">
        <v>43027</v>
      </c>
      <c r="C249" s="3">
        <v>75.2</v>
      </c>
      <c r="D249" s="3">
        <v>76.7</v>
      </c>
      <c r="E249" s="3">
        <v>73.4</v>
      </c>
      <c r="F249" s="4">
        <v>75.9</v>
      </c>
      <c r="G249" s="4">
        <v>-0.3</v>
      </c>
      <c r="H249" s="5">
        <v>-0.0039</v>
      </c>
      <c r="I249" s="7">
        <v>8127</v>
      </c>
      <c r="J249" s="7">
        <v>607984</v>
      </c>
      <c r="K249" s="3">
        <v>0</v>
      </c>
      <c r="M249" s="13">
        <f t="shared" si="16"/>
        <v>78.86</v>
      </c>
      <c r="N249" s="13">
        <f t="shared" si="17"/>
        <v>80.18</v>
      </c>
      <c r="O249" s="13">
        <f t="shared" si="18"/>
        <v>78.92</v>
      </c>
      <c r="P249" s="13">
        <f t="shared" si="19"/>
        <v>58.0483333333334</v>
      </c>
    </row>
    <row r="250" spans="1:16">
      <c r="A250" s="27">
        <f t="shared" si="15"/>
        <v>4</v>
      </c>
      <c r="B250" s="2">
        <v>43026</v>
      </c>
      <c r="C250" s="3">
        <v>79.7</v>
      </c>
      <c r="D250" s="3">
        <v>80.4</v>
      </c>
      <c r="E250" s="3">
        <v>75.7</v>
      </c>
      <c r="F250" s="4">
        <v>76.2</v>
      </c>
      <c r="G250" s="4">
        <v>-3.6</v>
      </c>
      <c r="H250" s="5">
        <v>-0.0451</v>
      </c>
      <c r="I250" s="7">
        <v>7956</v>
      </c>
      <c r="J250" s="7">
        <v>615828</v>
      </c>
      <c r="K250" s="3">
        <v>0</v>
      </c>
      <c r="M250" s="13">
        <f t="shared" si="16"/>
        <v>80.14</v>
      </c>
      <c r="N250" s="13">
        <f t="shared" si="17"/>
        <v>80.96</v>
      </c>
      <c r="O250" s="13">
        <f t="shared" si="18"/>
        <v>78.865</v>
      </c>
      <c r="P250" s="13">
        <f t="shared" si="19"/>
        <v>57.3925</v>
      </c>
    </row>
    <row r="251" spans="1:16">
      <c r="A251" s="27">
        <f t="shared" si="15"/>
        <v>3</v>
      </c>
      <c r="B251" s="2">
        <v>43025</v>
      </c>
      <c r="C251" s="3">
        <v>80.7</v>
      </c>
      <c r="D251" s="3">
        <v>81.1</v>
      </c>
      <c r="E251" s="3">
        <v>79.5</v>
      </c>
      <c r="F251" s="4">
        <v>79.8</v>
      </c>
      <c r="G251" s="4">
        <v>-1.5</v>
      </c>
      <c r="H251" s="5">
        <v>-0.0185</v>
      </c>
      <c r="I251" s="7">
        <v>3075</v>
      </c>
      <c r="J251" s="7">
        <v>246216</v>
      </c>
      <c r="K251" s="3">
        <v>0</v>
      </c>
      <c r="M251" s="13">
        <f t="shared" si="16"/>
        <v>80.7</v>
      </c>
      <c r="N251" s="13">
        <f t="shared" si="17"/>
        <v>81.26</v>
      </c>
      <c r="O251" s="13">
        <f t="shared" si="18"/>
        <v>78.755</v>
      </c>
      <c r="P251" s="13">
        <f t="shared" si="19"/>
        <v>56.7408333333334</v>
      </c>
    </row>
    <row r="252" spans="1:16">
      <c r="A252" s="27">
        <f t="shared" si="15"/>
        <v>2</v>
      </c>
      <c r="B252" s="2">
        <v>43024</v>
      </c>
      <c r="C252" s="3">
        <v>81.9</v>
      </c>
      <c r="D252" s="3">
        <v>82.4</v>
      </c>
      <c r="E252" s="3">
        <v>80.6</v>
      </c>
      <c r="F252" s="4">
        <v>81.3</v>
      </c>
      <c r="G252" s="4">
        <v>0.2</v>
      </c>
      <c r="H252" s="5">
        <v>0.0025</v>
      </c>
      <c r="I252" s="7">
        <v>3102</v>
      </c>
      <c r="J252" s="7">
        <v>252637</v>
      </c>
      <c r="K252" s="3">
        <v>0</v>
      </c>
      <c r="M252" s="13">
        <f t="shared" si="16"/>
        <v>81.2</v>
      </c>
      <c r="N252" s="13">
        <f t="shared" si="17"/>
        <v>80.97</v>
      </c>
      <c r="O252" s="13">
        <f t="shared" si="18"/>
        <v>78.13</v>
      </c>
      <c r="P252" s="13">
        <f t="shared" si="19"/>
        <v>56.0308333333333</v>
      </c>
    </row>
    <row r="253" spans="1:16">
      <c r="A253" s="27">
        <f t="shared" si="15"/>
        <v>6</v>
      </c>
      <c r="B253" s="2">
        <v>43021</v>
      </c>
      <c r="C253" s="3">
        <v>83.4</v>
      </c>
      <c r="D253" s="3">
        <v>83.9</v>
      </c>
      <c r="E253" s="3">
        <v>81</v>
      </c>
      <c r="F253" s="4">
        <v>81.1</v>
      </c>
      <c r="G253" s="4">
        <v>-1.2</v>
      </c>
      <c r="H253" s="5">
        <v>-0.0146</v>
      </c>
      <c r="I253" s="7">
        <v>7391</v>
      </c>
      <c r="J253" s="7">
        <v>608878</v>
      </c>
      <c r="K253" s="3">
        <v>0</v>
      </c>
      <c r="M253" s="13">
        <f t="shared" si="16"/>
        <v>81.24</v>
      </c>
      <c r="N253" s="13">
        <f t="shared" si="17"/>
        <v>80.84</v>
      </c>
      <c r="O253" s="13">
        <f t="shared" si="18"/>
        <v>77.395</v>
      </c>
      <c r="P253" s="13">
        <f t="shared" si="19"/>
        <v>55.3</v>
      </c>
    </row>
    <row r="254" spans="1:16">
      <c r="A254" s="27">
        <f t="shared" si="15"/>
        <v>5</v>
      </c>
      <c r="B254" s="2">
        <v>43020</v>
      </c>
      <c r="C254" s="3">
        <v>78.7</v>
      </c>
      <c r="D254" s="3">
        <v>82.3</v>
      </c>
      <c r="E254" s="3">
        <v>78.5</v>
      </c>
      <c r="F254" s="4">
        <v>82.3</v>
      </c>
      <c r="G254" s="4">
        <v>3.3</v>
      </c>
      <c r="H254" s="5">
        <v>0.0418</v>
      </c>
      <c r="I254" s="7">
        <v>7295</v>
      </c>
      <c r="J254" s="7">
        <v>586364</v>
      </c>
      <c r="K254" s="3">
        <v>0</v>
      </c>
      <c r="M254" s="13">
        <f t="shared" si="16"/>
        <v>81.5</v>
      </c>
      <c r="N254" s="13">
        <f t="shared" si="17"/>
        <v>80.36</v>
      </c>
      <c r="O254" s="13">
        <f t="shared" si="18"/>
        <v>76.54</v>
      </c>
      <c r="P254" s="13">
        <f t="shared" si="19"/>
        <v>54.565</v>
      </c>
    </row>
    <row r="255" spans="1:16">
      <c r="A255" s="27">
        <f t="shared" si="15"/>
        <v>4</v>
      </c>
      <c r="B255" s="2">
        <v>43019</v>
      </c>
      <c r="C255" s="3">
        <v>83</v>
      </c>
      <c r="D255" s="3">
        <v>84</v>
      </c>
      <c r="E255" s="3">
        <v>78.7</v>
      </c>
      <c r="F255" s="4">
        <v>79</v>
      </c>
      <c r="G255" s="4">
        <v>-3.3</v>
      </c>
      <c r="H255" s="5">
        <v>-0.0401</v>
      </c>
      <c r="I255" s="7">
        <v>8848</v>
      </c>
      <c r="J255" s="7">
        <v>714199</v>
      </c>
      <c r="K255" s="3">
        <v>0</v>
      </c>
      <c r="M255" s="13">
        <f t="shared" si="16"/>
        <v>81.78</v>
      </c>
      <c r="N255" s="13">
        <f t="shared" si="17"/>
        <v>79.07</v>
      </c>
      <c r="O255" s="13">
        <f t="shared" si="18"/>
        <v>75.575</v>
      </c>
      <c r="P255" s="13">
        <f t="shared" si="19"/>
        <v>53.8141666666667</v>
      </c>
    </row>
    <row r="256" spans="1:16">
      <c r="A256" s="27">
        <f t="shared" si="15"/>
        <v>6</v>
      </c>
      <c r="B256" s="2">
        <v>43014</v>
      </c>
      <c r="C256" s="3">
        <v>82.5</v>
      </c>
      <c r="D256" s="3">
        <v>84.6</v>
      </c>
      <c r="E256" s="3">
        <v>80.7</v>
      </c>
      <c r="F256" s="4">
        <v>82.3</v>
      </c>
      <c r="G256" s="4">
        <v>0.8</v>
      </c>
      <c r="H256" s="5">
        <v>0.0098</v>
      </c>
      <c r="I256" s="7">
        <v>9372</v>
      </c>
      <c r="J256" s="7">
        <v>778669</v>
      </c>
      <c r="K256" s="3">
        <v>0</v>
      </c>
      <c r="M256" s="13">
        <f t="shared" si="16"/>
        <v>81.82</v>
      </c>
      <c r="N256" s="13">
        <f t="shared" si="17"/>
        <v>78.38</v>
      </c>
      <c r="O256" s="13">
        <f t="shared" si="18"/>
        <v>74.8</v>
      </c>
      <c r="P256" s="13">
        <f t="shared" si="19"/>
        <v>53.1091666666667</v>
      </c>
    </row>
    <row r="257" spans="1:16">
      <c r="A257" s="27">
        <f t="shared" si="15"/>
        <v>5</v>
      </c>
      <c r="B257" s="2">
        <v>43013</v>
      </c>
      <c r="C257" s="3">
        <v>79</v>
      </c>
      <c r="D257" s="3">
        <v>82.9</v>
      </c>
      <c r="E257" s="3">
        <v>77</v>
      </c>
      <c r="F257" s="4">
        <v>81.5</v>
      </c>
      <c r="G257" s="4">
        <v>-0.9</v>
      </c>
      <c r="H257" s="5">
        <v>-0.0109</v>
      </c>
      <c r="I257" s="7">
        <v>8350</v>
      </c>
      <c r="J257" s="7">
        <v>670029</v>
      </c>
      <c r="K257" s="3">
        <v>0</v>
      </c>
      <c r="M257" s="13">
        <f t="shared" si="16"/>
        <v>80.74</v>
      </c>
      <c r="N257" s="13">
        <f t="shared" si="17"/>
        <v>78.16</v>
      </c>
      <c r="O257" s="13">
        <f t="shared" si="18"/>
        <v>73.91</v>
      </c>
      <c r="P257" s="13">
        <f t="shared" si="19"/>
        <v>52.3341666666667</v>
      </c>
    </row>
    <row r="258" spans="1:16">
      <c r="A258" s="27">
        <f t="shared" si="15"/>
        <v>3</v>
      </c>
      <c r="B258" s="2">
        <v>43011</v>
      </c>
      <c r="C258" s="3">
        <v>83.3</v>
      </c>
      <c r="D258" s="3">
        <v>84.1</v>
      </c>
      <c r="E258" s="3">
        <v>80.2</v>
      </c>
      <c r="F258" s="4">
        <v>82.4</v>
      </c>
      <c r="G258" s="4">
        <v>-1.3</v>
      </c>
      <c r="H258" s="5">
        <v>-0.0155</v>
      </c>
      <c r="I258" s="7">
        <v>8874</v>
      </c>
      <c r="J258" s="7">
        <v>728850</v>
      </c>
      <c r="K258" s="3">
        <v>0</v>
      </c>
      <c r="M258" s="13">
        <f t="shared" si="16"/>
        <v>80.44</v>
      </c>
      <c r="N258" s="13">
        <f t="shared" si="17"/>
        <v>78.3</v>
      </c>
      <c r="O258" s="13">
        <f t="shared" si="18"/>
        <v>72.985</v>
      </c>
      <c r="P258" s="13">
        <f t="shared" si="19"/>
        <v>51.57</v>
      </c>
    </row>
    <row r="259" spans="1:16">
      <c r="A259" s="27">
        <f t="shared" si="15"/>
        <v>2</v>
      </c>
      <c r="B259" s="2">
        <v>43010</v>
      </c>
      <c r="C259" s="3">
        <v>81</v>
      </c>
      <c r="D259" s="3">
        <v>83.7</v>
      </c>
      <c r="E259" s="3">
        <v>79.3</v>
      </c>
      <c r="F259" s="4">
        <v>83.7</v>
      </c>
      <c r="G259" s="4">
        <v>4.5</v>
      </c>
      <c r="H259" s="5">
        <v>0.0568</v>
      </c>
      <c r="I259" s="7">
        <v>9708</v>
      </c>
      <c r="J259" s="7">
        <v>792154</v>
      </c>
      <c r="K259" s="3">
        <v>0</v>
      </c>
      <c r="M259" s="13">
        <f t="shared" si="16"/>
        <v>79.22</v>
      </c>
      <c r="N259" s="13">
        <f t="shared" si="17"/>
        <v>77.66</v>
      </c>
      <c r="O259" s="13">
        <f t="shared" si="18"/>
        <v>72.265</v>
      </c>
      <c r="P259" s="13">
        <f t="shared" si="19"/>
        <v>50.7916666666667</v>
      </c>
    </row>
    <row r="260" spans="1:16">
      <c r="A260" s="27">
        <f t="shared" si="15"/>
        <v>7</v>
      </c>
      <c r="B260" s="2">
        <v>43008</v>
      </c>
      <c r="C260" s="3">
        <v>77.6</v>
      </c>
      <c r="D260" s="3">
        <v>80.2</v>
      </c>
      <c r="E260" s="3">
        <v>77.5</v>
      </c>
      <c r="F260" s="4">
        <v>79.2</v>
      </c>
      <c r="G260" s="4">
        <v>2.3</v>
      </c>
      <c r="H260" s="5">
        <v>0.0299</v>
      </c>
      <c r="I260" s="7">
        <v>6054</v>
      </c>
      <c r="J260" s="7">
        <v>479161</v>
      </c>
      <c r="K260" s="3">
        <v>0</v>
      </c>
      <c r="M260" s="13">
        <f t="shared" si="16"/>
        <v>76.36</v>
      </c>
      <c r="N260" s="13">
        <f t="shared" si="17"/>
        <v>76.77</v>
      </c>
      <c r="O260" s="13">
        <f t="shared" si="18"/>
        <v>71.42</v>
      </c>
      <c r="P260" s="13">
        <f t="shared" si="19"/>
        <v>49.99</v>
      </c>
    </row>
    <row r="261" spans="1:16">
      <c r="A261" s="27">
        <f t="shared" ref="A261:A324" si="20">WEEKDAY(B261,1)</f>
        <v>6</v>
      </c>
      <c r="B261" s="2">
        <v>43007</v>
      </c>
      <c r="C261" s="3">
        <v>79.6</v>
      </c>
      <c r="D261" s="3">
        <v>79.6</v>
      </c>
      <c r="E261" s="3">
        <v>72.6</v>
      </c>
      <c r="F261" s="4">
        <v>76.9</v>
      </c>
      <c r="G261" s="4">
        <v>-3.1</v>
      </c>
      <c r="H261" s="5">
        <v>-0.0387</v>
      </c>
      <c r="I261" s="7">
        <v>9445</v>
      </c>
      <c r="J261" s="7">
        <v>719996</v>
      </c>
      <c r="K261" s="3">
        <v>0</v>
      </c>
      <c r="M261" s="13">
        <f t="shared" ref="M261:M324" si="21">SUM(F261:F265)/5</f>
        <v>74.94</v>
      </c>
      <c r="N261" s="13">
        <f t="shared" ref="N261:N324" si="22">SUM(F261:F270)/10</f>
        <v>76.25</v>
      </c>
      <c r="O261" s="13">
        <f t="shared" ref="O261:O324" si="23">SUM(F261:F280)/20</f>
        <v>70.5</v>
      </c>
      <c r="P261" s="13">
        <f t="shared" ref="P261:P324" si="24">SUM(F261:F320)/60</f>
        <v>49.2666666666666</v>
      </c>
    </row>
    <row r="262" spans="1:16">
      <c r="A262" s="27">
        <f t="shared" si="20"/>
        <v>5</v>
      </c>
      <c r="B262" s="2">
        <v>43006</v>
      </c>
      <c r="C262" s="3">
        <v>79.1</v>
      </c>
      <c r="D262" s="3">
        <v>82</v>
      </c>
      <c r="E262" s="3">
        <v>78</v>
      </c>
      <c r="F262" s="4">
        <v>80</v>
      </c>
      <c r="G262" s="4">
        <v>3.7</v>
      </c>
      <c r="H262" s="5">
        <v>0.0485</v>
      </c>
      <c r="I262" s="7">
        <v>14094</v>
      </c>
      <c r="J262" s="7">
        <v>1126935</v>
      </c>
      <c r="K262" s="3">
        <v>0</v>
      </c>
      <c r="M262" s="13">
        <f t="shared" si="21"/>
        <v>75.58</v>
      </c>
      <c r="N262" s="13">
        <f t="shared" si="22"/>
        <v>75.29</v>
      </c>
      <c r="O262" s="13">
        <f t="shared" si="23"/>
        <v>69.42</v>
      </c>
      <c r="P262" s="13">
        <f t="shared" si="24"/>
        <v>48.5866666666667</v>
      </c>
    </row>
    <row r="263" spans="1:16">
      <c r="A263" s="27">
        <f t="shared" si="20"/>
        <v>4</v>
      </c>
      <c r="B263" s="2">
        <v>43005</v>
      </c>
      <c r="C263" s="3">
        <v>75.5</v>
      </c>
      <c r="D263" s="3">
        <v>76.3</v>
      </c>
      <c r="E263" s="3">
        <v>75.5</v>
      </c>
      <c r="F263" s="4">
        <v>76.3</v>
      </c>
      <c r="G263" s="4">
        <v>6.9</v>
      </c>
      <c r="H263" s="5">
        <v>0.0994</v>
      </c>
      <c r="I263" s="7">
        <v>3023</v>
      </c>
      <c r="J263" s="7">
        <v>229723</v>
      </c>
      <c r="K263" s="3">
        <v>0</v>
      </c>
      <c r="M263" s="13">
        <f t="shared" si="21"/>
        <v>76.16</v>
      </c>
      <c r="N263" s="13">
        <f t="shared" si="22"/>
        <v>73.95</v>
      </c>
      <c r="O263" s="13">
        <f t="shared" si="23"/>
        <v>67.935</v>
      </c>
      <c r="P263" s="13">
        <f t="shared" si="24"/>
        <v>47.87</v>
      </c>
    </row>
    <row r="264" spans="1:16">
      <c r="A264" s="27">
        <f t="shared" si="20"/>
        <v>3</v>
      </c>
      <c r="B264" s="2">
        <v>43004</v>
      </c>
      <c r="C264" s="3">
        <v>71</v>
      </c>
      <c r="D264" s="3">
        <v>74.3</v>
      </c>
      <c r="E264" s="3">
        <v>68.7</v>
      </c>
      <c r="F264" s="4">
        <v>69.4</v>
      </c>
      <c r="G264" s="4">
        <v>-2.7</v>
      </c>
      <c r="H264" s="5">
        <v>-0.0374</v>
      </c>
      <c r="I264" s="7">
        <v>11480</v>
      </c>
      <c r="J264" s="7">
        <v>820887</v>
      </c>
      <c r="K264" s="3">
        <v>0</v>
      </c>
      <c r="M264" s="13">
        <f t="shared" si="21"/>
        <v>76.1</v>
      </c>
      <c r="N264" s="13">
        <f t="shared" si="22"/>
        <v>72.72</v>
      </c>
      <c r="O264" s="13">
        <f t="shared" si="23"/>
        <v>66.685</v>
      </c>
      <c r="P264" s="13">
        <f t="shared" si="24"/>
        <v>47.2133333333333</v>
      </c>
    </row>
    <row r="265" spans="1:16">
      <c r="A265" s="27">
        <f t="shared" si="20"/>
        <v>2</v>
      </c>
      <c r="B265" s="2">
        <v>43003</v>
      </c>
      <c r="C265" s="3">
        <v>79.2</v>
      </c>
      <c r="D265" s="3">
        <v>79.4</v>
      </c>
      <c r="E265" s="3">
        <v>72.1</v>
      </c>
      <c r="F265" s="4">
        <v>72.1</v>
      </c>
      <c r="G265" s="4">
        <v>-8</v>
      </c>
      <c r="H265" s="5">
        <v>-0.0999</v>
      </c>
      <c r="I265" s="7">
        <v>10256</v>
      </c>
      <c r="J265" s="7">
        <v>760746</v>
      </c>
      <c r="K265" s="3">
        <v>0</v>
      </c>
      <c r="M265" s="13">
        <f t="shared" si="21"/>
        <v>77.18</v>
      </c>
      <c r="N265" s="13">
        <f t="shared" si="22"/>
        <v>72.08</v>
      </c>
      <c r="O265" s="13">
        <f t="shared" si="23"/>
        <v>65.69</v>
      </c>
      <c r="P265" s="13">
        <f t="shared" si="24"/>
        <v>46.6741666666667</v>
      </c>
    </row>
    <row r="266" spans="1:16">
      <c r="A266" s="27">
        <f t="shared" si="20"/>
        <v>6</v>
      </c>
      <c r="B266" s="2">
        <v>43000</v>
      </c>
      <c r="C266" s="3">
        <v>82.8</v>
      </c>
      <c r="D266" s="3">
        <v>83.9</v>
      </c>
      <c r="E266" s="3">
        <v>79</v>
      </c>
      <c r="F266" s="4">
        <v>80.1</v>
      </c>
      <c r="G266" s="4">
        <v>-2.8</v>
      </c>
      <c r="H266" s="5">
        <v>-0.0338</v>
      </c>
      <c r="I266" s="7">
        <v>8670</v>
      </c>
      <c r="J266" s="7">
        <v>704718</v>
      </c>
      <c r="K266" s="3">
        <v>0</v>
      </c>
      <c r="M266" s="13">
        <f t="shared" si="21"/>
        <v>77.56</v>
      </c>
      <c r="N266" s="13">
        <f t="shared" si="22"/>
        <v>71.22</v>
      </c>
      <c r="O266" s="13">
        <f t="shared" si="23"/>
        <v>64.5325</v>
      </c>
      <c r="P266" s="13">
        <f t="shared" si="24"/>
        <v>46.0941666666667</v>
      </c>
    </row>
    <row r="267" spans="1:16">
      <c r="A267" s="27">
        <f t="shared" si="20"/>
        <v>5</v>
      </c>
      <c r="B267" s="2">
        <v>42999</v>
      </c>
      <c r="C267" s="3">
        <v>80.2</v>
      </c>
      <c r="D267" s="3">
        <v>83.5</v>
      </c>
      <c r="E267" s="3">
        <v>75.7</v>
      </c>
      <c r="F267" s="4">
        <v>82.9</v>
      </c>
      <c r="G267" s="4">
        <v>6.9</v>
      </c>
      <c r="H267" s="5">
        <v>0.0908</v>
      </c>
      <c r="I267" s="7">
        <v>19466</v>
      </c>
      <c r="J267" s="7">
        <v>1560260</v>
      </c>
      <c r="K267" s="3">
        <v>0</v>
      </c>
      <c r="M267" s="13">
        <f t="shared" si="21"/>
        <v>75</v>
      </c>
      <c r="N267" s="13">
        <f t="shared" si="22"/>
        <v>69.66</v>
      </c>
      <c r="O267" s="13">
        <f t="shared" si="23"/>
        <v>62.7525</v>
      </c>
      <c r="P267" s="13">
        <f t="shared" si="24"/>
        <v>45.3658333333333</v>
      </c>
    </row>
    <row r="268" spans="1:16">
      <c r="A268" s="27">
        <f t="shared" si="20"/>
        <v>4</v>
      </c>
      <c r="B268" s="2">
        <v>42998</v>
      </c>
      <c r="C268" s="3">
        <v>76.2</v>
      </c>
      <c r="D268" s="3">
        <v>78.1</v>
      </c>
      <c r="E268" s="3">
        <v>75</v>
      </c>
      <c r="F268" s="4">
        <v>76</v>
      </c>
      <c r="G268" s="4">
        <v>1.2</v>
      </c>
      <c r="H268" s="5">
        <v>0.016</v>
      </c>
      <c r="I268" s="7">
        <v>1967</v>
      </c>
      <c r="J268" s="7">
        <v>150271</v>
      </c>
      <c r="K268" s="3">
        <v>0</v>
      </c>
      <c r="M268" s="13">
        <f t="shared" si="21"/>
        <v>71.74</v>
      </c>
      <c r="N268" s="13">
        <f t="shared" si="22"/>
        <v>67.67</v>
      </c>
      <c r="O268" s="13">
        <f t="shared" si="23"/>
        <v>60.6975</v>
      </c>
      <c r="P268" s="13">
        <f t="shared" si="24"/>
        <v>44.5775</v>
      </c>
    </row>
    <row r="269" spans="1:16">
      <c r="A269" s="27">
        <f t="shared" si="20"/>
        <v>3</v>
      </c>
      <c r="B269" s="2">
        <v>42997</v>
      </c>
      <c r="C269" s="3">
        <v>75</v>
      </c>
      <c r="D269" s="3">
        <v>75</v>
      </c>
      <c r="E269" s="3">
        <v>72.6</v>
      </c>
      <c r="F269" s="4">
        <v>74.8</v>
      </c>
      <c r="G269" s="4">
        <v>0.8</v>
      </c>
      <c r="H269" s="5">
        <v>0.0108</v>
      </c>
      <c r="I269" s="7">
        <v>2367</v>
      </c>
      <c r="J269" s="7">
        <v>176109</v>
      </c>
      <c r="K269" s="3">
        <v>0</v>
      </c>
      <c r="M269" s="13">
        <f t="shared" si="21"/>
        <v>69.34</v>
      </c>
      <c r="N269" s="13">
        <f t="shared" si="22"/>
        <v>66.87</v>
      </c>
      <c r="O269" s="13">
        <f t="shared" si="23"/>
        <v>58.8625</v>
      </c>
      <c r="P269" s="13">
        <f t="shared" si="24"/>
        <v>43.9241666666667</v>
      </c>
    </row>
    <row r="270" spans="1:16">
      <c r="A270" s="27">
        <f t="shared" si="20"/>
        <v>2</v>
      </c>
      <c r="B270" s="2">
        <v>42996</v>
      </c>
      <c r="C270" s="3">
        <v>67.3</v>
      </c>
      <c r="D270" s="3">
        <v>74</v>
      </c>
      <c r="E270" s="3">
        <v>67.3</v>
      </c>
      <c r="F270" s="4">
        <v>74</v>
      </c>
      <c r="G270" s="4">
        <v>6.7</v>
      </c>
      <c r="H270" s="5">
        <v>0.0996</v>
      </c>
      <c r="I270" s="7">
        <v>2285</v>
      </c>
      <c r="J270" s="7">
        <v>160619</v>
      </c>
      <c r="K270" s="3">
        <v>0</v>
      </c>
      <c r="M270" s="13">
        <f t="shared" si="21"/>
        <v>66.98</v>
      </c>
      <c r="N270" s="13">
        <f t="shared" si="22"/>
        <v>66.07</v>
      </c>
      <c r="O270" s="13">
        <f t="shared" si="23"/>
        <v>56.9125</v>
      </c>
      <c r="P270" s="13">
        <f t="shared" si="24"/>
        <v>43.2966666666667</v>
      </c>
    </row>
    <row r="271" spans="1:16">
      <c r="A271" s="27">
        <f t="shared" si="20"/>
        <v>6</v>
      </c>
      <c r="B271" s="2">
        <v>42993</v>
      </c>
      <c r="C271" s="3">
        <v>67.5</v>
      </c>
      <c r="D271" s="3">
        <v>70</v>
      </c>
      <c r="E271" s="3">
        <v>67.3</v>
      </c>
      <c r="F271" s="4">
        <v>67.3</v>
      </c>
      <c r="G271" s="4">
        <v>0.7</v>
      </c>
      <c r="H271" s="5">
        <v>0.0105</v>
      </c>
      <c r="I271" s="7">
        <v>2736</v>
      </c>
      <c r="J271" s="7">
        <v>189284</v>
      </c>
      <c r="K271" s="3">
        <v>0</v>
      </c>
      <c r="M271" s="13">
        <f t="shared" si="21"/>
        <v>64.88</v>
      </c>
      <c r="N271" s="13">
        <f t="shared" si="22"/>
        <v>64.75</v>
      </c>
      <c r="O271" s="13">
        <f t="shared" si="23"/>
        <v>55.0075</v>
      </c>
      <c r="P271" s="13">
        <f t="shared" si="24"/>
        <v>42.7016666666667</v>
      </c>
    </row>
    <row r="272" spans="1:16">
      <c r="A272" s="27">
        <f t="shared" si="20"/>
        <v>5</v>
      </c>
      <c r="B272" s="2">
        <v>42992</v>
      </c>
      <c r="C272" s="3">
        <v>65</v>
      </c>
      <c r="D272" s="3">
        <v>67</v>
      </c>
      <c r="E272" s="3">
        <v>64.9</v>
      </c>
      <c r="F272" s="4">
        <v>66.6</v>
      </c>
      <c r="G272" s="4">
        <v>2.6</v>
      </c>
      <c r="H272" s="5">
        <v>0.0406</v>
      </c>
      <c r="I272" s="7">
        <v>2457</v>
      </c>
      <c r="J272" s="7">
        <v>161961</v>
      </c>
      <c r="K272" s="3">
        <v>0</v>
      </c>
      <c r="M272" s="13">
        <f t="shared" si="21"/>
        <v>64.32</v>
      </c>
      <c r="N272" s="13">
        <f t="shared" si="22"/>
        <v>63.55</v>
      </c>
      <c r="O272" s="13">
        <f t="shared" si="23"/>
        <v>53.4575</v>
      </c>
      <c r="P272" s="13">
        <f t="shared" si="24"/>
        <v>42.2166666666667</v>
      </c>
    </row>
    <row r="273" spans="1:16">
      <c r="A273" s="27">
        <f t="shared" si="20"/>
        <v>4</v>
      </c>
      <c r="B273" s="2">
        <v>42991</v>
      </c>
      <c r="C273" s="3">
        <v>64</v>
      </c>
      <c r="D273" s="3">
        <v>64</v>
      </c>
      <c r="E273" s="3">
        <v>61.2</v>
      </c>
      <c r="F273" s="4">
        <v>64</v>
      </c>
      <c r="G273" s="4">
        <v>1</v>
      </c>
      <c r="H273" s="5">
        <v>0.0159</v>
      </c>
      <c r="I273" s="7">
        <v>1535</v>
      </c>
      <c r="J273" s="7">
        <v>96441</v>
      </c>
      <c r="K273" s="3">
        <v>0</v>
      </c>
      <c r="M273" s="13">
        <f t="shared" si="21"/>
        <v>63.6</v>
      </c>
      <c r="N273" s="13">
        <f t="shared" si="22"/>
        <v>61.92</v>
      </c>
      <c r="O273" s="13">
        <f t="shared" si="23"/>
        <v>51.9425</v>
      </c>
      <c r="P273" s="13">
        <f t="shared" si="24"/>
        <v>41.745</v>
      </c>
    </row>
    <row r="274" spans="1:16">
      <c r="A274" s="27">
        <f t="shared" si="20"/>
        <v>3</v>
      </c>
      <c r="B274" s="2">
        <v>42990</v>
      </c>
      <c r="C274" s="3">
        <v>65</v>
      </c>
      <c r="D274" s="3">
        <v>65</v>
      </c>
      <c r="E274" s="3">
        <v>61.9</v>
      </c>
      <c r="F274" s="4">
        <v>63</v>
      </c>
      <c r="G274" s="4">
        <v>-0.5</v>
      </c>
      <c r="H274" s="5">
        <v>-0.0079</v>
      </c>
      <c r="I274" s="7">
        <v>1482</v>
      </c>
      <c r="J274" s="7">
        <v>93486</v>
      </c>
      <c r="K274" s="3">
        <v>0</v>
      </c>
      <c r="M274" s="13">
        <f t="shared" si="21"/>
        <v>64.4</v>
      </c>
      <c r="N274" s="13">
        <f t="shared" si="22"/>
        <v>60.65</v>
      </c>
      <c r="O274" s="13">
        <f t="shared" si="23"/>
        <v>50.5725</v>
      </c>
      <c r="P274" s="13">
        <f t="shared" si="24"/>
        <v>41.3283333333333</v>
      </c>
    </row>
    <row r="275" spans="1:16">
      <c r="A275" s="27">
        <f t="shared" si="20"/>
        <v>2</v>
      </c>
      <c r="B275" s="2">
        <v>42989</v>
      </c>
      <c r="C275" s="3">
        <v>65.4</v>
      </c>
      <c r="D275" s="3">
        <v>65.4</v>
      </c>
      <c r="E275" s="3">
        <v>63.5</v>
      </c>
      <c r="F275" s="4">
        <v>63.5</v>
      </c>
      <c r="G275" s="4">
        <v>-1</v>
      </c>
      <c r="H275" s="5">
        <v>-0.0155</v>
      </c>
      <c r="I275" s="7">
        <v>1873</v>
      </c>
      <c r="J275" s="7">
        <v>119607</v>
      </c>
      <c r="K275" s="3">
        <v>0</v>
      </c>
      <c r="M275" s="13">
        <f t="shared" si="21"/>
        <v>65.16</v>
      </c>
      <c r="N275" s="13">
        <f t="shared" si="22"/>
        <v>59.3</v>
      </c>
      <c r="O275" s="13">
        <f t="shared" si="23"/>
        <v>49.21</v>
      </c>
      <c r="P275" s="13">
        <f t="shared" si="24"/>
        <v>40.9225</v>
      </c>
    </row>
    <row r="276" spans="1:16">
      <c r="A276" s="27">
        <f t="shared" si="20"/>
        <v>6</v>
      </c>
      <c r="B276" s="2">
        <v>42986</v>
      </c>
      <c r="C276" s="3">
        <v>60.2</v>
      </c>
      <c r="D276" s="3">
        <v>64.5</v>
      </c>
      <c r="E276" s="3">
        <v>60.2</v>
      </c>
      <c r="F276" s="4">
        <v>64.5</v>
      </c>
      <c r="G276" s="4">
        <v>1.5</v>
      </c>
      <c r="H276" s="5">
        <v>0.0238</v>
      </c>
      <c r="I276" s="7">
        <v>3355</v>
      </c>
      <c r="J276" s="7">
        <v>210652</v>
      </c>
      <c r="K276" s="3">
        <v>0</v>
      </c>
      <c r="M276" s="13">
        <f t="shared" si="21"/>
        <v>64.62</v>
      </c>
      <c r="N276" s="13">
        <f t="shared" si="22"/>
        <v>57.845</v>
      </c>
      <c r="O276" s="13">
        <f t="shared" si="23"/>
        <v>47.81</v>
      </c>
      <c r="P276" s="13">
        <f t="shared" si="24"/>
        <v>40.5041666666667</v>
      </c>
    </row>
    <row r="277" spans="1:16">
      <c r="A277" s="27">
        <f t="shared" si="20"/>
        <v>5</v>
      </c>
      <c r="B277" s="2">
        <v>42985</v>
      </c>
      <c r="C277" s="3">
        <v>67.5</v>
      </c>
      <c r="D277" s="3">
        <v>67.5</v>
      </c>
      <c r="E277" s="3">
        <v>63</v>
      </c>
      <c r="F277" s="4">
        <v>63</v>
      </c>
      <c r="G277" s="4">
        <v>-5</v>
      </c>
      <c r="H277" s="5">
        <v>-0.0735</v>
      </c>
      <c r="I277" s="7">
        <v>3900</v>
      </c>
      <c r="J277" s="7">
        <v>253320</v>
      </c>
      <c r="K277" s="3">
        <v>0</v>
      </c>
      <c r="M277" s="13">
        <f t="shared" si="21"/>
        <v>62.78</v>
      </c>
      <c r="N277" s="13">
        <f t="shared" si="22"/>
        <v>55.845</v>
      </c>
      <c r="O277" s="13">
        <f t="shared" si="23"/>
        <v>46.375</v>
      </c>
      <c r="P277" s="13">
        <f t="shared" si="24"/>
        <v>40.0625</v>
      </c>
    </row>
    <row r="278" spans="1:16">
      <c r="A278" s="27">
        <f t="shared" si="20"/>
        <v>4</v>
      </c>
      <c r="B278" s="2">
        <v>42984</v>
      </c>
      <c r="C278" s="3">
        <v>71</v>
      </c>
      <c r="D278" s="3">
        <v>71</v>
      </c>
      <c r="E278" s="3">
        <v>62.1</v>
      </c>
      <c r="F278" s="4">
        <v>68</v>
      </c>
      <c r="G278" s="4">
        <v>1.2</v>
      </c>
      <c r="H278" s="5">
        <v>0.018</v>
      </c>
      <c r="I278" s="7">
        <v>18473</v>
      </c>
      <c r="J278" s="7">
        <v>1251312</v>
      </c>
      <c r="K278" s="3">
        <v>0</v>
      </c>
      <c r="M278" s="13">
        <f t="shared" si="21"/>
        <v>60.24</v>
      </c>
      <c r="N278" s="13">
        <f t="shared" si="22"/>
        <v>53.725</v>
      </c>
      <c r="O278" s="13">
        <f t="shared" si="23"/>
        <v>45.035</v>
      </c>
      <c r="P278" s="13">
        <f t="shared" si="24"/>
        <v>39.6525</v>
      </c>
    </row>
    <row r="279" spans="1:16">
      <c r="A279" s="27">
        <f t="shared" si="20"/>
        <v>3</v>
      </c>
      <c r="B279" s="2">
        <v>42983</v>
      </c>
      <c r="C279" s="3">
        <v>66.8</v>
      </c>
      <c r="D279" s="3">
        <v>66.8</v>
      </c>
      <c r="E279" s="3">
        <v>66.8</v>
      </c>
      <c r="F279" s="4">
        <v>66.8</v>
      </c>
      <c r="G279" s="4">
        <v>6</v>
      </c>
      <c r="H279" s="5">
        <v>0.0987</v>
      </c>
      <c r="I279" s="7">
        <v>2405</v>
      </c>
      <c r="J279" s="7">
        <v>160650</v>
      </c>
      <c r="K279" s="3">
        <v>0</v>
      </c>
      <c r="M279" s="13">
        <f t="shared" si="21"/>
        <v>56.9</v>
      </c>
      <c r="N279" s="13">
        <f t="shared" si="22"/>
        <v>50.855</v>
      </c>
      <c r="O279" s="13">
        <f t="shared" si="23"/>
        <v>43.4475</v>
      </c>
      <c r="P279" s="13">
        <f t="shared" si="24"/>
        <v>39.145</v>
      </c>
    </row>
    <row r="280" spans="1:16">
      <c r="A280" s="27">
        <f t="shared" si="20"/>
        <v>2</v>
      </c>
      <c r="B280" s="2">
        <v>42982</v>
      </c>
      <c r="C280" s="3">
        <v>59.5</v>
      </c>
      <c r="D280" s="3">
        <v>60.8</v>
      </c>
      <c r="E280" s="3">
        <v>59.5</v>
      </c>
      <c r="F280" s="4">
        <v>60.8</v>
      </c>
      <c r="G280" s="4">
        <v>5.5</v>
      </c>
      <c r="H280" s="5">
        <v>0.0995</v>
      </c>
      <c r="I280" s="7">
        <v>4804</v>
      </c>
      <c r="J280" s="7">
        <v>288853</v>
      </c>
      <c r="K280" s="3">
        <v>0</v>
      </c>
      <c r="M280" s="13">
        <f t="shared" si="21"/>
        <v>53.44</v>
      </c>
      <c r="N280" s="13">
        <f t="shared" si="22"/>
        <v>47.755</v>
      </c>
      <c r="O280" s="13">
        <f t="shared" si="23"/>
        <v>41.955</v>
      </c>
      <c r="P280" s="13">
        <f t="shared" si="24"/>
        <v>38.6866666666667</v>
      </c>
    </row>
    <row r="281" spans="1:16">
      <c r="A281" s="27">
        <f t="shared" si="20"/>
        <v>6</v>
      </c>
      <c r="B281" s="2">
        <v>42979</v>
      </c>
      <c r="C281" s="3">
        <v>51.2</v>
      </c>
      <c r="D281" s="3">
        <v>55.3</v>
      </c>
      <c r="E281" s="3">
        <v>51.2</v>
      </c>
      <c r="F281" s="4">
        <v>55.3</v>
      </c>
      <c r="G281" s="4">
        <v>5</v>
      </c>
      <c r="H281" s="5">
        <v>0.0994</v>
      </c>
      <c r="I281" s="7">
        <v>5436</v>
      </c>
      <c r="J281" s="7">
        <v>293614</v>
      </c>
      <c r="K281" s="3">
        <v>0</v>
      </c>
      <c r="M281" s="13">
        <f t="shared" si="21"/>
        <v>51.07</v>
      </c>
      <c r="N281" s="13">
        <f t="shared" si="22"/>
        <v>45.265</v>
      </c>
      <c r="O281" s="13">
        <f t="shared" si="23"/>
        <v>40.7525</v>
      </c>
      <c r="P281" s="13">
        <f t="shared" si="24"/>
        <v>38.3425</v>
      </c>
    </row>
    <row r="282" spans="1:16">
      <c r="A282" s="27">
        <f t="shared" si="20"/>
        <v>5</v>
      </c>
      <c r="B282" s="2">
        <v>42978</v>
      </c>
      <c r="C282" s="3">
        <v>50.7</v>
      </c>
      <c r="D282" s="3">
        <v>52.2</v>
      </c>
      <c r="E282" s="3">
        <v>49.1</v>
      </c>
      <c r="F282" s="4">
        <v>50.3</v>
      </c>
      <c r="G282" s="4">
        <v>-1</v>
      </c>
      <c r="H282" s="5">
        <v>-0.0195</v>
      </c>
      <c r="I282" s="7">
        <v>6174</v>
      </c>
      <c r="J282" s="7">
        <v>313822</v>
      </c>
      <c r="K282" s="3">
        <v>0</v>
      </c>
      <c r="M282" s="13">
        <f t="shared" si="21"/>
        <v>48.91</v>
      </c>
      <c r="N282" s="13">
        <f t="shared" si="22"/>
        <v>43.365</v>
      </c>
      <c r="O282" s="13">
        <f t="shared" si="23"/>
        <v>39.8375</v>
      </c>
      <c r="P282" s="13">
        <f t="shared" si="24"/>
        <v>38.0775</v>
      </c>
    </row>
    <row r="283" spans="1:16">
      <c r="A283" s="27">
        <f t="shared" si="20"/>
        <v>4</v>
      </c>
      <c r="B283" s="2">
        <v>42977</v>
      </c>
      <c r="C283" s="3">
        <v>50.1</v>
      </c>
      <c r="D283" s="3">
        <v>51.7</v>
      </c>
      <c r="E283" s="3">
        <v>49</v>
      </c>
      <c r="F283" s="4">
        <v>51.3</v>
      </c>
      <c r="G283" s="4">
        <v>1.8</v>
      </c>
      <c r="H283" s="5">
        <v>0.0364</v>
      </c>
      <c r="I283" s="7">
        <v>9804</v>
      </c>
      <c r="J283" s="7">
        <v>499763</v>
      </c>
      <c r="K283" s="3">
        <v>0</v>
      </c>
      <c r="M283" s="13">
        <f t="shared" si="21"/>
        <v>47.21</v>
      </c>
      <c r="N283" s="13">
        <f t="shared" si="22"/>
        <v>41.965</v>
      </c>
      <c r="O283" s="13">
        <f t="shared" si="23"/>
        <v>39.1625</v>
      </c>
      <c r="P283" s="13">
        <f t="shared" si="24"/>
        <v>37.8841666666667</v>
      </c>
    </row>
    <row r="284" spans="1:16">
      <c r="A284" s="27">
        <f t="shared" si="20"/>
        <v>3</v>
      </c>
      <c r="B284" s="2">
        <v>42976</v>
      </c>
      <c r="C284" s="3">
        <v>50</v>
      </c>
      <c r="D284" s="3">
        <v>50.7</v>
      </c>
      <c r="E284" s="3">
        <v>48</v>
      </c>
      <c r="F284" s="4">
        <v>49.5</v>
      </c>
      <c r="G284" s="4">
        <v>0.55</v>
      </c>
      <c r="H284" s="5">
        <v>0.0112</v>
      </c>
      <c r="I284" s="7">
        <v>12747</v>
      </c>
      <c r="J284" s="7">
        <v>630398</v>
      </c>
      <c r="K284" s="3">
        <v>0</v>
      </c>
      <c r="M284" s="13">
        <f t="shared" si="21"/>
        <v>44.81</v>
      </c>
      <c r="N284" s="13">
        <f t="shared" si="22"/>
        <v>40.495</v>
      </c>
      <c r="O284" s="13">
        <f t="shared" si="23"/>
        <v>38.455</v>
      </c>
      <c r="P284" s="13">
        <f t="shared" si="24"/>
        <v>37.6725</v>
      </c>
    </row>
    <row r="285" spans="1:16">
      <c r="A285" s="27">
        <f t="shared" si="20"/>
        <v>2</v>
      </c>
      <c r="B285" s="2">
        <v>42975</v>
      </c>
      <c r="C285" s="3">
        <v>47</v>
      </c>
      <c r="D285" s="3">
        <v>48.95</v>
      </c>
      <c r="E285" s="3">
        <v>46.7</v>
      </c>
      <c r="F285" s="4">
        <v>48.95</v>
      </c>
      <c r="G285" s="4">
        <v>4.45</v>
      </c>
      <c r="H285" s="5">
        <v>0.1</v>
      </c>
      <c r="I285" s="7">
        <v>12030</v>
      </c>
      <c r="J285" s="7">
        <v>584637</v>
      </c>
      <c r="K285" s="3">
        <v>0</v>
      </c>
      <c r="M285" s="13">
        <f t="shared" si="21"/>
        <v>42.07</v>
      </c>
      <c r="N285" s="13">
        <f t="shared" si="22"/>
        <v>39.12</v>
      </c>
      <c r="O285" s="13">
        <f t="shared" si="23"/>
        <v>37.855</v>
      </c>
      <c r="P285" s="13">
        <f t="shared" si="24"/>
        <v>37.4841666666667</v>
      </c>
    </row>
    <row r="286" spans="1:16">
      <c r="A286" s="27">
        <f t="shared" si="20"/>
        <v>6</v>
      </c>
      <c r="B286" s="2">
        <v>42972</v>
      </c>
      <c r="C286" s="3">
        <v>43</v>
      </c>
      <c r="D286" s="3">
        <v>44.85</v>
      </c>
      <c r="E286" s="3">
        <v>42.25</v>
      </c>
      <c r="F286" s="4">
        <v>44.5</v>
      </c>
      <c r="G286" s="4">
        <v>2.7</v>
      </c>
      <c r="H286" s="5">
        <v>0.0646</v>
      </c>
      <c r="I286" s="7">
        <v>8683</v>
      </c>
      <c r="J286" s="7">
        <v>377294</v>
      </c>
      <c r="K286" s="3">
        <v>0</v>
      </c>
      <c r="M286" s="13">
        <f t="shared" si="21"/>
        <v>39.46</v>
      </c>
      <c r="N286" s="13">
        <f t="shared" si="22"/>
        <v>37.775</v>
      </c>
      <c r="O286" s="13">
        <f t="shared" si="23"/>
        <v>37.23</v>
      </c>
      <c r="P286" s="13">
        <f t="shared" si="24"/>
        <v>37.3033333333333</v>
      </c>
    </row>
    <row r="287" spans="1:16">
      <c r="A287" s="27">
        <f t="shared" si="20"/>
        <v>5</v>
      </c>
      <c r="B287" s="2">
        <v>42971</v>
      </c>
      <c r="C287" s="3">
        <v>39.4</v>
      </c>
      <c r="D287" s="3">
        <v>42.5</v>
      </c>
      <c r="E287" s="3">
        <v>39.4</v>
      </c>
      <c r="F287" s="4">
        <v>41.8</v>
      </c>
      <c r="G287" s="4">
        <v>2.5</v>
      </c>
      <c r="H287" s="5">
        <v>0.0636</v>
      </c>
      <c r="I287" s="7">
        <v>8448</v>
      </c>
      <c r="J287" s="7">
        <v>351667</v>
      </c>
      <c r="K287" s="3">
        <v>0</v>
      </c>
      <c r="M287" s="13">
        <f t="shared" si="21"/>
        <v>37.82</v>
      </c>
      <c r="N287" s="13">
        <f t="shared" si="22"/>
        <v>36.905</v>
      </c>
      <c r="O287" s="13">
        <f t="shared" si="23"/>
        <v>36.7975</v>
      </c>
      <c r="P287" s="13">
        <f t="shared" si="24"/>
        <v>37.1808333333333</v>
      </c>
    </row>
    <row r="288" spans="1:16">
      <c r="A288" s="27">
        <f t="shared" si="20"/>
        <v>4</v>
      </c>
      <c r="B288" s="2">
        <v>42970</v>
      </c>
      <c r="C288" s="3">
        <v>36</v>
      </c>
      <c r="D288" s="3">
        <v>39.35</v>
      </c>
      <c r="E288" s="3">
        <v>35.75</v>
      </c>
      <c r="F288" s="4">
        <v>39.3</v>
      </c>
      <c r="G288" s="4">
        <v>3.5</v>
      </c>
      <c r="H288" s="5">
        <v>0.0978</v>
      </c>
      <c r="I288" s="7">
        <v>6032</v>
      </c>
      <c r="J288" s="7">
        <v>232499</v>
      </c>
      <c r="K288" s="3">
        <v>0</v>
      </c>
      <c r="M288" s="13">
        <f t="shared" si="21"/>
        <v>36.72</v>
      </c>
      <c r="N288" s="13">
        <f t="shared" si="22"/>
        <v>36.345</v>
      </c>
      <c r="O288" s="13">
        <f t="shared" si="23"/>
        <v>36.5175</v>
      </c>
      <c r="P288" s="13">
        <f t="shared" si="24"/>
        <v>37.1083333333333</v>
      </c>
    </row>
    <row r="289" spans="1:16">
      <c r="A289" s="27">
        <f t="shared" si="20"/>
        <v>3</v>
      </c>
      <c r="B289" s="2">
        <v>42969</v>
      </c>
      <c r="C289" s="3">
        <v>35.8</v>
      </c>
      <c r="D289" s="3">
        <v>35.9</v>
      </c>
      <c r="E289" s="3">
        <v>35.7</v>
      </c>
      <c r="F289" s="4">
        <v>35.8</v>
      </c>
      <c r="G289" s="4">
        <v>-0.1</v>
      </c>
      <c r="H289" s="5">
        <v>-0.0028</v>
      </c>
      <c r="I289" s="3">
        <v>477</v>
      </c>
      <c r="J289" s="7">
        <v>17083</v>
      </c>
      <c r="K289" s="3">
        <v>0</v>
      </c>
      <c r="M289" s="13">
        <f t="shared" si="21"/>
        <v>36.18</v>
      </c>
      <c r="N289" s="13">
        <f t="shared" si="22"/>
        <v>36.04</v>
      </c>
      <c r="O289" s="13">
        <f t="shared" si="23"/>
        <v>36.3625</v>
      </c>
      <c r="P289" s="13">
        <f t="shared" si="24"/>
        <v>37.0916666666667</v>
      </c>
    </row>
    <row r="290" spans="1:16">
      <c r="A290" s="27">
        <f t="shared" si="20"/>
        <v>2</v>
      </c>
      <c r="B290" s="2">
        <v>42968</v>
      </c>
      <c r="C290" s="3">
        <v>35.95</v>
      </c>
      <c r="D290" s="3">
        <v>36</v>
      </c>
      <c r="E290" s="3">
        <v>35.7</v>
      </c>
      <c r="F290" s="4">
        <v>35.9</v>
      </c>
      <c r="G290" s="4">
        <v>-0.4</v>
      </c>
      <c r="H290" s="5">
        <v>-0.011</v>
      </c>
      <c r="I290" s="3">
        <v>609</v>
      </c>
      <c r="J290" s="7">
        <v>21828</v>
      </c>
      <c r="K290" s="3">
        <v>0</v>
      </c>
      <c r="M290" s="13">
        <f t="shared" si="21"/>
        <v>36.17</v>
      </c>
      <c r="N290" s="13">
        <f t="shared" si="22"/>
        <v>36.155</v>
      </c>
      <c r="O290" s="13">
        <f t="shared" si="23"/>
        <v>36.4</v>
      </c>
      <c r="P290" s="13">
        <f t="shared" si="24"/>
        <v>37.1316666666667</v>
      </c>
    </row>
    <row r="291" spans="1:16">
      <c r="A291" s="27">
        <f t="shared" si="20"/>
        <v>6</v>
      </c>
      <c r="B291" s="2">
        <v>42965</v>
      </c>
      <c r="C291" s="3">
        <v>36</v>
      </c>
      <c r="D291" s="3">
        <v>36.3</v>
      </c>
      <c r="E291" s="3">
        <v>35.65</v>
      </c>
      <c r="F291" s="3">
        <v>36.3</v>
      </c>
      <c r="G291" s="3">
        <v>0</v>
      </c>
      <c r="H291" s="6">
        <v>0</v>
      </c>
      <c r="I291" s="3">
        <v>665</v>
      </c>
      <c r="J291" s="7">
        <v>23856</v>
      </c>
      <c r="K291" s="3">
        <v>0</v>
      </c>
      <c r="M291" s="13">
        <f t="shared" si="21"/>
        <v>36.09</v>
      </c>
      <c r="N291" s="13">
        <f t="shared" si="22"/>
        <v>36.24</v>
      </c>
      <c r="O291" s="13">
        <f t="shared" si="23"/>
        <v>36.46</v>
      </c>
      <c r="P291" s="13">
        <f t="shared" si="24"/>
        <v>37.1666666666667</v>
      </c>
    </row>
    <row r="292" spans="1:16">
      <c r="A292" s="27">
        <f t="shared" si="20"/>
        <v>5</v>
      </c>
      <c r="B292" s="2">
        <v>42964</v>
      </c>
      <c r="C292" s="3">
        <v>37</v>
      </c>
      <c r="D292" s="3">
        <v>37.1</v>
      </c>
      <c r="E292" s="3">
        <v>36.25</v>
      </c>
      <c r="F292" s="4">
        <v>36.3</v>
      </c>
      <c r="G292" s="4">
        <v>-0.3</v>
      </c>
      <c r="H292" s="5">
        <v>-0.0082</v>
      </c>
      <c r="I292" s="3">
        <v>648</v>
      </c>
      <c r="J292" s="7">
        <v>23739</v>
      </c>
      <c r="K292" s="3">
        <v>0</v>
      </c>
      <c r="M292" s="13">
        <f t="shared" si="21"/>
        <v>35.99</v>
      </c>
      <c r="N292" s="13">
        <f t="shared" si="22"/>
        <v>36.31</v>
      </c>
      <c r="O292" s="13">
        <f t="shared" si="23"/>
        <v>36.505</v>
      </c>
      <c r="P292" s="13">
        <f t="shared" si="24"/>
        <v>37.1758333333333</v>
      </c>
    </row>
    <row r="293" spans="1:16">
      <c r="A293" s="27">
        <f t="shared" si="20"/>
        <v>4</v>
      </c>
      <c r="B293" s="2">
        <v>42963</v>
      </c>
      <c r="C293" s="3">
        <v>35.75</v>
      </c>
      <c r="D293" s="3">
        <v>36.6</v>
      </c>
      <c r="E293" s="3">
        <v>35.75</v>
      </c>
      <c r="F293" s="4">
        <v>36.6</v>
      </c>
      <c r="G293" s="4">
        <v>0.85</v>
      </c>
      <c r="H293" s="5">
        <v>0.0238</v>
      </c>
      <c r="I293" s="3">
        <v>970</v>
      </c>
      <c r="J293" s="7">
        <v>35207</v>
      </c>
      <c r="K293" s="3">
        <v>0</v>
      </c>
      <c r="M293" s="13">
        <f t="shared" si="21"/>
        <v>35.97</v>
      </c>
      <c r="N293" s="13">
        <f t="shared" si="22"/>
        <v>36.36</v>
      </c>
      <c r="O293" s="13">
        <f t="shared" si="23"/>
        <v>36.5625</v>
      </c>
      <c r="P293" s="13">
        <f t="shared" si="24"/>
        <v>37.185</v>
      </c>
    </row>
    <row r="294" spans="1:16">
      <c r="A294" s="27">
        <f t="shared" si="20"/>
        <v>3</v>
      </c>
      <c r="B294" s="2">
        <v>42962</v>
      </c>
      <c r="C294" s="3">
        <v>35.5</v>
      </c>
      <c r="D294" s="3">
        <v>36</v>
      </c>
      <c r="E294" s="3">
        <v>35.35</v>
      </c>
      <c r="F294" s="4">
        <v>35.75</v>
      </c>
      <c r="G294" s="4">
        <v>0.25</v>
      </c>
      <c r="H294" s="5">
        <v>0.007</v>
      </c>
      <c r="I294" s="3">
        <v>837</v>
      </c>
      <c r="J294" s="7">
        <v>29764</v>
      </c>
      <c r="K294" s="3">
        <v>0</v>
      </c>
      <c r="M294" s="13">
        <f t="shared" si="21"/>
        <v>35.9</v>
      </c>
      <c r="N294" s="13">
        <f t="shared" si="22"/>
        <v>36.415</v>
      </c>
      <c r="O294" s="13">
        <f t="shared" si="23"/>
        <v>36.5825</v>
      </c>
      <c r="P294" s="13">
        <f t="shared" si="24"/>
        <v>37.1741666666667</v>
      </c>
    </row>
    <row r="295" spans="1:16">
      <c r="A295" s="27">
        <f t="shared" si="20"/>
        <v>2</v>
      </c>
      <c r="B295" s="2">
        <v>42961</v>
      </c>
      <c r="C295" s="3">
        <v>36.35</v>
      </c>
      <c r="D295" s="3">
        <v>36.35</v>
      </c>
      <c r="E295" s="3">
        <v>35.3</v>
      </c>
      <c r="F295" s="4">
        <v>35.5</v>
      </c>
      <c r="G295" s="4">
        <v>-0.3</v>
      </c>
      <c r="H295" s="5">
        <v>-0.0084</v>
      </c>
      <c r="I295" s="3">
        <v>594</v>
      </c>
      <c r="J295" s="7">
        <v>21137</v>
      </c>
      <c r="K295" s="3">
        <v>0</v>
      </c>
      <c r="M295" s="13">
        <f t="shared" si="21"/>
        <v>36.14</v>
      </c>
      <c r="N295" s="13">
        <f t="shared" si="22"/>
        <v>36.59</v>
      </c>
      <c r="O295" s="13">
        <f t="shared" si="23"/>
        <v>36.6575</v>
      </c>
      <c r="P295" s="13">
        <f t="shared" si="24"/>
        <v>37.1775</v>
      </c>
    </row>
    <row r="296" spans="1:16">
      <c r="A296" s="27">
        <f t="shared" si="20"/>
        <v>6</v>
      </c>
      <c r="B296" s="2">
        <v>42958</v>
      </c>
      <c r="C296" s="3">
        <v>36</v>
      </c>
      <c r="D296" s="3">
        <v>36.05</v>
      </c>
      <c r="E296" s="3">
        <v>35.3</v>
      </c>
      <c r="F296" s="4">
        <v>35.8</v>
      </c>
      <c r="G296" s="4">
        <v>-0.4</v>
      </c>
      <c r="H296" s="5">
        <v>-0.011</v>
      </c>
      <c r="I296" s="3">
        <v>756</v>
      </c>
      <c r="J296" s="7">
        <v>26965</v>
      </c>
      <c r="K296" s="3">
        <v>0</v>
      </c>
      <c r="M296" s="13">
        <f t="shared" si="21"/>
        <v>36.39</v>
      </c>
      <c r="N296" s="13">
        <f t="shared" si="22"/>
        <v>36.685</v>
      </c>
      <c r="O296" s="13">
        <f t="shared" si="23"/>
        <v>36.7175</v>
      </c>
      <c r="P296" s="13">
        <f t="shared" si="24"/>
        <v>37.1591666666667</v>
      </c>
    </row>
    <row r="297" spans="1:16">
      <c r="A297" s="27">
        <f t="shared" si="20"/>
        <v>5</v>
      </c>
      <c r="B297" s="2">
        <v>42957</v>
      </c>
      <c r="C297" s="3">
        <v>36.25</v>
      </c>
      <c r="D297" s="3">
        <v>36.25</v>
      </c>
      <c r="E297" s="3">
        <v>35.5</v>
      </c>
      <c r="F297" s="4">
        <v>36.2</v>
      </c>
      <c r="G297" s="4">
        <v>-0.05</v>
      </c>
      <c r="H297" s="5">
        <v>-0.0014</v>
      </c>
      <c r="I297" s="7">
        <v>1292</v>
      </c>
      <c r="J297" s="7">
        <v>46242</v>
      </c>
      <c r="K297" s="3">
        <v>0</v>
      </c>
      <c r="M297" s="13">
        <f t="shared" si="21"/>
        <v>36.63</v>
      </c>
      <c r="N297" s="13">
        <f t="shared" si="22"/>
        <v>36.69</v>
      </c>
      <c r="O297" s="13">
        <f t="shared" si="23"/>
        <v>36.7175</v>
      </c>
      <c r="P297" s="13">
        <f t="shared" si="24"/>
        <v>37.1216666666667</v>
      </c>
    </row>
    <row r="298" spans="1:16">
      <c r="A298" s="27">
        <f t="shared" si="20"/>
        <v>4</v>
      </c>
      <c r="B298" s="2">
        <v>42956</v>
      </c>
      <c r="C298" s="3">
        <v>36.95</v>
      </c>
      <c r="D298" s="3">
        <v>36.95</v>
      </c>
      <c r="E298" s="3">
        <v>36.2</v>
      </c>
      <c r="F298" s="4">
        <v>36.25</v>
      </c>
      <c r="G298" s="4">
        <v>-0.7</v>
      </c>
      <c r="H298" s="5">
        <v>-0.0189</v>
      </c>
      <c r="I298" s="3">
        <v>912</v>
      </c>
      <c r="J298" s="7">
        <v>33174</v>
      </c>
      <c r="K298" s="3">
        <v>0</v>
      </c>
      <c r="M298" s="13">
        <f t="shared" si="21"/>
        <v>36.75</v>
      </c>
      <c r="N298" s="13">
        <f t="shared" si="22"/>
        <v>36.69</v>
      </c>
      <c r="O298" s="13">
        <f t="shared" si="23"/>
        <v>36.69</v>
      </c>
      <c r="P298" s="13">
        <f t="shared" si="24"/>
        <v>37.075</v>
      </c>
    </row>
    <row r="299" spans="1:16">
      <c r="A299" s="27">
        <f t="shared" si="20"/>
        <v>3</v>
      </c>
      <c r="B299" s="2">
        <v>42955</v>
      </c>
      <c r="C299" s="3">
        <v>37</v>
      </c>
      <c r="D299" s="3">
        <v>37</v>
      </c>
      <c r="E299" s="3">
        <v>36.2</v>
      </c>
      <c r="F299" s="4">
        <v>36.95</v>
      </c>
      <c r="G299" s="4">
        <v>0.2</v>
      </c>
      <c r="H299" s="5">
        <v>0.0054</v>
      </c>
      <c r="I299" s="3">
        <v>632</v>
      </c>
      <c r="J299" s="7">
        <v>23142</v>
      </c>
      <c r="K299" s="3">
        <v>0</v>
      </c>
      <c r="M299" s="13">
        <f t="shared" si="21"/>
        <v>36.93</v>
      </c>
      <c r="N299" s="13">
        <f t="shared" si="22"/>
        <v>36.685</v>
      </c>
      <c r="O299" s="13">
        <f t="shared" si="23"/>
        <v>36.6625</v>
      </c>
      <c r="P299" s="13">
        <f t="shared" si="24"/>
        <v>37.005</v>
      </c>
    </row>
    <row r="300" spans="1:16">
      <c r="A300" s="27">
        <f t="shared" si="20"/>
        <v>2</v>
      </c>
      <c r="B300" s="2">
        <v>42954</v>
      </c>
      <c r="C300" s="3">
        <v>37</v>
      </c>
      <c r="D300" s="3">
        <v>37.25</v>
      </c>
      <c r="E300" s="3">
        <v>36.75</v>
      </c>
      <c r="F300" s="4">
        <v>36.75</v>
      </c>
      <c r="G300" s="4">
        <v>-0.25</v>
      </c>
      <c r="H300" s="5">
        <v>-0.0068</v>
      </c>
      <c r="I300" s="3">
        <v>756</v>
      </c>
      <c r="J300" s="7">
        <v>27897</v>
      </c>
      <c r="K300" s="3">
        <v>0</v>
      </c>
      <c r="M300" s="13">
        <f t="shared" si="21"/>
        <v>37.04</v>
      </c>
      <c r="N300" s="13">
        <f t="shared" si="22"/>
        <v>36.645</v>
      </c>
      <c r="O300" s="13">
        <f t="shared" si="23"/>
        <v>36.595</v>
      </c>
      <c r="P300" s="13">
        <f t="shared" si="24"/>
        <v>36.9275</v>
      </c>
    </row>
    <row r="301" spans="1:16">
      <c r="A301" s="27">
        <f t="shared" si="20"/>
        <v>6</v>
      </c>
      <c r="B301" s="2">
        <v>42951</v>
      </c>
      <c r="C301" s="3">
        <v>36.8</v>
      </c>
      <c r="D301" s="3">
        <v>37</v>
      </c>
      <c r="E301" s="3">
        <v>36.5</v>
      </c>
      <c r="F301" s="4">
        <v>37</v>
      </c>
      <c r="G301" s="4">
        <v>0.2</v>
      </c>
      <c r="H301" s="5">
        <v>0.0054</v>
      </c>
      <c r="I301" s="3">
        <v>688</v>
      </c>
      <c r="J301" s="7">
        <v>25336</v>
      </c>
      <c r="K301" s="3">
        <v>0</v>
      </c>
      <c r="M301" s="13">
        <f t="shared" si="21"/>
        <v>36.98</v>
      </c>
      <c r="N301" s="13">
        <f t="shared" si="22"/>
        <v>36.68</v>
      </c>
      <c r="O301" s="13">
        <f t="shared" si="23"/>
        <v>36.5475</v>
      </c>
      <c r="P301" s="13">
        <f t="shared" si="24"/>
        <v>36.8416666666667</v>
      </c>
    </row>
    <row r="302" spans="1:16">
      <c r="A302" s="27">
        <f t="shared" si="20"/>
        <v>5</v>
      </c>
      <c r="B302" s="2">
        <v>42950</v>
      </c>
      <c r="C302" s="3">
        <v>37.15</v>
      </c>
      <c r="D302" s="3">
        <v>37.15</v>
      </c>
      <c r="E302" s="3">
        <v>36.75</v>
      </c>
      <c r="F302" s="4">
        <v>36.8</v>
      </c>
      <c r="G302" s="4">
        <v>-0.35</v>
      </c>
      <c r="H302" s="5">
        <v>-0.0094</v>
      </c>
      <c r="I302" s="3">
        <v>521</v>
      </c>
      <c r="J302" s="7">
        <v>19240</v>
      </c>
      <c r="K302" s="3">
        <v>0</v>
      </c>
      <c r="M302" s="13">
        <f t="shared" si="21"/>
        <v>36.75</v>
      </c>
      <c r="N302" s="13">
        <f t="shared" si="22"/>
        <v>36.7</v>
      </c>
      <c r="O302" s="13">
        <f t="shared" si="23"/>
        <v>36.5025</v>
      </c>
      <c r="P302" s="13">
        <f t="shared" si="24"/>
        <v>36.7533333333333</v>
      </c>
    </row>
    <row r="303" spans="1:16">
      <c r="A303" s="27">
        <f t="shared" si="20"/>
        <v>4</v>
      </c>
      <c r="B303" s="2">
        <v>42949</v>
      </c>
      <c r="C303" s="3">
        <v>37.5</v>
      </c>
      <c r="D303" s="3">
        <v>37.5</v>
      </c>
      <c r="E303" s="3">
        <v>37</v>
      </c>
      <c r="F303" s="4">
        <v>37.15</v>
      </c>
      <c r="G303" s="4">
        <v>-0.35</v>
      </c>
      <c r="H303" s="5">
        <v>-0.0093</v>
      </c>
      <c r="I303" s="3">
        <v>655</v>
      </c>
      <c r="J303" s="7">
        <v>24324</v>
      </c>
      <c r="K303" s="3">
        <v>0</v>
      </c>
      <c r="M303" s="13">
        <f t="shared" si="21"/>
        <v>36.63</v>
      </c>
      <c r="N303" s="13">
        <f t="shared" si="22"/>
        <v>36.765</v>
      </c>
      <c r="O303" s="13">
        <f t="shared" si="23"/>
        <v>36.5125</v>
      </c>
      <c r="P303" s="13">
        <f t="shared" si="24"/>
        <v>36.6641666666667</v>
      </c>
    </row>
    <row r="304" spans="1:16">
      <c r="A304" s="27">
        <f t="shared" si="20"/>
        <v>3</v>
      </c>
      <c r="B304" s="2">
        <v>42948</v>
      </c>
      <c r="C304" s="3">
        <v>36.55</v>
      </c>
      <c r="D304" s="3">
        <v>37.7</v>
      </c>
      <c r="E304" s="3">
        <v>36.55</v>
      </c>
      <c r="F304" s="4">
        <v>37.5</v>
      </c>
      <c r="G304" s="4">
        <v>1.05</v>
      </c>
      <c r="H304" s="5">
        <v>0.0288</v>
      </c>
      <c r="I304" s="7">
        <v>1695</v>
      </c>
      <c r="J304" s="7">
        <v>63347</v>
      </c>
      <c r="K304" s="3">
        <v>0</v>
      </c>
      <c r="M304" s="13">
        <f t="shared" si="21"/>
        <v>36.44</v>
      </c>
      <c r="N304" s="13">
        <f t="shared" si="22"/>
        <v>36.75</v>
      </c>
      <c r="O304" s="13">
        <f t="shared" si="23"/>
        <v>36.5</v>
      </c>
      <c r="P304" s="13">
        <f t="shared" si="24"/>
        <v>36.5558333333333</v>
      </c>
    </row>
    <row r="305" spans="1:16">
      <c r="A305" s="27">
        <f t="shared" si="20"/>
        <v>2</v>
      </c>
      <c r="B305" s="2">
        <v>42947</v>
      </c>
      <c r="C305" s="3">
        <v>35.85</v>
      </c>
      <c r="D305" s="3">
        <v>36.45</v>
      </c>
      <c r="E305" s="3">
        <v>35.8</v>
      </c>
      <c r="F305" s="4">
        <v>36.45</v>
      </c>
      <c r="G305" s="4">
        <v>0.6</v>
      </c>
      <c r="H305" s="5">
        <v>0.0167</v>
      </c>
      <c r="I305" s="3">
        <v>483</v>
      </c>
      <c r="J305" s="7">
        <v>17489</v>
      </c>
      <c r="K305" s="3">
        <v>0</v>
      </c>
      <c r="M305" s="13">
        <f t="shared" si="21"/>
        <v>36.25</v>
      </c>
      <c r="N305" s="13">
        <f t="shared" si="22"/>
        <v>36.725</v>
      </c>
      <c r="O305" s="13">
        <f t="shared" si="23"/>
        <v>36.4775</v>
      </c>
      <c r="P305" s="13">
        <f t="shared" si="24"/>
        <v>36.4616666666667</v>
      </c>
    </row>
    <row r="306" spans="1:16">
      <c r="A306" s="27">
        <f t="shared" si="20"/>
        <v>6</v>
      </c>
      <c r="B306" s="2">
        <v>42944</v>
      </c>
      <c r="C306" s="3">
        <v>36.2</v>
      </c>
      <c r="D306" s="3">
        <v>36.2</v>
      </c>
      <c r="E306" s="3">
        <v>35.8</v>
      </c>
      <c r="F306" s="4">
        <v>35.85</v>
      </c>
      <c r="G306" s="4">
        <v>-0.35</v>
      </c>
      <c r="H306" s="5">
        <v>-0.0097</v>
      </c>
      <c r="I306" s="3">
        <v>641</v>
      </c>
      <c r="J306" s="7">
        <v>23053</v>
      </c>
      <c r="K306" s="3">
        <v>0</v>
      </c>
      <c r="M306" s="13">
        <f t="shared" si="21"/>
        <v>36.38</v>
      </c>
      <c r="N306" s="13">
        <f t="shared" si="22"/>
        <v>36.75</v>
      </c>
      <c r="O306" s="13">
        <f t="shared" si="23"/>
        <v>36.52</v>
      </c>
      <c r="P306" s="13">
        <f t="shared" si="24"/>
        <v>36.3833333333333</v>
      </c>
    </row>
    <row r="307" spans="1:16">
      <c r="A307" s="27">
        <f t="shared" si="20"/>
        <v>5</v>
      </c>
      <c r="B307" s="2">
        <v>42943</v>
      </c>
      <c r="C307" s="3">
        <v>36.4</v>
      </c>
      <c r="D307" s="3">
        <v>36.55</v>
      </c>
      <c r="E307" s="3">
        <v>35.8</v>
      </c>
      <c r="F307" s="3">
        <v>36.2</v>
      </c>
      <c r="G307" s="3">
        <v>0</v>
      </c>
      <c r="H307" s="6">
        <v>0</v>
      </c>
      <c r="I307" s="3">
        <v>580</v>
      </c>
      <c r="J307" s="7">
        <v>20941</v>
      </c>
      <c r="K307" s="3">
        <v>0</v>
      </c>
      <c r="M307" s="13">
        <f t="shared" si="21"/>
        <v>36.65</v>
      </c>
      <c r="N307" s="13">
        <f t="shared" si="22"/>
        <v>36.745</v>
      </c>
      <c r="O307" s="13">
        <f t="shared" si="23"/>
        <v>36.5475</v>
      </c>
      <c r="P307" s="13">
        <f t="shared" si="24"/>
        <v>36.3116666666667</v>
      </c>
    </row>
    <row r="308" spans="1:16">
      <c r="A308" s="27">
        <f t="shared" si="20"/>
        <v>4</v>
      </c>
      <c r="B308" s="2">
        <v>42942</v>
      </c>
      <c r="C308" s="3">
        <v>36.4</v>
      </c>
      <c r="D308" s="3">
        <v>36.8</v>
      </c>
      <c r="E308" s="3">
        <v>36.1</v>
      </c>
      <c r="F308" s="4">
        <v>36.2</v>
      </c>
      <c r="G308" s="4">
        <v>-0.35</v>
      </c>
      <c r="H308" s="5">
        <v>-0.0096</v>
      </c>
      <c r="I308" s="3">
        <v>673</v>
      </c>
      <c r="J308" s="7">
        <v>24498</v>
      </c>
      <c r="K308" s="3">
        <v>0</v>
      </c>
      <c r="M308" s="13">
        <f t="shared" si="21"/>
        <v>36.9</v>
      </c>
      <c r="N308" s="13">
        <f t="shared" si="22"/>
        <v>36.69</v>
      </c>
      <c r="O308" s="13">
        <f t="shared" si="23"/>
        <v>36.5175</v>
      </c>
      <c r="P308" s="13">
        <f t="shared" si="24"/>
        <v>36.2391666666667</v>
      </c>
    </row>
    <row r="309" spans="1:16">
      <c r="A309" s="27">
        <f t="shared" si="20"/>
        <v>3</v>
      </c>
      <c r="B309" s="2">
        <v>42941</v>
      </c>
      <c r="C309" s="3">
        <v>37.1</v>
      </c>
      <c r="D309" s="3">
        <v>37.1</v>
      </c>
      <c r="E309" s="3">
        <v>36.5</v>
      </c>
      <c r="F309" s="4">
        <v>36.55</v>
      </c>
      <c r="G309" s="4">
        <v>-0.55</v>
      </c>
      <c r="H309" s="5">
        <v>-0.0148</v>
      </c>
      <c r="I309" s="3">
        <v>601</v>
      </c>
      <c r="J309" s="7">
        <v>22068</v>
      </c>
      <c r="K309" s="3">
        <v>0</v>
      </c>
      <c r="M309" s="13">
        <f t="shared" si="21"/>
        <v>37.06</v>
      </c>
      <c r="N309" s="13">
        <f t="shared" si="22"/>
        <v>36.64</v>
      </c>
      <c r="O309" s="13">
        <f t="shared" si="23"/>
        <v>36.5475</v>
      </c>
      <c r="P309" s="13">
        <f t="shared" si="24"/>
        <v>36.1658333333333</v>
      </c>
    </row>
    <row r="310" spans="1:16">
      <c r="A310" s="27">
        <f t="shared" si="20"/>
        <v>2</v>
      </c>
      <c r="B310" s="2">
        <v>42940</v>
      </c>
      <c r="C310" s="3">
        <v>37.3</v>
      </c>
      <c r="D310" s="3">
        <v>37.35</v>
      </c>
      <c r="E310" s="3">
        <v>37</v>
      </c>
      <c r="F310" s="4">
        <v>37.1</v>
      </c>
      <c r="G310" s="4">
        <v>-0.1</v>
      </c>
      <c r="H310" s="5">
        <v>-0.0027</v>
      </c>
      <c r="I310" s="3">
        <v>612</v>
      </c>
      <c r="J310" s="7">
        <v>22711</v>
      </c>
      <c r="K310" s="3">
        <v>0</v>
      </c>
      <c r="M310" s="13">
        <f t="shared" si="21"/>
        <v>37.2</v>
      </c>
      <c r="N310" s="13">
        <f t="shared" si="22"/>
        <v>36.545</v>
      </c>
      <c r="O310" s="13">
        <f t="shared" si="23"/>
        <v>36.5775</v>
      </c>
      <c r="P310" s="13">
        <f t="shared" si="24"/>
        <v>36.0775</v>
      </c>
    </row>
    <row r="311" spans="1:16">
      <c r="A311" s="27">
        <f t="shared" si="20"/>
        <v>6</v>
      </c>
      <c r="B311" s="2">
        <v>42937</v>
      </c>
      <c r="C311" s="3">
        <v>37.5</v>
      </c>
      <c r="D311" s="3">
        <v>37.5</v>
      </c>
      <c r="E311" s="3">
        <v>37</v>
      </c>
      <c r="F311" s="4">
        <v>37.2</v>
      </c>
      <c r="G311" s="4">
        <v>-0.25</v>
      </c>
      <c r="H311" s="5">
        <v>-0.0067</v>
      </c>
      <c r="I311" s="3">
        <v>655</v>
      </c>
      <c r="J311" s="7">
        <v>24337</v>
      </c>
      <c r="K311" s="3">
        <v>0</v>
      </c>
      <c r="M311" s="13">
        <f t="shared" si="21"/>
        <v>37.12</v>
      </c>
      <c r="N311" s="13">
        <f t="shared" si="22"/>
        <v>36.415</v>
      </c>
      <c r="O311" s="13">
        <f t="shared" si="23"/>
        <v>36.6375</v>
      </c>
      <c r="P311" s="13">
        <f t="shared" si="24"/>
        <v>35.98</v>
      </c>
    </row>
    <row r="312" spans="1:16">
      <c r="A312" s="27">
        <f t="shared" si="20"/>
        <v>5</v>
      </c>
      <c r="B312" s="2">
        <v>42936</v>
      </c>
      <c r="C312" s="3">
        <v>37</v>
      </c>
      <c r="D312" s="3">
        <v>37.6</v>
      </c>
      <c r="E312" s="3">
        <v>37</v>
      </c>
      <c r="F312" s="4">
        <v>37.45</v>
      </c>
      <c r="G312" s="4">
        <v>0.45</v>
      </c>
      <c r="H312" s="5">
        <v>0.0122</v>
      </c>
      <c r="I312" s="3">
        <v>639</v>
      </c>
      <c r="J312" s="7">
        <v>23810</v>
      </c>
      <c r="K312" s="3">
        <v>0</v>
      </c>
      <c r="M312" s="13">
        <f t="shared" si="21"/>
        <v>36.84</v>
      </c>
      <c r="N312" s="13">
        <f t="shared" si="22"/>
        <v>36.305</v>
      </c>
      <c r="O312" s="13">
        <f t="shared" si="23"/>
        <v>36.6875</v>
      </c>
      <c r="P312" s="13">
        <f t="shared" si="24"/>
        <v>35.8666666666667</v>
      </c>
    </row>
    <row r="313" spans="1:16">
      <c r="A313" s="27">
        <f t="shared" si="20"/>
        <v>4</v>
      </c>
      <c r="B313" s="2">
        <v>42935</v>
      </c>
      <c r="C313" s="3">
        <v>37.8</v>
      </c>
      <c r="D313" s="3">
        <v>38.2</v>
      </c>
      <c r="E313" s="3">
        <v>37</v>
      </c>
      <c r="F313" s="4">
        <v>37</v>
      </c>
      <c r="G313" s="4">
        <v>-0.25</v>
      </c>
      <c r="H313" s="5">
        <v>-0.0067</v>
      </c>
      <c r="I313" s="7">
        <v>1939</v>
      </c>
      <c r="J313" s="7">
        <v>72785</v>
      </c>
      <c r="K313" s="3">
        <v>0</v>
      </c>
      <c r="M313" s="13">
        <f t="shared" si="21"/>
        <v>36.48</v>
      </c>
      <c r="N313" s="13">
        <f t="shared" si="22"/>
        <v>36.26</v>
      </c>
      <c r="O313" s="13">
        <f t="shared" si="23"/>
        <v>36.73</v>
      </c>
      <c r="P313" s="13">
        <f t="shared" si="24"/>
        <v>35.7483333333333</v>
      </c>
    </row>
    <row r="314" spans="1:16">
      <c r="A314" s="27">
        <f t="shared" si="20"/>
        <v>3</v>
      </c>
      <c r="B314" s="2">
        <v>42934</v>
      </c>
      <c r="C314" s="3">
        <v>36.95</v>
      </c>
      <c r="D314" s="3">
        <v>37.25</v>
      </c>
      <c r="E314" s="3">
        <v>36.7</v>
      </c>
      <c r="F314" s="4">
        <v>37.25</v>
      </c>
      <c r="G314" s="4">
        <v>0.55</v>
      </c>
      <c r="H314" s="5">
        <v>0.015</v>
      </c>
      <c r="I314" s="7">
        <v>1098</v>
      </c>
      <c r="J314" s="7">
        <v>40622</v>
      </c>
      <c r="K314" s="3">
        <v>0</v>
      </c>
      <c r="M314" s="13">
        <f t="shared" si="21"/>
        <v>36.22</v>
      </c>
      <c r="N314" s="13">
        <f t="shared" si="22"/>
        <v>36.25</v>
      </c>
      <c r="O314" s="13">
        <f t="shared" si="23"/>
        <v>36.83</v>
      </c>
      <c r="P314" s="13">
        <f t="shared" si="24"/>
        <v>35.6366666666667</v>
      </c>
    </row>
    <row r="315" spans="1:16">
      <c r="A315" s="27">
        <f t="shared" si="20"/>
        <v>2</v>
      </c>
      <c r="B315" s="2">
        <v>42933</v>
      </c>
      <c r="C315" s="3">
        <v>36</v>
      </c>
      <c r="D315" s="3">
        <v>37</v>
      </c>
      <c r="E315" s="3">
        <v>36</v>
      </c>
      <c r="F315" s="4">
        <v>36.7</v>
      </c>
      <c r="G315" s="4">
        <v>0.9</v>
      </c>
      <c r="H315" s="5">
        <v>0.0251</v>
      </c>
      <c r="I315" s="7">
        <v>1187</v>
      </c>
      <c r="J315" s="7">
        <v>43490</v>
      </c>
      <c r="K315" s="3">
        <v>0</v>
      </c>
      <c r="M315" s="13">
        <f t="shared" si="21"/>
        <v>35.89</v>
      </c>
      <c r="N315" s="13">
        <f t="shared" si="22"/>
        <v>36.23</v>
      </c>
      <c r="O315" s="13">
        <f t="shared" si="23"/>
        <v>36.9</v>
      </c>
      <c r="P315" s="13">
        <f t="shared" si="24"/>
        <v>35.5225</v>
      </c>
    </row>
    <row r="316" spans="1:16">
      <c r="A316" s="27">
        <f t="shared" si="20"/>
        <v>6</v>
      </c>
      <c r="B316" s="2">
        <v>42930</v>
      </c>
      <c r="C316" s="3">
        <v>35.65</v>
      </c>
      <c r="D316" s="3">
        <v>35.85</v>
      </c>
      <c r="E316" s="3">
        <v>35.6</v>
      </c>
      <c r="F316" s="4">
        <v>35.8</v>
      </c>
      <c r="G316" s="4">
        <v>0.15</v>
      </c>
      <c r="H316" s="5">
        <v>0.0042</v>
      </c>
      <c r="I316" s="3">
        <v>398</v>
      </c>
      <c r="J316" s="7">
        <v>14242</v>
      </c>
      <c r="K316" s="3">
        <v>0</v>
      </c>
      <c r="M316" s="13">
        <f t="shared" si="21"/>
        <v>35.71</v>
      </c>
      <c r="N316" s="13">
        <f t="shared" si="22"/>
        <v>36.29</v>
      </c>
      <c r="O316" s="13">
        <f t="shared" si="23"/>
        <v>36.985</v>
      </c>
      <c r="P316" s="13">
        <f t="shared" si="24"/>
        <v>35.4133333333333</v>
      </c>
    </row>
    <row r="317" spans="1:16">
      <c r="A317" s="27">
        <f t="shared" si="20"/>
        <v>5</v>
      </c>
      <c r="B317" s="2">
        <v>42929</v>
      </c>
      <c r="C317" s="3">
        <v>35.75</v>
      </c>
      <c r="D317" s="3">
        <v>35.9</v>
      </c>
      <c r="E317" s="3">
        <v>35.45</v>
      </c>
      <c r="F317" s="4">
        <v>35.65</v>
      </c>
      <c r="G317" s="4">
        <v>-0.05</v>
      </c>
      <c r="H317" s="5">
        <v>-0.0014</v>
      </c>
      <c r="I317" s="3">
        <v>543</v>
      </c>
      <c r="J317" s="7">
        <v>19380</v>
      </c>
      <c r="K317" s="3">
        <v>0</v>
      </c>
      <c r="M317" s="13">
        <f t="shared" si="21"/>
        <v>35.77</v>
      </c>
      <c r="N317" s="13">
        <f t="shared" si="22"/>
        <v>36.35</v>
      </c>
      <c r="O317" s="13">
        <f t="shared" si="23"/>
        <v>37.095</v>
      </c>
      <c r="P317" s="13">
        <f t="shared" si="24"/>
        <v>35.3183333333333</v>
      </c>
    </row>
    <row r="318" spans="1:16">
      <c r="A318" s="27">
        <f t="shared" si="20"/>
        <v>4</v>
      </c>
      <c r="B318" s="2">
        <v>42928</v>
      </c>
      <c r="C318" s="3">
        <v>35.8</v>
      </c>
      <c r="D318" s="3">
        <v>35.85</v>
      </c>
      <c r="E318" s="3">
        <v>35.45</v>
      </c>
      <c r="F318" s="4">
        <v>35.7</v>
      </c>
      <c r="G318" s="4">
        <v>0.1</v>
      </c>
      <c r="H318" s="5">
        <v>0.0028</v>
      </c>
      <c r="I318" s="3">
        <v>643</v>
      </c>
      <c r="J318" s="7">
        <v>22965</v>
      </c>
      <c r="K318" s="3">
        <v>0</v>
      </c>
      <c r="M318" s="13">
        <f t="shared" si="21"/>
        <v>36.04</v>
      </c>
      <c r="N318" s="13">
        <f t="shared" si="22"/>
        <v>36.345</v>
      </c>
      <c r="O318" s="13">
        <f t="shared" si="23"/>
        <v>37.2325</v>
      </c>
      <c r="P318" s="13">
        <f t="shared" si="24"/>
        <v>35.2291666666667</v>
      </c>
    </row>
    <row r="319" spans="1:16">
      <c r="A319" s="27">
        <f t="shared" si="20"/>
        <v>3</v>
      </c>
      <c r="B319" s="2">
        <v>42927</v>
      </c>
      <c r="C319" s="3">
        <v>35.95</v>
      </c>
      <c r="D319" s="3">
        <v>36.3</v>
      </c>
      <c r="E319" s="3">
        <v>35.6</v>
      </c>
      <c r="F319" s="4">
        <v>35.6</v>
      </c>
      <c r="G319" s="4">
        <v>-0.2</v>
      </c>
      <c r="H319" s="5">
        <v>-0.0056</v>
      </c>
      <c r="I319" s="3">
        <v>677</v>
      </c>
      <c r="J319" s="7">
        <v>24351</v>
      </c>
      <c r="K319" s="3">
        <v>0</v>
      </c>
      <c r="M319" s="13">
        <f t="shared" si="21"/>
        <v>36.28</v>
      </c>
      <c r="N319" s="13">
        <f t="shared" si="22"/>
        <v>36.455</v>
      </c>
      <c r="O319" s="13">
        <f t="shared" si="23"/>
        <v>37.325</v>
      </c>
      <c r="P319" s="13">
        <f t="shared" si="24"/>
        <v>35.13</v>
      </c>
    </row>
    <row r="320" spans="1:16">
      <c r="A320" s="27">
        <f t="shared" si="20"/>
        <v>2</v>
      </c>
      <c r="B320" s="2">
        <v>42926</v>
      </c>
      <c r="C320" s="3">
        <v>36</v>
      </c>
      <c r="D320" s="3">
        <v>36</v>
      </c>
      <c r="E320" s="3">
        <v>35.4</v>
      </c>
      <c r="F320" s="4">
        <v>35.8</v>
      </c>
      <c r="G320" s="4">
        <v>-0.3</v>
      </c>
      <c r="H320" s="5">
        <v>-0.0083</v>
      </c>
      <c r="I320" s="3">
        <v>884</v>
      </c>
      <c r="J320" s="7">
        <v>31577</v>
      </c>
      <c r="K320" s="3">
        <v>0</v>
      </c>
      <c r="M320" s="13">
        <f t="shared" si="21"/>
        <v>36.57</v>
      </c>
      <c r="N320" s="13">
        <f t="shared" si="22"/>
        <v>36.61</v>
      </c>
      <c r="O320" s="13">
        <f t="shared" si="23"/>
        <v>37.51</v>
      </c>
      <c r="P320" s="13">
        <f t="shared" si="24"/>
        <v>35.05</v>
      </c>
    </row>
    <row r="321" spans="1:16">
      <c r="A321" s="27">
        <f t="shared" si="20"/>
        <v>6</v>
      </c>
      <c r="B321" s="2">
        <v>42923</v>
      </c>
      <c r="C321" s="3">
        <v>37</v>
      </c>
      <c r="D321" s="3">
        <v>37.1</v>
      </c>
      <c r="E321" s="3">
        <v>36.1</v>
      </c>
      <c r="F321" s="4">
        <v>36.1</v>
      </c>
      <c r="G321" s="4">
        <v>-0.9</v>
      </c>
      <c r="H321" s="5">
        <v>-0.0243</v>
      </c>
      <c r="I321" s="3">
        <v>972</v>
      </c>
      <c r="J321" s="7">
        <v>35429</v>
      </c>
      <c r="K321" s="3">
        <v>0</v>
      </c>
      <c r="M321" s="13">
        <f t="shared" si="21"/>
        <v>36.87</v>
      </c>
      <c r="N321" s="13">
        <f t="shared" si="22"/>
        <v>36.86</v>
      </c>
      <c r="O321" s="13">
        <f t="shared" si="23"/>
        <v>37.7275</v>
      </c>
      <c r="P321" s="13">
        <f t="shared" si="24"/>
        <v>34.9866666666667</v>
      </c>
    </row>
    <row r="322" spans="1:16">
      <c r="A322" s="27">
        <f t="shared" si="20"/>
        <v>5</v>
      </c>
      <c r="B322" s="2">
        <v>42922</v>
      </c>
      <c r="C322" s="3">
        <v>37.2</v>
      </c>
      <c r="D322" s="3">
        <v>37.25</v>
      </c>
      <c r="E322" s="3">
        <v>36.75</v>
      </c>
      <c r="F322" s="4">
        <v>37</v>
      </c>
      <c r="G322" s="4">
        <v>0.1</v>
      </c>
      <c r="H322" s="5">
        <v>0.0027</v>
      </c>
      <c r="I322" s="3">
        <v>537</v>
      </c>
      <c r="J322" s="7">
        <v>19897</v>
      </c>
      <c r="K322" s="3">
        <v>0</v>
      </c>
      <c r="M322" s="13">
        <f t="shared" si="21"/>
        <v>36.93</v>
      </c>
      <c r="N322" s="13">
        <f t="shared" si="22"/>
        <v>37.07</v>
      </c>
      <c r="O322" s="13">
        <f t="shared" si="23"/>
        <v>37.8925</v>
      </c>
      <c r="P322" s="13">
        <f t="shared" si="24"/>
        <v>34.925</v>
      </c>
    </row>
    <row r="323" spans="1:16">
      <c r="A323" s="27">
        <f t="shared" si="20"/>
        <v>4</v>
      </c>
      <c r="B323" s="2">
        <v>42921</v>
      </c>
      <c r="C323" s="3">
        <v>37.1</v>
      </c>
      <c r="D323" s="3">
        <v>37.25</v>
      </c>
      <c r="E323" s="3">
        <v>36.6</v>
      </c>
      <c r="F323" s="4">
        <v>36.9</v>
      </c>
      <c r="G323" s="4">
        <v>-0.15</v>
      </c>
      <c r="H323" s="5">
        <v>-0.004</v>
      </c>
      <c r="I323" s="3">
        <v>725</v>
      </c>
      <c r="J323" s="7">
        <v>26753</v>
      </c>
      <c r="K323" s="3">
        <v>0</v>
      </c>
      <c r="M323" s="13">
        <f t="shared" si="21"/>
        <v>36.65</v>
      </c>
      <c r="N323" s="13">
        <f t="shared" si="22"/>
        <v>37.2</v>
      </c>
      <c r="O323" s="13">
        <f t="shared" si="23"/>
        <v>37.9775</v>
      </c>
      <c r="P323" s="13">
        <f t="shared" si="24"/>
        <v>34.8333333333333</v>
      </c>
    </row>
    <row r="324" spans="1:16">
      <c r="A324" s="27">
        <f t="shared" si="20"/>
        <v>3</v>
      </c>
      <c r="B324" s="2">
        <v>42920</v>
      </c>
      <c r="C324" s="3">
        <v>37.4</v>
      </c>
      <c r="D324" s="3">
        <v>37.55</v>
      </c>
      <c r="E324" s="3">
        <v>36.8</v>
      </c>
      <c r="F324" s="4">
        <v>37.05</v>
      </c>
      <c r="G324" s="4">
        <v>-0.25</v>
      </c>
      <c r="H324" s="5">
        <v>-0.0067</v>
      </c>
      <c r="I324" s="3">
        <v>977</v>
      </c>
      <c r="J324" s="7">
        <v>36316</v>
      </c>
      <c r="K324" s="3">
        <v>0</v>
      </c>
      <c r="M324" s="13">
        <f t="shared" si="21"/>
        <v>36.63</v>
      </c>
      <c r="N324" s="13">
        <f t="shared" si="22"/>
        <v>37.41</v>
      </c>
      <c r="O324" s="13">
        <f t="shared" si="23"/>
        <v>38.0625</v>
      </c>
      <c r="P324" s="13">
        <f t="shared" si="24"/>
        <v>34.755</v>
      </c>
    </row>
    <row r="325" spans="1:16">
      <c r="A325" s="27">
        <f t="shared" ref="A325:A388" si="25">WEEKDAY(B325,1)</f>
        <v>2</v>
      </c>
      <c r="B325" s="2">
        <v>42919</v>
      </c>
      <c r="C325" s="3">
        <v>36.4</v>
      </c>
      <c r="D325" s="3">
        <v>37.4</v>
      </c>
      <c r="E325" s="3">
        <v>36.2</v>
      </c>
      <c r="F325" s="4">
        <v>37.3</v>
      </c>
      <c r="G325" s="4">
        <v>0.9</v>
      </c>
      <c r="H325" s="5">
        <v>0.0247</v>
      </c>
      <c r="I325" s="7">
        <v>1987</v>
      </c>
      <c r="J325" s="7">
        <v>73492</v>
      </c>
      <c r="K325" s="3">
        <v>0</v>
      </c>
      <c r="M325" s="13">
        <f t="shared" ref="M325:M388" si="26">SUM(F325:F329)/5</f>
        <v>36.65</v>
      </c>
      <c r="N325" s="13">
        <f t="shared" ref="N325:N388" si="27">SUM(F325:F334)/10</f>
        <v>37.57</v>
      </c>
      <c r="O325" s="13">
        <f t="shared" ref="O325:O388" si="28">SUM(F325:F344)/20</f>
        <v>38.12</v>
      </c>
      <c r="P325" s="13">
        <f t="shared" ref="P325:P353" si="29">SUM(F325:F384)/60</f>
        <v>34.6575</v>
      </c>
    </row>
    <row r="326" spans="1:16">
      <c r="A326" s="27">
        <f t="shared" si="25"/>
        <v>6</v>
      </c>
      <c r="B326" s="2">
        <v>42916</v>
      </c>
      <c r="C326" s="3">
        <v>35.25</v>
      </c>
      <c r="D326" s="3">
        <v>36.4</v>
      </c>
      <c r="E326" s="3">
        <v>34.75</v>
      </c>
      <c r="F326" s="4">
        <v>36.4</v>
      </c>
      <c r="G326" s="4">
        <v>0.8</v>
      </c>
      <c r="H326" s="5">
        <v>0.0225</v>
      </c>
      <c r="I326" s="7">
        <v>1810</v>
      </c>
      <c r="J326" s="7">
        <v>64752</v>
      </c>
      <c r="K326" s="3">
        <v>0</v>
      </c>
      <c r="M326" s="13">
        <f t="shared" si="26"/>
        <v>36.85</v>
      </c>
      <c r="N326" s="13">
        <f t="shared" si="27"/>
        <v>37.68</v>
      </c>
      <c r="O326" s="13">
        <f t="shared" si="28"/>
        <v>38.16</v>
      </c>
      <c r="P326" s="13">
        <f t="shared" si="29"/>
        <v>34.55</v>
      </c>
    </row>
    <row r="327" spans="1:16">
      <c r="A327" s="27">
        <f t="shared" si="25"/>
        <v>5</v>
      </c>
      <c r="B327" s="2">
        <v>42915</v>
      </c>
      <c r="C327" s="3">
        <v>37.15</v>
      </c>
      <c r="D327" s="3">
        <v>37.2</v>
      </c>
      <c r="E327" s="3">
        <v>35.6</v>
      </c>
      <c r="F327" s="4">
        <v>35.6</v>
      </c>
      <c r="G327" s="4">
        <v>-1.2</v>
      </c>
      <c r="H327" s="5">
        <v>-0.0326</v>
      </c>
      <c r="I327" s="7">
        <v>1912</v>
      </c>
      <c r="J327" s="7">
        <v>69305</v>
      </c>
      <c r="K327" s="3">
        <v>0</v>
      </c>
      <c r="M327" s="13">
        <f t="shared" si="26"/>
        <v>37.21</v>
      </c>
      <c r="N327" s="13">
        <f t="shared" si="27"/>
        <v>37.84</v>
      </c>
      <c r="O327" s="13">
        <f t="shared" si="28"/>
        <v>38.1975</v>
      </c>
      <c r="P327" s="13">
        <f t="shared" si="29"/>
        <v>34.4566666666667</v>
      </c>
    </row>
    <row r="328" spans="1:16">
      <c r="A328" s="27">
        <f t="shared" si="25"/>
        <v>4</v>
      </c>
      <c r="B328" s="2">
        <v>42914</v>
      </c>
      <c r="C328" s="3">
        <v>37.15</v>
      </c>
      <c r="D328" s="3">
        <v>37.15</v>
      </c>
      <c r="E328" s="3">
        <v>36.45</v>
      </c>
      <c r="F328" s="4">
        <v>36.8</v>
      </c>
      <c r="G328" s="4">
        <v>-0.35</v>
      </c>
      <c r="H328" s="5">
        <v>-0.0094</v>
      </c>
      <c r="I328" s="7">
        <v>1522</v>
      </c>
      <c r="J328" s="7">
        <v>55891</v>
      </c>
      <c r="K328" s="3">
        <v>0</v>
      </c>
      <c r="M328" s="13">
        <f t="shared" si="26"/>
        <v>37.75</v>
      </c>
      <c r="N328" s="13">
        <f t="shared" si="27"/>
        <v>38.12</v>
      </c>
      <c r="O328" s="13">
        <f t="shared" si="28"/>
        <v>38.29</v>
      </c>
      <c r="P328" s="13">
        <f t="shared" si="29"/>
        <v>34.3783333333333</v>
      </c>
    </row>
    <row r="329" spans="1:16">
      <c r="A329" s="27">
        <f t="shared" si="25"/>
        <v>3</v>
      </c>
      <c r="B329" s="2">
        <v>42913</v>
      </c>
      <c r="C329" s="3">
        <v>38.5</v>
      </c>
      <c r="D329" s="3">
        <v>38.5</v>
      </c>
      <c r="E329" s="3">
        <v>37.1</v>
      </c>
      <c r="F329" s="4">
        <v>37.15</v>
      </c>
      <c r="G329" s="4">
        <v>-1.15</v>
      </c>
      <c r="H329" s="5">
        <v>-0.03</v>
      </c>
      <c r="I329" s="7">
        <v>2569</v>
      </c>
      <c r="J329" s="7">
        <v>96168</v>
      </c>
      <c r="K329" s="3">
        <v>0</v>
      </c>
      <c r="M329" s="13">
        <f t="shared" si="26"/>
        <v>38.19</v>
      </c>
      <c r="N329" s="13">
        <f t="shared" si="27"/>
        <v>38.195</v>
      </c>
      <c r="O329" s="13">
        <f t="shared" si="28"/>
        <v>38.365</v>
      </c>
      <c r="P329" s="13">
        <f t="shared" si="29"/>
        <v>34.2766666666667</v>
      </c>
    </row>
    <row r="330" spans="1:16">
      <c r="A330" s="27">
        <f t="shared" si="25"/>
        <v>2</v>
      </c>
      <c r="B330" s="2">
        <v>42912</v>
      </c>
      <c r="C330" s="3">
        <v>38.45</v>
      </c>
      <c r="D330" s="3">
        <v>38.65</v>
      </c>
      <c r="E330" s="3">
        <v>38</v>
      </c>
      <c r="F330" s="4">
        <v>38.3</v>
      </c>
      <c r="G330" s="4">
        <v>0.1</v>
      </c>
      <c r="H330" s="5">
        <v>0.0026</v>
      </c>
      <c r="I330" s="7">
        <v>1401</v>
      </c>
      <c r="J330" s="7">
        <v>53563</v>
      </c>
      <c r="K330" s="3">
        <v>0</v>
      </c>
      <c r="M330" s="13">
        <f t="shared" si="26"/>
        <v>38.49</v>
      </c>
      <c r="N330" s="13">
        <f t="shared" si="27"/>
        <v>38.41</v>
      </c>
      <c r="O330" s="13">
        <f t="shared" si="28"/>
        <v>38.4175</v>
      </c>
      <c r="P330" s="13">
        <f t="shared" si="29"/>
        <v>34.1733333333333</v>
      </c>
    </row>
    <row r="331" spans="1:16">
      <c r="A331" s="27">
        <f t="shared" si="25"/>
        <v>6</v>
      </c>
      <c r="B331" s="2">
        <v>42909</v>
      </c>
      <c r="C331" s="3">
        <v>38.4</v>
      </c>
      <c r="D331" s="3">
        <v>39.35</v>
      </c>
      <c r="E331" s="3">
        <v>38.2</v>
      </c>
      <c r="F331" s="4">
        <v>38.2</v>
      </c>
      <c r="G331" s="4">
        <v>-0.1</v>
      </c>
      <c r="H331" s="5">
        <v>-0.0026</v>
      </c>
      <c r="I331" s="7">
        <v>2700</v>
      </c>
      <c r="J331" s="7">
        <v>104722</v>
      </c>
      <c r="K331" s="3">
        <v>0</v>
      </c>
      <c r="M331" s="13">
        <f t="shared" si="26"/>
        <v>38.51</v>
      </c>
      <c r="N331" s="13">
        <f t="shared" si="27"/>
        <v>38.595</v>
      </c>
      <c r="O331" s="13">
        <f t="shared" si="28"/>
        <v>38.4025</v>
      </c>
      <c r="P331" s="13">
        <f t="shared" si="29"/>
        <v>34.045</v>
      </c>
    </row>
    <row r="332" spans="1:16">
      <c r="A332" s="27">
        <f t="shared" si="25"/>
        <v>5</v>
      </c>
      <c r="B332" s="2">
        <v>42908</v>
      </c>
      <c r="C332" s="3">
        <v>39</v>
      </c>
      <c r="D332" s="3">
        <v>39.05</v>
      </c>
      <c r="E332" s="3">
        <v>38</v>
      </c>
      <c r="F332" s="4">
        <v>38.3</v>
      </c>
      <c r="G332" s="4">
        <v>-0.7</v>
      </c>
      <c r="H332" s="5">
        <v>-0.0179</v>
      </c>
      <c r="I332" s="7">
        <v>1506</v>
      </c>
      <c r="J332" s="7">
        <v>57864</v>
      </c>
      <c r="K332" s="3">
        <v>0</v>
      </c>
      <c r="M332" s="13">
        <f t="shared" si="26"/>
        <v>38.47</v>
      </c>
      <c r="N332" s="13">
        <f t="shared" si="27"/>
        <v>38.715</v>
      </c>
      <c r="O332" s="13">
        <f t="shared" si="28"/>
        <v>38.335</v>
      </c>
      <c r="P332" s="13">
        <f t="shared" si="29"/>
        <v>33.9275</v>
      </c>
    </row>
    <row r="333" spans="1:16">
      <c r="A333" s="27">
        <f t="shared" si="25"/>
        <v>4</v>
      </c>
      <c r="B333" s="2">
        <v>42907</v>
      </c>
      <c r="C333" s="3">
        <v>39.3</v>
      </c>
      <c r="D333" s="3">
        <v>39.7</v>
      </c>
      <c r="E333" s="3">
        <v>38.5</v>
      </c>
      <c r="F333" s="4">
        <v>39</v>
      </c>
      <c r="G333" s="4">
        <v>0.35</v>
      </c>
      <c r="H333" s="5">
        <v>0.0091</v>
      </c>
      <c r="I333" s="7">
        <v>4000</v>
      </c>
      <c r="J333" s="7">
        <v>156716</v>
      </c>
      <c r="K333" s="3">
        <v>0</v>
      </c>
      <c r="M333" s="13">
        <f t="shared" si="26"/>
        <v>38.49</v>
      </c>
      <c r="N333" s="13">
        <f t="shared" si="27"/>
        <v>38.755</v>
      </c>
      <c r="O333" s="13">
        <f t="shared" si="28"/>
        <v>38.2625</v>
      </c>
      <c r="P333" s="13">
        <f t="shared" si="29"/>
        <v>33.8191666666667</v>
      </c>
    </row>
    <row r="334" spans="1:16">
      <c r="A334" s="27">
        <f t="shared" si="25"/>
        <v>3</v>
      </c>
      <c r="B334" s="2">
        <v>42906</v>
      </c>
      <c r="C334" s="3">
        <v>38.8</v>
      </c>
      <c r="D334" s="3">
        <v>39.15</v>
      </c>
      <c r="E334" s="3">
        <v>38.45</v>
      </c>
      <c r="F334" s="4">
        <v>38.65</v>
      </c>
      <c r="G334" s="4">
        <v>0.25</v>
      </c>
      <c r="H334" s="5">
        <v>0.0065</v>
      </c>
      <c r="I334" s="7">
        <v>2078</v>
      </c>
      <c r="J334" s="7">
        <v>80676</v>
      </c>
      <c r="K334" s="3">
        <v>0</v>
      </c>
      <c r="M334" s="13">
        <f t="shared" si="26"/>
        <v>38.2</v>
      </c>
      <c r="N334" s="13">
        <f t="shared" si="27"/>
        <v>38.715</v>
      </c>
      <c r="O334" s="13">
        <f t="shared" si="28"/>
        <v>38.11</v>
      </c>
      <c r="P334" s="13">
        <f t="shared" si="29"/>
        <v>33.6591666666667</v>
      </c>
    </row>
    <row r="335" spans="1:16">
      <c r="A335" s="27">
        <f t="shared" si="25"/>
        <v>2</v>
      </c>
      <c r="B335" s="2">
        <v>42905</v>
      </c>
      <c r="C335" s="3">
        <v>38</v>
      </c>
      <c r="D335" s="3">
        <v>38.7</v>
      </c>
      <c r="E335" s="3">
        <v>37.9</v>
      </c>
      <c r="F335" s="4">
        <v>38.4</v>
      </c>
      <c r="G335" s="4">
        <v>0.4</v>
      </c>
      <c r="H335" s="5">
        <v>0.0105</v>
      </c>
      <c r="I335" s="7">
        <v>1233</v>
      </c>
      <c r="J335" s="7">
        <v>47138</v>
      </c>
      <c r="K335" s="3">
        <v>0</v>
      </c>
      <c r="M335" s="13">
        <f t="shared" si="26"/>
        <v>38.33</v>
      </c>
      <c r="N335" s="13">
        <f t="shared" si="27"/>
        <v>38.67</v>
      </c>
      <c r="O335" s="13">
        <f t="shared" si="28"/>
        <v>37.975</v>
      </c>
      <c r="P335" s="13">
        <f t="shared" si="29"/>
        <v>33.5025</v>
      </c>
    </row>
    <row r="336" spans="1:16">
      <c r="A336" s="27">
        <f t="shared" si="25"/>
        <v>6</v>
      </c>
      <c r="B336" s="2">
        <v>42902</v>
      </c>
      <c r="C336" s="3">
        <v>38.4</v>
      </c>
      <c r="D336" s="3">
        <v>38.7</v>
      </c>
      <c r="E336" s="3">
        <v>38</v>
      </c>
      <c r="F336" s="4">
        <v>38</v>
      </c>
      <c r="G336" s="4">
        <v>-0.4</v>
      </c>
      <c r="H336" s="5">
        <v>-0.0104</v>
      </c>
      <c r="I336" s="7">
        <v>1237</v>
      </c>
      <c r="J336" s="7">
        <v>47500</v>
      </c>
      <c r="K336" s="3">
        <v>0</v>
      </c>
      <c r="M336" s="13">
        <f t="shared" si="26"/>
        <v>38.68</v>
      </c>
      <c r="N336" s="13">
        <f t="shared" si="27"/>
        <v>38.64</v>
      </c>
      <c r="O336" s="13">
        <f t="shared" si="28"/>
        <v>37.775</v>
      </c>
      <c r="P336" s="13">
        <f t="shared" si="29"/>
        <v>33.3491666666667</v>
      </c>
    </row>
    <row r="337" spans="1:16">
      <c r="A337" s="27">
        <f t="shared" si="25"/>
        <v>5</v>
      </c>
      <c r="B337" s="2">
        <v>42901</v>
      </c>
      <c r="C337" s="3">
        <v>37.7</v>
      </c>
      <c r="D337" s="3">
        <v>38.5</v>
      </c>
      <c r="E337" s="3">
        <v>37.5</v>
      </c>
      <c r="F337" s="4">
        <v>38.4</v>
      </c>
      <c r="G337" s="4">
        <v>0.85</v>
      </c>
      <c r="H337" s="5">
        <v>0.0226</v>
      </c>
      <c r="I337" s="7">
        <v>1734</v>
      </c>
      <c r="J337" s="7">
        <v>65955</v>
      </c>
      <c r="K337" s="3">
        <v>0</v>
      </c>
      <c r="M337" s="13">
        <f t="shared" si="26"/>
        <v>38.96</v>
      </c>
      <c r="N337" s="13">
        <f t="shared" si="27"/>
        <v>38.555</v>
      </c>
      <c r="O337" s="13">
        <f t="shared" si="28"/>
        <v>37.5525</v>
      </c>
      <c r="P337" s="13">
        <f t="shared" si="29"/>
        <v>33.1991666666667</v>
      </c>
    </row>
    <row r="338" spans="1:16">
      <c r="A338" s="27">
        <f t="shared" si="25"/>
        <v>4</v>
      </c>
      <c r="B338" s="2">
        <v>42900</v>
      </c>
      <c r="C338" s="3">
        <v>39.3</v>
      </c>
      <c r="D338" s="3">
        <v>39.6</v>
      </c>
      <c r="E338" s="3">
        <v>37.5</v>
      </c>
      <c r="F338" s="4">
        <v>37.55</v>
      </c>
      <c r="G338" s="4">
        <v>-1.75</v>
      </c>
      <c r="H338" s="5">
        <v>-0.0445</v>
      </c>
      <c r="I338" s="7">
        <v>3935</v>
      </c>
      <c r="J338" s="7">
        <v>150012</v>
      </c>
      <c r="K338" s="3">
        <v>0</v>
      </c>
      <c r="M338" s="13">
        <f t="shared" si="26"/>
        <v>39.02</v>
      </c>
      <c r="N338" s="13">
        <f t="shared" si="27"/>
        <v>38.46</v>
      </c>
      <c r="O338" s="13">
        <f t="shared" si="28"/>
        <v>37.3025</v>
      </c>
      <c r="P338" s="13">
        <f t="shared" si="29"/>
        <v>33.0425</v>
      </c>
    </row>
    <row r="339" spans="1:16">
      <c r="A339" s="27">
        <f t="shared" si="25"/>
        <v>3</v>
      </c>
      <c r="B339" s="2">
        <v>42899</v>
      </c>
      <c r="C339" s="3">
        <v>40.25</v>
      </c>
      <c r="D339" s="3">
        <v>40.4</v>
      </c>
      <c r="E339" s="3">
        <v>39.3</v>
      </c>
      <c r="F339" s="4">
        <v>39.3</v>
      </c>
      <c r="G339" s="4">
        <v>-0.85</v>
      </c>
      <c r="H339" s="5">
        <v>-0.0212</v>
      </c>
      <c r="I339" s="7">
        <v>2838</v>
      </c>
      <c r="J339" s="7">
        <v>112567</v>
      </c>
      <c r="K339" s="3">
        <v>0</v>
      </c>
      <c r="M339" s="13">
        <f t="shared" si="26"/>
        <v>39.23</v>
      </c>
      <c r="N339" s="13">
        <f t="shared" si="27"/>
        <v>38.535</v>
      </c>
      <c r="O339" s="13">
        <f t="shared" si="28"/>
        <v>37.0275</v>
      </c>
      <c r="P339" s="13">
        <f t="shared" si="29"/>
        <v>32.9083333333333</v>
      </c>
    </row>
    <row r="340" spans="1:16">
      <c r="A340" s="27">
        <f t="shared" si="25"/>
        <v>2</v>
      </c>
      <c r="B340" s="2">
        <v>42898</v>
      </c>
      <c r="C340" s="3">
        <v>39</v>
      </c>
      <c r="D340" s="3">
        <v>40.4</v>
      </c>
      <c r="E340" s="3">
        <v>38.85</v>
      </c>
      <c r="F340" s="4">
        <v>40.15</v>
      </c>
      <c r="G340" s="4">
        <v>0.75</v>
      </c>
      <c r="H340" s="5">
        <v>0.019</v>
      </c>
      <c r="I340" s="7">
        <v>4097</v>
      </c>
      <c r="J340" s="7">
        <v>163670</v>
      </c>
      <c r="K340" s="3">
        <v>0</v>
      </c>
      <c r="M340" s="13">
        <f t="shared" si="26"/>
        <v>39.01</v>
      </c>
      <c r="N340" s="13">
        <f t="shared" si="27"/>
        <v>38.425</v>
      </c>
      <c r="O340" s="13">
        <f t="shared" si="28"/>
        <v>36.6775</v>
      </c>
      <c r="P340" s="13">
        <f t="shared" si="29"/>
        <v>32.745</v>
      </c>
    </row>
    <row r="341" spans="1:16">
      <c r="A341" s="27">
        <f t="shared" si="25"/>
        <v>6</v>
      </c>
      <c r="B341" s="2">
        <v>42895</v>
      </c>
      <c r="C341" s="3">
        <v>38.95</v>
      </c>
      <c r="D341" s="3">
        <v>39.45</v>
      </c>
      <c r="E341" s="3">
        <v>38.8</v>
      </c>
      <c r="F341" s="4">
        <v>39.4</v>
      </c>
      <c r="G341" s="4">
        <v>0.7</v>
      </c>
      <c r="H341" s="5">
        <v>0.0181</v>
      </c>
      <c r="I341" s="7">
        <v>3028</v>
      </c>
      <c r="J341" s="7">
        <v>118658</v>
      </c>
      <c r="K341" s="3">
        <v>0</v>
      </c>
      <c r="M341" s="13">
        <f t="shared" si="26"/>
        <v>38.6</v>
      </c>
      <c r="N341" s="13">
        <f t="shared" si="27"/>
        <v>38.21</v>
      </c>
      <c r="O341" s="13">
        <f t="shared" si="28"/>
        <v>36.25</v>
      </c>
      <c r="P341" s="13">
        <f t="shared" si="29"/>
        <v>32.565</v>
      </c>
    </row>
    <row r="342" spans="1:16">
      <c r="A342" s="27">
        <f t="shared" si="25"/>
        <v>5</v>
      </c>
      <c r="B342" s="2">
        <v>42894</v>
      </c>
      <c r="C342" s="3">
        <v>39</v>
      </c>
      <c r="D342" s="3">
        <v>39.15</v>
      </c>
      <c r="E342" s="3">
        <v>38.6</v>
      </c>
      <c r="F342" s="4">
        <v>38.7</v>
      </c>
      <c r="G342" s="4">
        <v>0.1</v>
      </c>
      <c r="H342" s="5">
        <v>0.0026</v>
      </c>
      <c r="I342" s="7">
        <v>2295</v>
      </c>
      <c r="J342" s="7">
        <v>89145</v>
      </c>
      <c r="K342" s="3">
        <v>0</v>
      </c>
      <c r="M342" s="13">
        <f t="shared" si="26"/>
        <v>38.15</v>
      </c>
      <c r="N342" s="13">
        <f t="shared" si="27"/>
        <v>37.955</v>
      </c>
      <c r="O342" s="13">
        <f t="shared" si="28"/>
        <v>35.865</v>
      </c>
      <c r="P342" s="13">
        <f t="shared" si="29"/>
        <v>32.39</v>
      </c>
    </row>
    <row r="343" spans="1:16">
      <c r="A343" s="27">
        <f t="shared" si="25"/>
        <v>4</v>
      </c>
      <c r="B343" s="2">
        <v>42893</v>
      </c>
      <c r="C343" s="3">
        <v>38.35</v>
      </c>
      <c r="D343" s="3">
        <v>39.4</v>
      </c>
      <c r="E343" s="3">
        <v>37.95</v>
      </c>
      <c r="F343" s="4">
        <v>38.6</v>
      </c>
      <c r="G343" s="4">
        <v>0.4</v>
      </c>
      <c r="H343" s="5">
        <v>0.0105</v>
      </c>
      <c r="I343" s="7">
        <v>3984</v>
      </c>
      <c r="J343" s="7">
        <v>154381</v>
      </c>
      <c r="K343" s="3">
        <v>0</v>
      </c>
      <c r="M343" s="13">
        <f t="shared" si="26"/>
        <v>37.9</v>
      </c>
      <c r="N343" s="13">
        <f t="shared" si="27"/>
        <v>37.77</v>
      </c>
      <c r="O343" s="13">
        <f t="shared" si="28"/>
        <v>35.5025</v>
      </c>
      <c r="P343" s="13">
        <f t="shared" si="29"/>
        <v>32.2316666666667</v>
      </c>
    </row>
    <row r="344" spans="1:16">
      <c r="A344" s="27">
        <f t="shared" si="25"/>
        <v>3</v>
      </c>
      <c r="B344" s="2">
        <v>42892</v>
      </c>
      <c r="C344" s="3">
        <v>38.5</v>
      </c>
      <c r="D344" s="3">
        <v>38.9</v>
      </c>
      <c r="E344" s="3">
        <v>38.15</v>
      </c>
      <c r="F344" s="4">
        <v>38.2</v>
      </c>
      <c r="G344" s="4">
        <v>0.1</v>
      </c>
      <c r="H344" s="5">
        <v>0.0026</v>
      </c>
      <c r="I344" s="7">
        <v>2991</v>
      </c>
      <c r="J344" s="7">
        <v>115352</v>
      </c>
      <c r="K344" s="3">
        <v>0</v>
      </c>
      <c r="M344" s="13">
        <f t="shared" si="26"/>
        <v>37.84</v>
      </c>
      <c r="N344" s="13">
        <f t="shared" si="27"/>
        <v>37.505</v>
      </c>
      <c r="O344" s="13">
        <f t="shared" si="28"/>
        <v>35.105</v>
      </c>
      <c r="P344" s="13">
        <f t="shared" si="29"/>
        <v>32.075</v>
      </c>
    </row>
    <row r="345" spans="1:16">
      <c r="A345" s="27">
        <f t="shared" si="25"/>
        <v>2</v>
      </c>
      <c r="B345" s="2">
        <v>42891</v>
      </c>
      <c r="C345" s="3">
        <v>37.5</v>
      </c>
      <c r="D345" s="3">
        <v>38.1</v>
      </c>
      <c r="E345" s="3">
        <v>37</v>
      </c>
      <c r="F345" s="4">
        <v>38.1</v>
      </c>
      <c r="G345" s="4">
        <v>0.95</v>
      </c>
      <c r="H345" s="5">
        <v>0.0256</v>
      </c>
      <c r="I345" s="7">
        <v>2042</v>
      </c>
      <c r="J345" s="7">
        <v>77021</v>
      </c>
      <c r="K345" s="3">
        <v>0</v>
      </c>
      <c r="M345" s="13">
        <f t="shared" si="26"/>
        <v>37.84</v>
      </c>
      <c r="N345" s="13">
        <f t="shared" si="27"/>
        <v>37.28</v>
      </c>
      <c r="O345" s="13">
        <f t="shared" si="28"/>
        <v>34.7875</v>
      </c>
      <c r="P345" s="13">
        <f t="shared" si="29"/>
        <v>31.9241666666667</v>
      </c>
    </row>
    <row r="346" spans="1:16">
      <c r="A346" s="27">
        <f t="shared" si="25"/>
        <v>7</v>
      </c>
      <c r="B346" s="2">
        <v>42889</v>
      </c>
      <c r="C346" s="3">
        <v>37.5</v>
      </c>
      <c r="D346" s="3">
        <v>37.6</v>
      </c>
      <c r="E346" s="3">
        <v>36.6</v>
      </c>
      <c r="F346" s="4">
        <v>37.15</v>
      </c>
      <c r="G346" s="4">
        <v>-0.3</v>
      </c>
      <c r="H346" s="5">
        <v>-0.008</v>
      </c>
      <c r="I346" s="7">
        <v>1998</v>
      </c>
      <c r="J346" s="7">
        <v>73749</v>
      </c>
      <c r="K346" s="3">
        <v>0</v>
      </c>
      <c r="M346" s="13">
        <f t="shared" si="26"/>
        <v>37.82</v>
      </c>
      <c r="N346" s="13">
        <f t="shared" si="27"/>
        <v>36.91</v>
      </c>
      <c r="O346" s="13">
        <f t="shared" si="28"/>
        <v>34.47</v>
      </c>
      <c r="P346" s="13">
        <f t="shared" si="29"/>
        <v>31.7775</v>
      </c>
    </row>
    <row r="347" spans="1:16">
      <c r="A347" s="27">
        <f t="shared" si="25"/>
        <v>6</v>
      </c>
      <c r="B347" s="2">
        <v>42888</v>
      </c>
      <c r="C347" s="3">
        <v>38.5</v>
      </c>
      <c r="D347" s="3">
        <v>38.55</v>
      </c>
      <c r="E347" s="3">
        <v>37.45</v>
      </c>
      <c r="F347" s="4">
        <v>37.45</v>
      </c>
      <c r="G347" s="4">
        <v>-0.85</v>
      </c>
      <c r="H347" s="5">
        <v>-0.0222</v>
      </c>
      <c r="I347" s="7">
        <v>2327</v>
      </c>
      <c r="J347" s="7">
        <v>87964</v>
      </c>
      <c r="K347" s="3">
        <v>0</v>
      </c>
      <c r="M347" s="13">
        <f t="shared" si="26"/>
        <v>37.76</v>
      </c>
      <c r="N347" s="13">
        <f t="shared" si="27"/>
        <v>36.55</v>
      </c>
      <c r="O347" s="13">
        <f t="shared" si="28"/>
        <v>34.19</v>
      </c>
      <c r="P347" s="13">
        <f t="shared" si="29"/>
        <v>31.64</v>
      </c>
    </row>
    <row r="348" spans="1:16">
      <c r="A348" s="27">
        <f t="shared" si="25"/>
        <v>5</v>
      </c>
      <c r="B348" s="2">
        <v>42887</v>
      </c>
      <c r="C348" s="3">
        <v>38.55</v>
      </c>
      <c r="D348" s="3">
        <v>38.7</v>
      </c>
      <c r="E348" s="3">
        <v>37.8</v>
      </c>
      <c r="F348" s="4">
        <v>38.3</v>
      </c>
      <c r="G348" s="4">
        <v>0.1</v>
      </c>
      <c r="H348" s="5">
        <v>0.0026</v>
      </c>
      <c r="I348" s="7">
        <v>2899</v>
      </c>
      <c r="J348" s="7">
        <v>110469</v>
      </c>
      <c r="K348" s="3">
        <v>0</v>
      </c>
      <c r="M348" s="13">
        <f t="shared" si="26"/>
        <v>37.64</v>
      </c>
      <c r="N348" s="13">
        <f t="shared" si="27"/>
        <v>36.145</v>
      </c>
      <c r="O348" s="13">
        <f t="shared" si="28"/>
        <v>33.91</v>
      </c>
      <c r="P348" s="13">
        <f t="shared" si="29"/>
        <v>31.4975</v>
      </c>
    </row>
    <row r="349" spans="1:16">
      <c r="A349" s="27">
        <f t="shared" si="25"/>
        <v>4</v>
      </c>
      <c r="B349" s="2">
        <v>42886</v>
      </c>
      <c r="C349" s="3">
        <v>38.55</v>
      </c>
      <c r="D349" s="3">
        <v>39.35</v>
      </c>
      <c r="E349" s="3">
        <v>38</v>
      </c>
      <c r="F349" s="4">
        <v>38.2</v>
      </c>
      <c r="G349" s="4">
        <v>0.2</v>
      </c>
      <c r="H349" s="5">
        <v>0.0053</v>
      </c>
      <c r="I349" s="7">
        <v>4832</v>
      </c>
      <c r="J349" s="7">
        <v>185706</v>
      </c>
      <c r="K349" s="3">
        <v>0</v>
      </c>
      <c r="M349" s="13">
        <f t="shared" si="26"/>
        <v>37.17</v>
      </c>
      <c r="N349" s="13">
        <f t="shared" si="27"/>
        <v>35.52</v>
      </c>
      <c r="O349" s="13">
        <f t="shared" si="28"/>
        <v>33.585</v>
      </c>
      <c r="P349" s="13">
        <f t="shared" si="29"/>
        <v>31.3391666666667</v>
      </c>
    </row>
    <row r="350" spans="1:16">
      <c r="A350" s="27">
        <f t="shared" si="25"/>
        <v>6</v>
      </c>
      <c r="B350" s="2">
        <v>42881</v>
      </c>
      <c r="C350" s="3">
        <v>37.35</v>
      </c>
      <c r="D350" s="3">
        <v>38.4</v>
      </c>
      <c r="E350" s="3">
        <v>36.95</v>
      </c>
      <c r="F350" s="4">
        <v>38</v>
      </c>
      <c r="G350" s="4">
        <v>1.15</v>
      </c>
      <c r="H350" s="5">
        <v>0.0312</v>
      </c>
      <c r="I350" s="7">
        <v>6436</v>
      </c>
      <c r="J350" s="7">
        <v>242503</v>
      </c>
      <c r="K350" s="3">
        <v>0</v>
      </c>
      <c r="M350" s="13">
        <f t="shared" si="26"/>
        <v>36.72</v>
      </c>
      <c r="N350" s="13">
        <f t="shared" si="27"/>
        <v>34.93</v>
      </c>
      <c r="O350" s="13">
        <f t="shared" si="28"/>
        <v>33.2375</v>
      </c>
      <c r="P350" s="13">
        <f t="shared" si="29"/>
        <v>31.1833333333333</v>
      </c>
    </row>
    <row r="351" spans="1:16">
      <c r="A351" s="27">
        <f t="shared" si="25"/>
        <v>5</v>
      </c>
      <c r="B351" s="2">
        <v>42880</v>
      </c>
      <c r="C351" s="3">
        <v>37.45</v>
      </c>
      <c r="D351" s="3">
        <v>39.35</v>
      </c>
      <c r="E351" s="3">
        <v>36</v>
      </c>
      <c r="F351" s="3">
        <v>36.85</v>
      </c>
      <c r="G351" s="3">
        <v>0</v>
      </c>
      <c r="H351" s="6">
        <v>0</v>
      </c>
      <c r="I351" s="7">
        <v>10271</v>
      </c>
      <c r="J351" s="7">
        <v>388500</v>
      </c>
      <c r="K351" s="3">
        <v>0</v>
      </c>
      <c r="M351" s="13">
        <f t="shared" si="26"/>
        <v>36</v>
      </c>
      <c r="N351" s="13">
        <f t="shared" si="27"/>
        <v>34.29</v>
      </c>
      <c r="O351" s="13">
        <f t="shared" si="28"/>
        <v>32.9</v>
      </c>
      <c r="P351" s="13">
        <f t="shared" si="29"/>
        <v>31.0366666666667</v>
      </c>
    </row>
    <row r="352" spans="1:16">
      <c r="A352" s="27">
        <f t="shared" si="25"/>
        <v>4</v>
      </c>
      <c r="B352" s="2">
        <v>42879</v>
      </c>
      <c r="C352" s="3">
        <v>36</v>
      </c>
      <c r="D352" s="3">
        <v>36.85</v>
      </c>
      <c r="E352" s="3">
        <v>36</v>
      </c>
      <c r="F352" s="4">
        <v>36.85</v>
      </c>
      <c r="G352" s="4">
        <v>0.9</v>
      </c>
      <c r="H352" s="5">
        <v>0.025</v>
      </c>
      <c r="I352" s="7">
        <v>4274</v>
      </c>
      <c r="J352" s="7">
        <v>156033</v>
      </c>
      <c r="K352" s="3">
        <v>0</v>
      </c>
      <c r="M352" s="13">
        <f t="shared" si="26"/>
        <v>35.34</v>
      </c>
      <c r="N352" s="13">
        <f t="shared" si="27"/>
        <v>33.775</v>
      </c>
      <c r="O352" s="13">
        <f t="shared" si="28"/>
        <v>32.5775</v>
      </c>
      <c r="P352" s="13">
        <f t="shared" si="29"/>
        <v>30.9091666666667</v>
      </c>
    </row>
    <row r="353" spans="1:16">
      <c r="A353" s="27">
        <f t="shared" si="25"/>
        <v>3</v>
      </c>
      <c r="B353" s="2">
        <v>42878</v>
      </c>
      <c r="C353" s="3">
        <v>36.1</v>
      </c>
      <c r="D353" s="3">
        <v>37.45</v>
      </c>
      <c r="E353" s="3">
        <v>35.95</v>
      </c>
      <c r="F353" s="3">
        <v>35.95</v>
      </c>
      <c r="G353" s="3">
        <v>0</v>
      </c>
      <c r="H353" s="6">
        <v>0</v>
      </c>
      <c r="I353" s="7">
        <v>5602</v>
      </c>
      <c r="J353" s="7">
        <v>204616</v>
      </c>
      <c r="K353" s="3">
        <v>0</v>
      </c>
      <c r="M353" s="13">
        <f t="shared" si="26"/>
        <v>34.65</v>
      </c>
      <c r="N353" s="13">
        <f t="shared" si="27"/>
        <v>33.235</v>
      </c>
      <c r="O353" s="13">
        <f t="shared" si="28"/>
        <v>32.2525</v>
      </c>
      <c r="P353" s="13">
        <f t="shared" si="29"/>
        <v>30.7866666666667</v>
      </c>
    </row>
    <row r="354" spans="1:16">
      <c r="A354" s="27">
        <f t="shared" si="25"/>
        <v>2</v>
      </c>
      <c r="B354" s="2">
        <v>42877</v>
      </c>
      <c r="C354" s="3">
        <v>34.7</v>
      </c>
      <c r="D354" s="3">
        <v>36</v>
      </c>
      <c r="E354" s="3">
        <v>34.65</v>
      </c>
      <c r="F354" s="4">
        <v>35.95</v>
      </c>
      <c r="G354" s="4">
        <v>1.55</v>
      </c>
      <c r="H354" s="5">
        <v>0.0451</v>
      </c>
      <c r="I354" s="7">
        <v>3948</v>
      </c>
      <c r="J354" s="7">
        <v>139672</v>
      </c>
      <c r="K354" s="3">
        <v>0</v>
      </c>
      <c r="M354" s="13">
        <f t="shared" si="26"/>
        <v>33.87</v>
      </c>
      <c r="N354" s="13">
        <f t="shared" si="27"/>
        <v>32.705</v>
      </c>
      <c r="O354" s="13">
        <f t="shared" si="28"/>
        <v>31.97</v>
      </c>
      <c r="P354" s="13"/>
    </row>
    <row r="355" spans="1:16">
      <c r="A355" s="27">
        <f t="shared" si="25"/>
        <v>6</v>
      </c>
      <c r="B355" s="2">
        <v>42874</v>
      </c>
      <c r="C355" s="3">
        <v>33.9</v>
      </c>
      <c r="D355" s="3">
        <v>34.8</v>
      </c>
      <c r="E355" s="3">
        <v>33.55</v>
      </c>
      <c r="F355" s="4">
        <v>34.4</v>
      </c>
      <c r="G355" s="4">
        <v>0.85</v>
      </c>
      <c r="H355" s="5">
        <v>0.0253</v>
      </c>
      <c r="I355" s="7">
        <v>3097</v>
      </c>
      <c r="J355" s="7">
        <v>106059</v>
      </c>
      <c r="K355" s="3">
        <v>0</v>
      </c>
      <c r="M355" s="13">
        <f t="shared" si="26"/>
        <v>33.14</v>
      </c>
      <c r="N355" s="13">
        <f t="shared" si="27"/>
        <v>32.295</v>
      </c>
      <c r="O355" s="13">
        <f t="shared" si="28"/>
        <v>31.6925</v>
      </c>
      <c r="P355" s="13"/>
    </row>
    <row r="356" spans="1:16">
      <c r="A356" s="27">
        <f t="shared" si="25"/>
        <v>5</v>
      </c>
      <c r="B356" s="2">
        <v>42873</v>
      </c>
      <c r="C356" s="3">
        <v>32.95</v>
      </c>
      <c r="D356" s="3">
        <v>34.35</v>
      </c>
      <c r="E356" s="3">
        <v>32.5</v>
      </c>
      <c r="F356" s="4">
        <v>33.55</v>
      </c>
      <c r="G356" s="4">
        <v>0.15</v>
      </c>
      <c r="H356" s="5">
        <v>0.0045</v>
      </c>
      <c r="I356" s="7">
        <v>3637</v>
      </c>
      <c r="J356" s="7">
        <v>122632</v>
      </c>
      <c r="K356" s="3">
        <v>0</v>
      </c>
      <c r="M356" s="13">
        <f t="shared" si="26"/>
        <v>32.58</v>
      </c>
      <c r="N356" s="13">
        <f t="shared" si="27"/>
        <v>32.03</v>
      </c>
      <c r="O356" s="13">
        <f t="shared" si="28"/>
        <v>31.48</v>
      </c>
      <c r="P356" s="13"/>
    </row>
    <row r="357" spans="1:16">
      <c r="A357" s="27">
        <f t="shared" si="25"/>
        <v>4</v>
      </c>
      <c r="B357" s="2">
        <v>42872</v>
      </c>
      <c r="C357" s="3">
        <v>32.1</v>
      </c>
      <c r="D357" s="3">
        <v>33.45</v>
      </c>
      <c r="E357" s="3">
        <v>31.85</v>
      </c>
      <c r="F357" s="4">
        <v>33.4</v>
      </c>
      <c r="G357" s="4">
        <v>1.35</v>
      </c>
      <c r="H357" s="5">
        <v>0.0421</v>
      </c>
      <c r="I357" s="7">
        <v>3609</v>
      </c>
      <c r="J357" s="7">
        <v>118888</v>
      </c>
      <c r="K357" s="3">
        <v>0</v>
      </c>
      <c r="M357" s="13">
        <f t="shared" si="26"/>
        <v>32.21</v>
      </c>
      <c r="N357" s="13">
        <f t="shared" si="27"/>
        <v>31.83</v>
      </c>
      <c r="O357" s="13">
        <f t="shared" si="28"/>
        <v>31.3075</v>
      </c>
      <c r="P357" s="13"/>
    </row>
    <row r="358" spans="1:16">
      <c r="A358" s="27">
        <f t="shared" si="25"/>
        <v>3</v>
      </c>
      <c r="B358" s="2">
        <v>42871</v>
      </c>
      <c r="C358" s="3">
        <v>32.5</v>
      </c>
      <c r="D358" s="3">
        <v>32.6</v>
      </c>
      <c r="E358" s="3">
        <v>31.6</v>
      </c>
      <c r="F358" s="4">
        <v>32.05</v>
      </c>
      <c r="G358" s="4">
        <v>-0.25</v>
      </c>
      <c r="H358" s="5">
        <v>-0.0077</v>
      </c>
      <c r="I358" s="3">
        <v>707</v>
      </c>
      <c r="J358" s="7">
        <v>22660</v>
      </c>
      <c r="K358" s="3">
        <v>0</v>
      </c>
      <c r="M358" s="13">
        <f t="shared" si="26"/>
        <v>31.82</v>
      </c>
      <c r="N358" s="13">
        <f t="shared" si="27"/>
        <v>31.675</v>
      </c>
      <c r="O358" s="13">
        <f t="shared" si="28"/>
        <v>31.1525</v>
      </c>
      <c r="P358" s="13"/>
    </row>
    <row r="359" spans="1:16">
      <c r="A359" s="27">
        <f t="shared" si="25"/>
        <v>2</v>
      </c>
      <c r="B359" s="2">
        <v>42870</v>
      </c>
      <c r="C359" s="3">
        <v>31.85</v>
      </c>
      <c r="D359" s="3">
        <v>32.3</v>
      </c>
      <c r="E359" s="3">
        <v>31.55</v>
      </c>
      <c r="F359" s="4">
        <v>32.3</v>
      </c>
      <c r="G359" s="4">
        <v>0.7</v>
      </c>
      <c r="H359" s="5">
        <v>0.0222</v>
      </c>
      <c r="I359" s="7">
        <v>1250</v>
      </c>
      <c r="J359" s="7">
        <v>40143</v>
      </c>
      <c r="K359" s="3">
        <v>0</v>
      </c>
      <c r="M359" s="13">
        <f t="shared" si="26"/>
        <v>31.54</v>
      </c>
      <c r="N359" s="13">
        <f t="shared" si="27"/>
        <v>31.65</v>
      </c>
      <c r="O359" s="13">
        <f t="shared" si="28"/>
        <v>31.0375</v>
      </c>
      <c r="P359" s="13"/>
    </row>
    <row r="360" spans="1:16">
      <c r="A360" s="27">
        <f t="shared" si="25"/>
        <v>6</v>
      </c>
      <c r="B360" s="2">
        <v>42867</v>
      </c>
      <c r="C360" s="3">
        <v>31.7</v>
      </c>
      <c r="D360" s="3">
        <v>31.95</v>
      </c>
      <c r="E360" s="3">
        <v>31.3</v>
      </c>
      <c r="F360" s="4">
        <v>31.6</v>
      </c>
      <c r="G360" s="4">
        <v>-0.1</v>
      </c>
      <c r="H360" s="5">
        <v>-0.0032</v>
      </c>
      <c r="I360" s="3">
        <v>527</v>
      </c>
      <c r="J360" s="7">
        <v>16650</v>
      </c>
      <c r="K360" s="3">
        <v>0</v>
      </c>
      <c r="M360" s="13">
        <f t="shared" si="26"/>
        <v>31.45</v>
      </c>
      <c r="N360" s="13">
        <f t="shared" si="27"/>
        <v>31.545</v>
      </c>
      <c r="O360" s="13">
        <f t="shared" si="28"/>
        <v>30.9625</v>
      </c>
      <c r="P360" s="13"/>
    </row>
    <row r="361" spans="1:16">
      <c r="A361" s="27">
        <f t="shared" si="25"/>
        <v>5</v>
      </c>
      <c r="B361" s="2">
        <v>42866</v>
      </c>
      <c r="C361" s="3">
        <v>31.45</v>
      </c>
      <c r="D361" s="3">
        <v>31.9</v>
      </c>
      <c r="E361" s="3">
        <v>31.15</v>
      </c>
      <c r="F361" s="4">
        <v>31.7</v>
      </c>
      <c r="G361" s="4">
        <v>0.25</v>
      </c>
      <c r="H361" s="5">
        <v>0.0079</v>
      </c>
      <c r="I361" s="3">
        <v>577</v>
      </c>
      <c r="J361" s="7">
        <v>18251</v>
      </c>
      <c r="K361" s="3">
        <v>0</v>
      </c>
      <c r="M361" s="13">
        <f t="shared" si="26"/>
        <v>31.48</v>
      </c>
      <c r="N361" s="13">
        <f t="shared" si="27"/>
        <v>31.51</v>
      </c>
      <c r="O361" s="13">
        <f t="shared" si="28"/>
        <v>30.9825</v>
      </c>
      <c r="P361" s="13"/>
    </row>
    <row r="362" spans="1:16">
      <c r="A362" s="27">
        <f t="shared" si="25"/>
        <v>4</v>
      </c>
      <c r="B362" s="2">
        <v>42865</v>
      </c>
      <c r="C362" s="3">
        <v>31</v>
      </c>
      <c r="D362" s="3">
        <v>31.6</v>
      </c>
      <c r="E362" s="3">
        <v>30.8</v>
      </c>
      <c r="F362" s="4">
        <v>31.45</v>
      </c>
      <c r="G362" s="4">
        <v>0.8</v>
      </c>
      <c r="H362" s="5">
        <v>0.0261</v>
      </c>
      <c r="I362" s="3">
        <v>528</v>
      </c>
      <c r="J362" s="7">
        <v>16519</v>
      </c>
      <c r="K362" s="3">
        <v>0</v>
      </c>
      <c r="M362" s="13">
        <f t="shared" si="26"/>
        <v>31.45</v>
      </c>
      <c r="N362" s="13">
        <f t="shared" si="27"/>
        <v>31.38</v>
      </c>
      <c r="O362" s="13">
        <f t="shared" si="28"/>
        <v>31.0175</v>
      </c>
      <c r="P362" s="13"/>
    </row>
    <row r="363" spans="1:16">
      <c r="A363" s="27">
        <f t="shared" si="25"/>
        <v>3</v>
      </c>
      <c r="B363" s="2">
        <v>42864</v>
      </c>
      <c r="C363" s="3">
        <v>31.85</v>
      </c>
      <c r="D363" s="3">
        <v>32.15</v>
      </c>
      <c r="E363" s="3">
        <v>30.6</v>
      </c>
      <c r="F363" s="4">
        <v>30.65</v>
      </c>
      <c r="G363" s="4">
        <v>-1.2</v>
      </c>
      <c r="H363" s="5">
        <v>-0.0377</v>
      </c>
      <c r="I363" s="7">
        <v>1081</v>
      </c>
      <c r="J363" s="7">
        <v>33670</v>
      </c>
      <c r="K363" s="3">
        <v>0</v>
      </c>
      <c r="M363" s="13">
        <f t="shared" si="26"/>
        <v>31.53</v>
      </c>
      <c r="N363" s="13">
        <f t="shared" si="27"/>
        <v>31.27</v>
      </c>
      <c r="O363" s="13">
        <f t="shared" si="28"/>
        <v>31.02</v>
      </c>
      <c r="P363" s="13"/>
    </row>
    <row r="364" spans="1:16">
      <c r="A364" s="27">
        <f t="shared" si="25"/>
        <v>2</v>
      </c>
      <c r="B364" s="2">
        <v>42863</v>
      </c>
      <c r="C364" s="3">
        <v>32</v>
      </c>
      <c r="D364" s="3">
        <v>32.45</v>
      </c>
      <c r="E364" s="3">
        <v>31.7</v>
      </c>
      <c r="F364" s="4">
        <v>31.85</v>
      </c>
      <c r="G364" s="4">
        <v>0.1</v>
      </c>
      <c r="H364" s="5">
        <v>0.0031</v>
      </c>
      <c r="I364" s="7">
        <v>1241</v>
      </c>
      <c r="J364" s="7">
        <v>39840</v>
      </c>
      <c r="K364" s="3">
        <v>0</v>
      </c>
      <c r="M364" s="13">
        <f t="shared" si="26"/>
        <v>31.76</v>
      </c>
      <c r="N364" s="13">
        <f t="shared" si="27"/>
        <v>31.235</v>
      </c>
      <c r="O364" s="13">
        <f t="shared" si="28"/>
        <v>31.0975</v>
      </c>
      <c r="P364" s="13"/>
    </row>
    <row r="365" spans="1:16">
      <c r="A365" s="27">
        <f t="shared" si="25"/>
        <v>6</v>
      </c>
      <c r="B365" s="2">
        <v>42860</v>
      </c>
      <c r="C365" s="3">
        <v>31.55</v>
      </c>
      <c r="D365" s="3">
        <v>32.2</v>
      </c>
      <c r="E365" s="3">
        <v>31.55</v>
      </c>
      <c r="F365" s="4">
        <v>31.75</v>
      </c>
      <c r="G365" s="4">
        <v>0.2</v>
      </c>
      <c r="H365" s="5">
        <v>0.0063</v>
      </c>
      <c r="I365" s="3">
        <v>883</v>
      </c>
      <c r="J365" s="7">
        <v>28191</v>
      </c>
      <c r="K365" s="3">
        <v>0</v>
      </c>
      <c r="M365" s="13">
        <f t="shared" si="26"/>
        <v>31.64</v>
      </c>
      <c r="N365" s="13">
        <f t="shared" si="27"/>
        <v>31.09</v>
      </c>
      <c r="O365" s="13">
        <f t="shared" si="28"/>
        <v>31.065</v>
      </c>
      <c r="P365" s="13"/>
    </row>
    <row r="366" spans="1:16">
      <c r="A366" s="27">
        <f t="shared" si="25"/>
        <v>5</v>
      </c>
      <c r="B366" s="2">
        <v>42859</v>
      </c>
      <c r="C366" s="3">
        <v>32</v>
      </c>
      <c r="D366" s="3">
        <v>32</v>
      </c>
      <c r="E366" s="3">
        <v>31.4</v>
      </c>
      <c r="F366" s="4">
        <v>31.55</v>
      </c>
      <c r="G366" s="4">
        <v>-0.3</v>
      </c>
      <c r="H366" s="5">
        <v>-0.0094</v>
      </c>
      <c r="I366" s="3">
        <v>472</v>
      </c>
      <c r="J366" s="7">
        <v>14923</v>
      </c>
      <c r="K366" s="3">
        <v>0</v>
      </c>
      <c r="M366" s="13">
        <f t="shared" si="26"/>
        <v>31.54</v>
      </c>
      <c r="N366" s="13">
        <f t="shared" si="27"/>
        <v>30.93</v>
      </c>
      <c r="O366" s="13">
        <f t="shared" si="28"/>
        <v>31.02</v>
      </c>
      <c r="P366" s="13"/>
    </row>
    <row r="367" spans="1:16">
      <c r="A367" s="27">
        <f t="shared" si="25"/>
        <v>4</v>
      </c>
      <c r="B367" s="2">
        <v>42858</v>
      </c>
      <c r="C367" s="3">
        <v>31.8</v>
      </c>
      <c r="D367" s="3">
        <v>32.2</v>
      </c>
      <c r="E367" s="3">
        <v>31.6</v>
      </c>
      <c r="F367" s="4">
        <v>31.85</v>
      </c>
      <c r="G367" s="4">
        <v>0.05</v>
      </c>
      <c r="H367" s="5">
        <v>0.0016</v>
      </c>
      <c r="I367" s="7">
        <v>1017</v>
      </c>
      <c r="J367" s="7">
        <v>32551</v>
      </c>
      <c r="K367" s="3">
        <v>0</v>
      </c>
      <c r="M367" s="13">
        <f t="shared" si="26"/>
        <v>31.31</v>
      </c>
      <c r="N367" s="13">
        <f t="shared" si="27"/>
        <v>30.785</v>
      </c>
      <c r="O367" s="13">
        <f t="shared" si="28"/>
        <v>30.9825</v>
      </c>
      <c r="P367" s="13"/>
    </row>
    <row r="368" spans="1:16">
      <c r="A368" s="27">
        <f t="shared" si="25"/>
        <v>3</v>
      </c>
      <c r="B368" s="2">
        <v>42857</v>
      </c>
      <c r="C368" s="3">
        <v>31.4</v>
      </c>
      <c r="D368" s="3">
        <v>32.2</v>
      </c>
      <c r="E368" s="3">
        <v>30.9</v>
      </c>
      <c r="F368" s="4">
        <v>31.8</v>
      </c>
      <c r="G368" s="4">
        <v>0.55</v>
      </c>
      <c r="H368" s="5">
        <v>0.0176</v>
      </c>
      <c r="I368" s="3">
        <v>794</v>
      </c>
      <c r="J368" s="7">
        <v>25214</v>
      </c>
      <c r="K368" s="3">
        <v>0</v>
      </c>
      <c r="M368" s="13">
        <f t="shared" si="26"/>
        <v>31.01</v>
      </c>
      <c r="N368" s="13">
        <f t="shared" si="27"/>
        <v>30.63</v>
      </c>
      <c r="O368" s="13">
        <f t="shared" si="28"/>
        <v>30.935</v>
      </c>
      <c r="P368" s="13"/>
    </row>
    <row r="369" spans="1:16">
      <c r="A369" s="27">
        <f t="shared" si="25"/>
        <v>6</v>
      </c>
      <c r="B369" s="2">
        <v>42853</v>
      </c>
      <c r="C369" s="3">
        <v>32.3</v>
      </c>
      <c r="D369" s="3">
        <v>32.3</v>
      </c>
      <c r="E369" s="3">
        <v>31.25</v>
      </c>
      <c r="F369" s="3">
        <v>31.25</v>
      </c>
      <c r="G369" s="3">
        <v>0</v>
      </c>
      <c r="H369" s="6">
        <v>0</v>
      </c>
      <c r="I369" s="7">
        <v>1714</v>
      </c>
      <c r="J369" s="7">
        <v>54553</v>
      </c>
      <c r="K369" s="3">
        <v>0</v>
      </c>
      <c r="M369" s="13">
        <f t="shared" si="26"/>
        <v>30.71</v>
      </c>
      <c r="N369" s="13">
        <f t="shared" si="27"/>
        <v>30.425</v>
      </c>
      <c r="O369" s="13">
        <f t="shared" si="28"/>
        <v>30.88</v>
      </c>
      <c r="P369" s="13"/>
    </row>
    <row r="370" spans="1:16">
      <c r="A370" s="27">
        <f t="shared" si="25"/>
        <v>5</v>
      </c>
      <c r="B370" s="2">
        <v>42852</v>
      </c>
      <c r="C370" s="3">
        <v>30.75</v>
      </c>
      <c r="D370" s="3">
        <v>31.25</v>
      </c>
      <c r="E370" s="3">
        <v>30.5</v>
      </c>
      <c r="F370" s="4">
        <v>31.25</v>
      </c>
      <c r="G370" s="4">
        <v>0.85</v>
      </c>
      <c r="H370" s="5">
        <v>0.028</v>
      </c>
      <c r="I370" s="3">
        <v>603</v>
      </c>
      <c r="J370" s="7">
        <v>18660</v>
      </c>
      <c r="K370" s="3">
        <v>0</v>
      </c>
      <c r="M370" s="13">
        <f t="shared" si="26"/>
        <v>30.54</v>
      </c>
      <c r="N370" s="13">
        <f t="shared" si="27"/>
        <v>30.38</v>
      </c>
      <c r="O370" s="13">
        <f t="shared" si="28"/>
        <v>30.865</v>
      </c>
      <c r="P370" s="13"/>
    </row>
    <row r="371" spans="1:16">
      <c r="A371" s="27">
        <f t="shared" si="25"/>
        <v>4</v>
      </c>
      <c r="B371" s="2">
        <v>42851</v>
      </c>
      <c r="C371" s="3">
        <v>30.35</v>
      </c>
      <c r="D371" s="3">
        <v>30.65</v>
      </c>
      <c r="E371" s="3">
        <v>30.3</v>
      </c>
      <c r="F371" s="4">
        <v>30.4</v>
      </c>
      <c r="G371" s="4">
        <v>0.05</v>
      </c>
      <c r="H371" s="5">
        <v>0.0016</v>
      </c>
      <c r="I371" s="3">
        <v>186</v>
      </c>
      <c r="J371" s="7">
        <v>5670</v>
      </c>
      <c r="K371" s="3">
        <v>0</v>
      </c>
      <c r="M371" s="13">
        <f t="shared" si="26"/>
        <v>30.32</v>
      </c>
      <c r="N371" s="13">
        <f t="shared" si="27"/>
        <v>30.455</v>
      </c>
      <c r="O371" s="13">
        <f t="shared" si="28"/>
        <v>30.8325</v>
      </c>
      <c r="P371" s="13"/>
    </row>
    <row r="372" spans="1:16">
      <c r="A372" s="27">
        <f t="shared" si="25"/>
        <v>3</v>
      </c>
      <c r="B372" s="2">
        <v>42850</v>
      </c>
      <c r="C372" s="3">
        <v>30.35</v>
      </c>
      <c r="D372" s="3">
        <v>30.6</v>
      </c>
      <c r="E372" s="3">
        <v>30.35</v>
      </c>
      <c r="F372" s="4">
        <v>30.35</v>
      </c>
      <c r="G372" s="4">
        <v>0.05</v>
      </c>
      <c r="H372" s="5">
        <v>0.0017</v>
      </c>
      <c r="I372" s="3">
        <v>146</v>
      </c>
      <c r="J372" s="7">
        <v>4442</v>
      </c>
      <c r="K372" s="3">
        <v>0</v>
      </c>
      <c r="M372" s="13">
        <f t="shared" si="26"/>
        <v>30.26</v>
      </c>
      <c r="N372" s="13">
        <f t="shared" si="27"/>
        <v>30.655</v>
      </c>
      <c r="O372" s="13">
        <f t="shared" si="28"/>
        <v>30.87</v>
      </c>
      <c r="P372" s="13"/>
    </row>
    <row r="373" spans="1:16">
      <c r="A373" s="27">
        <f t="shared" si="25"/>
        <v>2</v>
      </c>
      <c r="B373" s="2">
        <v>42849</v>
      </c>
      <c r="C373" s="3">
        <v>30.7</v>
      </c>
      <c r="D373" s="3">
        <v>30.7</v>
      </c>
      <c r="E373" s="3">
        <v>30.25</v>
      </c>
      <c r="F373" s="4">
        <v>30.3</v>
      </c>
      <c r="G373" s="4">
        <v>-0.1</v>
      </c>
      <c r="H373" s="5">
        <v>-0.0033</v>
      </c>
      <c r="I373" s="3">
        <v>133</v>
      </c>
      <c r="J373" s="7">
        <v>4058</v>
      </c>
      <c r="K373" s="3">
        <v>0</v>
      </c>
      <c r="M373" s="13">
        <f t="shared" si="26"/>
        <v>30.25</v>
      </c>
      <c r="N373" s="13">
        <f t="shared" si="27"/>
        <v>30.77</v>
      </c>
      <c r="O373" s="13">
        <f t="shared" si="28"/>
        <v>30.9425</v>
      </c>
      <c r="P373" s="13"/>
    </row>
    <row r="374" spans="1:16">
      <c r="A374" s="27">
        <f t="shared" si="25"/>
        <v>6</v>
      </c>
      <c r="B374" s="2">
        <v>42846</v>
      </c>
      <c r="C374" s="3">
        <v>30.3</v>
      </c>
      <c r="D374" s="3">
        <v>30.6</v>
      </c>
      <c r="E374" s="3">
        <v>30.3</v>
      </c>
      <c r="F374" s="4">
        <v>30.4</v>
      </c>
      <c r="G374" s="4">
        <v>0.25</v>
      </c>
      <c r="H374" s="5">
        <v>0.0083</v>
      </c>
      <c r="I374" s="3">
        <v>194</v>
      </c>
      <c r="J374" s="7">
        <v>5897</v>
      </c>
      <c r="K374" s="3">
        <v>0</v>
      </c>
      <c r="M374" s="13">
        <f t="shared" si="26"/>
        <v>30.14</v>
      </c>
      <c r="N374" s="13">
        <f t="shared" si="27"/>
        <v>30.96</v>
      </c>
      <c r="O374" s="13">
        <f t="shared" si="28"/>
        <v>30.8975</v>
      </c>
      <c r="P374" s="13"/>
    </row>
    <row r="375" spans="1:16">
      <c r="A375" s="27">
        <f t="shared" si="25"/>
        <v>5</v>
      </c>
      <c r="B375" s="2">
        <v>42845</v>
      </c>
      <c r="C375" s="3">
        <v>30.15</v>
      </c>
      <c r="D375" s="3">
        <v>30.8</v>
      </c>
      <c r="E375" s="3">
        <v>30</v>
      </c>
      <c r="F375" s="4">
        <v>30.15</v>
      </c>
      <c r="G375" s="4">
        <v>0.05</v>
      </c>
      <c r="H375" s="5">
        <v>0.0017</v>
      </c>
      <c r="I375" s="3">
        <v>397</v>
      </c>
      <c r="J375" s="7">
        <v>12083</v>
      </c>
      <c r="K375" s="3">
        <v>0</v>
      </c>
      <c r="M375" s="13">
        <f t="shared" si="26"/>
        <v>30.22</v>
      </c>
      <c r="N375" s="13">
        <f t="shared" si="27"/>
        <v>31.04</v>
      </c>
      <c r="O375" s="13">
        <f t="shared" si="28"/>
        <v>30.84</v>
      </c>
      <c r="P375" s="13"/>
    </row>
    <row r="376" spans="1:16">
      <c r="A376" s="27">
        <f t="shared" si="25"/>
        <v>4</v>
      </c>
      <c r="B376" s="2">
        <v>42844</v>
      </c>
      <c r="C376" s="3">
        <v>30</v>
      </c>
      <c r="D376" s="3">
        <v>30.3</v>
      </c>
      <c r="E376" s="3">
        <v>29.9</v>
      </c>
      <c r="F376" s="4">
        <v>30.1</v>
      </c>
      <c r="G376" s="4">
        <v>-0.2</v>
      </c>
      <c r="H376" s="5">
        <v>-0.0066</v>
      </c>
      <c r="I376" s="3">
        <v>303</v>
      </c>
      <c r="J376" s="7">
        <v>9118</v>
      </c>
      <c r="K376" s="3">
        <v>0</v>
      </c>
      <c r="M376" s="13">
        <f t="shared" si="26"/>
        <v>30.59</v>
      </c>
      <c r="N376" s="13">
        <f t="shared" si="27"/>
        <v>31.11</v>
      </c>
      <c r="O376" s="13">
        <f t="shared" si="28"/>
        <v>30.7925</v>
      </c>
      <c r="P376" s="13"/>
    </row>
    <row r="377" spans="1:16">
      <c r="A377" s="27">
        <f t="shared" si="25"/>
        <v>3</v>
      </c>
      <c r="B377" s="2">
        <v>42843</v>
      </c>
      <c r="C377" s="3">
        <v>30.2</v>
      </c>
      <c r="D377" s="3">
        <v>30.8</v>
      </c>
      <c r="E377" s="3">
        <v>29.8</v>
      </c>
      <c r="F377" s="4">
        <v>30.3</v>
      </c>
      <c r="G377" s="4">
        <v>0.55</v>
      </c>
      <c r="H377" s="5">
        <v>0.0185</v>
      </c>
      <c r="I377" s="3">
        <v>639</v>
      </c>
      <c r="J377" s="7">
        <v>19413</v>
      </c>
      <c r="K377" s="3">
        <v>0</v>
      </c>
      <c r="M377" s="13">
        <f t="shared" si="26"/>
        <v>31.05</v>
      </c>
      <c r="N377" s="13">
        <f t="shared" si="27"/>
        <v>31.18</v>
      </c>
      <c r="O377" s="13">
        <f t="shared" si="28"/>
        <v>30.7375</v>
      </c>
      <c r="P377" s="13"/>
    </row>
    <row r="378" spans="1:16">
      <c r="A378" s="27">
        <f t="shared" si="25"/>
        <v>2</v>
      </c>
      <c r="B378" s="2">
        <v>42842</v>
      </c>
      <c r="C378" s="3">
        <v>30.8</v>
      </c>
      <c r="D378" s="3">
        <v>31.3</v>
      </c>
      <c r="E378" s="3">
        <v>29</v>
      </c>
      <c r="F378" s="4">
        <v>29.75</v>
      </c>
      <c r="G378" s="4">
        <v>-1.05</v>
      </c>
      <c r="H378" s="5">
        <v>-0.0341</v>
      </c>
      <c r="I378" s="7">
        <v>1146</v>
      </c>
      <c r="J378" s="7">
        <v>34043</v>
      </c>
      <c r="K378" s="3">
        <v>0</v>
      </c>
      <c r="M378" s="13">
        <f t="shared" si="26"/>
        <v>31.29</v>
      </c>
      <c r="N378" s="13">
        <f t="shared" si="27"/>
        <v>31.24</v>
      </c>
      <c r="O378" s="13">
        <f t="shared" si="28"/>
        <v>30.6725</v>
      </c>
      <c r="P378" s="13"/>
    </row>
    <row r="379" spans="1:16">
      <c r="A379" s="27">
        <f t="shared" si="25"/>
        <v>6</v>
      </c>
      <c r="B379" s="2">
        <v>42839</v>
      </c>
      <c r="C379" s="3">
        <v>32</v>
      </c>
      <c r="D379" s="3">
        <v>32</v>
      </c>
      <c r="E379" s="3">
        <v>30.75</v>
      </c>
      <c r="F379" s="4">
        <v>30.8</v>
      </c>
      <c r="G379" s="4">
        <v>-1.2</v>
      </c>
      <c r="H379" s="5">
        <v>-0.0375</v>
      </c>
      <c r="I379" s="7">
        <v>1037</v>
      </c>
      <c r="J379" s="7">
        <v>32279</v>
      </c>
      <c r="K379" s="3">
        <v>0</v>
      </c>
      <c r="M379" s="13">
        <f t="shared" si="26"/>
        <v>31.78</v>
      </c>
      <c r="N379" s="13">
        <f t="shared" si="27"/>
        <v>31.335</v>
      </c>
      <c r="O379" s="13">
        <f t="shared" si="28"/>
        <v>30.66</v>
      </c>
      <c r="P379" s="13"/>
    </row>
    <row r="380" spans="1:16">
      <c r="A380" s="27">
        <f t="shared" si="25"/>
        <v>5</v>
      </c>
      <c r="B380" s="2">
        <v>42838</v>
      </c>
      <c r="C380" s="3">
        <v>32.45</v>
      </c>
      <c r="D380" s="3">
        <v>32.55</v>
      </c>
      <c r="E380" s="3">
        <v>31.95</v>
      </c>
      <c r="F380" s="4">
        <v>32</v>
      </c>
      <c r="G380" s="4">
        <v>-0.4</v>
      </c>
      <c r="H380" s="5">
        <v>-0.0123</v>
      </c>
      <c r="I380" s="3">
        <v>895</v>
      </c>
      <c r="J380" s="7">
        <v>28815</v>
      </c>
      <c r="K380" s="3">
        <v>0</v>
      </c>
      <c r="M380" s="13">
        <f t="shared" si="26"/>
        <v>31.86</v>
      </c>
      <c r="N380" s="13">
        <f t="shared" si="27"/>
        <v>31.35</v>
      </c>
      <c r="O380" s="13">
        <f t="shared" si="28"/>
        <v>30.595</v>
      </c>
      <c r="P380" s="13"/>
    </row>
    <row r="381" spans="1:16">
      <c r="A381" s="27">
        <f t="shared" si="25"/>
        <v>4</v>
      </c>
      <c r="B381" s="2">
        <v>42837</v>
      </c>
      <c r="C381" s="3">
        <v>32.2</v>
      </c>
      <c r="D381" s="3">
        <v>32.9</v>
      </c>
      <c r="E381" s="3">
        <v>31.6</v>
      </c>
      <c r="F381" s="4">
        <v>32.4</v>
      </c>
      <c r="G381" s="4">
        <v>0.9</v>
      </c>
      <c r="H381" s="5">
        <v>0.0286</v>
      </c>
      <c r="I381" s="7">
        <v>2555</v>
      </c>
      <c r="J381" s="7">
        <v>82616</v>
      </c>
      <c r="K381" s="3">
        <v>0</v>
      </c>
      <c r="M381" s="13">
        <f t="shared" si="26"/>
        <v>31.63</v>
      </c>
      <c r="N381" s="13">
        <f t="shared" si="27"/>
        <v>31.21</v>
      </c>
      <c r="O381" s="13">
        <f t="shared" si="28"/>
        <v>30.4625</v>
      </c>
      <c r="P381" s="13"/>
    </row>
    <row r="382" spans="1:16">
      <c r="A382" s="27">
        <f t="shared" si="25"/>
        <v>3</v>
      </c>
      <c r="B382" s="2">
        <v>42836</v>
      </c>
      <c r="C382" s="3">
        <v>32.1</v>
      </c>
      <c r="D382" s="3">
        <v>32.8</v>
      </c>
      <c r="E382" s="3">
        <v>31.5</v>
      </c>
      <c r="F382" s="4">
        <v>31.5</v>
      </c>
      <c r="G382" s="4">
        <v>-0.7</v>
      </c>
      <c r="H382" s="5">
        <v>-0.0217</v>
      </c>
      <c r="I382" s="7">
        <v>1285</v>
      </c>
      <c r="J382" s="7">
        <v>41266</v>
      </c>
      <c r="K382" s="3">
        <v>0</v>
      </c>
      <c r="M382" s="13">
        <f t="shared" si="26"/>
        <v>31.31</v>
      </c>
      <c r="N382" s="13">
        <f t="shared" si="27"/>
        <v>31.085</v>
      </c>
      <c r="O382" s="13">
        <f t="shared" si="28"/>
        <v>30.2875</v>
      </c>
      <c r="P382" s="13"/>
    </row>
    <row r="383" spans="1:16">
      <c r="A383" s="27">
        <f t="shared" si="25"/>
        <v>2</v>
      </c>
      <c r="B383" s="2">
        <v>42835</v>
      </c>
      <c r="C383" s="3">
        <v>31</v>
      </c>
      <c r="D383" s="3">
        <v>32.4</v>
      </c>
      <c r="E383" s="3">
        <v>31</v>
      </c>
      <c r="F383" s="4">
        <v>32.2</v>
      </c>
      <c r="G383" s="4">
        <v>1</v>
      </c>
      <c r="H383" s="5">
        <v>0.0321</v>
      </c>
      <c r="I383" s="7">
        <v>1328</v>
      </c>
      <c r="J383" s="7">
        <v>42147</v>
      </c>
      <c r="K383" s="3">
        <v>0</v>
      </c>
      <c r="M383" s="13">
        <f t="shared" si="26"/>
        <v>31.19</v>
      </c>
      <c r="N383" s="13">
        <f t="shared" si="27"/>
        <v>31.115</v>
      </c>
      <c r="O383" s="13">
        <f t="shared" si="28"/>
        <v>30.1725</v>
      </c>
      <c r="P383" s="13"/>
    </row>
    <row r="384" spans="1:16">
      <c r="A384" s="27">
        <f t="shared" si="25"/>
        <v>6</v>
      </c>
      <c r="B384" s="2">
        <v>42832</v>
      </c>
      <c r="C384" s="3">
        <v>30.9</v>
      </c>
      <c r="D384" s="3">
        <v>31.2</v>
      </c>
      <c r="E384" s="3">
        <v>30.7</v>
      </c>
      <c r="F384" s="4">
        <v>31.2</v>
      </c>
      <c r="G384" s="4">
        <v>0.35</v>
      </c>
      <c r="H384" s="5">
        <v>0.0113</v>
      </c>
      <c r="I384" s="3">
        <v>681</v>
      </c>
      <c r="J384" s="7">
        <v>21112</v>
      </c>
      <c r="K384" s="3">
        <v>0</v>
      </c>
      <c r="M384" s="13">
        <f t="shared" si="26"/>
        <v>30.89</v>
      </c>
      <c r="N384" s="13">
        <f t="shared" si="27"/>
        <v>30.835</v>
      </c>
      <c r="O384" s="13">
        <f t="shared" si="28"/>
        <v>30.0225</v>
      </c>
      <c r="P384" s="13"/>
    </row>
    <row r="385" spans="1:16">
      <c r="A385" s="27">
        <f t="shared" si="25"/>
        <v>5</v>
      </c>
      <c r="B385" s="2">
        <v>42831</v>
      </c>
      <c r="C385" s="3">
        <v>30.8</v>
      </c>
      <c r="D385" s="3">
        <v>30.9</v>
      </c>
      <c r="E385" s="3">
        <v>30.55</v>
      </c>
      <c r="F385" s="4">
        <v>30.85</v>
      </c>
      <c r="G385" s="4">
        <v>0.05</v>
      </c>
      <c r="H385" s="5">
        <v>0.0016</v>
      </c>
      <c r="I385" s="3">
        <v>370</v>
      </c>
      <c r="J385" s="7">
        <v>11375</v>
      </c>
      <c r="K385" s="3">
        <v>0</v>
      </c>
      <c r="M385" s="13">
        <f t="shared" si="26"/>
        <v>30.84</v>
      </c>
      <c r="N385" s="13">
        <f t="shared" si="27"/>
        <v>30.64</v>
      </c>
      <c r="O385" s="13">
        <f t="shared" si="28"/>
        <v>29.92</v>
      </c>
      <c r="P385" s="13"/>
    </row>
    <row r="386" spans="1:16">
      <c r="A386" s="27">
        <f t="shared" si="25"/>
        <v>4</v>
      </c>
      <c r="B386" s="2">
        <v>42830</v>
      </c>
      <c r="C386" s="3">
        <v>30.9</v>
      </c>
      <c r="D386" s="3">
        <v>31.3</v>
      </c>
      <c r="E386" s="3">
        <v>30.8</v>
      </c>
      <c r="F386" s="4">
        <v>30.8</v>
      </c>
      <c r="G386" s="4">
        <v>-0.1</v>
      </c>
      <c r="H386" s="5">
        <v>-0.0032</v>
      </c>
      <c r="I386" s="3">
        <v>494</v>
      </c>
      <c r="J386" s="7">
        <v>15304</v>
      </c>
      <c r="K386" s="3">
        <v>0</v>
      </c>
      <c r="M386" s="13">
        <f t="shared" si="26"/>
        <v>30.79</v>
      </c>
      <c r="N386" s="13">
        <f t="shared" si="27"/>
        <v>30.475</v>
      </c>
      <c r="O386" s="13">
        <f t="shared" si="28"/>
        <v>29.8425</v>
      </c>
      <c r="P386" s="13"/>
    </row>
    <row r="387" spans="1:16">
      <c r="A387" s="27">
        <f t="shared" si="25"/>
        <v>6</v>
      </c>
      <c r="B387" s="2">
        <v>42825</v>
      </c>
      <c r="C387" s="3">
        <v>30.8</v>
      </c>
      <c r="D387" s="3">
        <v>31.25</v>
      </c>
      <c r="E387" s="3">
        <v>30.75</v>
      </c>
      <c r="F387" s="4">
        <v>30.9</v>
      </c>
      <c r="G387" s="4">
        <v>0.2</v>
      </c>
      <c r="H387" s="5">
        <v>0.0065</v>
      </c>
      <c r="I387" s="3">
        <v>517</v>
      </c>
      <c r="J387" s="7">
        <v>16032</v>
      </c>
      <c r="K387" s="3">
        <v>0</v>
      </c>
      <c r="M387" s="13">
        <f t="shared" si="26"/>
        <v>30.86</v>
      </c>
      <c r="N387" s="13">
        <f t="shared" si="27"/>
        <v>30.295</v>
      </c>
      <c r="O387" s="13">
        <f t="shared" si="28"/>
        <v>29.7475</v>
      </c>
      <c r="P387" s="13"/>
    </row>
    <row r="388" spans="1:16">
      <c r="A388" s="27">
        <f t="shared" si="25"/>
        <v>5</v>
      </c>
      <c r="B388" s="2">
        <v>42824</v>
      </c>
      <c r="C388" s="3">
        <v>31.15</v>
      </c>
      <c r="D388" s="3">
        <v>31.3</v>
      </c>
      <c r="E388" s="3">
        <v>30.5</v>
      </c>
      <c r="F388" s="4">
        <v>30.7</v>
      </c>
      <c r="G388" s="4">
        <v>-0.25</v>
      </c>
      <c r="H388" s="5">
        <v>-0.0081</v>
      </c>
      <c r="I388" s="3">
        <v>737</v>
      </c>
      <c r="J388" s="7">
        <v>22762</v>
      </c>
      <c r="K388" s="3">
        <v>0</v>
      </c>
      <c r="M388" s="13">
        <f t="shared" si="26"/>
        <v>31.04</v>
      </c>
      <c r="N388" s="13">
        <f t="shared" si="27"/>
        <v>30.105</v>
      </c>
      <c r="O388" s="13">
        <f t="shared" si="28"/>
        <v>29.6475</v>
      </c>
      <c r="P388" s="13"/>
    </row>
    <row r="389" spans="1:16">
      <c r="A389" s="27">
        <f t="shared" ref="A389:A412" si="30">WEEKDAY(B389,1)</f>
        <v>4</v>
      </c>
      <c r="B389" s="2">
        <v>42823</v>
      </c>
      <c r="C389" s="3">
        <v>30.6</v>
      </c>
      <c r="D389" s="3">
        <v>31.15</v>
      </c>
      <c r="E389" s="3">
        <v>30.6</v>
      </c>
      <c r="F389" s="4">
        <v>30.95</v>
      </c>
      <c r="G389" s="4">
        <v>0.35</v>
      </c>
      <c r="H389" s="5">
        <v>0.0114</v>
      </c>
      <c r="I389" s="3">
        <v>527</v>
      </c>
      <c r="J389" s="7">
        <v>16281</v>
      </c>
      <c r="K389" s="3">
        <v>0</v>
      </c>
      <c r="M389" s="13">
        <f t="shared" ref="M389:M408" si="31">SUM(F389:F393)/5</f>
        <v>30.78</v>
      </c>
      <c r="N389" s="13">
        <f t="shared" ref="N389:N403" si="32">SUM(F389:F398)/10</f>
        <v>29.985</v>
      </c>
      <c r="O389" s="13">
        <f t="shared" ref="O389:O393" si="33">SUM(F389:F408)/20</f>
        <v>29.5525</v>
      </c>
      <c r="P389" s="13"/>
    </row>
    <row r="390" spans="1:16">
      <c r="A390" s="27">
        <f t="shared" si="30"/>
        <v>3</v>
      </c>
      <c r="B390" s="2">
        <v>42822</v>
      </c>
      <c r="C390" s="3">
        <v>31.15</v>
      </c>
      <c r="D390" s="3">
        <v>31.45</v>
      </c>
      <c r="E390" s="3">
        <v>30.5</v>
      </c>
      <c r="F390" s="4">
        <v>30.6</v>
      </c>
      <c r="G390" s="4">
        <v>-0.55</v>
      </c>
      <c r="H390" s="5">
        <v>-0.0177</v>
      </c>
      <c r="I390" s="7">
        <v>1107</v>
      </c>
      <c r="J390" s="7">
        <v>34165</v>
      </c>
      <c r="K390" s="3">
        <v>0</v>
      </c>
      <c r="M390" s="13">
        <f t="shared" si="31"/>
        <v>30.44</v>
      </c>
      <c r="N390" s="13">
        <f t="shared" si="32"/>
        <v>29.84</v>
      </c>
      <c r="O390" s="13">
        <f t="shared" si="33"/>
        <v>29.4475</v>
      </c>
      <c r="P390" s="13"/>
    </row>
    <row r="391" spans="1:16">
      <c r="A391" s="27">
        <f t="shared" si="30"/>
        <v>2</v>
      </c>
      <c r="B391" s="2">
        <v>42821</v>
      </c>
      <c r="C391" s="3">
        <v>31.5</v>
      </c>
      <c r="D391" s="3">
        <v>32.7</v>
      </c>
      <c r="E391" s="3">
        <v>30.5</v>
      </c>
      <c r="F391" s="4">
        <v>31.15</v>
      </c>
      <c r="G391" s="4">
        <v>-0.65</v>
      </c>
      <c r="H391" s="5">
        <v>-0.0204</v>
      </c>
      <c r="I391" s="7">
        <v>4338</v>
      </c>
      <c r="J391" s="7">
        <v>136053</v>
      </c>
      <c r="K391" s="3">
        <v>0</v>
      </c>
      <c r="M391" s="13">
        <f t="shared" si="31"/>
        <v>30.16</v>
      </c>
      <c r="N391" s="13">
        <f t="shared" si="32"/>
        <v>29.715</v>
      </c>
      <c r="O391" s="13">
        <f t="shared" si="33"/>
        <v>29.3775</v>
      </c>
      <c r="P391" s="13"/>
    </row>
    <row r="392" spans="1:16">
      <c r="A392" s="27">
        <f t="shared" si="30"/>
        <v>6</v>
      </c>
      <c r="B392" s="2">
        <v>42818</v>
      </c>
      <c r="C392" s="3">
        <v>29.85</v>
      </c>
      <c r="D392" s="3">
        <v>32.1</v>
      </c>
      <c r="E392" s="3">
        <v>29.8</v>
      </c>
      <c r="F392" s="4">
        <v>31.8</v>
      </c>
      <c r="G392" s="4">
        <v>2.4</v>
      </c>
      <c r="H392" s="5">
        <v>0.0816</v>
      </c>
      <c r="I392" s="7">
        <v>6068</v>
      </c>
      <c r="J392" s="7">
        <v>189002</v>
      </c>
      <c r="K392" s="3">
        <v>0</v>
      </c>
      <c r="M392" s="13">
        <f t="shared" si="31"/>
        <v>29.73</v>
      </c>
      <c r="N392" s="13">
        <f t="shared" si="32"/>
        <v>29.49</v>
      </c>
      <c r="O392" s="13">
        <f t="shared" si="33"/>
        <v>29.28</v>
      </c>
      <c r="P392" s="13"/>
    </row>
    <row r="393" spans="1:16">
      <c r="A393" s="27">
        <f t="shared" si="30"/>
        <v>5</v>
      </c>
      <c r="B393" s="2">
        <v>42817</v>
      </c>
      <c r="C393" s="3">
        <v>29.4</v>
      </c>
      <c r="D393" s="3">
        <v>29.45</v>
      </c>
      <c r="E393" s="3">
        <v>29.3</v>
      </c>
      <c r="F393" s="4">
        <v>29.4</v>
      </c>
      <c r="G393" s="4">
        <v>0.15</v>
      </c>
      <c r="H393" s="5">
        <v>0.0051</v>
      </c>
      <c r="I393" s="3">
        <v>552</v>
      </c>
      <c r="J393" s="7">
        <v>16209</v>
      </c>
      <c r="K393" s="3">
        <v>0</v>
      </c>
      <c r="M393" s="13">
        <f t="shared" si="31"/>
        <v>29.17</v>
      </c>
      <c r="N393" s="13">
        <f t="shared" si="32"/>
        <v>29.23</v>
      </c>
      <c r="O393" s="13">
        <f t="shared" si="33"/>
        <v>29.165</v>
      </c>
      <c r="P393" s="13"/>
    </row>
    <row r="394" spans="1:16">
      <c r="A394" s="27">
        <f t="shared" si="30"/>
        <v>4</v>
      </c>
      <c r="B394" s="2">
        <v>42816</v>
      </c>
      <c r="C394" s="3">
        <v>29.2</v>
      </c>
      <c r="D394" s="3">
        <v>29.25</v>
      </c>
      <c r="E394" s="3">
        <v>29</v>
      </c>
      <c r="F394" s="4">
        <v>29.25</v>
      </c>
      <c r="G394" s="4">
        <v>0.05</v>
      </c>
      <c r="H394" s="5">
        <v>0.0017</v>
      </c>
      <c r="I394" s="3">
        <v>294</v>
      </c>
      <c r="J394" s="7">
        <v>8587</v>
      </c>
      <c r="K394" s="3">
        <v>0</v>
      </c>
      <c r="M394" s="13">
        <f t="shared" si="31"/>
        <v>29.19</v>
      </c>
      <c r="N394" s="13">
        <f t="shared" si="32"/>
        <v>29.21</v>
      </c>
      <c r="O394" s="13"/>
      <c r="P394" s="13"/>
    </row>
    <row r="395" spans="1:16">
      <c r="A395" s="27">
        <f t="shared" si="30"/>
        <v>3</v>
      </c>
      <c r="B395" s="2">
        <v>42815</v>
      </c>
      <c r="C395" s="3">
        <v>29</v>
      </c>
      <c r="D395" s="3">
        <v>29.4</v>
      </c>
      <c r="E395" s="3">
        <v>29</v>
      </c>
      <c r="F395" s="4">
        <v>29.2</v>
      </c>
      <c r="G395" s="4">
        <v>0.2</v>
      </c>
      <c r="H395" s="5">
        <v>0.0069</v>
      </c>
      <c r="I395" s="3">
        <v>369</v>
      </c>
      <c r="J395" s="7">
        <v>10768</v>
      </c>
      <c r="K395" s="3">
        <v>0</v>
      </c>
      <c r="M395" s="13">
        <f t="shared" si="31"/>
        <v>29.24</v>
      </c>
      <c r="N395" s="13">
        <f t="shared" si="32"/>
        <v>29.2</v>
      </c>
      <c r="O395" s="13"/>
      <c r="P395" s="13"/>
    </row>
    <row r="396" spans="1:16">
      <c r="A396" s="27">
        <f t="shared" si="30"/>
        <v>2</v>
      </c>
      <c r="B396" s="2">
        <v>42814</v>
      </c>
      <c r="C396" s="3">
        <v>29</v>
      </c>
      <c r="D396" s="3">
        <v>29.2</v>
      </c>
      <c r="E396" s="3">
        <v>29</v>
      </c>
      <c r="F396" s="3">
        <v>29</v>
      </c>
      <c r="G396" s="3">
        <v>0</v>
      </c>
      <c r="H396" s="6">
        <v>0</v>
      </c>
      <c r="I396" s="3">
        <v>310</v>
      </c>
      <c r="J396" s="7">
        <v>8999</v>
      </c>
      <c r="K396" s="3">
        <v>0</v>
      </c>
      <c r="M396" s="13">
        <f t="shared" si="31"/>
        <v>29.27</v>
      </c>
      <c r="N396" s="13">
        <f t="shared" si="32"/>
        <v>29.21</v>
      </c>
      <c r="O396" s="13"/>
      <c r="P396" s="13"/>
    </row>
    <row r="397" spans="1:16">
      <c r="A397" s="27">
        <f t="shared" si="30"/>
        <v>6</v>
      </c>
      <c r="B397" s="2">
        <v>42811</v>
      </c>
      <c r="C397" s="3">
        <v>29</v>
      </c>
      <c r="D397" s="3">
        <v>29.1</v>
      </c>
      <c r="E397" s="3">
        <v>28.5</v>
      </c>
      <c r="F397" s="4">
        <v>29</v>
      </c>
      <c r="G397" s="4">
        <v>-0.5</v>
      </c>
      <c r="H397" s="5">
        <v>-0.0169</v>
      </c>
      <c r="I397" s="3">
        <v>566</v>
      </c>
      <c r="J397" s="7">
        <v>16369</v>
      </c>
      <c r="K397" s="3">
        <v>0</v>
      </c>
      <c r="M397" s="13">
        <f t="shared" si="31"/>
        <v>29.25</v>
      </c>
      <c r="N397" s="13">
        <f t="shared" si="32"/>
        <v>29.2</v>
      </c>
      <c r="O397" s="13"/>
      <c r="P397" s="13"/>
    </row>
    <row r="398" spans="1:16">
      <c r="A398" s="27">
        <f t="shared" si="30"/>
        <v>5</v>
      </c>
      <c r="B398" s="2">
        <v>42810</v>
      </c>
      <c r="C398" s="3">
        <v>29.75</v>
      </c>
      <c r="D398" s="3">
        <v>29.8</v>
      </c>
      <c r="E398" s="3">
        <v>29.4</v>
      </c>
      <c r="F398" s="3">
        <v>29.5</v>
      </c>
      <c r="G398" s="3">
        <v>0</v>
      </c>
      <c r="H398" s="6">
        <v>0</v>
      </c>
      <c r="I398" s="3">
        <v>258</v>
      </c>
      <c r="J398" s="7">
        <v>7621</v>
      </c>
      <c r="K398" s="3">
        <v>0</v>
      </c>
      <c r="M398" s="13">
        <f t="shared" si="31"/>
        <v>29.29</v>
      </c>
      <c r="N398" s="13">
        <f t="shared" si="32"/>
        <v>29.19</v>
      </c>
      <c r="O398" s="13"/>
      <c r="P398" s="13"/>
    </row>
    <row r="399" spans="1:16">
      <c r="A399" s="27">
        <f t="shared" si="30"/>
        <v>4</v>
      </c>
      <c r="B399" s="2">
        <v>42809</v>
      </c>
      <c r="C399" s="3">
        <v>29.45</v>
      </c>
      <c r="D399" s="3">
        <v>29.6</v>
      </c>
      <c r="E399" s="3">
        <v>29.35</v>
      </c>
      <c r="F399" s="4">
        <v>29.5</v>
      </c>
      <c r="G399" s="4">
        <v>0.15</v>
      </c>
      <c r="H399" s="5">
        <v>0.0051</v>
      </c>
      <c r="I399" s="3">
        <v>433</v>
      </c>
      <c r="J399" s="7">
        <v>12762</v>
      </c>
      <c r="K399" s="3">
        <v>0</v>
      </c>
      <c r="M399" s="13">
        <f t="shared" si="31"/>
        <v>29.23</v>
      </c>
      <c r="N399" s="13">
        <f t="shared" si="32"/>
        <v>29.12</v>
      </c>
      <c r="O399" s="13"/>
      <c r="P399" s="13"/>
    </row>
    <row r="400" spans="1:16">
      <c r="A400" s="27">
        <f t="shared" si="30"/>
        <v>3</v>
      </c>
      <c r="B400" s="2">
        <v>42808</v>
      </c>
      <c r="C400" s="3">
        <v>29</v>
      </c>
      <c r="D400" s="3">
        <v>29.75</v>
      </c>
      <c r="E400" s="3">
        <v>28.9</v>
      </c>
      <c r="F400" s="4">
        <v>29.35</v>
      </c>
      <c r="G400" s="4">
        <v>0.45</v>
      </c>
      <c r="H400" s="5">
        <v>0.0156</v>
      </c>
      <c r="I400" s="3">
        <v>552</v>
      </c>
      <c r="J400" s="7">
        <v>16196</v>
      </c>
      <c r="K400" s="3">
        <v>0</v>
      </c>
      <c r="M400" s="13">
        <f t="shared" si="31"/>
        <v>29.16</v>
      </c>
      <c r="N400" s="13">
        <f t="shared" si="32"/>
        <v>29.055</v>
      </c>
      <c r="O400" s="13"/>
      <c r="P400" s="13"/>
    </row>
    <row r="401" spans="1:16">
      <c r="A401" s="27">
        <f t="shared" si="30"/>
        <v>2</v>
      </c>
      <c r="B401" s="2">
        <v>42807</v>
      </c>
      <c r="C401" s="3">
        <v>29.15</v>
      </c>
      <c r="D401" s="3">
        <v>29.15</v>
      </c>
      <c r="E401" s="3">
        <v>28.85</v>
      </c>
      <c r="F401" s="4">
        <v>28.9</v>
      </c>
      <c r="G401" s="4">
        <v>-0.3</v>
      </c>
      <c r="H401" s="5">
        <v>-0.0103</v>
      </c>
      <c r="I401" s="3">
        <v>272</v>
      </c>
      <c r="J401" s="7">
        <v>7873</v>
      </c>
      <c r="K401" s="3">
        <v>0</v>
      </c>
      <c r="M401" s="13">
        <f t="shared" si="31"/>
        <v>29.15</v>
      </c>
      <c r="N401" s="13">
        <f t="shared" si="32"/>
        <v>29.04</v>
      </c>
      <c r="O401" s="13"/>
      <c r="P401" s="13"/>
    </row>
    <row r="402" spans="1:16">
      <c r="A402" s="27">
        <f t="shared" si="30"/>
        <v>6</v>
      </c>
      <c r="B402" s="2">
        <v>42804</v>
      </c>
      <c r="C402" s="3">
        <v>29.3</v>
      </c>
      <c r="D402" s="3">
        <v>29.3</v>
      </c>
      <c r="E402" s="3">
        <v>28.85</v>
      </c>
      <c r="F402" s="3">
        <v>29.2</v>
      </c>
      <c r="G402" s="3">
        <v>0</v>
      </c>
      <c r="H402" s="6">
        <v>0</v>
      </c>
      <c r="I402" s="3">
        <v>239</v>
      </c>
      <c r="J402" s="7">
        <v>6954</v>
      </c>
      <c r="K402" s="3">
        <v>0</v>
      </c>
      <c r="M402" s="13">
        <f t="shared" si="31"/>
        <v>29.15</v>
      </c>
      <c r="N402" s="13">
        <f t="shared" si="32"/>
        <v>29.07</v>
      </c>
      <c r="O402" s="13"/>
      <c r="P402" s="13"/>
    </row>
    <row r="403" spans="1:16">
      <c r="A403" s="27">
        <f t="shared" si="30"/>
        <v>5</v>
      </c>
      <c r="B403" s="2">
        <v>42803</v>
      </c>
      <c r="C403" s="3">
        <v>29.3</v>
      </c>
      <c r="D403" s="3">
        <v>29.3</v>
      </c>
      <c r="E403" s="3">
        <v>29.05</v>
      </c>
      <c r="F403" s="4">
        <v>29.2</v>
      </c>
      <c r="G403" s="4">
        <v>0.05</v>
      </c>
      <c r="H403" s="5">
        <v>0.0017</v>
      </c>
      <c r="I403" s="3">
        <v>190</v>
      </c>
      <c r="J403" s="7">
        <v>5541</v>
      </c>
      <c r="K403" s="3">
        <v>0</v>
      </c>
      <c r="M403" s="13">
        <f t="shared" si="31"/>
        <v>29.09</v>
      </c>
      <c r="N403" s="13">
        <f t="shared" si="32"/>
        <v>29.1</v>
      </c>
      <c r="O403" s="13"/>
      <c r="P403" s="13"/>
    </row>
    <row r="404" spans="1:16">
      <c r="A404" s="27">
        <f t="shared" si="30"/>
        <v>4</v>
      </c>
      <c r="B404" s="2">
        <v>42802</v>
      </c>
      <c r="C404" s="3">
        <v>29.4</v>
      </c>
      <c r="D404" s="3">
        <v>29.4</v>
      </c>
      <c r="E404" s="3">
        <v>29</v>
      </c>
      <c r="F404" s="4">
        <v>29.15</v>
      </c>
      <c r="G404" s="4">
        <v>-0.15</v>
      </c>
      <c r="H404" s="5">
        <v>-0.0051</v>
      </c>
      <c r="I404" s="3">
        <v>237</v>
      </c>
      <c r="J404" s="7">
        <v>6908</v>
      </c>
      <c r="K404" s="3">
        <v>0</v>
      </c>
      <c r="M404" s="13">
        <f t="shared" si="31"/>
        <v>29.01</v>
      </c>
      <c r="N404" s="13"/>
      <c r="O404" s="13"/>
      <c r="P404" s="13"/>
    </row>
    <row r="405" spans="1:16">
      <c r="A405" s="27">
        <f t="shared" si="30"/>
        <v>3</v>
      </c>
      <c r="B405" s="2">
        <v>42801</v>
      </c>
      <c r="C405" s="3">
        <v>29</v>
      </c>
      <c r="D405" s="3">
        <v>29.3</v>
      </c>
      <c r="E405" s="3">
        <v>28.95</v>
      </c>
      <c r="F405" s="4">
        <v>29.3</v>
      </c>
      <c r="G405" s="4">
        <v>0.4</v>
      </c>
      <c r="H405" s="5">
        <v>0.0138</v>
      </c>
      <c r="I405" s="3">
        <v>230</v>
      </c>
      <c r="J405" s="7">
        <v>6689</v>
      </c>
      <c r="K405" s="3">
        <v>0</v>
      </c>
      <c r="M405" s="13">
        <f t="shared" si="31"/>
        <v>28.95</v>
      </c>
      <c r="N405" s="13"/>
      <c r="O405" s="13"/>
      <c r="P405" s="13"/>
    </row>
    <row r="406" spans="1:16">
      <c r="A406" s="27">
        <f t="shared" si="30"/>
        <v>2</v>
      </c>
      <c r="B406" s="2">
        <v>42800</v>
      </c>
      <c r="C406" s="3">
        <v>28.75</v>
      </c>
      <c r="D406" s="3">
        <v>28.95</v>
      </c>
      <c r="E406" s="3">
        <v>28.75</v>
      </c>
      <c r="F406" s="3">
        <v>28.9</v>
      </c>
      <c r="G406" s="3">
        <v>0</v>
      </c>
      <c r="H406" s="6">
        <v>0</v>
      </c>
      <c r="I406" s="3">
        <v>163</v>
      </c>
      <c r="J406" s="7">
        <v>4706</v>
      </c>
      <c r="K406" s="3">
        <v>0</v>
      </c>
      <c r="M406" s="13">
        <f t="shared" si="31"/>
        <v>28.93</v>
      </c>
      <c r="N406" s="13"/>
      <c r="O406" s="13"/>
      <c r="P406" s="13"/>
    </row>
    <row r="407" spans="1:16">
      <c r="A407" s="27">
        <f t="shared" si="30"/>
        <v>6</v>
      </c>
      <c r="B407" s="2">
        <v>42797</v>
      </c>
      <c r="C407" s="3">
        <v>29</v>
      </c>
      <c r="D407" s="3">
        <v>29</v>
      </c>
      <c r="E407" s="3">
        <v>28.8</v>
      </c>
      <c r="F407" s="4">
        <v>28.9</v>
      </c>
      <c r="G407" s="4">
        <v>0.1</v>
      </c>
      <c r="H407" s="5">
        <v>0.0035</v>
      </c>
      <c r="I407" s="3">
        <v>162</v>
      </c>
      <c r="J407" s="7">
        <v>4681</v>
      </c>
      <c r="K407" s="3">
        <v>0</v>
      </c>
      <c r="M407" s="13">
        <f t="shared" si="31"/>
        <v>28.99</v>
      </c>
      <c r="N407" s="13"/>
      <c r="O407" s="13"/>
      <c r="P407" s="13"/>
    </row>
    <row r="408" spans="1:16">
      <c r="A408" s="27">
        <f t="shared" si="30"/>
        <v>5</v>
      </c>
      <c r="B408" s="2">
        <v>42796</v>
      </c>
      <c r="C408" s="3">
        <v>29.1</v>
      </c>
      <c r="D408" s="3">
        <v>29.15</v>
      </c>
      <c r="E408" s="3">
        <v>28.7</v>
      </c>
      <c r="F408" s="4">
        <v>28.8</v>
      </c>
      <c r="G408" s="4">
        <v>-0.05</v>
      </c>
      <c r="H408" s="5">
        <v>-0.0017</v>
      </c>
      <c r="I408" s="3">
        <v>272</v>
      </c>
      <c r="J408" s="7">
        <v>7847</v>
      </c>
      <c r="K408" s="3">
        <v>0</v>
      </c>
      <c r="M408" s="13">
        <f t="shared" si="31"/>
        <v>29.11</v>
      </c>
      <c r="N408" s="13"/>
      <c r="O408" s="13"/>
      <c r="P408" s="13"/>
    </row>
    <row r="409" spans="1:16">
      <c r="A409" s="27">
        <f t="shared" si="30"/>
        <v>4</v>
      </c>
      <c r="B409" s="2">
        <v>42795</v>
      </c>
      <c r="C409" s="3">
        <v>29.25</v>
      </c>
      <c r="D409" s="3">
        <v>29.4</v>
      </c>
      <c r="E409" s="3">
        <v>28.85</v>
      </c>
      <c r="F409" s="4">
        <v>28.85</v>
      </c>
      <c r="G409" s="4">
        <v>-0.35</v>
      </c>
      <c r="H409" s="5">
        <v>-0.012</v>
      </c>
      <c r="I409" s="3">
        <v>228</v>
      </c>
      <c r="J409" s="7">
        <v>6629</v>
      </c>
      <c r="K409" s="3">
        <v>0</v>
      </c>
      <c r="M409" s="13"/>
      <c r="N409" s="13"/>
      <c r="O409" s="13"/>
      <c r="P409" s="13"/>
    </row>
    <row r="410" spans="1:16">
      <c r="A410" s="27">
        <f t="shared" si="30"/>
        <v>6</v>
      </c>
      <c r="B410" s="2">
        <v>42790</v>
      </c>
      <c r="C410" s="3">
        <v>29.2</v>
      </c>
      <c r="D410" s="3">
        <v>29.4</v>
      </c>
      <c r="E410" s="3">
        <v>29.2</v>
      </c>
      <c r="F410" s="3">
        <v>29.2</v>
      </c>
      <c r="G410" s="3">
        <v>0</v>
      </c>
      <c r="H410" s="6">
        <v>0</v>
      </c>
      <c r="I410" s="3">
        <v>193</v>
      </c>
      <c r="J410" s="7">
        <v>5655</v>
      </c>
      <c r="K410" s="3">
        <v>0</v>
      </c>
      <c r="M410" s="13"/>
      <c r="N410" s="13"/>
      <c r="O410" s="13"/>
      <c r="P410" s="13"/>
    </row>
    <row r="411" spans="1:16">
      <c r="A411" s="27">
        <f t="shared" si="30"/>
        <v>5</v>
      </c>
      <c r="B411" s="2">
        <v>42789</v>
      </c>
      <c r="C411" s="3">
        <v>29.5</v>
      </c>
      <c r="D411" s="3">
        <v>29.6</v>
      </c>
      <c r="E411" s="3">
        <v>29.2</v>
      </c>
      <c r="F411" s="4">
        <v>29.2</v>
      </c>
      <c r="G411" s="4">
        <v>-0.3</v>
      </c>
      <c r="H411" s="5">
        <v>-0.0102</v>
      </c>
      <c r="I411" s="3">
        <v>341</v>
      </c>
      <c r="J411" s="7">
        <v>9993</v>
      </c>
      <c r="K411" s="3">
        <v>0</v>
      </c>
      <c r="M411" s="13"/>
      <c r="N411" s="13"/>
      <c r="O411" s="13"/>
      <c r="P411" s="13"/>
    </row>
    <row r="412" spans="1:16">
      <c r="A412" s="27">
        <f t="shared" si="30"/>
        <v>4</v>
      </c>
      <c r="B412" s="2">
        <v>42788</v>
      </c>
      <c r="C412" s="3">
        <v>29.85</v>
      </c>
      <c r="D412" s="3">
        <v>29.85</v>
      </c>
      <c r="E412" s="3">
        <v>29.45</v>
      </c>
      <c r="F412" s="4">
        <v>29.5</v>
      </c>
      <c r="G412" s="4">
        <v>-0.05</v>
      </c>
      <c r="H412" s="5">
        <v>-0.0017</v>
      </c>
      <c r="I412" s="3">
        <v>394</v>
      </c>
      <c r="J412" s="7">
        <v>11661</v>
      </c>
      <c r="K412" s="3">
        <v>0</v>
      </c>
      <c r="M412" s="13"/>
      <c r="N412" s="13"/>
      <c r="O412" s="13"/>
      <c r="P412" s="13"/>
    </row>
    <row r="413" spans="2:11">
      <c r="B413" s="2">
        <v>42787</v>
      </c>
      <c r="C413" s="3">
        <v>29.8</v>
      </c>
      <c r="D413" s="3">
        <v>30.35</v>
      </c>
      <c r="E413" s="3">
        <v>29.4</v>
      </c>
      <c r="F413" s="4">
        <v>29.55</v>
      </c>
      <c r="G413" s="4">
        <v>0.45</v>
      </c>
      <c r="H413" s="5">
        <v>0.0155</v>
      </c>
      <c r="I413" s="7">
        <v>2046</v>
      </c>
      <c r="J413" s="7">
        <v>61042</v>
      </c>
      <c r="K413" s="3">
        <v>0</v>
      </c>
    </row>
    <row r="414" spans="2:11">
      <c r="B414" s="2">
        <v>42786</v>
      </c>
      <c r="C414" s="3">
        <v>28.85</v>
      </c>
      <c r="D414" s="3">
        <v>29.2</v>
      </c>
      <c r="E414" s="3">
        <v>28.8</v>
      </c>
      <c r="F414" s="4">
        <v>29.1</v>
      </c>
      <c r="G414" s="4">
        <v>0.3</v>
      </c>
      <c r="H414" s="5">
        <v>0.0104</v>
      </c>
      <c r="I414" s="3">
        <v>593</v>
      </c>
      <c r="J414" s="7">
        <v>17230</v>
      </c>
      <c r="K414" s="3">
        <v>0</v>
      </c>
    </row>
    <row r="415" spans="2:11">
      <c r="B415" s="2">
        <v>42784</v>
      </c>
      <c r="C415" s="3">
        <v>28.8</v>
      </c>
      <c r="D415" s="3">
        <v>28.9</v>
      </c>
      <c r="E415" s="3">
        <v>28.6</v>
      </c>
      <c r="F415" s="3">
        <v>28.8</v>
      </c>
      <c r="G415" s="3">
        <v>0</v>
      </c>
      <c r="H415" s="6">
        <v>0</v>
      </c>
      <c r="I415" s="3">
        <v>195</v>
      </c>
      <c r="J415" s="7">
        <v>5606</v>
      </c>
      <c r="K415" s="3">
        <v>0</v>
      </c>
    </row>
    <row r="416" spans="2:11">
      <c r="B416" s="2">
        <v>42783</v>
      </c>
      <c r="C416" s="3">
        <v>28.9</v>
      </c>
      <c r="D416" s="3">
        <v>28.95</v>
      </c>
      <c r="E416" s="3">
        <v>28.6</v>
      </c>
      <c r="F416" s="4">
        <v>28.8</v>
      </c>
      <c r="G416" s="4">
        <v>0.1</v>
      </c>
      <c r="H416" s="5">
        <v>0.0035</v>
      </c>
      <c r="I416" s="3">
        <v>240</v>
      </c>
      <c r="J416" s="7">
        <v>6902</v>
      </c>
      <c r="K416" s="3">
        <v>0</v>
      </c>
    </row>
    <row r="417" spans="2:11">
      <c r="B417" s="2">
        <v>42782</v>
      </c>
      <c r="C417" s="3">
        <v>28.8</v>
      </c>
      <c r="D417" s="3">
        <v>28.8</v>
      </c>
      <c r="E417" s="3">
        <v>28.65</v>
      </c>
      <c r="F417" s="4">
        <v>28.7</v>
      </c>
      <c r="G417" s="4">
        <v>-0.1</v>
      </c>
      <c r="H417" s="5">
        <v>-0.0035</v>
      </c>
      <c r="I417" s="3">
        <v>296</v>
      </c>
      <c r="J417" s="7">
        <v>8515</v>
      </c>
      <c r="K417" s="3">
        <v>0</v>
      </c>
    </row>
    <row r="418" spans="2:11">
      <c r="B418" s="2">
        <v>42781</v>
      </c>
      <c r="C418" s="3">
        <v>29.05</v>
      </c>
      <c r="D418" s="3">
        <v>29.05</v>
      </c>
      <c r="E418" s="3">
        <v>28.75</v>
      </c>
      <c r="F418" s="4">
        <v>28.8</v>
      </c>
      <c r="G418" s="4">
        <v>-0.2</v>
      </c>
      <c r="H418" s="5">
        <v>-0.0069</v>
      </c>
      <c r="I418" s="3">
        <v>255</v>
      </c>
      <c r="J418" s="7">
        <v>7365</v>
      </c>
      <c r="K418" s="3">
        <v>0</v>
      </c>
    </row>
    <row r="419" spans="2:11">
      <c r="B419" s="2">
        <v>42780</v>
      </c>
      <c r="C419" s="3">
        <v>29.2</v>
      </c>
      <c r="D419" s="3">
        <v>29.2</v>
      </c>
      <c r="E419" s="3">
        <v>28.85</v>
      </c>
      <c r="F419" s="4">
        <v>29</v>
      </c>
      <c r="G419" s="4">
        <v>-0.1</v>
      </c>
      <c r="H419" s="5">
        <v>-0.0034</v>
      </c>
      <c r="I419" s="3">
        <v>244</v>
      </c>
      <c r="J419" s="7">
        <v>7077</v>
      </c>
      <c r="K419" s="3">
        <v>0</v>
      </c>
    </row>
    <row r="420" spans="2:11">
      <c r="B420" s="2">
        <v>42779</v>
      </c>
      <c r="C420" s="3">
        <v>29.35</v>
      </c>
      <c r="D420" s="3">
        <v>29.35</v>
      </c>
      <c r="E420" s="3">
        <v>28.85</v>
      </c>
      <c r="F420" s="4">
        <v>29.1</v>
      </c>
      <c r="G420" s="4">
        <v>0.1</v>
      </c>
      <c r="H420" s="5">
        <v>0.0034</v>
      </c>
      <c r="I420" s="3">
        <v>262</v>
      </c>
      <c r="J420" s="7">
        <v>7610</v>
      </c>
      <c r="K420" s="3">
        <v>0</v>
      </c>
    </row>
    <row r="421" spans="2:11">
      <c r="B421" s="2">
        <v>42776</v>
      </c>
      <c r="C421" s="3">
        <v>29.55</v>
      </c>
      <c r="D421" s="3">
        <v>29.7</v>
      </c>
      <c r="E421" s="3">
        <v>29</v>
      </c>
      <c r="F421" s="4">
        <v>29</v>
      </c>
      <c r="G421" s="4">
        <v>0.1</v>
      </c>
      <c r="H421" s="5">
        <v>0.0035</v>
      </c>
      <c r="I421" s="3">
        <v>638</v>
      </c>
      <c r="J421" s="7">
        <v>18720</v>
      </c>
      <c r="K421" s="3">
        <v>0</v>
      </c>
    </row>
    <row r="422" spans="2:11">
      <c r="B422" s="2">
        <v>42775</v>
      </c>
      <c r="C422" s="3">
        <v>28.75</v>
      </c>
      <c r="D422" s="3">
        <v>29</v>
      </c>
      <c r="E422" s="3">
        <v>28.65</v>
      </c>
      <c r="F422" s="4">
        <v>28.9</v>
      </c>
      <c r="G422" s="4">
        <v>0.2</v>
      </c>
      <c r="H422" s="5">
        <v>0.007</v>
      </c>
      <c r="I422" s="3">
        <v>265</v>
      </c>
      <c r="J422" s="7">
        <v>7628</v>
      </c>
      <c r="K422" s="3">
        <v>0</v>
      </c>
    </row>
    <row r="423" spans="2:11">
      <c r="B423" s="2">
        <v>42774</v>
      </c>
      <c r="C423" s="3">
        <v>28.9</v>
      </c>
      <c r="D423" s="3">
        <v>28.9</v>
      </c>
      <c r="E423" s="3">
        <v>28.6</v>
      </c>
      <c r="F423" s="4">
        <v>28.7</v>
      </c>
      <c r="G423" s="4">
        <v>-0.05</v>
      </c>
      <c r="H423" s="5">
        <v>-0.0017</v>
      </c>
      <c r="I423" s="3">
        <v>261</v>
      </c>
      <c r="J423" s="7">
        <v>7503</v>
      </c>
      <c r="K423" s="3">
        <v>0</v>
      </c>
    </row>
    <row r="424" spans="2:11">
      <c r="B424" s="2">
        <v>42773</v>
      </c>
      <c r="C424" s="3">
        <v>29.05</v>
      </c>
      <c r="D424" s="3">
        <v>29.1</v>
      </c>
      <c r="E424" s="3">
        <v>28.75</v>
      </c>
      <c r="F424" s="4">
        <v>28.75</v>
      </c>
      <c r="G424" s="4">
        <v>-0.3</v>
      </c>
      <c r="H424" s="5">
        <v>-0.0103</v>
      </c>
      <c r="I424" s="3">
        <v>181</v>
      </c>
      <c r="J424" s="7">
        <v>5231</v>
      </c>
      <c r="K424" s="3">
        <v>0</v>
      </c>
    </row>
    <row r="425" spans="2:11">
      <c r="B425" s="2">
        <v>42772</v>
      </c>
      <c r="C425" s="3">
        <v>28.9</v>
      </c>
      <c r="D425" s="3">
        <v>29.15</v>
      </c>
      <c r="E425" s="3">
        <v>28.7</v>
      </c>
      <c r="F425" s="4">
        <v>29.05</v>
      </c>
      <c r="G425" s="4">
        <v>0.35</v>
      </c>
      <c r="H425" s="5">
        <v>0.0122</v>
      </c>
      <c r="I425" s="3">
        <v>315</v>
      </c>
      <c r="J425" s="7">
        <v>9144</v>
      </c>
      <c r="K425" s="3">
        <v>0</v>
      </c>
    </row>
    <row r="426" spans="2:11">
      <c r="B426" s="2">
        <v>42769</v>
      </c>
      <c r="C426" s="3">
        <v>28.5</v>
      </c>
      <c r="D426" s="3">
        <v>28.95</v>
      </c>
      <c r="E426" s="3">
        <v>28.5</v>
      </c>
      <c r="F426" s="4">
        <v>28.7</v>
      </c>
      <c r="G426" s="4">
        <v>0.2</v>
      </c>
      <c r="H426" s="5">
        <v>0.007</v>
      </c>
      <c r="I426" s="3">
        <v>230</v>
      </c>
      <c r="J426" s="7">
        <v>6610</v>
      </c>
      <c r="K426" s="3">
        <v>0</v>
      </c>
    </row>
    <row r="427" spans="2:11">
      <c r="B427" s="2">
        <v>42768</v>
      </c>
      <c r="C427" s="3">
        <v>29</v>
      </c>
      <c r="D427" s="3">
        <v>29</v>
      </c>
      <c r="E427" s="3">
        <v>28.5</v>
      </c>
      <c r="F427" s="4">
        <v>28.5</v>
      </c>
      <c r="G427" s="4">
        <v>-0.25</v>
      </c>
      <c r="H427" s="5">
        <v>-0.0087</v>
      </c>
      <c r="I427" s="3">
        <v>379</v>
      </c>
      <c r="J427" s="7">
        <v>10843</v>
      </c>
      <c r="K427" s="3">
        <v>0</v>
      </c>
    </row>
    <row r="428" spans="2:11">
      <c r="B428" s="2">
        <v>42759</v>
      </c>
      <c r="C428" s="3">
        <v>29.3</v>
      </c>
      <c r="D428" s="3">
        <v>29.3</v>
      </c>
      <c r="E428" s="3">
        <v>28.75</v>
      </c>
      <c r="F428" s="4">
        <v>28.75</v>
      </c>
      <c r="G428" s="4">
        <v>-0.3</v>
      </c>
      <c r="H428" s="5">
        <v>-0.0103</v>
      </c>
      <c r="I428" s="3">
        <v>361</v>
      </c>
      <c r="J428" s="7">
        <v>10420</v>
      </c>
      <c r="K428" s="3">
        <v>0</v>
      </c>
    </row>
    <row r="429" spans="2:11">
      <c r="B429" s="2">
        <v>42758</v>
      </c>
      <c r="C429" s="3">
        <v>29.4</v>
      </c>
      <c r="D429" s="3">
        <v>29.4</v>
      </c>
      <c r="E429" s="3">
        <v>29</v>
      </c>
      <c r="F429" s="4">
        <v>29.05</v>
      </c>
      <c r="G429" s="4">
        <v>-0.1</v>
      </c>
      <c r="H429" s="5">
        <v>-0.0034</v>
      </c>
      <c r="I429" s="3">
        <v>298</v>
      </c>
      <c r="J429" s="7">
        <v>8689</v>
      </c>
      <c r="K429" s="3">
        <v>0</v>
      </c>
    </row>
    <row r="430" spans="2:11">
      <c r="B430" s="2">
        <v>42755</v>
      </c>
      <c r="C430" s="3">
        <v>29.2</v>
      </c>
      <c r="D430" s="3">
        <v>29.3</v>
      </c>
      <c r="E430" s="3">
        <v>29.1</v>
      </c>
      <c r="F430" s="3">
        <v>29.15</v>
      </c>
      <c r="G430" s="3">
        <v>0</v>
      </c>
      <c r="H430" s="6">
        <v>0</v>
      </c>
      <c r="I430" s="3">
        <v>216</v>
      </c>
      <c r="J430" s="7">
        <v>6303</v>
      </c>
      <c r="K430" s="3">
        <v>0</v>
      </c>
    </row>
    <row r="431" spans="2:11">
      <c r="B431" s="2">
        <v>42754</v>
      </c>
      <c r="C431" s="3">
        <v>29.55</v>
      </c>
      <c r="D431" s="3">
        <v>29.55</v>
      </c>
      <c r="E431" s="3">
        <v>29.15</v>
      </c>
      <c r="F431" s="4">
        <v>29.15</v>
      </c>
      <c r="G431" s="4">
        <v>-0.4</v>
      </c>
      <c r="H431" s="5">
        <v>-0.0135</v>
      </c>
      <c r="I431" s="3">
        <v>285</v>
      </c>
      <c r="J431" s="7">
        <v>8353</v>
      </c>
      <c r="K431" s="3">
        <v>0</v>
      </c>
    </row>
    <row r="432" spans="2:11">
      <c r="B432" s="2">
        <v>42753</v>
      </c>
      <c r="C432" s="3">
        <v>29.4</v>
      </c>
      <c r="D432" s="3">
        <v>29.95</v>
      </c>
      <c r="E432" s="3">
        <v>29.4</v>
      </c>
      <c r="F432" s="4">
        <v>29.55</v>
      </c>
      <c r="G432" s="4">
        <v>0.35</v>
      </c>
      <c r="H432" s="5">
        <v>0.012</v>
      </c>
      <c r="I432" s="3">
        <v>946</v>
      </c>
      <c r="J432" s="7">
        <v>28123</v>
      </c>
      <c r="K432" s="3">
        <v>0</v>
      </c>
    </row>
    <row r="433" spans="2:11">
      <c r="B433" s="2">
        <v>42752</v>
      </c>
      <c r="C433" s="3">
        <v>29.25</v>
      </c>
      <c r="D433" s="3">
        <v>29.4</v>
      </c>
      <c r="E433" s="3">
        <v>29.1</v>
      </c>
      <c r="F433" s="4">
        <v>29.2</v>
      </c>
      <c r="G433" s="4">
        <v>-0.05</v>
      </c>
      <c r="H433" s="5">
        <v>-0.0017</v>
      </c>
      <c r="I433" s="3">
        <v>201</v>
      </c>
      <c r="J433" s="7">
        <v>5872</v>
      </c>
      <c r="K433" s="3">
        <v>0</v>
      </c>
    </row>
    <row r="434" spans="2:11">
      <c r="B434" s="2">
        <v>42751</v>
      </c>
      <c r="C434" s="3">
        <v>29.6</v>
      </c>
      <c r="D434" s="3">
        <v>29.6</v>
      </c>
      <c r="E434" s="3">
        <v>29.2</v>
      </c>
      <c r="F434" s="4">
        <v>29.25</v>
      </c>
      <c r="G434" s="4">
        <v>-0.1</v>
      </c>
      <c r="H434" s="5">
        <v>-0.0034</v>
      </c>
      <c r="I434" s="3">
        <v>218</v>
      </c>
      <c r="J434" s="7">
        <v>6404</v>
      </c>
      <c r="K434" s="3">
        <v>0</v>
      </c>
    </row>
    <row r="435" spans="2:11">
      <c r="B435" s="2">
        <v>42748</v>
      </c>
      <c r="C435" s="3">
        <v>29.7</v>
      </c>
      <c r="D435" s="3">
        <v>29.9</v>
      </c>
      <c r="E435" s="3">
        <v>29.25</v>
      </c>
      <c r="F435" s="4">
        <v>29.35</v>
      </c>
      <c r="G435" s="4">
        <v>-0.2</v>
      </c>
      <c r="H435" s="5">
        <v>-0.0068</v>
      </c>
      <c r="I435" s="3">
        <v>433</v>
      </c>
      <c r="J435" s="7">
        <v>12807</v>
      </c>
      <c r="K435" s="3">
        <v>0</v>
      </c>
    </row>
    <row r="436" spans="2:11">
      <c r="B436" s="2">
        <v>42747</v>
      </c>
      <c r="C436" s="3">
        <v>29.35</v>
      </c>
      <c r="D436" s="3">
        <v>29.7</v>
      </c>
      <c r="E436" s="3">
        <v>29.2</v>
      </c>
      <c r="F436" s="4">
        <v>29.55</v>
      </c>
      <c r="G436" s="4">
        <v>0.4</v>
      </c>
      <c r="H436" s="5">
        <v>0.0137</v>
      </c>
      <c r="I436" s="3">
        <v>477</v>
      </c>
      <c r="J436" s="7">
        <v>14045</v>
      </c>
      <c r="K436" s="3">
        <v>0</v>
      </c>
    </row>
    <row r="437" spans="2:11">
      <c r="B437" s="2">
        <v>42746</v>
      </c>
      <c r="C437" s="3">
        <v>29.2</v>
      </c>
      <c r="D437" s="3">
        <v>29.3</v>
      </c>
      <c r="E437" s="3">
        <v>28.95</v>
      </c>
      <c r="F437" s="3">
        <v>29.15</v>
      </c>
      <c r="G437" s="3">
        <v>0</v>
      </c>
      <c r="H437" s="6">
        <v>0</v>
      </c>
      <c r="I437" s="3">
        <v>184</v>
      </c>
      <c r="J437" s="7">
        <v>5375</v>
      </c>
      <c r="K437" s="3">
        <v>0</v>
      </c>
    </row>
    <row r="438" spans="2:11">
      <c r="B438" s="2">
        <v>42745</v>
      </c>
      <c r="C438" s="3">
        <v>29.35</v>
      </c>
      <c r="D438" s="3">
        <v>29.4</v>
      </c>
      <c r="E438" s="3">
        <v>28.7</v>
      </c>
      <c r="F438" s="4">
        <v>29.15</v>
      </c>
      <c r="G438" s="4">
        <v>-0.2</v>
      </c>
      <c r="H438" s="5">
        <v>-0.0068</v>
      </c>
      <c r="I438" s="3">
        <v>192</v>
      </c>
      <c r="J438" s="7">
        <v>5599</v>
      </c>
      <c r="K438" s="3">
        <v>0</v>
      </c>
    </row>
    <row r="439" spans="2:11">
      <c r="B439" s="2">
        <v>42744</v>
      </c>
      <c r="C439" s="3">
        <v>29.75</v>
      </c>
      <c r="D439" s="3">
        <v>29.75</v>
      </c>
      <c r="E439" s="3">
        <v>29.3</v>
      </c>
      <c r="F439" s="4">
        <v>29.35</v>
      </c>
      <c r="G439" s="4">
        <v>-0.15</v>
      </c>
      <c r="H439" s="5">
        <v>-0.0051</v>
      </c>
      <c r="I439" s="3">
        <v>336</v>
      </c>
      <c r="J439" s="7">
        <v>9915</v>
      </c>
      <c r="K439" s="3">
        <v>0</v>
      </c>
    </row>
    <row r="440" spans="2:11">
      <c r="B440" s="2">
        <v>42741</v>
      </c>
      <c r="C440" s="3">
        <v>29.35</v>
      </c>
      <c r="D440" s="3">
        <v>29.5</v>
      </c>
      <c r="E440" s="3">
        <v>29.35</v>
      </c>
      <c r="F440" s="4">
        <v>29.5</v>
      </c>
      <c r="G440" s="4">
        <v>0.15</v>
      </c>
      <c r="H440" s="5">
        <v>0.0051</v>
      </c>
      <c r="I440" s="3">
        <v>165</v>
      </c>
      <c r="J440" s="7">
        <v>4863</v>
      </c>
      <c r="K440" s="3">
        <v>0</v>
      </c>
    </row>
    <row r="441" spans="2:11">
      <c r="B441" s="2">
        <v>42740</v>
      </c>
      <c r="C441" s="3">
        <v>29.6</v>
      </c>
      <c r="D441" s="3">
        <v>29.6</v>
      </c>
      <c r="E441" s="3">
        <v>29.3</v>
      </c>
      <c r="F441" s="3">
        <v>29.35</v>
      </c>
      <c r="G441" s="3">
        <v>0</v>
      </c>
      <c r="H441" s="6">
        <v>0</v>
      </c>
      <c r="I441" s="3">
        <v>224</v>
      </c>
      <c r="J441" s="7">
        <v>6589</v>
      </c>
      <c r="K441" s="3">
        <v>0</v>
      </c>
    </row>
    <row r="442" spans="2:11">
      <c r="B442" s="2">
        <v>42739</v>
      </c>
      <c r="C442" s="3">
        <v>29.6</v>
      </c>
      <c r="D442" s="3">
        <v>29.65</v>
      </c>
      <c r="E442" s="3">
        <v>29.25</v>
      </c>
      <c r="F442" s="4">
        <v>29.35</v>
      </c>
      <c r="G442" s="4">
        <v>-0.15</v>
      </c>
      <c r="H442" s="5">
        <v>-0.0051</v>
      </c>
      <c r="I442" s="3">
        <v>233</v>
      </c>
      <c r="J442" s="7">
        <v>6846</v>
      </c>
      <c r="K442" s="3">
        <v>0</v>
      </c>
    </row>
  </sheetData>
  <mergeCells count="1">
    <mergeCell ref="B2:Q2"/>
  </mergeCells>
  <hyperlinks>
    <hyperlink ref="C1" r:id="rId2" display="https://www.cnyes.com/twstock/ps_historyprice/6180.ht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30"/>
  <sheetViews>
    <sheetView workbookViewId="0">
      <selection activeCell="B2" sqref="B2"/>
    </sheetView>
  </sheetViews>
  <sheetFormatPr defaultColWidth="9" defaultRowHeight="12.75"/>
  <cols>
    <col min="14" max="14" width="9.5" customWidth="1"/>
  </cols>
  <sheetData>
    <row r="1" spans="2:3">
      <c r="B1" s="8">
        <v>6180</v>
      </c>
      <c r="C1" s="9" t="s">
        <v>1</v>
      </c>
    </row>
    <row r="2" ht="32.25" spans="1:33">
      <c r="A2" s="8"/>
      <c r="B2" s="8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8" t="s">
        <v>19</v>
      </c>
      <c r="N2" s="8"/>
      <c r="O2" s="8"/>
      <c r="P2" s="8"/>
      <c r="Q2" s="8"/>
      <c r="R2" s="8"/>
      <c r="S2" s="8"/>
      <c r="T2" s="8"/>
      <c r="U2" s="8"/>
      <c r="V2" s="8"/>
      <c r="W2" s="26"/>
      <c r="X2" s="28" t="s">
        <v>20</v>
      </c>
      <c r="Y2" s="8"/>
      <c r="Z2" s="8"/>
      <c r="AA2" s="8"/>
      <c r="AB2" s="8"/>
      <c r="AC2" s="8"/>
      <c r="AD2" s="8"/>
      <c r="AE2" s="8"/>
      <c r="AF2" s="8"/>
      <c r="AG2" s="8"/>
    </row>
    <row r="3" ht="13.5" spans="2:33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M3" s="29" t="s">
        <v>21</v>
      </c>
      <c r="N3" s="10" t="s">
        <v>4</v>
      </c>
      <c r="O3" s="10" t="s">
        <v>5</v>
      </c>
      <c r="P3" s="10" t="s">
        <v>6</v>
      </c>
      <c r="Q3" s="10" t="s">
        <v>7</v>
      </c>
      <c r="S3" s="29" t="s">
        <v>22</v>
      </c>
      <c r="T3" s="29" t="s">
        <v>23</v>
      </c>
      <c r="U3" s="29" t="s">
        <v>24</v>
      </c>
      <c r="V3" s="29" t="s">
        <v>25</v>
      </c>
      <c r="X3" s="29" t="s">
        <v>26</v>
      </c>
      <c r="Y3" s="10" t="s">
        <v>4</v>
      </c>
      <c r="Z3" s="10" t="s">
        <v>5</v>
      </c>
      <c r="AA3" s="10" t="s">
        <v>6</v>
      </c>
      <c r="AB3" s="10" t="s">
        <v>7</v>
      </c>
      <c r="AD3" s="29" t="s">
        <v>27</v>
      </c>
      <c r="AE3" s="29" t="s">
        <v>28</v>
      </c>
      <c r="AF3" s="29" t="s">
        <v>29</v>
      </c>
      <c r="AG3" s="29" t="s">
        <v>30</v>
      </c>
    </row>
    <row r="4" spans="1:33">
      <c r="A4" s="27">
        <f>WEEKDAY(B4,1)</f>
        <v>6</v>
      </c>
      <c r="B4" s="2">
        <v>43371</v>
      </c>
      <c r="C4" s="3">
        <v>70</v>
      </c>
      <c r="D4" s="3">
        <v>71</v>
      </c>
      <c r="E4" s="3">
        <v>69.1</v>
      </c>
      <c r="F4" s="4">
        <v>69.4</v>
      </c>
      <c r="G4" s="4">
        <v>-0.4</v>
      </c>
      <c r="H4" s="5">
        <v>-0.0057</v>
      </c>
      <c r="I4" s="7">
        <v>2234</v>
      </c>
      <c r="J4" s="7">
        <v>156600</v>
      </c>
      <c r="K4" s="3">
        <v>13.88</v>
      </c>
      <c r="M4" s="8">
        <v>1</v>
      </c>
      <c r="N4">
        <f>C4</f>
        <v>70</v>
      </c>
      <c r="O4">
        <f>MAX(D4:D4)</f>
        <v>71</v>
      </c>
      <c r="P4">
        <f>MIN(E4:E4)</f>
        <v>69.1</v>
      </c>
      <c r="Q4">
        <f>F4</f>
        <v>69.4</v>
      </c>
      <c r="S4" s="13">
        <f>SUM(Q4:Q8)/5</f>
        <v>54.84</v>
      </c>
      <c r="T4" s="13">
        <f>SUM(Q4:Q13)/10</f>
        <v>27.42</v>
      </c>
      <c r="U4" s="13">
        <f>SUM(Q4:Q23)/20</f>
        <v>13.71</v>
      </c>
      <c r="V4" s="13">
        <f>SUM(Q4:Q63)/60</f>
        <v>4.57</v>
      </c>
      <c r="X4" s="8">
        <v>1</v>
      </c>
      <c r="Y4">
        <f>C4</f>
        <v>70</v>
      </c>
      <c r="Z4">
        <f>MAX(D4:D4)</f>
        <v>71</v>
      </c>
      <c r="AA4">
        <f>MIN(E4:E4)</f>
        <v>69.1</v>
      </c>
      <c r="AB4">
        <f>F4</f>
        <v>69.4</v>
      </c>
      <c r="AD4" s="13">
        <f>SUM(AB4:AB8)/5</f>
        <v>42.36</v>
      </c>
      <c r="AE4" s="13">
        <f>SUM(AB4:AB13)/10</f>
        <v>21.18</v>
      </c>
      <c r="AF4" s="13">
        <f>SUM(AB4:AB23)/20</f>
        <v>10.59</v>
      </c>
      <c r="AG4" s="13">
        <f>SUM(AB4:AB63)/60</f>
        <v>3.53</v>
      </c>
    </row>
    <row r="5" spans="1:33">
      <c r="A5" s="27">
        <f t="shared" ref="A5:A68" si="0">WEEKDAY(B5,1)</f>
        <v>5</v>
      </c>
      <c r="B5" s="2">
        <v>43370</v>
      </c>
      <c r="C5" s="3">
        <v>69.4</v>
      </c>
      <c r="D5" s="3">
        <v>71.6</v>
      </c>
      <c r="E5" s="3">
        <v>69.2</v>
      </c>
      <c r="F5" s="4">
        <v>69.8</v>
      </c>
      <c r="G5" s="4">
        <v>0.8</v>
      </c>
      <c r="H5" s="5">
        <v>0.0116</v>
      </c>
      <c r="I5" s="7">
        <v>5803</v>
      </c>
      <c r="J5" s="7">
        <v>408979</v>
      </c>
      <c r="K5" s="3">
        <v>13.96</v>
      </c>
      <c r="M5" s="8">
        <v>2</v>
      </c>
      <c r="N5">
        <f>C9</f>
        <v>69.3</v>
      </c>
      <c r="O5">
        <f>MAX(D5:D9)</f>
        <v>71.6</v>
      </c>
      <c r="P5">
        <f>MIN(E5:E9)</f>
        <v>67</v>
      </c>
      <c r="Q5">
        <f>F5</f>
        <v>69.8</v>
      </c>
      <c r="S5" s="13">
        <f t="shared" ref="S5:S68" si="1">SUM(Q5:Q9)/5</f>
        <v>40.96</v>
      </c>
      <c r="T5" s="13">
        <f t="shared" ref="T5:T68" si="2">SUM(Q5:Q14)/10</f>
        <v>20.48</v>
      </c>
      <c r="U5" s="13">
        <f t="shared" ref="U5:U68" si="3">SUM(Q5:Q24)/20</f>
        <v>10.24</v>
      </c>
      <c r="V5" s="13">
        <f t="shared" ref="V5:V68" si="4">SUM(Q5:Q64)/60</f>
        <v>3.41333333333333</v>
      </c>
      <c r="X5" s="8">
        <v>2</v>
      </c>
      <c r="Y5">
        <f>C27</f>
        <v>72.5</v>
      </c>
      <c r="Z5">
        <f>MAX(D5:D27)</f>
        <v>73.8</v>
      </c>
      <c r="AA5">
        <f>MIN(E5:E27)</f>
        <v>64</v>
      </c>
      <c r="AB5">
        <f>F5</f>
        <v>69.8</v>
      </c>
      <c r="AD5" s="13">
        <f t="shared" ref="AD5:AD9" si="5">SUM(AB5:AB9)/5</f>
        <v>28.48</v>
      </c>
      <c r="AE5" s="13">
        <f t="shared" ref="AE5:AE9" si="6">SUM(AB5:AB14)/10</f>
        <v>14.24</v>
      </c>
      <c r="AF5" s="13">
        <f t="shared" ref="AF5:AF9" si="7">SUM(AB5:AB24)/20</f>
        <v>7.12</v>
      </c>
      <c r="AG5" s="13">
        <f t="shared" ref="AG5:AG9" si="8">SUM(AB5:AB64)/60</f>
        <v>2.37333333333333</v>
      </c>
    </row>
    <row r="6" spans="1:33">
      <c r="A6" s="27">
        <f t="shared" si="0"/>
        <v>4</v>
      </c>
      <c r="B6" s="2">
        <v>43369</v>
      </c>
      <c r="C6" s="3">
        <v>68</v>
      </c>
      <c r="D6" s="3">
        <v>69.2</v>
      </c>
      <c r="E6" s="3">
        <v>67.4</v>
      </c>
      <c r="F6" s="4">
        <v>69</v>
      </c>
      <c r="G6" s="4">
        <v>1</v>
      </c>
      <c r="H6" s="5">
        <v>0.0147</v>
      </c>
      <c r="I6" s="7">
        <v>1383</v>
      </c>
      <c r="J6" s="7">
        <v>94712</v>
      </c>
      <c r="K6" s="3">
        <v>13.8</v>
      </c>
      <c r="M6" s="8">
        <v>3</v>
      </c>
      <c r="N6">
        <f>C14</f>
        <v>66</v>
      </c>
      <c r="O6">
        <f>MAX(D10:D14)</f>
        <v>70.5</v>
      </c>
      <c r="P6">
        <f>MIN(E10:E14)</f>
        <v>65.3</v>
      </c>
      <c r="Q6">
        <f>F10</f>
        <v>69</v>
      </c>
      <c r="S6" s="13">
        <f t="shared" si="1"/>
        <v>27</v>
      </c>
      <c r="T6" s="13">
        <f t="shared" si="2"/>
        <v>13.5</v>
      </c>
      <c r="U6" s="13">
        <f t="shared" si="3"/>
        <v>6.75</v>
      </c>
      <c r="V6" s="13">
        <f t="shared" si="4"/>
        <v>2.25</v>
      </c>
      <c r="X6" s="8">
        <v>3</v>
      </c>
      <c r="Y6">
        <f>C49</f>
        <v>70</v>
      </c>
      <c r="Z6">
        <f>MAX(D28:D49)</f>
        <v>78.4</v>
      </c>
      <c r="AA6">
        <f>MIN(E28:E49)</f>
        <v>68.8</v>
      </c>
      <c r="AB6">
        <f>F28</f>
        <v>72.6</v>
      </c>
      <c r="AD6" s="13">
        <f t="shared" si="5"/>
        <v>14.52</v>
      </c>
      <c r="AE6" s="13">
        <f t="shared" si="6"/>
        <v>7.26</v>
      </c>
      <c r="AF6" s="13">
        <f t="shared" si="7"/>
        <v>3.63</v>
      </c>
      <c r="AG6" s="13">
        <f t="shared" si="8"/>
        <v>1.21</v>
      </c>
    </row>
    <row r="7" spans="1:33">
      <c r="A7" s="27">
        <f t="shared" si="0"/>
        <v>3</v>
      </c>
      <c r="B7" s="2">
        <v>43368</v>
      </c>
      <c r="C7" s="3">
        <v>67.6</v>
      </c>
      <c r="D7" s="3">
        <v>69.9</v>
      </c>
      <c r="E7" s="3">
        <v>67</v>
      </c>
      <c r="F7" s="4">
        <v>68</v>
      </c>
      <c r="G7" s="4">
        <v>0.5</v>
      </c>
      <c r="H7" s="5">
        <v>0.0074</v>
      </c>
      <c r="I7" s="7">
        <v>2841</v>
      </c>
      <c r="J7" s="7">
        <v>194376</v>
      </c>
      <c r="K7" s="3">
        <v>13.6</v>
      </c>
      <c r="M7" s="8">
        <v>4</v>
      </c>
      <c r="Q7">
        <f>F15</f>
        <v>66</v>
      </c>
      <c r="S7" s="13">
        <f t="shared" si="1"/>
        <v>13.2</v>
      </c>
      <c r="T7" s="13">
        <f t="shared" si="2"/>
        <v>6.6</v>
      </c>
      <c r="U7" s="13">
        <f t="shared" si="3"/>
        <v>3.3</v>
      </c>
      <c r="V7" s="13">
        <f t="shared" si="4"/>
        <v>1.1</v>
      </c>
      <c r="X7" s="8">
        <v>4</v>
      </c>
      <c r="AB7">
        <f>Q15</f>
        <v>0</v>
      </c>
      <c r="AD7" s="13">
        <f t="shared" si="5"/>
        <v>0</v>
      </c>
      <c r="AE7" s="13">
        <f t="shared" si="6"/>
        <v>0</v>
      </c>
      <c r="AF7" s="13">
        <f t="shared" si="7"/>
        <v>0</v>
      </c>
      <c r="AG7" s="13">
        <f t="shared" si="8"/>
        <v>0</v>
      </c>
    </row>
    <row r="8" spans="1:33">
      <c r="A8" s="27">
        <f t="shared" si="0"/>
        <v>6</v>
      </c>
      <c r="B8" s="2">
        <v>43364</v>
      </c>
      <c r="C8" s="3">
        <v>68.2</v>
      </c>
      <c r="D8" s="3">
        <v>68.2</v>
      </c>
      <c r="E8" s="3">
        <v>67.4</v>
      </c>
      <c r="F8" s="4">
        <v>67.5</v>
      </c>
      <c r="G8" s="4">
        <v>0.2</v>
      </c>
      <c r="H8" s="5">
        <v>0.003</v>
      </c>
      <c r="I8" s="7">
        <v>1108</v>
      </c>
      <c r="J8" s="7">
        <v>75109</v>
      </c>
      <c r="K8" s="3">
        <v>13.5</v>
      </c>
      <c r="M8" s="8">
        <v>5</v>
      </c>
      <c r="S8" s="13">
        <f t="shared" si="1"/>
        <v>0</v>
      </c>
      <c r="T8" s="13">
        <f t="shared" si="2"/>
        <v>0</v>
      </c>
      <c r="U8" s="13">
        <f t="shared" si="3"/>
        <v>0</v>
      </c>
      <c r="V8" s="13">
        <f t="shared" si="4"/>
        <v>0</v>
      </c>
      <c r="X8" s="8">
        <v>5</v>
      </c>
      <c r="AD8" s="13">
        <f t="shared" si="5"/>
        <v>0</v>
      </c>
      <c r="AE8" s="13">
        <f t="shared" si="6"/>
        <v>0</v>
      </c>
      <c r="AF8" s="13">
        <f t="shared" si="7"/>
        <v>0</v>
      </c>
      <c r="AG8" s="13">
        <f t="shared" si="8"/>
        <v>0</v>
      </c>
    </row>
    <row r="9" spans="1:33">
      <c r="A9" s="27">
        <f t="shared" si="0"/>
        <v>5</v>
      </c>
      <c r="B9" s="2">
        <v>43363</v>
      </c>
      <c r="C9" s="3">
        <v>69.3</v>
      </c>
      <c r="D9" s="3">
        <v>69.6</v>
      </c>
      <c r="E9" s="3">
        <v>67</v>
      </c>
      <c r="F9" s="4">
        <v>67.3</v>
      </c>
      <c r="G9" s="4">
        <v>-1.7</v>
      </c>
      <c r="H9" s="5">
        <v>-0.0246</v>
      </c>
      <c r="I9" s="7">
        <v>1448</v>
      </c>
      <c r="J9" s="7">
        <v>98296</v>
      </c>
      <c r="K9" s="3">
        <v>13.46</v>
      </c>
      <c r="M9" s="8">
        <v>6</v>
      </c>
      <c r="S9" s="13">
        <f t="shared" si="1"/>
        <v>0</v>
      </c>
      <c r="T9" s="13">
        <f t="shared" si="2"/>
        <v>0</v>
      </c>
      <c r="U9" s="13">
        <f t="shared" si="3"/>
        <v>0</v>
      </c>
      <c r="V9" s="13">
        <f t="shared" si="4"/>
        <v>0</v>
      </c>
      <c r="X9" s="8">
        <v>6</v>
      </c>
      <c r="AD9" s="13">
        <f t="shared" si="5"/>
        <v>0</v>
      </c>
      <c r="AE9" s="13">
        <f t="shared" si="6"/>
        <v>0</v>
      </c>
      <c r="AF9" s="13">
        <f t="shared" si="7"/>
        <v>0</v>
      </c>
      <c r="AG9" s="13">
        <f t="shared" si="8"/>
        <v>0</v>
      </c>
    </row>
    <row r="10" spans="1:22">
      <c r="A10" s="27">
        <f t="shared" si="0"/>
        <v>4</v>
      </c>
      <c r="B10" s="2">
        <v>43362</v>
      </c>
      <c r="C10" s="3">
        <v>68.4</v>
      </c>
      <c r="D10" s="3">
        <v>69.3</v>
      </c>
      <c r="E10" s="3">
        <v>67.9</v>
      </c>
      <c r="F10" s="4">
        <v>69</v>
      </c>
      <c r="G10" s="4">
        <v>0.8</v>
      </c>
      <c r="H10" s="5">
        <v>0.0117</v>
      </c>
      <c r="I10" s="7">
        <v>1628</v>
      </c>
      <c r="J10" s="7">
        <v>111794</v>
      </c>
      <c r="K10" s="3">
        <v>13.8</v>
      </c>
      <c r="M10" s="8">
        <v>7</v>
      </c>
      <c r="S10" s="13">
        <f t="shared" si="1"/>
        <v>0</v>
      </c>
      <c r="T10" s="13">
        <f t="shared" si="2"/>
        <v>0</v>
      </c>
      <c r="U10" s="13">
        <f t="shared" si="3"/>
        <v>0</v>
      </c>
      <c r="V10" s="13">
        <f t="shared" si="4"/>
        <v>0</v>
      </c>
    </row>
    <row r="11" spans="1:22">
      <c r="A11" s="27">
        <f t="shared" si="0"/>
        <v>3</v>
      </c>
      <c r="B11" s="2">
        <v>43361</v>
      </c>
      <c r="C11" s="3">
        <v>68.3</v>
      </c>
      <c r="D11" s="3">
        <v>68.9</v>
      </c>
      <c r="E11" s="3">
        <v>67.6</v>
      </c>
      <c r="F11" s="4">
        <v>68.2</v>
      </c>
      <c r="G11" s="4">
        <v>-0.6</v>
      </c>
      <c r="H11" s="5">
        <v>-0.0087</v>
      </c>
      <c r="I11" s="7">
        <v>1247</v>
      </c>
      <c r="J11" s="7">
        <v>84878</v>
      </c>
      <c r="K11" s="3">
        <v>13.64</v>
      </c>
      <c r="M11" s="8">
        <v>8</v>
      </c>
      <c r="S11" s="13">
        <f t="shared" si="1"/>
        <v>0</v>
      </c>
      <c r="T11" s="13">
        <f t="shared" si="2"/>
        <v>0</v>
      </c>
      <c r="U11" s="13">
        <f t="shared" si="3"/>
        <v>0</v>
      </c>
      <c r="V11" s="13">
        <f t="shared" si="4"/>
        <v>0</v>
      </c>
    </row>
    <row r="12" spans="1:22">
      <c r="A12" s="27">
        <f t="shared" si="0"/>
        <v>2</v>
      </c>
      <c r="B12" s="2">
        <v>43360</v>
      </c>
      <c r="C12" s="3">
        <v>69</v>
      </c>
      <c r="D12" s="3">
        <v>70.5</v>
      </c>
      <c r="E12" s="3">
        <v>68.7</v>
      </c>
      <c r="F12" s="4">
        <v>68.8</v>
      </c>
      <c r="G12" s="4">
        <v>0.1</v>
      </c>
      <c r="H12" s="5">
        <v>0.0015</v>
      </c>
      <c r="I12" s="7">
        <v>2962</v>
      </c>
      <c r="J12" s="7">
        <v>205613</v>
      </c>
      <c r="K12" s="3">
        <v>13.76</v>
      </c>
      <c r="M12" s="8">
        <v>9</v>
      </c>
      <c r="S12" s="13">
        <f t="shared" si="1"/>
        <v>0</v>
      </c>
      <c r="T12" s="13">
        <f t="shared" si="2"/>
        <v>0</v>
      </c>
      <c r="U12" s="13">
        <f t="shared" si="3"/>
        <v>0</v>
      </c>
      <c r="V12" s="13">
        <f t="shared" si="4"/>
        <v>0</v>
      </c>
    </row>
    <row r="13" spans="1:22">
      <c r="A13" s="27">
        <f t="shared" si="0"/>
        <v>6</v>
      </c>
      <c r="B13" s="2">
        <v>43357</v>
      </c>
      <c r="C13" s="3">
        <v>66</v>
      </c>
      <c r="D13" s="3">
        <v>69.3</v>
      </c>
      <c r="E13" s="3">
        <v>66</v>
      </c>
      <c r="F13" s="4">
        <v>68.7</v>
      </c>
      <c r="G13" s="4">
        <v>3.2</v>
      </c>
      <c r="H13" s="5">
        <v>0.0489</v>
      </c>
      <c r="I13" s="7">
        <v>4294</v>
      </c>
      <c r="J13" s="7">
        <v>291790</v>
      </c>
      <c r="K13" s="3">
        <v>13.74</v>
      </c>
      <c r="M13" s="8">
        <v>10</v>
      </c>
      <c r="S13" s="13">
        <f t="shared" si="1"/>
        <v>0</v>
      </c>
      <c r="T13" s="13">
        <f t="shared" si="2"/>
        <v>0</v>
      </c>
      <c r="U13" s="13">
        <f t="shared" si="3"/>
        <v>0</v>
      </c>
      <c r="V13" s="13">
        <f t="shared" si="4"/>
        <v>0</v>
      </c>
    </row>
    <row r="14" spans="1:22">
      <c r="A14" s="27">
        <f t="shared" si="0"/>
        <v>5</v>
      </c>
      <c r="B14" s="2">
        <v>43356</v>
      </c>
      <c r="C14" s="3">
        <v>66</v>
      </c>
      <c r="D14" s="3">
        <v>66.8</v>
      </c>
      <c r="E14" s="3">
        <v>65.3</v>
      </c>
      <c r="F14" s="4">
        <v>65.5</v>
      </c>
      <c r="G14" s="4">
        <v>-0.5</v>
      </c>
      <c r="H14" s="5">
        <v>-0.0076</v>
      </c>
      <c r="I14" s="3">
        <v>942</v>
      </c>
      <c r="J14" s="7">
        <v>62197</v>
      </c>
      <c r="K14" s="3">
        <v>13.1</v>
      </c>
      <c r="M14" s="8">
        <v>11</v>
      </c>
      <c r="S14" s="13">
        <f t="shared" si="1"/>
        <v>0</v>
      </c>
      <c r="T14" s="13">
        <f t="shared" si="2"/>
        <v>0</v>
      </c>
      <c r="U14" s="13">
        <f t="shared" si="3"/>
        <v>0</v>
      </c>
      <c r="V14" s="13">
        <f t="shared" si="4"/>
        <v>0</v>
      </c>
    </row>
    <row r="15" spans="1:22">
      <c r="A15" s="27">
        <f t="shared" si="0"/>
        <v>4</v>
      </c>
      <c r="B15" s="2">
        <v>43355</v>
      </c>
      <c r="C15" s="3">
        <v>66.4</v>
      </c>
      <c r="D15" s="3">
        <v>66.7</v>
      </c>
      <c r="E15" s="3">
        <v>64</v>
      </c>
      <c r="F15" s="4">
        <v>66</v>
      </c>
      <c r="G15" s="4">
        <v>-0.8</v>
      </c>
      <c r="H15" s="5">
        <v>-0.012</v>
      </c>
      <c r="I15" s="7">
        <v>1910</v>
      </c>
      <c r="J15" s="7">
        <v>125224</v>
      </c>
      <c r="K15" s="3">
        <v>13.2</v>
      </c>
      <c r="M15" s="8">
        <v>12</v>
      </c>
      <c r="S15" s="13">
        <f t="shared" si="1"/>
        <v>0</v>
      </c>
      <c r="T15" s="13">
        <f t="shared" si="2"/>
        <v>0</v>
      </c>
      <c r="U15" s="13">
        <f t="shared" si="3"/>
        <v>0</v>
      </c>
      <c r="V15" s="13">
        <f t="shared" si="4"/>
        <v>0</v>
      </c>
    </row>
    <row r="16" spans="1:22">
      <c r="A16" s="27">
        <f t="shared" si="0"/>
        <v>3</v>
      </c>
      <c r="B16" s="2">
        <v>43354</v>
      </c>
      <c r="C16" s="3">
        <v>65.9</v>
      </c>
      <c r="D16" s="3">
        <v>66.8</v>
      </c>
      <c r="E16" s="3">
        <v>65</v>
      </c>
      <c r="F16" s="4">
        <v>66.8</v>
      </c>
      <c r="G16" s="4">
        <v>1.8</v>
      </c>
      <c r="H16" s="5">
        <v>0.0277</v>
      </c>
      <c r="I16" s="7">
        <v>1209</v>
      </c>
      <c r="J16" s="7">
        <v>79645</v>
      </c>
      <c r="K16" s="3">
        <v>13.36</v>
      </c>
      <c r="M16" s="8">
        <v>13</v>
      </c>
      <c r="S16" s="13">
        <f t="shared" si="1"/>
        <v>0</v>
      </c>
      <c r="T16" s="13">
        <f t="shared" si="2"/>
        <v>0</v>
      </c>
      <c r="U16" s="13">
        <f t="shared" si="3"/>
        <v>0</v>
      </c>
      <c r="V16" s="13">
        <f t="shared" si="4"/>
        <v>0</v>
      </c>
    </row>
    <row r="17" spans="1:22">
      <c r="A17" s="27">
        <f t="shared" si="0"/>
        <v>2</v>
      </c>
      <c r="B17" s="2">
        <v>43353</v>
      </c>
      <c r="C17" s="3">
        <v>67.8</v>
      </c>
      <c r="D17" s="3">
        <v>68.1</v>
      </c>
      <c r="E17" s="3">
        <v>64.5</v>
      </c>
      <c r="F17" s="4">
        <v>65</v>
      </c>
      <c r="G17" s="4">
        <v>-1.6</v>
      </c>
      <c r="H17" s="5">
        <v>-0.024</v>
      </c>
      <c r="I17" s="7">
        <v>3069</v>
      </c>
      <c r="J17" s="7">
        <v>203695</v>
      </c>
      <c r="K17" s="3">
        <v>13</v>
      </c>
      <c r="M17" s="8">
        <v>14</v>
      </c>
      <c r="S17" s="13">
        <f t="shared" si="1"/>
        <v>0</v>
      </c>
      <c r="T17" s="13">
        <f t="shared" si="2"/>
        <v>0</v>
      </c>
      <c r="U17" s="13">
        <f t="shared" si="3"/>
        <v>0</v>
      </c>
      <c r="V17" s="13">
        <f t="shared" si="4"/>
        <v>0</v>
      </c>
    </row>
    <row r="18" spans="1:22">
      <c r="A18" s="27">
        <f t="shared" si="0"/>
        <v>6</v>
      </c>
      <c r="B18" s="2">
        <v>43350</v>
      </c>
      <c r="C18" s="3">
        <v>67.5</v>
      </c>
      <c r="D18" s="3">
        <v>68</v>
      </c>
      <c r="E18" s="3">
        <v>65.6</v>
      </c>
      <c r="F18" s="4">
        <v>66.6</v>
      </c>
      <c r="G18" s="4">
        <v>-1.5</v>
      </c>
      <c r="H18" s="5">
        <v>-0.022</v>
      </c>
      <c r="I18" s="7">
        <v>3062</v>
      </c>
      <c r="J18" s="7">
        <v>203472</v>
      </c>
      <c r="K18" s="3">
        <v>13.32</v>
      </c>
      <c r="M18" s="8">
        <v>15</v>
      </c>
      <c r="S18" s="13">
        <f t="shared" si="1"/>
        <v>0</v>
      </c>
      <c r="T18" s="13">
        <f t="shared" si="2"/>
        <v>0</v>
      </c>
      <c r="U18" s="13">
        <f t="shared" si="3"/>
        <v>0</v>
      </c>
      <c r="V18" s="13">
        <f t="shared" si="4"/>
        <v>0</v>
      </c>
    </row>
    <row r="19" spans="1:22">
      <c r="A19" s="27">
        <f t="shared" si="0"/>
        <v>5</v>
      </c>
      <c r="B19" s="2">
        <v>43349</v>
      </c>
      <c r="C19" s="3">
        <v>67.6</v>
      </c>
      <c r="D19" s="3">
        <v>68.6</v>
      </c>
      <c r="E19" s="3">
        <v>67.3</v>
      </c>
      <c r="F19" s="4">
        <v>68.1</v>
      </c>
      <c r="G19" s="4">
        <v>0.5</v>
      </c>
      <c r="H19" s="5">
        <v>0.0074</v>
      </c>
      <c r="I19" s="7">
        <v>1405</v>
      </c>
      <c r="J19" s="7">
        <v>95682</v>
      </c>
      <c r="K19" s="3">
        <v>13.62</v>
      </c>
      <c r="M19" s="8">
        <v>16</v>
      </c>
      <c r="S19" s="13">
        <f t="shared" si="1"/>
        <v>0</v>
      </c>
      <c r="T19" s="13">
        <f t="shared" si="2"/>
        <v>0</v>
      </c>
      <c r="U19" s="13">
        <f t="shared" si="3"/>
        <v>0</v>
      </c>
      <c r="V19" s="13">
        <f t="shared" si="4"/>
        <v>0</v>
      </c>
    </row>
    <row r="20" spans="1:22">
      <c r="A20" s="27">
        <f t="shared" si="0"/>
        <v>4</v>
      </c>
      <c r="B20" s="2">
        <v>43348</v>
      </c>
      <c r="C20" s="3">
        <v>68.7</v>
      </c>
      <c r="D20" s="3">
        <v>68.7</v>
      </c>
      <c r="E20" s="3">
        <v>67.6</v>
      </c>
      <c r="F20" s="4">
        <v>67.6</v>
      </c>
      <c r="G20" s="4">
        <v>-1.3</v>
      </c>
      <c r="H20" s="5">
        <v>-0.0189</v>
      </c>
      <c r="I20" s="7">
        <v>1416</v>
      </c>
      <c r="J20" s="7">
        <v>96261</v>
      </c>
      <c r="K20" s="3">
        <v>13.52</v>
      </c>
      <c r="M20" s="8">
        <v>17</v>
      </c>
      <c r="S20" s="13">
        <f t="shared" si="1"/>
        <v>0</v>
      </c>
      <c r="T20" s="13">
        <f t="shared" si="2"/>
        <v>0</v>
      </c>
      <c r="U20" s="13">
        <f t="shared" si="3"/>
        <v>0</v>
      </c>
      <c r="V20" s="13">
        <f t="shared" si="4"/>
        <v>0</v>
      </c>
    </row>
    <row r="21" spans="1:22">
      <c r="A21" s="27">
        <f t="shared" si="0"/>
        <v>3</v>
      </c>
      <c r="B21" s="2">
        <v>43347</v>
      </c>
      <c r="C21" s="3">
        <v>68</v>
      </c>
      <c r="D21" s="3">
        <v>69.3</v>
      </c>
      <c r="E21" s="3">
        <v>67.5</v>
      </c>
      <c r="F21" s="4">
        <v>68.9</v>
      </c>
      <c r="G21" s="4">
        <v>0.9</v>
      </c>
      <c r="H21" s="5">
        <v>0.0132</v>
      </c>
      <c r="I21" s="7">
        <v>1494</v>
      </c>
      <c r="J21" s="7">
        <v>102343</v>
      </c>
      <c r="K21" s="3">
        <v>13.78</v>
      </c>
      <c r="M21" s="8">
        <v>18</v>
      </c>
      <c r="S21" s="13">
        <f t="shared" si="1"/>
        <v>0</v>
      </c>
      <c r="T21" s="13">
        <f t="shared" si="2"/>
        <v>0</v>
      </c>
      <c r="U21" s="13">
        <f t="shared" si="3"/>
        <v>0</v>
      </c>
      <c r="V21" s="13">
        <f t="shared" si="4"/>
        <v>0</v>
      </c>
    </row>
    <row r="22" spans="1:22">
      <c r="A22" s="27">
        <f t="shared" si="0"/>
        <v>2</v>
      </c>
      <c r="B22" s="2">
        <v>43346</v>
      </c>
      <c r="C22" s="3">
        <v>69</v>
      </c>
      <c r="D22" s="3">
        <v>69.5</v>
      </c>
      <c r="E22" s="3">
        <v>67.5</v>
      </c>
      <c r="F22" s="4">
        <v>68</v>
      </c>
      <c r="G22" s="4">
        <v>-2</v>
      </c>
      <c r="H22" s="5">
        <v>-0.0286</v>
      </c>
      <c r="I22" s="7">
        <v>2352</v>
      </c>
      <c r="J22" s="7">
        <v>160587</v>
      </c>
      <c r="K22" s="3">
        <v>13.6</v>
      </c>
      <c r="M22" s="8">
        <v>19</v>
      </c>
      <c r="S22" s="13">
        <f t="shared" si="1"/>
        <v>0</v>
      </c>
      <c r="T22" s="13">
        <f t="shared" si="2"/>
        <v>0</v>
      </c>
      <c r="U22" s="13">
        <f t="shared" si="3"/>
        <v>0</v>
      </c>
      <c r="V22" s="13">
        <f t="shared" si="4"/>
        <v>0</v>
      </c>
    </row>
    <row r="23" spans="1:22">
      <c r="A23" s="27">
        <f t="shared" si="0"/>
        <v>6</v>
      </c>
      <c r="B23" s="2">
        <v>43343</v>
      </c>
      <c r="C23" s="3">
        <v>69.3</v>
      </c>
      <c r="D23" s="3">
        <v>70.5</v>
      </c>
      <c r="E23" s="3">
        <v>68.5</v>
      </c>
      <c r="F23" s="4">
        <v>70</v>
      </c>
      <c r="G23" s="4">
        <v>0.6</v>
      </c>
      <c r="H23" s="5">
        <v>0.0086</v>
      </c>
      <c r="I23" s="7">
        <v>1519</v>
      </c>
      <c r="J23" s="7">
        <v>105946</v>
      </c>
      <c r="K23" s="3">
        <v>14</v>
      </c>
      <c r="M23" s="8">
        <v>20</v>
      </c>
      <c r="S23" s="13">
        <f t="shared" si="1"/>
        <v>0</v>
      </c>
      <c r="T23" s="13">
        <f t="shared" si="2"/>
        <v>0</v>
      </c>
      <c r="U23" s="13">
        <f t="shared" si="3"/>
        <v>0</v>
      </c>
      <c r="V23" s="13">
        <f t="shared" si="4"/>
        <v>0</v>
      </c>
    </row>
    <row r="24" spans="1:22">
      <c r="A24" s="27">
        <f t="shared" si="0"/>
        <v>5</v>
      </c>
      <c r="B24" s="2">
        <v>43342</v>
      </c>
      <c r="C24" s="3">
        <v>70.1</v>
      </c>
      <c r="D24" s="3">
        <v>70.7</v>
      </c>
      <c r="E24" s="3">
        <v>69</v>
      </c>
      <c r="F24" s="4">
        <v>69.4</v>
      </c>
      <c r="G24" s="4">
        <v>0.2</v>
      </c>
      <c r="H24" s="5">
        <v>0.0029</v>
      </c>
      <c r="I24" s="7">
        <v>2619</v>
      </c>
      <c r="J24" s="7">
        <v>182497</v>
      </c>
      <c r="K24" s="3">
        <v>13.88</v>
      </c>
      <c r="M24" s="8">
        <v>21</v>
      </c>
      <c r="S24" s="13">
        <f t="shared" si="1"/>
        <v>0</v>
      </c>
      <c r="T24" s="13">
        <f t="shared" si="2"/>
        <v>0</v>
      </c>
      <c r="U24" s="13">
        <f t="shared" si="3"/>
        <v>0</v>
      </c>
      <c r="V24" s="13">
        <f t="shared" si="4"/>
        <v>0</v>
      </c>
    </row>
    <row r="25" spans="1:22">
      <c r="A25" s="27">
        <f t="shared" si="0"/>
        <v>4</v>
      </c>
      <c r="B25" s="2">
        <v>43341</v>
      </c>
      <c r="C25" s="3">
        <v>71.9</v>
      </c>
      <c r="D25" s="3">
        <v>72</v>
      </c>
      <c r="E25" s="3">
        <v>67</v>
      </c>
      <c r="F25" s="4">
        <v>69.2</v>
      </c>
      <c r="G25" s="4">
        <v>-2.5</v>
      </c>
      <c r="H25" s="5">
        <v>-0.0349</v>
      </c>
      <c r="I25" s="7">
        <v>8720</v>
      </c>
      <c r="J25" s="7">
        <v>597905</v>
      </c>
      <c r="K25" s="3">
        <v>13.84</v>
      </c>
      <c r="M25" s="8">
        <v>22</v>
      </c>
      <c r="S25" s="13">
        <f t="shared" si="1"/>
        <v>0</v>
      </c>
      <c r="T25" s="13">
        <f t="shared" si="2"/>
        <v>0</v>
      </c>
      <c r="U25" s="13">
        <f t="shared" si="3"/>
        <v>0</v>
      </c>
      <c r="V25" s="13">
        <f t="shared" si="4"/>
        <v>0</v>
      </c>
    </row>
    <row r="26" spans="1:22">
      <c r="A26" s="27">
        <f t="shared" si="0"/>
        <v>3</v>
      </c>
      <c r="B26" s="2">
        <v>43340</v>
      </c>
      <c r="C26" s="3">
        <v>73.5</v>
      </c>
      <c r="D26" s="3">
        <v>73.8</v>
      </c>
      <c r="E26" s="3">
        <v>71.7</v>
      </c>
      <c r="F26" s="4">
        <v>71.7</v>
      </c>
      <c r="G26" s="4">
        <v>-1.3</v>
      </c>
      <c r="H26" s="5">
        <v>-0.0178</v>
      </c>
      <c r="I26" s="7">
        <v>1671</v>
      </c>
      <c r="J26" s="7">
        <v>121023</v>
      </c>
      <c r="K26" s="3">
        <v>14.34</v>
      </c>
      <c r="M26" s="8">
        <v>23</v>
      </c>
      <c r="S26" s="13">
        <f t="shared" si="1"/>
        <v>0</v>
      </c>
      <c r="T26" s="13">
        <f t="shared" si="2"/>
        <v>0</v>
      </c>
      <c r="U26" s="13">
        <f t="shared" si="3"/>
        <v>0</v>
      </c>
      <c r="V26" s="13">
        <f t="shared" si="4"/>
        <v>0</v>
      </c>
    </row>
    <row r="27" spans="1:22">
      <c r="A27" s="27">
        <f t="shared" si="0"/>
        <v>2</v>
      </c>
      <c r="B27" s="2">
        <v>43339</v>
      </c>
      <c r="C27" s="3">
        <v>72.5</v>
      </c>
      <c r="D27" s="3">
        <v>73.3</v>
      </c>
      <c r="E27" s="3">
        <v>72</v>
      </c>
      <c r="F27" s="4">
        <v>73</v>
      </c>
      <c r="G27" s="4">
        <v>0.4</v>
      </c>
      <c r="H27" s="5">
        <v>0.0055</v>
      </c>
      <c r="I27" s="7">
        <v>1503</v>
      </c>
      <c r="J27" s="7">
        <v>109219</v>
      </c>
      <c r="K27" s="3">
        <v>14.6</v>
      </c>
      <c r="M27" s="8">
        <v>24</v>
      </c>
      <c r="S27" s="13">
        <f t="shared" si="1"/>
        <v>0</v>
      </c>
      <c r="T27" s="13">
        <f t="shared" si="2"/>
        <v>0</v>
      </c>
      <c r="U27" s="13">
        <f t="shared" si="3"/>
        <v>0</v>
      </c>
      <c r="V27" s="13">
        <f t="shared" si="4"/>
        <v>0</v>
      </c>
    </row>
    <row r="28" spans="1:22">
      <c r="A28" s="27">
        <f t="shared" si="0"/>
        <v>6</v>
      </c>
      <c r="B28" s="2">
        <v>43336</v>
      </c>
      <c r="C28" s="3">
        <v>73.4</v>
      </c>
      <c r="D28" s="3">
        <v>74</v>
      </c>
      <c r="E28" s="3">
        <v>72.5</v>
      </c>
      <c r="F28" s="4">
        <v>72.6</v>
      </c>
      <c r="G28" s="4">
        <v>-0.1</v>
      </c>
      <c r="H28" s="5">
        <v>-0.0014</v>
      </c>
      <c r="I28" s="7">
        <v>1742</v>
      </c>
      <c r="J28" s="7">
        <v>127220</v>
      </c>
      <c r="K28" s="3">
        <v>14.52</v>
      </c>
      <c r="M28" s="8">
        <v>25</v>
      </c>
      <c r="S28" s="13">
        <f t="shared" si="1"/>
        <v>0</v>
      </c>
      <c r="T28" s="13">
        <f t="shared" si="2"/>
        <v>0</v>
      </c>
      <c r="U28" s="13">
        <f t="shared" si="3"/>
        <v>0</v>
      </c>
      <c r="V28" s="13">
        <f t="shared" si="4"/>
        <v>0</v>
      </c>
    </row>
    <row r="29" spans="1:22">
      <c r="A29" s="27">
        <f t="shared" si="0"/>
        <v>5</v>
      </c>
      <c r="B29" s="2">
        <v>43335</v>
      </c>
      <c r="C29" s="3">
        <v>74.3</v>
      </c>
      <c r="D29" s="3">
        <v>75</v>
      </c>
      <c r="E29" s="3">
        <v>72.5</v>
      </c>
      <c r="F29" s="4">
        <v>72.7</v>
      </c>
      <c r="G29" s="4">
        <v>-1.3</v>
      </c>
      <c r="H29" s="5">
        <v>-0.0176</v>
      </c>
      <c r="I29" s="7">
        <v>1834</v>
      </c>
      <c r="J29" s="7">
        <v>134748</v>
      </c>
      <c r="K29" s="3">
        <v>14.54</v>
      </c>
      <c r="M29" s="8">
        <v>26</v>
      </c>
      <c r="S29" s="13">
        <f t="shared" si="1"/>
        <v>0</v>
      </c>
      <c r="T29" s="13">
        <f t="shared" si="2"/>
        <v>0</v>
      </c>
      <c r="U29" s="13">
        <f t="shared" si="3"/>
        <v>0</v>
      </c>
      <c r="V29" s="13">
        <f t="shared" si="4"/>
        <v>0</v>
      </c>
    </row>
    <row r="30" spans="1:22">
      <c r="A30" s="27">
        <f t="shared" si="0"/>
        <v>4</v>
      </c>
      <c r="B30" s="2">
        <v>43334</v>
      </c>
      <c r="C30" s="3">
        <v>77</v>
      </c>
      <c r="D30" s="3">
        <v>77.2</v>
      </c>
      <c r="E30" s="3">
        <v>73.8</v>
      </c>
      <c r="F30" s="4">
        <v>74</v>
      </c>
      <c r="G30" s="4">
        <v>-2.5</v>
      </c>
      <c r="H30" s="5">
        <v>-0.0327</v>
      </c>
      <c r="I30" s="7">
        <v>2510</v>
      </c>
      <c r="J30" s="7">
        <v>189905</v>
      </c>
      <c r="K30" s="3">
        <v>14.8</v>
      </c>
      <c r="M30" s="8">
        <v>27</v>
      </c>
      <c r="S30" s="13">
        <f t="shared" si="1"/>
        <v>0</v>
      </c>
      <c r="T30" s="13">
        <f t="shared" si="2"/>
        <v>0</v>
      </c>
      <c r="U30" s="13">
        <f t="shared" si="3"/>
        <v>0</v>
      </c>
      <c r="V30" s="13">
        <f t="shared" si="4"/>
        <v>0</v>
      </c>
    </row>
    <row r="31" spans="1:22">
      <c r="A31" s="27">
        <f t="shared" si="0"/>
        <v>3</v>
      </c>
      <c r="B31" s="2">
        <v>43333</v>
      </c>
      <c r="C31" s="3">
        <v>76.2</v>
      </c>
      <c r="D31" s="3">
        <v>76.5</v>
      </c>
      <c r="E31" s="3">
        <v>75</v>
      </c>
      <c r="F31" s="4">
        <v>76.5</v>
      </c>
      <c r="G31" s="4">
        <v>0.9</v>
      </c>
      <c r="H31" s="5">
        <v>0.0119</v>
      </c>
      <c r="I31" s="7">
        <v>2779</v>
      </c>
      <c r="J31" s="7">
        <v>210893</v>
      </c>
      <c r="K31" s="3">
        <v>15.3</v>
      </c>
      <c r="M31" s="8">
        <v>28</v>
      </c>
      <c r="S31" s="13">
        <f t="shared" si="1"/>
        <v>0</v>
      </c>
      <c r="T31" s="13">
        <f t="shared" si="2"/>
        <v>0</v>
      </c>
      <c r="U31" s="13">
        <f t="shared" si="3"/>
        <v>0</v>
      </c>
      <c r="V31" s="13">
        <f t="shared" si="4"/>
        <v>0</v>
      </c>
    </row>
    <row r="32" spans="1:22">
      <c r="A32" s="27">
        <f t="shared" si="0"/>
        <v>2</v>
      </c>
      <c r="B32" s="2">
        <v>43332</v>
      </c>
      <c r="C32" s="3">
        <v>75.2</v>
      </c>
      <c r="D32" s="3">
        <v>76.4</v>
      </c>
      <c r="E32" s="3">
        <v>73.7</v>
      </c>
      <c r="F32" s="4">
        <v>75.6</v>
      </c>
      <c r="G32" s="4">
        <v>0.9</v>
      </c>
      <c r="H32" s="5">
        <v>0.012</v>
      </c>
      <c r="I32" s="7">
        <v>2992</v>
      </c>
      <c r="J32" s="7">
        <v>225346</v>
      </c>
      <c r="K32" s="3">
        <v>15.12</v>
      </c>
      <c r="M32" s="8">
        <v>29</v>
      </c>
      <c r="S32" s="13">
        <f t="shared" si="1"/>
        <v>0</v>
      </c>
      <c r="T32" s="13">
        <f t="shared" si="2"/>
        <v>0</v>
      </c>
      <c r="U32" s="13">
        <f t="shared" si="3"/>
        <v>0</v>
      </c>
      <c r="V32" s="13">
        <f t="shared" si="4"/>
        <v>0</v>
      </c>
    </row>
    <row r="33" spans="1:22">
      <c r="A33" s="27">
        <f t="shared" si="0"/>
        <v>6</v>
      </c>
      <c r="B33" s="2">
        <v>43329</v>
      </c>
      <c r="C33" s="3">
        <v>75.9</v>
      </c>
      <c r="D33" s="3">
        <v>77.2</v>
      </c>
      <c r="E33" s="3">
        <v>74.7</v>
      </c>
      <c r="F33" s="3">
        <v>74.7</v>
      </c>
      <c r="G33" s="3">
        <v>0</v>
      </c>
      <c r="H33" s="6">
        <v>0</v>
      </c>
      <c r="I33" s="7">
        <v>6328</v>
      </c>
      <c r="J33" s="7">
        <v>482277</v>
      </c>
      <c r="K33" s="3">
        <v>14.94</v>
      </c>
      <c r="M33" s="8">
        <v>30</v>
      </c>
      <c r="S33" s="13">
        <f t="shared" si="1"/>
        <v>0</v>
      </c>
      <c r="T33" s="13">
        <f t="shared" si="2"/>
        <v>0</v>
      </c>
      <c r="U33" s="13">
        <f t="shared" si="3"/>
        <v>0</v>
      </c>
      <c r="V33" s="13">
        <f t="shared" si="4"/>
        <v>0</v>
      </c>
    </row>
    <row r="34" spans="1:22">
      <c r="A34" s="27">
        <f t="shared" si="0"/>
        <v>5</v>
      </c>
      <c r="B34" s="2">
        <v>43328</v>
      </c>
      <c r="C34" s="3">
        <v>74.6</v>
      </c>
      <c r="D34" s="3">
        <v>75.3</v>
      </c>
      <c r="E34" s="3">
        <v>73.2</v>
      </c>
      <c r="F34" s="4">
        <v>74.7</v>
      </c>
      <c r="G34" s="4">
        <v>-0.6</v>
      </c>
      <c r="H34" s="5">
        <v>-0.008</v>
      </c>
      <c r="I34" s="7">
        <v>3733</v>
      </c>
      <c r="J34" s="7">
        <v>277484</v>
      </c>
      <c r="K34" s="3">
        <v>14.94</v>
      </c>
      <c r="M34" s="8">
        <v>31</v>
      </c>
      <c r="S34" s="13">
        <f t="shared" si="1"/>
        <v>0</v>
      </c>
      <c r="T34" s="13">
        <f t="shared" si="2"/>
        <v>0</v>
      </c>
      <c r="U34" s="13">
        <f t="shared" si="3"/>
        <v>0</v>
      </c>
      <c r="V34" s="13">
        <f t="shared" si="4"/>
        <v>0</v>
      </c>
    </row>
    <row r="35" spans="1:22">
      <c r="A35" s="27">
        <f t="shared" si="0"/>
        <v>4</v>
      </c>
      <c r="B35" s="2">
        <v>43327</v>
      </c>
      <c r="C35" s="3">
        <v>75.6</v>
      </c>
      <c r="D35" s="3">
        <v>76.4</v>
      </c>
      <c r="E35" s="3">
        <v>74.5</v>
      </c>
      <c r="F35" s="3">
        <v>75.3</v>
      </c>
      <c r="G35" s="3">
        <v>0</v>
      </c>
      <c r="H35" s="6">
        <v>0</v>
      </c>
      <c r="I35" s="7">
        <v>3726</v>
      </c>
      <c r="J35" s="7">
        <v>281414</v>
      </c>
      <c r="K35" s="3">
        <v>15.06</v>
      </c>
      <c r="M35" s="8">
        <v>32</v>
      </c>
      <c r="S35" s="13">
        <f t="shared" si="1"/>
        <v>0</v>
      </c>
      <c r="T35" s="13">
        <f t="shared" si="2"/>
        <v>0</v>
      </c>
      <c r="U35" s="13">
        <f t="shared" si="3"/>
        <v>0</v>
      </c>
      <c r="V35" s="13">
        <f t="shared" si="4"/>
        <v>0</v>
      </c>
    </row>
    <row r="36" spans="1:22">
      <c r="A36" s="27">
        <f t="shared" si="0"/>
        <v>3</v>
      </c>
      <c r="B36" s="2">
        <v>43326</v>
      </c>
      <c r="C36" s="3">
        <v>74.8</v>
      </c>
      <c r="D36" s="3">
        <v>75.9</v>
      </c>
      <c r="E36" s="3">
        <v>73.7</v>
      </c>
      <c r="F36" s="4">
        <v>75.3</v>
      </c>
      <c r="G36" s="4">
        <v>1.1</v>
      </c>
      <c r="H36" s="5">
        <v>0.0148</v>
      </c>
      <c r="I36" s="7">
        <v>4655</v>
      </c>
      <c r="J36" s="7">
        <v>348840</v>
      </c>
      <c r="K36" s="3">
        <v>15.06</v>
      </c>
      <c r="M36" s="8">
        <v>33</v>
      </c>
      <c r="S36" s="13">
        <f t="shared" si="1"/>
        <v>0</v>
      </c>
      <c r="T36" s="13">
        <f t="shared" si="2"/>
        <v>0</v>
      </c>
      <c r="U36" s="13">
        <f t="shared" si="3"/>
        <v>0</v>
      </c>
      <c r="V36" s="13">
        <f t="shared" si="4"/>
        <v>0</v>
      </c>
    </row>
    <row r="37" spans="1:22">
      <c r="A37" s="27">
        <f t="shared" si="0"/>
        <v>2</v>
      </c>
      <c r="B37" s="2">
        <v>43325</v>
      </c>
      <c r="C37" s="3">
        <v>72.5</v>
      </c>
      <c r="D37" s="3">
        <v>74.9</v>
      </c>
      <c r="E37" s="3">
        <v>71.2</v>
      </c>
      <c r="F37" s="4">
        <v>74.2</v>
      </c>
      <c r="G37" s="4">
        <v>2.1</v>
      </c>
      <c r="H37" s="5">
        <v>0.0291</v>
      </c>
      <c r="I37" s="7">
        <v>10196</v>
      </c>
      <c r="J37" s="7">
        <v>745936</v>
      </c>
      <c r="K37" s="3">
        <v>34.19</v>
      </c>
      <c r="M37" s="8">
        <v>34</v>
      </c>
      <c r="S37" s="13">
        <f t="shared" si="1"/>
        <v>0</v>
      </c>
      <c r="T37" s="13">
        <f t="shared" si="2"/>
        <v>0</v>
      </c>
      <c r="U37" s="13">
        <f t="shared" si="3"/>
        <v>0</v>
      </c>
      <c r="V37" s="13">
        <f t="shared" si="4"/>
        <v>0</v>
      </c>
    </row>
    <row r="38" spans="1:22">
      <c r="A38" s="27">
        <f t="shared" si="0"/>
        <v>6</v>
      </c>
      <c r="B38" s="2">
        <v>43322</v>
      </c>
      <c r="C38" s="3">
        <v>76.5</v>
      </c>
      <c r="D38" s="3">
        <v>78.4</v>
      </c>
      <c r="E38" s="3">
        <v>72.1</v>
      </c>
      <c r="F38" s="4">
        <v>72.1</v>
      </c>
      <c r="G38" s="4">
        <v>-3.6</v>
      </c>
      <c r="H38" s="5">
        <v>-0.0476</v>
      </c>
      <c r="I38" s="7">
        <v>21430</v>
      </c>
      <c r="J38" s="7">
        <v>1639630</v>
      </c>
      <c r="K38" s="3">
        <v>33.23</v>
      </c>
      <c r="M38" s="8">
        <v>35</v>
      </c>
      <c r="S38" s="13">
        <f t="shared" si="1"/>
        <v>0</v>
      </c>
      <c r="T38" s="13">
        <f t="shared" si="2"/>
        <v>0</v>
      </c>
      <c r="U38" s="13">
        <f t="shared" si="3"/>
        <v>0</v>
      </c>
      <c r="V38" s="13">
        <f t="shared" si="4"/>
        <v>0</v>
      </c>
    </row>
    <row r="39" spans="1:22">
      <c r="A39" s="27">
        <f t="shared" si="0"/>
        <v>5</v>
      </c>
      <c r="B39" s="2">
        <v>43321</v>
      </c>
      <c r="C39" s="3">
        <v>74.2</v>
      </c>
      <c r="D39" s="3">
        <v>75.9</v>
      </c>
      <c r="E39" s="3">
        <v>73.8</v>
      </c>
      <c r="F39" s="4">
        <v>75.7</v>
      </c>
      <c r="G39" s="4">
        <v>1.2</v>
      </c>
      <c r="H39" s="5">
        <v>0.0161</v>
      </c>
      <c r="I39" s="7">
        <v>6701</v>
      </c>
      <c r="J39" s="7">
        <v>505395</v>
      </c>
      <c r="K39" s="3">
        <v>34.88</v>
      </c>
      <c r="M39" s="8">
        <v>36</v>
      </c>
      <c r="S39" s="13">
        <f t="shared" si="1"/>
        <v>0</v>
      </c>
      <c r="T39" s="13">
        <f t="shared" si="2"/>
        <v>0</v>
      </c>
      <c r="U39" s="13">
        <f t="shared" si="3"/>
        <v>0</v>
      </c>
      <c r="V39" s="13">
        <f t="shared" si="4"/>
        <v>0</v>
      </c>
    </row>
    <row r="40" spans="1:22">
      <c r="A40" s="27">
        <f t="shared" si="0"/>
        <v>4</v>
      </c>
      <c r="B40" s="2">
        <v>43320</v>
      </c>
      <c r="C40" s="3">
        <v>74</v>
      </c>
      <c r="D40" s="3">
        <v>76</v>
      </c>
      <c r="E40" s="3">
        <v>73.3</v>
      </c>
      <c r="F40" s="4">
        <v>74.5</v>
      </c>
      <c r="G40" s="4">
        <v>0.6</v>
      </c>
      <c r="H40" s="5">
        <v>0.0081</v>
      </c>
      <c r="I40" s="7">
        <v>5972</v>
      </c>
      <c r="J40" s="7">
        <v>446998</v>
      </c>
      <c r="K40" s="3">
        <v>34.33</v>
      </c>
      <c r="M40" s="8">
        <v>37</v>
      </c>
      <c r="S40" s="13">
        <f t="shared" si="1"/>
        <v>0</v>
      </c>
      <c r="T40" s="13">
        <f t="shared" si="2"/>
        <v>0</v>
      </c>
      <c r="U40" s="13">
        <f t="shared" si="3"/>
        <v>0</v>
      </c>
      <c r="V40" s="13">
        <f t="shared" si="4"/>
        <v>0</v>
      </c>
    </row>
    <row r="41" spans="1:22">
      <c r="A41" s="27">
        <f t="shared" si="0"/>
        <v>3</v>
      </c>
      <c r="B41" s="2">
        <v>43319</v>
      </c>
      <c r="C41" s="3">
        <v>72</v>
      </c>
      <c r="D41" s="3">
        <v>75.1</v>
      </c>
      <c r="E41" s="3">
        <v>71.5</v>
      </c>
      <c r="F41" s="4">
        <v>73.9</v>
      </c>
      <c r="G41" s="4">
        <v>1.9</v>
      </c>
      <c r="H41" s="5">
        <v>0.0264</v>
      </c>
      <c r="I41" s="7">
        <v>6275</v>
      </c>
      <c r="J41" s="7">
        <v>462873</v>
      </c>
      <c r="K41" s="3">
        <v>34.06</v>
      </c>
      <c r="M41" s="8">
        <v>38</v>
      </c>
      <c r="S41" s="13">
        <f t="shared" si="1"/>
        <v>0</v>
      </c>
      <c r="T41" s="13">
        <f t="shared" si="2"/>
        <v>0</v>
      </c>
      <c r="U41" s="13">
        <f t="shared" si="3"/>
        <v>0</v>
      </c>
      <c r="V41" s="13">
        <f t="shared" si="4"/>
        <v>0</v>
      </c>
    </row>
    <row r="42" spans="1:22">
      <c r="A42" s="27">
        <f t="shared" si="0"/>
        <v>2</v>
      </c>
      <c r="B42" s="2">
        <v>43318</v>
      </c>
      <c r="C42" s="3">
        <v>72</v>
      </c>
      <c r="D42" s="3">
        <v>72.1</v>
      </c>
      <c r="E42" s="3">
        <v>70.6</v>
      </c>
      <c r="F42" s="4">
        <v>72</v>
      </c>
      <c r="G42" s="4">
        <v>0.4</v>
      </c>
      <c r="H42" s="5">
        <v>0.0056</v>
      </c>
      <c r="I42" s="7">
        <v>2099</v>
      </c>
      <c r="J42" s="7">
        <v>150436</v>
      </c>
      <c r="K42" s="3">
        <v>33.18</v>
      </c>
      <c r="M42" s="8">
        <v>39</v>
      </c>
      <c r="S42" s="13">
        <f t="shared" si="1"/>
        <v>0</v>
      </c>
      <c r="T42" s="13">
        <f t="shared" si="2"/>
        <v>0</v>
      </c>
      <c r="U42" s="13">
        <f t="shared" si="3"/>
        <v>0</v>
      </c>
      <c r="V42" s="13">
        <f t="shared" si="4"/>
        <v>0</v>
      </c>
    </row>
    <row r="43" spans="1:22">
      <c r="A43" s="27">
        <f t="shared" si="0"/>
        <v>6</v>
      </c>
      <c r="B43" s="2">
        <v>43315</v>
      </c>
      <c r="C43" s="3">
        <v>69.6</v>
      </c>
      <c r="D43" s="3">
        <v>72</v>
      </c>
      <c r="E43" s="3">
        <v>68.9</v>
      </c>
      <c r="F43" s="4">
        <v>71.6</v>
      </c>
      <c r="G43" s="4">
        <v>2.7</v>
      </c>
      <c r="H43" s="5">
        <v>0.0392</v>
      </c>
      <c r="I43" s="7">
        <v>3031</v>
      </c>
      <c r="J43" s="7">
        <v>214350</v>
      </c>
      <c r="K43" s="3">
        <v>33</v>
      </c>
      <c r="M43" s="8">
        <v>40</v>
      </c>
      <c r="S43" s="13">
        <f t="shared" si="1"/>
        <v>0</v>
      </c>
      <c r="T43" s="13">
        <f t="shared" si="2"/>
        <v>0</v>
      </c>
      <c r="U43" s="13">
        <f t="shared" si="3"/>
        <v>0</v>
      </c>
      <c r="V43" s="13">
        <f t="shared" si="4"/>
        <v>0</v>
      </c>
    </row>
    <row r="44" spans="1:22">
      <c r="A44" s="27">
        <f t="shared" si="0"/>
        <v>5</v>
      </c>
      <c r="B44" s="2">
        <v>43314</v>
      </c>
      <c r="C44" s="3">
        <v>71.3</v>
      </c>
      <c r="D44" s="3">
        <v>71.3</v>
      </c>
      <c r="E44" s="3">
        <v>68.8</v>
      </c>
      <c r="F44" s="4">
        <v>68.9</v>
      </c>
      <c r="G44" s="4">
        <v>-2.1</v>
      </c>
      <c r="H44" s="5">
        <v>-0.0296</v>
      </c>
      <c r="I44" s="7">
        <v>2133</v>
      </c>
      <c r="J44" s="7">
        <v>148092</v>
      </c>
      <c r="K44" s="3">
        <v>31.75</v>
      </c>
      <c r="M44" s="8">
        <v>41</v>
      </c>
      <c r="S44" s="13">
        <f t="shared" si="1"/>
        <v>0</v>
      </c>
      <c r="T44" s="13">
        <f t="shared" si="2"/>
        <v>0</v>
      </c>
      <c r="U44" s="13">
        <f t="shared" si="3"/>
        <v>0</v>
      </c>
      <c r="V44" s="13">
        <f t="shared" si="4"/>
        <v>0</v>
      </c>
    </row>
    <row r="45" spans="1:22">
      <c r="A45" s="27">
        <f t="shared" si="0"/>
        <v>4</v>
      </c>
      <c r="B45" s="2">
        <v>43313</v>
      </c>
      <c r="C45" s="3">
        <v>72</v>
      </c>
      <c r="D45" s="3">
        <v>72</v>
      </c>
      <c r="E45" s="3">
        <v>70.9</v>
      </c>
      <c r="F45" s="4">
        <v>71</v>
      </c>
      <c r="G45" s="4">
        <v>-0.4</v>
      </c>
      <c r="H45" s="5">
        <v>-0.0056</v>
      </c>
      <c r="I45" s="7">
        <v>1905</v>
      </c>
      <c r="J45" s="7">
        <v>135949</v>
      </c>
      <c r="K45" s="3">
        <v>32.72</v>
      </c>
      <c r="M45" s="8">
        <v>42</v>
      </c>
      <c r="S45" s="13">
        <f t="shared" si="1"/>
        <v>0</v>
      </c>
      <c r="T45" s="13">
        <f t="shared" si="2"/>
        <v>0</v>
      </c>
      <c r="U45" s="13">
        <f t="shared" si="3"/>
        <v>0</v>
      </c>
      <c r="V45" s="13">
        <f t="shared" si="4"/>
        <v>0</v>
      </c>
    </row>
    <row r="46" spans="1:22">
      <c r="A46" s="27">
        <f t="shared" si="0"/>
        <v>3</v>
      </c>
      <c r="B46" s="2">
        <v>43312</v>
      </c>
      <c r="C46" s="3">
        <v>70.6</v>
      </c>
      <c r="D46" s="3">
        <v>72</v>
      </c>
      <c r="E46" s="3">
        <v>70.6</v>
      </c>
      <c r="F46" s="4">
        <v>71.4</v>
      </c>
      <c r="G46" s="4">
        <v>1</v>
      </c>
      <c r="H46" s="5">
        <v>0.0142</v>
      </c>
      <c r="I46" s="7">
        <v>2932</v>
      </c>
      <c r="J46" s="7">
        <v>209489</v>
      </c>
      <c r="K46" s="3">
        <v>32.9</v>
      </c>
      <c r="M46" s="8">
        <v>43</v>
      </c>
      <c r="S46" s="13">
        <f t="shared" si="1"/>
        <v>0</v>
      </c>
      <c r="T46" s="13">
        <f t="shared" si="2"/>
        <v>0</v>
      </c>
      <c r="U46" s="13">
        <f t="shared" si="3"/>
        <v>0</v>
      </c>
      <c r="V46" s="13">
        <f t="shared" si="4"/>
        <v>0</v>
      </c>
    </row>
    <row r="47" spans="1:22">
      <c r="A47" s="27">
        <f t="shared" si="0"/>
        <v>2</v>
      </c>
      <c r="B47" s="2">
        <v>43311</v>
      </c>
      <c r="C47" s="3">
        <v>71</v>
      </c>
      <c r="D47" s="3">
        <v>71.9</v>
      </c>
      <c r="E47" s="3">
        <v>70.1</v>
      </c>
      <c r="F47" s="4">
        <v>70.4</v>
      </c>
      <c r="G47" s="4">
        <v>0.1</v>
      </c>
      <c r="H47" s="5">
        <v>0.0014</v>
      </c>
      <c r="I47" s="7">
        <v>2757</v>
      </c>
      <c r="J47" s="7">
        <v>195569</v>
      </c>
      <c r="K47" s="3">
        <v>32.44</v>
      </c>
      <c r="M47" s="8">
        <v>44</v>
      </c>
      <c r="S47" s="13">
        <f t="shared" si="1"/>
        <v>0</v>
      </c>
      <c r="T47" s="13">
        <f t="shared" si="2"/>
        <v>0</v>
      </c>
      <c r="U47" s="13">
        <f t="shared" si="3"/>
        <v>0</v>
      </c>
      <c r="V47" s="13">
        <f t="shared" si="4"/>
        <v>0</v>
      </c>
    </row>
    <row r="48" spans="1:22">
      <c r="A48" s="27">
        <f t="shared" si="0"/>
        <v>6</v>
      </c>
      <c r="B48" s="2">
        <v>43308</v>
      </c>
      <c r="C48" s="3">
        <v>71</v>
      </c>
      <c r="D48" s="3">
        <v>71.1</v>
      </c>
      <c r="E48" s="3">
        <v>70.2</v>
      </c>
      <c r="F48" s="4">
        <v>70.3</v>
      </c>
      <c r="G48" s="4">
        <v>0.1</v>
      </c>
      <c r="H48" s="5">
        <v>0.0014</v>
      </c>
      <c r="I48" s="7">
        <v>1519</v>
      </c>
      <c r="J48" s="7">
        <v>107197</v>
      </c>
      <c r="K48" s="3">
        <v>32.4</v>
      </c>
      <c r="M48" s="8">
        <v>45</v>
      </c>
      <c r="S48" s="13">
        <f t="shared" si="1"/>
        <v>0</v>
      </c>
      <c r="T48" s="13">
        <f t="shared" si="2"/>
        <v>0</v>
      </c>
      <c r="U48" s="13">
        <f t="shared" si="3"/>
        <v>0</v>
      </c>
      <c r="V48" s="13">
        <f t="shared" si="4"/>
        <v>0</v>
      </c>
    </row>
    <row r="49" spans="1:22">
      <c r="A49" s="27">
        <f t="shared" si="0"/>
        <v>5</v>
      </c>
      <c r="B49" s="2">
        <v>43307</v>
      </c>
      <c r="C49" s="3">
        <v>70</v>
      </c>
      <c r="D49" s="3">
        <v>70.6</v>
      </c>
      <c r="E49" s="3">
        <v>69.3</v>
      </c>
      <c r="F49" s="4">
        <v>70.2</v>
      </c>
      <c r="G49" s="4">
        <v>0.8</v>
      </c>
      <c r="H49" s="5">
        <v>0.0115</v>
      </c>
      <c r="I49" s="7">
        <v>1859</v>
      </c>
      <c r="J49" s="7">
        <v>130151</v>
      </c>
      <c r="K49" s="3">
        <v>32.35</v>
      </c>
      <c r="M49" s="8">
        <v>46</v>
      </c>
      <c r="S49" s="13">
        <f t="shared" si="1"/>
        <v>0</v>
      </c>
      <c r="T49" s="13">
        <f t="shared" si="2"/>
        <v>0</v>
      </c>
      <c r="U49" s="13">
        <f t="shared" si="3"/>
        <v>0</v>
      </c>
      <c r="V49" s="13">
        <f t="shared" si="4"/>
        <v>0</v>
      </c>
    </row>
    <row r="50" spans="1:22">
      <c r="A50" s="27">
        <f t="shared" si="0"/>
        <v>4</v>
      </c>
      <c r="B50" s="2">
        <v>43306</v>
      </c>
      <c r="C50" s="3">
        <v>69.5</v>
      </c>
      <c r="D50" s="3">
        <v>70.7</v>
      </c>
      <c r="E50" s="3">
        <v>68.6</v>
      </c>
      <c r="F50" s="4">
        <v>69.4</v>
      </c>
      <c r="G50" s="4">
        <v>0.5</v>
      </c>
      <c r="H50" s="5">
        <v>0.0073</v>
      </c>
      <c r="I50" s="7">
        <v>2419</v>
      </c>
      <c r="J50" s="7">
        <v>168889</v>
      </c>
      <c r="K50" s="3">
        <v>31.98</v>
      </c>
      <c r="M50" s="8">
        <v>47</v>
      </c>
      <c r="S50" s="13">
        <f t="shared" si="1"/>
        <v>0</v>
      </c>
      <c r="T50" s="13">
        <f t="shared" si="2"/>
        <v>0</v>
      </c>
      <c r="U50" s="13">
        <f t="shared" si="3"/>
        <v>0</v>
      </c>
      <c r="V50" s="13">
        <f t="shared" si="4"/>
        <v>0</v>
      </c>
    </row>
    <row r="51" spans="1:22">
      <c r="A51" s="27">
        <f t="shared" si="0"/>
        <v>3</v>
      </c>
      <c r="B51" s="2">
        <v>43305</v>
      </c>
      <c r="C51" s="3">
        <v>67.1</v>
      </c>
      <c r="D51" s="3">
        <v>69.5</v>
      </c>
      <c r="E51" s="3">
        <v>66.6</v>
      </c>
      <c r="F51" s="4">
        <v>68.9</v>
      </c>
      <c r="G51" s="4">
        <v>2.4</v>
      </c>
      <c r="H51" s="5">
        <v>0.0361</v>
      </c>
      <c r="I51" s="7">
        <v>2821</v>
      </c>
      <c r="J51" s="7">
        <v>192596</v>
      </c>
      <c r="K51" s="3">
        <v>31.75</v>
      </c>
      <c r="M51" s="8">
        <v>48</v>
      </c>
      <c r="S51" s="13">
        <f t="shared" si="1"/>
        <v>0</v>
      </c>
      <c r="T51" s="13">
        <f t="shared" si="2"/>
        <v>0</v>
      </c>
      <c r="U51" s="13">
        <f t="shared" si="3"/>
        <v>0</v>
      </c>
      <c r="V51" s="13">
        <f t="shared" si="4"/>
        <v>0</v>
      </c>
    </row>
    <row r="52" spans="1:22">
      <c r="A52" s="27">
        <f t="shared" si="0"/>
        <v>2</v>
      </c>
      <c r="B52" s="2">
        <v>43304</v>
      </c>
      <c r="C52" s="3">
        <v>68.2</v>
      </c>
      <c r="D52" s="3">
        <v>68.4</v>
      </c>
      <c r="E52" s="3">
        <v>65.9</v>
      </c>
      <c r="F52" s="4">
        <v>66.5</v>
      </c>
      <c r="G52" s="4">
        <v>-1.6</v>
      </c>
      <c r="H52" s="5">
        <v>-0.0235</v>
      </c>
      <c r="I52" s="7">
        <v>2006</v>
      </c>
      <c r="J52" s="7">
        <v>133746</v>
      </c>
      <c r="K52" s="3">
        <v>30.65</v>
      </c>
      <c r="M52" s="8">
        <v>49</v>
      </c>
      <c r="S52" s="13">
        <f t="shared" si="1"/>
        <v>0</v>
      </c>
      <c r="T52" s="13">
        <f t="shared" si="2"/>
        <v>0</v>
      </c>
      <c r="U52" s="13">
        <f t="shared" si="3"/>
        <v>0</v>
      </c>
      <c r="V52" s="13">
        <f t="shared" si="4"/>
        <v>0</v>
      </c>
    </row>
    <row r="53" spans="1:22">
      <c r="A53" s="27">
        <f t="shared" si="0"/>
        <v>6</v>
      </c>
      <c r="B53" s="2">
        <v>43301</v>
      </c>
      <c r="C53" s="3">
        <v>69.3</v>
      </c>
      <c r="D53" s="3">
        <v>69.8</v>
      </c>
      <c r="E53" s="3">
        <v>68</v>
      </c>
      <c r="F53" s="4">
        <v>68.1</v>
      </c>
      <c r="G53" s="4">
        <v>-1</v>
      </c>
      <c r="H53" s="5">
        <v>-0.0145</v>
      </c>
      <c r="I53" s="7">
        <v>1407</v>
      </c>
      <c r="J53" s="7">
        <v>96518</v>
      </c>
      <c r="K53" s="3">
        <v>31.38</v>
      </c>
      <c r="M53" s="8">
        <v>50</v>
      </c>
      <c r="S53" s="13">
        <f t="shared" si="1"/>
        <v>0</v>
      </c>
      <c r="T53" s="13">
        <f t="shared" si="2"/>
        <v>0</v>
      </c>
      <c r="U53" s="13">
        <f t="shared" si="3"/>
        <v>0</v>
      </c>
      <c r="V53" s="13">
        <f t="shared" si="4"/>
        <v>0</v>
      </c>
    </row>
    <row r="54" spans="1:22">
      <c r="A54" s="27">
        <f t="shared" si="0"/>
        <v>5</v>
      </c>
      <c r="B54" s="2">
        <v>43300</v>
      </c>
      <c r="C54" s="3">
        <v>69.3</v>
      </c>
      <c r="D54" s="3">
        <v>69.8</v>
      </c>
      <c r="E54" s="3">
        <v>68.7</v>
      </c>
      <c r="F54" s="4">
        <v>69.1</v>
      </c>
      <c r="G54" s="4">
        <v>0.4</v>
      </c>
      <c r="H54" s="5">
        <v>0.0058</v>
      </c>
      <c r="I54" s="3">
        <v>939</v>
      </c>
      <c r="J54" s="7">
        <v>64992</v>
      </c>
      <c r="K54" s="3">
        <v>31.84</v>
      </c>
      <c r="M54" s="8">
        <v>51</v>
      </c>
      <c r="S54" s="13">
        <f t="shared" si="1"/>
        <v>0</v>
      </c>
      <c r="T54" s="13">
        <f t="shared" si="2"/>
        <v>0</v>
      </c>
      <c r="U54" s="13">
        <f t="shared" si="3"/>
        <v>0</v>
      </c>
      <c r="V54" s="13">
        <f t="shared" si="4"/>
        <v>0</v>
      </c>
    </row>
    <row r="55" spans="1:22">
      <c r="A55" s="27">
        <f t="shared" si="0"/>
        <v>4</v>
      </c>
      <c r="B55" s="2">
        <v>43299</v>
      </c>
      <c r="C55" s="3">
        <v>69.8</v>
      </c>
      <c r="D55" s="3">
        <v>70.3</v>
      </c>
      <c r="E55" s="3">
        <v>68.3</v>
      </c>
      <c r="F55" s="4">
        <v>68.7</v>
      </c>
      <c r="G55" s="4">
        <v>-0.8</v>
      </c>
      <c r="H55" s="5">
        <v>-0.0115</v>
      </c>
      <c r="I55" s="7">
        <v>1549</v>
      </c>
      <c r="J55" s="7">
        <v>107381</v>
      </c>
      <c r="K55" s="3">
        <v>31.66</v>
      </c>
      <c r="M55" s="8">
        <v>52</v>
      </c>
      <c r="S55" s="13">
        <f t="shared" si="1"/>
        <v>0</v>
      </c>
      <c r="T55" s="13">
        <f t="shared" si="2"/>
        <v>0</v>
      </c>
      <c r="U55" s="13">
        <f t="shared" si="3"/>
        <v>0</v>
      </c>
      <c r="V55" s="13">
        <f t="shared" si="4"/>
        <v>0</v>
      </c>
    </row>
    <row r="56" spans="1:22">
      <c r="A56" s="27">
        <f t="shared" si="0"/>
        <v>3</v>
      </c>
      <c r="B56" s="2">
        <v>43298</v>
      </c>
      <c r="C56" s="3">
        <v>70.9</v>
      </c>
      <c r="D56" s="3">
        <v>71.1</v>
      </c>
      <c r="E56" s="3">
        <v>69.5</v>
      </c>
      <c r="F56" s="4">
        <v>69.5</v>
      </c>
      <c r="G56" s="4">
        <v>-1</v>
      </c>
      <c r="H56" s="5">
        <v>-0.0142</v>
      </c>
      <c r="I56" s="7">
        <v>1181</v>
      </c>
      <c r="J56" s="7">
        <v>82881</v>
      </c>
      <c r="K56" s="3">
        <v>32.03</v>
      </c>
      <c r="M56" s="8">
        <v>53</v>
      </c>
      <c r="S56" s="13">
        <f t="shared" si="1"/>
        <v>0</v>
      </c>
      <c r="T56" s="13">
        <f t="shared" si="2"/>
        <v>0</v>
      </c>
      <c r="U56" s="13">
        <f t="shared" si="3"/>
        <v>0</v>
      </c>
      <c r="V56" s="13">
        <f t="shared" si="4"/>
        <v>0</v>
      </c>
    </row>
    <row r="57" spans="1:22">
      <c r="A57" s="27">
        <f t="shared" si="0"/>
        <v>2</v>
      </c>
      <c r="B57" s="2">
        <v>43297</v>
      </c>
      <c r="C57" s="3">
        <v>71.2</v>
      </c>
      <c r="D57" s="3">
        <v>71.6</v>
      </c>
      <c r="E57" s="3">
        <v>69.8</v>
      </c>
      <c r="F57" s="4">
        <v>70.5</v>
      </c>
      <c r="G57" s="4">
        <v>-0.4</v>
      </c>
      <c r="H57" s="5">
        <v>-0.0056</v>
      </c>
      <c r="I57" s="7">
        <v>1663</v>
      </c>
      <c r="J57" s="7">
        <v>117458</v>
      </c>
      <c r="K57" s="3">
        <v>32.49</v>
      </c>
      <c r="M57" s="8">
        <v>54</v>
      </c>
      <c r="S57" s="13">
        <f t="shared" si="1"/>
        <v>0</v>
      </c>
      <c r="T57" s="13">
        <f t="shared" si="2"/>
        <v>0</v>
      </c>
      <c r="U57" s="13">
        <f t="shared" si="3"/>
        <v>0</v>
      </c>
      <c r="V57" s="13">
        <f t="shared" si="4"/>
        <v>0</v>
      </c>
    </row>
    <row r="58" spans="1:22">
      <c r="A58" s="27">
        <f t="shared" si="0"/>
        <v>6</v>
      </c>
      <c r="B58" s="2">
        <v>43294</v>
      </c>
      <c r="C58" s="3">
        <v>70.5</v>
      </c>
      <c r="D58" s="3">
        <v>72</v>
      </c>
      <c r="E58" s="3">
        <v>70.3</v>
      </c>
      <c r="F58" s="4">
        <v>70.9</v>
      </c>
      <c r="G58" s="4">
        <v>1.3</v>
      </c>
      <c r="H58" s="5">
        <v>0.0187</v>
      </c>
      <c r="I58" s="7">
        <v>3491</v>
      </c>
      <c r="J58" s="7">
        <v>248063</v>
      </c>
      <c r="K58" s="3">
        <v>32.67</v>
      </c>
      <c r="M58" s="8">
        <v>55</v>
      </c>
      <c r="S58" s="13">
        <f t="shared" si="1"/>
        <v>0</v>
      </c>
      <c r="T58" s="13">
        <f t="shared" si="2"/>
        <v>0</v>
      </c>
      <c r="U58" s="13">
        <f t="shared" si="3"/>
        <v>0</v>
      </c>
      <c r="V58" s="13">
        <f t="shared" si="4"/>
        <v>0</v>
      </c>
    </row>
    <row r="59" spans="1:22">
      <c r="A59" s="27">
        <f t="shared" si="0"/>
        <v>5</v>
      </c>
      <c r="B59" s="2">
        <v>43293</v>
      </c>
      <c r="C59" s="3">
        <v>69.2</v>
      </c>
      <c r="D59" s="3">
        <v>70.7</v>
      </c>
      <c r="E59" s="3">
        <v>69.2</v>
      </c>
      <c r="F59" s="4">
        <v>69.6</v>
      </c>
      <c r="G59" s="4">
        <v>0.3</v>
      </c>
      <c r="H59" s="5">
        <v>0.0043</v>
      </c>
      <c r="I59" s="7">
        <v>1813</v>
      </c>
      <c r="J59" s="7">
        <v>126870</v>
      </c>
      <c r="K59" s="3">
        <v>32.07</v>
      </c>
      <c r="M59" s="8">
        <v>56</v>
      </c>
      <c r="S59" s="13">
        <f t="shared" si="1"/>
        <v>0</v>
      </c>
      <c r="T59" s="13">
        <f t="shared" si="2"/>
        <v>0</v>
      </c>
      <c r="U59" s="13">
        <f t="shared" si="3"/>
        <v>0</v>
      </c>
      <c r="V59" s="13">
        <f t="shared" si="4"/>
        <v>0</v>
      </c>
    </row>
    <row r="60" spans="1:22">
      <c r="A60" s="27">
        <f t="shared" si="0"/>
        <v>4</v>
      </c>
      <c r="B60" s="2">
        <v>43292</v>
      </c>
      <c r="C60" s="3">
        <v>69.5</v>
      </c>
      <c r="D60" s="3">
        <v>70.8</v>
      </c>
      <c r="E60" s="3">
        <v>69.1</v>
      </c>
      <c r="F60" s="4">
        <v>69.3</v>
      </c>
      <c r="G60" s="4">
        <v>-0.9</v>
      </c>
      <c r="H60" s="5">
        <v>-0.0128</v>
      </c>
      <c r="I60" s="7">
        <v>1741</v>
      </c>
      <c r="J60" s="7">
        <v>121445</v>
      </c>
      <c r="K60" s="3">
        <v>31.94</v>
      </c>
      <c r="M60" s="8">
        <v>57</v>
      </c>
      <c r="S60" s="13">
        <f t="shared" si="1"/>
        <v>0</v>
      </c>
      <c r="T60" s="13">
        <f t="shared" si="2"/>
        <v>0</v>
      </c>
      <c r="U60" s="13">
        <f t="shared" si="3"/>
        <v>0</v>
      </c>
      <c r="V60" s="13">
        <f t="shared" si="4"/>
        <v>0</v>
      </c>
    </row>
    <row r="61" spans="1:22">
      <c r="A61" s="27">
        <f t="shared" si="0"/>
        <v>3</v>
      </c>
      <c r="B61" s="2">
        <v>43291</v>
      </c>
      <c r="C61" s="3">
        <v>70.6</v>
      </c>
      <c r="D61" s="3">
        <v>71.3</v>
      </c>
      <c r="E61" s="3">
        <v>68.5</v>
      </c>
      <c r="F61" s="4">
        <v>70.2</v>
      </c>
      <c r="G61" s="4">
        <v>0.2</v>
      </c>
      <c r="H61" s="5">
        <v>0.0029</v>
      </c>
      <c r="I61" s="7">
        <v>3348</v>
      </c>
      <c r="J61" s="7">
        <v>233805</v>
      </c>
      <c r="K61" s="3">
        <v>32.35</v>
      </c>
      <c r="M61" s="8">
        <v>58</v>
      </c>
      <c r="S61" s="13">
        <f t="shared" si="1"/>
        <v>0</v>
      </c>
      <c r="T61" s="13">
        <f t="shared" si="2"/>
        <v>0</v>
      </c>
      <c r="U61" s="13">
        <f t="shared" si="3"/>
        <v>0</v>
      </c>
      <c r="V61" s="13">
        <f t="shared" si="4"/>
        <v>0</v>
      </c>
    </row>
    <row r="62" spans="1:22">
      <c r="A62" s="27">
        <f t="shared" si="0"/>
        <v>2</v>
      </c>
      <c r="B62" s="2">
        <v>43290</v>
      </c>
      <c r="C62" s="3">
        <v>68.6</v>
      </c>
      <c r="D62" s="3">
        <v>70.2</v>
      </c>
      <c r="E62" s="3">
        <v>67.2</v>
      </c>
      <c r="F62" s="4">
        <v>70</v>
      </c>
      <c r="G62" s="4">
        <v>1.5</v>
      </c>
      <c r="H62" s="5">
        <v>0.0219</v>
      </c>
      <c r="I62" s="7">
        <v>2852</v>
      </c>
      <c r="J62" s="7">
        <v>195984</v>
      </c>
      <c r="K62" s="3">
        <v>32.26</v>
      </c>
      <c r="M62" s="8">
        <v>59</v>
      </c>
      <c r="S62" s="13">
        <f t="shared" si="1"/>
        <v>0</v>
      </c>
      <c r="T62" s="13">
        <f t="shared" si="2"/>
        <v>0</v>
      </c>
      <c r="U62" s="13">
        <f t="shared" si="3"/>
        <v>0</v>
      </c>
      <c r="V62" s="13">
        <f t="shared" si="4"/>
        <v>0</v>
      </c>
    </row>
    <row r="63" spans="1:22">
      <c r="A63" s="27">
        <f t="shared" si="0"/>
        <v>6</v>
      </c>
      <c r="B63" s="2">
        <v>43287</v>
      </c>
      <c r="C63" s="3">
        <v>67.4</v>
      </c>
      <c r="D63" s="3">
        <v>68.7</v>
      </c>
      <c r="E63" s="3">
        <v>66</v>
      </c>
      <c r="F63" s="4">
        <v>68.5</v>
      </c>
      <c r="G63" s="4">
        <v>2.4</v>
      </c>
      <c r="H63" s="5">
        <v>0.0363</v>
      </c>
      <c r="I63" s="7">
        <v>3990</v>
      </c>
      <c r="J63" s="7">
        <v>268735</v>
      </c>
      <c r="K63" s="3">
        <v>31.57</v>
      </c>
      <c r="M63" s="8">
        <v>60</v>
      </c>
      <c r="S63" s="13">
        <f t="shared" si="1"/>
        <v>0</v>
      </c>
      <c r="T63" s="13">
        <f t="shared" si="2"/>
        <v>0</v>
      </c>
      <c r="U63" s="13">
        <f t="shared" si="3"/>
        <v>0</v>
      </c>
      <c r="V63" s="13">
        <f t="shared" si="4"/>
        <v>0</v>
      </c>
    </row>
    <row r="64" spans="1:22">
      <c r="A64" s="27">
        <f t="shared" si="0"/>
        <v>5</v>
      </c>
      <c r="B64" s="2">
        <v>43286</v>
      </c>
      <c r="C64" s="3">
        <v>70.5</v>
      </c>
      <c r="D64" s="3">
        <v>70.6</v>
      </c>
      <c r="E64" s="3">
        <v>66</v>
      </c>
      <c r="F64" s="4">
        <v>66.1</v>
      </c>
      <c r="G64" s="4">
        <v>-4.3</v>
      </c>
      <c r="H64" s="5">
        <v>-0.0611</v>
      </c>
      <c r="I64" s="7">
        <v>5653</v>
      </c>
      <c r="J64" s="7">
        <v>383742</v>
      </c>
      <c r="K64" s="3">
        <v>30.46</v>
      </c>
      <c r="M64" s="8">
        <v>61</v>
      </c>
      <c r="S64" s="13">
        <f t="shared" si="1"/>
        <v>0</v>
      </c>
      <c r="T64" s="13">
        <f t="shared" si="2"/>
        <v>0</v>
      </c>
      <c r="U64" s="13">
        <f t="shared" si="3"/>
        <v>0</v>
      </c>
      <c r="V64" s="13">
        <f t="shared" si="4"/>
        <v>0</v>
      </c>
    </row>
    <row r="65" spans="1:22">
      <c r="A65" s="27">
        <f t="shared" si="0"/>
        <v>4</v>
      </c>
      <c r="B65" s="2">
        <v>43285</v>
      </c>
      <c r="C65" s="3">
        <v>73</v>
      </c>
      <c r="D65" s="3">
        <v>73.9</v>
      </c>
      <c r="E65" s="3">
        <v>70.2</v>
      </c>
      <c r="F65" s="4">
        <v>70.4</v>
      </c>
      <c r="G65" s="4">
        <v>-2</v>
      </c>
      <c r="H65" s="5">
        <v>-0.0276</v>
      </c>
      <c r="I65" s="7">
        <v>3182</v>
      </c>
      <c r="J65" s="7">
        <v>228313</v>
      </c>
      <c r="K65" s="3">
        <v>32.44</v>
      </c>
      <c r="M65" s="8">
        <v>62</v>
      </c>
      <c r="S65" s="13">
        <f t="shared" si="1"/>
        <v>0</v>
      </c>
      <c r="T65" s="13">
        <f t="shared" si="2"/>
        <v>0</v>
      </c>
      <c r="U65" s="13">
        <f t="shared" si="3"/>
        <v>0</v>
      </c>
      <c r="V65" s="13">
        <f t="shared" si="4"/>
        <v>0</v>
      </c>
    </row>
    <row r="66" spans="1:22">
      <c r="A66" s="27">
        <f t="shared" si="0"/>
        <v>3</v>
      </c>
      <c r="B66" s="2">
        <v>43284</v>
      </c>
      <c r="C66" s="3">
        <v>75.4</v>
      </c>
      <c r="D66" s="3">
        <v>76</v>
      </c>
      <c r="E66" s="3">
        <v>72</v>
      </c>
      <c r="F66" s="4">
        <v>72.4</v>
      </c>
      <c r="G66" s="4">
        <v>-2.6</v>
      </c>
      <c r="H66" s="5">
        <v>-0.0347</v>
      </c>
      <c r="I66" s="7">
        <v>2994</v>
      </c>
      <c r="J66" s="7">
        <v>220637</v>
      </c>
      <c r="K66" s="3">
        <v>33.36</v>
      </c>
      <c r="M66" s="8">
        <v>63</v>
      </c>
      <c r="S66" s="13">
        <f t="shared" si="1"/>
        <v>0</v>
      </c>
      <c r="T66" s="13">
        <f t="shared" si="2"/>
        <v>0</v>
      </c>
      <c r="U66" s="13">
        <f t="shared" si="3"/>
        <v>0</v>
      </c>
      <c r="V66" s="13">
        <f t="shared" si="4"/>
        <v>0</v>
      </c>
    </row>
    <row r="67" spans="1:22">
      <c r="A67" s="27">
        <f t="shared" si="0"/>
        <v>2</v>
      </c>
      <c r="B67" s="2">
        <v>43283</v>
      </c>
      <c r="C67" s="3">
        <v>77.6</v>
      </c>
      <c r="D67" s="3">
        <v>77.8</v>
      </c>
      <c r="E67" s="3">
        <v>74.8</v>
      </c>
      <c r="F67" s="4">
        <v>75</v>
      </c>
      <c r="G67" s="4">
        <v>-2.3</v>
      </c>
      <c r="H67" s="5">
        <v>-0.0298</v>
      </c>
      <c r="I67" s="7">
        <v>2443</v>
      </c>
      <c r="J67" s="7">
        <v>186026</v>
      </c>
      <c r="K67" s="3">
        <v>34.56</v>
      </c>
      <c r="M67" s="8">
        <v>64</v>
      </c>
      <c r="S67" s="13">
        <f t="shared" si="1"/>
        <v>0</v>
      </c>
      <c r="T67" s="13">
        <f t="shared" si="2"/>
        <v>0</v>
      </c>
      <c r="U67" s="13">
        <f t="shared" si="3"/>
        <v>0</v>
      </c>
      <c r="V67" s="13">
        <f t="shared" si="4"/>
        <v>0</v>
      </c>
    </row>
    <row r="68" spans="1:22">
      <c r="A68" s="27">
        <f t="shared" si="0"/>
        <v>6</v>
      </c>
      <c r="B68" s="2">
        <v>43280</v>
      </c>
      <c r="C68" s="3">
        <v>76.2</v>
      </c>
      <c r="D68" s="3">
        <v>77.4</v>
      </c>
      <c r="E68" s="3">
        <v>75.9</v>
      </c>
      <c r="F68" s="4">
        <v>77.3</v>
      </c>
      <c r="G68" s="4">
        <v>2.1</v>
      </c>
      <c r="H68" s="5">
        <v>0.0279</v>
      </c>
      <c r="I68" s="7">
        <v>1736</v>
      </c>
      <c r="J68" s="7">
        <v>132907</v>
      </c>
      <c r="K68" s="3">
        <v>35.62</v>
      </c>
      <c r="M68" s="8">
        <v>65</v>
      </c>
      <c r="S68" s="13">
        <f t="shared" si="1"/>
        <v>0</v>
      </c>
      <c r="T68" s="13">
        <f t="shared" si="2"/>
        <v>0</v>
      </c>
      <c r="U68" s="13">
        <f t="shared" si="3"/>
        <v>0</v>
      </c>
      <c r="V68" s="13">
        <f t="shared" si="4"/>
        <v>0</v>
      </c>
    </row>
    <row r="69" spans="1:22">
      <c r="A69" s="27">
        <f t="shared" ref="A69:A132" si="9">WEEKDAY(B69,1)</f>
        <v>5</v>
      </c>
      <c r="B69" s="2">
        <v>43279</v>
      </c>
      <c r="C69" s="3">
        <v>76.1</v>
      </c>
      <c r="D69" s="3">
        <v>77.2</v>
      </c>
      <c r="E69" s="3">
        <v>75.1</v>
      </c>
      <c r="F69" s="4">
        <v>75.2</v>
      </c>
      <c r="G69" s="4">
        <v>-1.1</v>
      </c>
      <c r="H69" s="5">
        <v>-0.0144</v>
      </c>
      <c r="I69" s="7">
        <v>2260</v>
      </c>
      <c r="J69" s="7">
        <v>171610</v>
      </c>
      <c r="K69" s="3">
        <v>34.65</v>
      </c>
      <c r="M69" s="8">
        <v>66</v>
      </c>
      <c r="S69" s="13">
        <f t="shared" ref="S69:S132" si="10">SUM(Q69:Q73)/5</f>
        <v>0</v>
      </c>
      <c r="T69" s="13">
        <f t="shared" ref="T69:T132" si="11">SUM(Q69:Q78)/10</f>
        <v>0</v>
      </c>
      <c r="U69" s="13">
        <f t="shared" ref="U69:U132" si="12">SUM(Q69:Q88)/20</f>
        <v>0</v>
      </c>
      <c r="V69" s="13">
        <f t="shared" ref="V69:V132" si="13">SUM(Q69:Q128)/60</f>
        <v>0</v>
      </c>
    </row>
    <row r="70" spans="1:22">
      <c r="A70" s="27">
        <f t="shared" si="9"/>
        <v>4</v>
      </c>
      <c r="B70" s="2">
        <v>43278</v>
      </c>
      <c r="C70" s="3">
        <v>77.5</v>
      </c>
      <c r="D70" s="3">
        <v>79</v>
      </c>
      <c r="E70" s="3">
        <v>76.3</v>
      </c>
      <c r="F70" s="4">
        <v>76.3</v>
      </c>
      <c r="G70" s="4">
        <v>-0.7</v>
      </c>
      <c r="H70" s="5">
        <v>-0.0091</v>
      </c>
      <c r="I70" s="7">
        <v>3805</v>
      </c>
      <c r="J70" s="7">
        <v>296765</v>
      </c>
      <c r="K70" s="3">
        <v>35.16</v>
      </c>
      <c r="M70" s="8">
        <v>67</v>
      </c>
      <c r="S70" s="13">
        <f t="shared" si="10"/>
        <v>0</v>
      </c>
      <c r="T70" s="13">
        <f t="shared" si="11"/>
        <v>0</v>
      </c>
      <c r="U70" s="13">
        <f t="shared" si="12"/>
        <v>0</v>
      </c>
      <c r="V70" s="13">
        <f t="shared" si="13"/>
        <v>0</v>
      </c>
    </row>
    <row r="71" spans="1:22">
      <c r="A71" s="27">
        <f t="shared" si="9"/>
        <v>3</v>
      </c>
      <c r="B71" s="2">
        <v>43277</v>
      </c>
      <c r="C71" s="3">
        <v>75.4</v>
      </c>
      <c r="D71" s="3">
        <v>77</v>
      </c>
      <c r="E71" s="3">
        <v>74.7</v>
      </c>
      <c r="F71" s="4">
        <v>77</v>
      </c>
      <c r="G71" s="4">
        <v>0.7</v>
      </c>
      <c r="H71" s="5">
        <v>0.0092</v>
      </c>
      <c r="I71" s="7">
        <v>1719</v>
      </c>
      <c r="J71" s="7">
        <v>130063</v>
      </c>
      <c r="K71" s="3">
        <v>35.48</v>
      </c>
      <c r="M71" s="8">
        <v>68</v>
      </c>
      <c r="S71" s="13">
        <f t="shared" si="10"/>
        <v>0</v>
      </c>
      <c r="T71" s="13">
        <f t="shared" si="11"/>
        <v>0</v>
      </c>
      <c r="U71" s="13">
        <f t="shared" si="12"/>
        <v>0</v>
      </c>
      <c r="V71" s="13">
        <f t="shared" si="13"/>
        <v>0</v>
      </c>
    </row>
    <row r="72" spans="1:22">
      <c r="A72" s="27">
        <f t="shared" si="9"/>
        <v>2</v>
      </c>
      <c r="B72" s="2">
        <v>43276</v>
      </c>
      <c r="C72" s="3">
        <v>75</v>
      </c>
      <c r="D72" s="3">
        <v>76.9</v>
      </c>
      <c r="E72" s="3">
        <v>75</v>
      </c>
      <c r="F72" s="4">
        <v>76.3</v>
      </c>
      <c r="G72" s="4">
        <v>1.7</v>
      </c>
      <c r="H72" s="5">
        <v>0.0228</v>
      </c>
      <c r="I72" s="7">
        <v>2951</v>
      </c>
      <c r="J72" s="7">
        <v>224640</v>
      </c>
      <c r="K72" s="3">
        <v>35.16</v>
      </c>
      <c r="M72" s="8">
        <v>69</v>
      </c>
      <c r="S72" s="13">
        <f t="shared" si="10"/>
        <v>0</v>
      </c>
      <c r="T72" s="13">
        <f t="shared" si="11"/>
        <v>0</v>
      </c>
      <c r="U72" s="13">
        <f t="shared" si="12"/>
        <v>0</v>
      </c>
      <c r="V72" s="13">
        <f t="shared" si="13"/>
        <v>0</v>
      </c>
    </row>
    <row r="73" spans="1:22">
      <c r="A73" s="27">
        <f t="shared" si="9"/>
        <v>6</v>
      </c>
      <c r="B73" s="2">
        <v>43273</v>
      </c>
      <c r="C73" s="3">
        <v>75.7</v>
      </c>
      <c r="D73" s="3">
        <v>75.7</v>
      </c>
      <c r="E73" s="3">
        <v>73.5</v>
      </c>
      <c r="F73" s="4">
        <v>74.6</v>
      </c>
      <c r="G73" s="4">
        <v>-1.2</v>
      </c>
      <c r="H73" s="5">
        <v>-0.0158</v>
      </c>
      <c r="I73" s="7">
        <v>2915</v>
      </c>
      <c r="J73" s="7">
        <v>217705</v>
      </c>
      <c r="K73" s="3">
        <v>34.38</v>
      </c>
      <c r="M73" s="8">
        <v>70</v>
      </c>
      <c r="S73" s="13">
        <f t="shared" si="10"/>
        <v>0</v>
      </c>
      <c r="T73" s="13">
        <f t="shared" si="11"/>
        <v>0</v>
      </c>
      <c r="U73" s="13">
        <f t="shared" si="12"/>
        <v>0</v>
      </c>
      <c r="V73" s="13">
        <f t="shared" si="13"/>
        <v>0</v>
      </c>
    </row>
    <row r="74" spans="1:22">
      <c r="A74" s="27">
        <f t="shared" si="9"/>
        <v>5</v>
      </c>
      <c r="B74" s="2">
        <v>43272</v>
      </c>
      <c r="C74" s="3">
        <v>76.2</v>
      </c>
      <c r="D74" s="3">
        <v>77.6</v>
      </c>
      <c r="E74" s="3">
        <v>75.7</v>
      </c>
      <c r="F74" s="4">
        <v>75.8</v>
      </c>
      <c r="G74" s="4">
        <v>0.5</v>
      </c>
      <c r="H74" s="5">
        <v>0.0066</v>
      </c>
      <c r="I74" s="7">
        <v>2864</v>
      </c>
      <c r="J74" s="7">
        <v>218972</v>
      </c>
      <c r="K74" s="3">
        <v>34.93</v>
      </c>
      <c r="M74" s="8">
        <v>71</v>
      </c>
      <c r="S74" s="13">
        <f t="shared" si="10"/>
        <v>0</v>
      </c>
      <c r="T74" s="13">
        <f t="shared" si="11"/>
        <v>0</v>
      </c>
      <c r="U74" s="13">
        <f t="shared" si="12"/>
        <v>0</v>
      </c>
      <c r="V74" s="13">
        <f t="shared" si="13"/>
        <v>0</v>
      </c>
    </row>
    <row r="75" spans="1:22">
      <c r="A75" s="27">
        <f t="shared" si="9"/>
        <v>4</v>
      </c>
      <c r="B75" s="2">
        <v>43271</v>
      </c>
      <c r="C75" s="3">
        <v>77.5</v>
      </c>
      <c r="D75" s="3">
        <v>78</v>
      </c>
      <c r="E75" s="3">
        <v>72.6</v>
      </c>
      <c r="F75" s="4">
        <v>75.3</v>
      </c>
      <c r="G75" s="4">
        <v>-2.2</v>
      </c>
      <c r="H75" s="5">
        <v>-0.0284</v>
      </c>
      <c r="I75" s="7">
        <v>5536</v>
      </c>
      <c r="J75" s="7">
        <v>417961</v>
      </c>
      <c r="K75" s="3">
        <v>34.7</v>
      </c>
      <c r="M75" s="8">
        <v>72</v>
      </c>
      <c r="S75" s="13">
        <f t="shared" si="10"/>
        <v>0</v>
      </c>
      <c r="T75" s="13">
        <f t="shared" si="11"/>
        <v>0</v>
      </c>
      <c r="U75" s="13">
        <f t="shared" si="12"/>
        <v>0</v>
      </c>
      <c r="V75" s="13">
        <f t="shared" si="13"/>
        <v>0</v>
      </c>
    </row>
    <row r="76" spans="1:22">
      <c r="A76" s="27">
        <f t="shared" si="9"/>
        <v>3</v>
      </c>
      <c r="B76" s="2">
        <v>43270</v>
      </c>
      <c r="C76" s="3">
        <v>79</v>
      </c>
      <c r="D76" s="3">
        <v>80</v>
      </c>
      <c r="E76" s="3">
        <v>77.5</v>
      </c>
      <c r="F76" s="4">
        <v>77.5</v>
      </c>
      <c r="G76" s="4">
        <v>-1.8</v>
      </c>
      <c r="H76" s="5">
        <v>-0.0227</v>
      </c>
      <c r="I76" s="7">
        <v>3731</v>
      </c>
      <c r="J76" s="7">
        <v>293289</v>
      </c>
      <c r="K76" s="3">
        <v>35.71</v>
      </c>
      <c r="S76" s="13">
        <f t="shared" si="10"/>
        <v>0</v>
      </c>
      <c r="T76" s="13">
        <f t="shared" si="11"/>
        <v>0</v>
      </c>
      <c r="U76" s="13">
        <f t="shared" si="12"/>
        <v>0</v>
      </c>
      <c r="V76" s="13">
        <f t="shared" si="13"/>
        <v>0</v>
      </c>
    </row>
    <row r="77" spans="1:22">
      <c r="A77" s="27">
        <f t="shared" si="9"/>
        <v>6</v>
      </c>
      <c r="B77" s="2">
        <v>43266</v>
      </c>
      <c r="C77" s="3">
        <v>79.4</v>
      </c>
      <c r="D77" s="3">
        <v>80.3</v>
      </c>
      <c r="E77" s="3">
        <v>78.2</v>
      </c>
      <c r="F77" s="4">
        <v>79.3</v>
      </c>
      <c r="G77" s="4">
        <v>0.3</v>
      </c>
      <c r="H77" s="5">
        <v>0.0038</v>
      </c>
      <c r="I77" s="7">
        <v>4863</v>
      </c>
      <c r="J77" s="7">
        <v>384260</v>
      </c>
      <c r="K77" s="3">
        <v>36.54</v>
      </c>
      <c r="S77" s="13">
        <f t="shared" si="10"/>
        <v>0</v>
      </c>
      <c r="T77" s="13">
        <f t="shared" si="11"/>
        <v>0</v>
      </c>
      <c r="U77" s="13">
        <f t="shared" si="12"/>
        <v>0</v>
      </c>
      <c r="V77" s="13">
        <f t="shared" si="13"/>
        <v>0</v>
      </c>
    </row>
    <row r="78" spans="1:22">
      <c r="A78" s="27">
        <f t="shared" si="9"/>
        <v>5</v>
      </c>
      <c r="B78" s="2">
        <v>43265</v>
      </c>
      <c r="C78" s="3">
        <v>83.6</v>
      </c>
      <c r="D78" s="3">
        <v>84.8</v>
      </c>
      <c r="E78" s="3">
        <v>79</v>
      </c>
      <c r="F78" s="4">
        <v>79</v>
      </c>
      <c r="G78" s="4">
        <v>-3.7</v>
      </c>
      <c r="H78" s="5">
        <v>-0.0447</v>
      </c>
      <c r="I78" s="7">
        <v>21036</v>
      </c>
      <c r="J78" s="7">
        <v>1720330</v>
      </c>
      <c r="K78" s="3">
        <v>36.41</v>
      </c>
      <c r="S78" s="13">
        <f t="shared" si="10"/>
        <v>0</v>
      </c>
      <c r="T78" s="13">
        <f t="shared" si="11"/>
        <v>0</v>
      </c>
      <c r="U78" s="13">
        <f t="shared" si="12"/>
        <v>0</v>
      </c>
      <c r="V78" s="13">
        <f t="shared" si="13"/>
        <v>0</v>
      </c>
    </row>
    <row r="79" spans="1:22">
      <c r="A79" s="27">
        <f t="shared" si="9"/>
        <v>4</v>
      </c>
      <c r="B79" s="2">
        <v>43264</v>
      </c>
      <c r="C79" s="3">
        <v>78.7</v>
      </c>
      <c r="D79" s="3">
        <v>83.9</v>
      </c>
      <c r="E79" s="3">
        <v>77.7</v>
      </c>
      <c r="F79" s="4">
        <v>82.7</v>
      </c>
      <c r="G79" s="4">
        <v>5</v>
      </c>
      <c r="H79" s="5">
        <v>0.0644</v>
      </c>
      <c r="I79" s="7">
        <v>24740</v>
      </c>
      <c r="J79" s="7">
        <v>2026923</v>
      </c>
      <c r="K79" s="3">
        <v>38.11</v>
      </c>
      <c r="S79" s="13">
        <f t="shared" si="10"/>
        <v>0</v>
      </c>
      <c r="T79" s="13">
        <f t="shared" si="11"/>
        <v>0</v>
      </c>
      <c r="U79" s="13">
        <f t="shared" si="12"/>
        <v>0</v>
      </c>
      <c r="V79" s="13">
        <f t="shared" si="13"/>
        <v>0</v>
      </c>
    </row>
    <row r="80" spans="1:22">
      <c r="A80" s="27">
        <f t="shared" si="9"/>
        <v>3</v>
      </c>
      <c r="B80" s="2">
        <v>43263</v>
      </c>
      <c r="C80" s="3">
        <v>77.9</v>
      </c>
      <c r="D80" s="3">
        <v>79.3</v>
      </c>
      <c r="E80" s="3">
        <v>77.5</v>
      </c>
      <c r="F80" s="3">
        <v>77.7</v>
      </c>
      <c r="G80" s="3">
        <v>0</v>
      </c>
      <c r="H80" s="6">
        <v>0</v>
      </c>
      <c r="I80" s="7">
        <v>4188</v>
      </c>
      <c r="J80" s="7">
        <v>327663</v>
      </c>
      <c r="K80" s="3">
        <v>35.81</v>
      </c>
      <c r="S80" s="13">
        <f t="shared" si="10"/>
        <v>0</v>
      </c>
      <c r="T80" s="13">
        <f t="shared" si="11"/>
        <v>0</v>
      </c>
      <c r="U80" s="13">
        <f t="shared" si="12"/>
        <v>0</v>
      </c>
      <c r="V80" s="13">
        <f t="shared" si="13"/>
        <v>0</v>
      </c>
    </row>
    <row r="81" spans="1:22">
      <c r="A81" s="27">
        <f t="shared" si="9"/>
        <v>2</v>
      </c>
      <c r="B81" s="2">
        <v>43262</v>
      </c>
      <c r="C81" s="3">
        <v>79.8</v>
      </c>
      <c r="D81" s="3">
        <v>79.8</v>
      </c>
      <c r="E81" s="3">
        <v>77.1</v>
      </c>
      <c r="F81" s="4">
        <v>77.7</v>
      </c>
      <c r="G81" s="4">
        <v>-1.6</v>
      </c>
      <c r="H81" s="5">
        <v>-0.0202</v>
      </c>
      <c r="I81" s="7">
        <v>7578</v>
      </c>
      <c r="J81" s="7">
        <v>591294</v>
      </c>
      <c r="K81" s="3">
        <v>35.81</v>
      </c>
      <c r="S81" s="13">
        <f t="shared" si="10"/>
        <v>0</v>
      </c>
      <c r="T81" s="13">
        <f t="shared" si="11"/>
        <v>0</v>
      </c>
      <c r="U81" s="13">
        <f t="shared" si="12"/>
        <v>0</v>
      </c>
      <c r="V81" s="13">
        <f t="shared" si="13"/>
        <v>0</v>
      </c>
    </row>
    <row r="82" spans="1:22">
      <c r="A82" s="27">
        <f t="shared" si="9"/>
        <v>6</v>
      </c>
      <c r="B82" s="2">
        <v>43259</v>
      </c>
      <c r="C82" s="3">
        <v>79.4</v>
      </c>
      <c r="D82" s="3">
        <v>80.5</v>
      </c>
      <c r="E82" s="3">
        <v>78.6</v>
      </c>
      <c r="F82" s="4">
        <v>79.3</v>
      </c>
      <c r="G82" s="4">
        <v>0.3</v>
      </c>
      <c r="H82" s="5">
        <v>0.0038</v>
      </c>
      <c r="I82" s="7">
        <v>5237</v>
      </c>
      <c r="J82" s="7">
        <v>416895</v>
      </c>
      <c r="K82" s="3">
        <v>36.54</v>
      </c>
      <c r="S82" s="13">
        <f t="shared" si="10"/>
        <v>0</v>
      </c>
      <c r="T82" s="13">
        <f t="shared" si="11"/>
        <v>0</v>
      </c>
      <c r="U82" s="13">
        <f t="shared" si="12"/>
        <v>0</v>
      </c>
      <c r="V82" s="13">
        <f t="shared" si="13"/>
        <v>0</v>
      </c>
    </row>
    <row r="83" spans="1:22">
      <c r="A83" s="27">
        <f t="shared" si="9"/>
        <v>5</v>
      </c>
      <c r="B83" s="2">
        <v>43258</v>
      </c>
      <c r="C83" s="3">
        <v>81.5</v>
      </c>
      <c r="D83" s="3">
        <v>81.5</v>
      </c>
      <c r="E83" s="3">
        <v>79</v>
      </c>
      <c r="F83" s="4">
        <v>79</v>
      </c>
      <c r="G83" s="4">
        <v>-2</v>
      </c>
      <c r="H83" s="5">
        <v>-0.0247</v>
      </c>
      <c r="I83" s="7">
        <v>6366</v>
      </c>
      <c r="J83" s="7">
        <v>508803</v>
      </c>
      <c r="K83" s="3">
        <v>36.41</v>
      </c>
      <c r="S83" s="13">
        <f t="shared" si="10"/>
        <v>0</v>
      </c>
      <c r="T83" s="13">
        <f t="shared" si="11"/>
        <v>0</v>
      </c>
      <c r="U83" s="13">
        <f t="shared" si="12"/>
        <v>0</v>
      </c>
      <c r="V83" s="13">
        <f t="shared" si="13"/>
        <v>0</v>
      </c>
    </row>
    <row r="84" spans="1:22">
      <c r="A84" s="27">
        <f t="shared" si="9"/>
        <v>4</v>
      </c>
      <c r="B84" s="2">
        <v>43257</v>
      </c>
      <c r="C84" s="3">
        <v>78.3</v>
      </c>
      <c r="D84" s="3">
        <v>81</v>
      </c>
      <c r="E84" s="3">
        <v>77.9</v>
      </c>
      <c r="F84" s="4">
        <v>81</v>
      </c>
      <c r="G84" s="4">
        <v>3.8</v>
      </c>
      <c r="H84" s="5">
        <v>0.0492</v>
      </c>
      <c r="I84" s="7">
        <v>9623</v>
      </c>
      <c r="J84" s="7">
        <v>765981</v>
      </c>
      <c r="K84" s="3">
        <v>37.33</v>
      </c>
      <c r="S84" s="13">
        <f t="shared" si="10"/>
        <v>0</v>
      </c>
      <c r="T84" s="13">
        <f t="shared" si="11"/>
        <v>0</v>
      </c>
      <c r="U84" s="13">
        <f t="shared" si="12"/>
        <v>0</v>
      </c>
      <c r="V84" s="13">
        <f t="shared" si="13"/>
        <v>0</v>
      </c>
    </row>
    <row r="85" spans="1:22">
      <c r="A85" s="27">
        <f t="shared" si="9"/>
        <v>3</v>
      </c>
      <c r="B85" s="2">
        <v>43256</v>
      </c>
      <c r="C85" s="3">
        <v>78.4</v>
      </c>
      <c r="D85" s="3">
        <v>78.5</v>
      </c>
      <c r="E85" s="3">
        <v>77</v>
      </c>
      <c r="F85" s="4">
        <v>77.2</v>
      </c>
      <c r="G85" s="4">
        <v>-0.7</v>
      </c>
      <c r="H85" s="5">
        <v>-0.009</v>
      </c>
      <c r="I85" s="7">
        <v>3917</v>
      </c>
      <c r="J85" s="7">
        <v>304374</v>
      </c>
      <c r="K85" s="3">
        <v>35.58</v>
      </c>
      <c r="S85" s="13">
        <f t="shared" si="10"/>
        <v>0</v>
      </c>
      <c r="T85" s="13">
        <f t="shared" si="11"/>
        <v>0</v>
      </c>
      <c r="U85" s="13">
        <f t="shared" si="12"/>
        <v>0</v>
      </c>
      <c r="V85" s="13">
        <f t="shared" si="13"/>
        <v>0</v>
      </c>
    </row>
    <row r="86" spans="1:22">
      <c r="A86" s="27">
        <f t="shared" si="9"/>
        <v>2</v>
      </c>
      <c r="B86" s="2">
        <v>43255</v>
      </c>
      <c r="C86" s="3">
        <v>79.5</v>
      </c>
      <c r="D86" s="3">
        <v>79.8</v>
      </c>
      <c r="E86" s="3">
        <v>77.8</v>
      </c>
      <c r="F86" s="4">
        <v>77.9</v>
      </c>
      <c r="G86" s="4">
        <v>0.4</v>
      </c>
      <c r="H86" s="5">
        <v>0.0052</v>
      </c>
      <c r="I86" s="7">
        <v>5672</v>
      </c>
      <c r="J86" s="7">
        <v>446238</v>
      </c>
      <c r="K86" s="3">
        <v>35.9</v>
      </c>
      <c r="S86" s="13">
        <f t="shared" si="10"/>
        <v>0</v>
      </c>
      <c r="T86" s="13">
        <f t="shared" si="11"/>
        <v>0</v>
      </c>
      <c r="U86" s="13">
        <f t="shared" si="12"/>
        <v>0</v>
      </c>
      <c r="V86" s="13">
        <f t="shared" si="13"/>
        <v>0</v>
      </c>
    </row>
    <row r="87" spans="1:22">
      <c r="A87" s="27">
        <f t="shared" si="9"/>
        <v>6</v>
      </c>
      <c r="B87" s="2">
        <v>43252</v>
      </c>
      <c r="C87" s="3">
        <v>76.6</v>
      </c>
      <c r="D87" s="3">
        <v>77.8</v>
      </c>
      <c r="E87" s="3">
        <v>76.3</v>
      </c>
      <c r="F87" s="4">
        <v>77.5</v>
      </c>
      <c r="G87" s="4">
        <v>0.9</v>
      </c>
      <c r="H87" s="5">
        <v>0.0117</v>
      </c>
      <c r="I87" s="7">
        <v>4131</v>
      </c>
      <c r="J87" s="7">
        <v>319140</v>
      </c>
      <c r="K87" s="3">
        <v>35.71</v>
      </c>
      <c r="S87" s="13">
        <f t="shared" si="10"/>
        <v>0</v>
      </c>
      <c r="T87" s="13">
        <f t="shared" si="11"/>
        <v>0</v>
      </c>
      <c r="U87" s="13">
        <f t="shared" si="12"/>
        <v>0</v>
      </c>
      <c r="V87" s="13">
        <f t="shared" si="13"/>
        <v>0</v>
      </c>
    </row>
    <row r="88" spans="1:22">
      <c r="A88" s="27">
        <f t="shared" si="9"/>
        <v>5</v>
      </c>
      <c r="B88" s="2">
        <v>43251</v>
      </c>
      <c r="C88" s="3">
        <v>79.5</v>
      </c>
      <c r="D88" s="3">
        <v>80.4</v>
      </c>
      <c r="E88" s="3">
        <v>76.6</v>
      </c>
      <c r="F88" s="4">
        <v>76.6</v>
      </c>
      <c r="G88" s="4">
        <v>-1.7</v>
      </c>
      <c r="H88" s="5">
        <v>-0.0217</v>
      </c>
      <c r="I88" s="7">
        <v>9526</v>
      </c>
      <c r="J88" s="7">
        <v>747252</v>
      </c>
      <c r="K88" s="3">
        <v>35.3</v>
      </c>
      <c r="S88" s="13">
        <f t="shared" si="10"/>
        <v>0</v>
      </c>
      <c r="T88" s="13">
        <f t="shared" si="11"/>
        <v>0</v>
      </c>
      <c r="U88" s="13">
        <f t="shared" si="12"/>
        <v>0</v>
      </c>
      <c r="V88" s="13">
        <f t="shared" si="13"/>
        <v>0</v>
      </c>
    </row>
    <row r="89" spans="1:22">
      <c r="A89" s="27">
        <f t="shared" si="9"/>
        <v>4</v>
      </c>
      <c r="B89" s="2">
        <v>43250</v>
      </c>
      <c r="C89" s="3">
        <v>76.7</v>
      </c>
      <c r="D89" s="3">
        <v>79</v>
      </c>
      <c r="E89" s="3">
        <v>75.6</v>
      </c>
      <c r="F89" s="4">
        <v>78.3</v>
      </c>
      <c r="G89" s="4">
        <v>0.6</v>
      </c>
      <c r="H89" s="5">
        <v>0.0077</v>
      </c>
      <c r="I89" s="7">
        <v>8361</v>
      </c>
      <c r="J89" s="7">
        <v>651271</v>
      </c>
      <c r="K89" s="3">
        <v>36.08</v>
      </c>
      <c r="S89" s="13">
        <f t="shared" si="10"/>
        <v>0</v>
      </c>
      <c r="T89" s="13">
        <f t="shared" si="11"/>
        <v>0</v>
      </c>
      <c r="U89" s="13">
        <f t="shared" si="12"/>
        <v>0</v>
      </c>
      <c r="V89" s="13">
        <f t="shared" si="13"/>
        <v>0</v>
      </c>
    </row>
    <row r="90" spans="1:22">
      <c r="A90" s="27">
        <f t="shared" si="9"/>
        <v>3</v>
      </c>
      <c r="B90" s="2">
        <v>43249</v>
      </c>
      <c r="C90" s="3">
        <v>80.7</v>
      </c>
      <c r="D90" s="3">
        <v>81.1</v>
      </c>
      <c r="E90" s="3">
        <v>77.4</v>
      </c>
      <c r="F90" s="4">
        <v>77.7</v>
      </c>
      <c r="G90" s="4">
        <v>-3</v>
      </c>
      <c r="H90" s="5">
        <v>-0.0372</v>
      </c>
      <c r="I90" s="7">
        <v>11046</v>
      </c>
      <c r="J90" s="7">
        <v>871664</v>
      </c>
      <c r="K90" s="3">
        <v>35.81</v>
      </c>
      <c r="S90" s="13">
        <f t="shared" si="10"/>
        <v>0</v>
      </c>
      <c r="T90" s="13">
        <f t="shared" si="11"/>
        <v>0</v>
      </c>
      <c r="U90" s="13">
        <f t="shared" si="12"/>
        <v>0</v>
      </c>
      <c r="V90" s="13">
        <f t="shared" si="13"/>
        <v>0</v>
      </c>
    </row>
    <row r="91" spans="1:22">
      <c r="A91" s="27">
        <f t="shared" si="9"/>
        <v>2</v>
      </c>
      <c r="B91" s="2">
        <v>43248</v>
      </c>
      <c r="C91" s="3">
        <v>83</v>
      </c>
      <c r="D91" s="3">
        <v>84.9</v>
      </c>
      <c r="E91" s="3">
        <v>80.2</v>
      </c>
      <c r="F91" s="4">
        <v>80.7</v>
      </c>
      <c r="G91" s="4">
        <v>-1.3</v>
      </c>
      <c r="H91" s="5">
        <v>-0.0159</v>
      </c>
      <c r="I91" s="7">
        <v>16794</v>
      </c>
      <c r="J91" s="7">
        <v>1387669</v>
      </c>
      <c r="K91" s="3">
        <v>37.19</v>
      </c>
      <c r="S91" s="13">
        <f t="shared" si="10"/>
        <v>0</v>
      </c>
      <c r="T91" s="13">
        <f t="shared" si="11"/>
        <v>0</v>
      </c>
      <c r="U91" s="13">
        <f t="shared" si="12"/>
        <v>0</v>
      </c>
      <c r="V91" s="13">
        <f t="shared" si="13"/>
        <v>0</v>
      </c>
    </row>
    <row r="92" spans="1:22">
      <c r="A92" s="27">
        <f t="shared" si="9"/>
        <v>6</v>
      </c>
      <c r="B92" s="2">
        <v>43245</v>
      </c>
      <c r="C92" s="3">
        <v>80.6</v>
      </c>
      <c r="D92" s="3">
        <v>84.4</v>
      </c>
      <c r="E92" s="3">
        <v>80.5</v>
      </c>
      <c r="F92" s="4">
        <v>82</v>
      </c>
      <c r="G92" s="4">
        <v>3.1</v>
      </c>
      <c r="H92" s="5">
        <v>0.0393</v>
      </c>
      <c r="I92" s="7">
        <v>31286</v>
      </c>
      <c r="J92" s="7">
        <v>2585959</v>
      </c>
      <c r="K92" s="3">
        <v>37.79</v>
      </c>
      <c r="S92" s="13">
        <f t="shared" si="10"/>
        <v>0</v>
      </c>
      <c r="T92" s="13">
        <f t="shared" si="11"/>
        <v>0</v>
      </c>
      <c r="U92" s="13">
        <f t="shared" si="12"/>
        <v>0</v>
      </c>
      <c r="V92" s="13">
        <f t="shared" si="13"/>
        <v>0</v>
      </c>
    </row>
    <row r="93" spans="1:22">
      <c r="A93" s="27">
        <f t="shared" si="9"/>
        <v>5</v>
      </c>
      <c r="B93" s="2">
        <v>43244</v>
      </c>
      <c r="C93" s="3">
        <v>78.3</v>
      </c>
      <c r="D93" s="3">
        <v>79.9</v>
      </c>
      <c r="E93" s="3">
        <v>77.2</v>
      </c>
      <c r="F93" s="4">
        <v>78.9</v>
      </c>
      <c r="G93" s="4">
        <v>1.2</v>
      </c>
      <c r="H93" s="5">
        <v>0.0154</v>
      </c>
      <c r="I93" s="7">
        <v>17394</v>
      </c>
      <c r="J93" s="7">
        <v>1375490</v>
      </c>
      <c r="K93" s="3">
        <v>36.36</v>
      </c>
      <c r="S93" s="13">
        <f t="shared" si="10"/>
        <v>0</v>
      </c>
      <c r="T93" s="13">
        <f t="shared" si="11"/>
        <v>0</v>
      </c>
      <c r="U93" s="13">
        <f t="shared" si="12"/>
        <v>0</v>
      </c>
      <c r="V93" s="13">
        <f t="shared" si="13"/>
        <v>0</v>
      </c>
    </row>
    <row r="94" spans="1:22">
      <c r="A94" s="27">
        <f t="shared" si="9"/>
        <v>4</v>
      </c>
      <c r="B94" s="2">
        <v>43243</v>
      </c>
      <c r="C94" s="3">
        <v>78.2</v>
      </c>
      <c r="D94" s="3">
        <v>78.5</v>
      </c>
      <c r="E94" s="3">
        <v>76</v>
      </c>
      <c r="F94" s="4">
        <v>77.7</v>
      </c>
      <c r="G94" s="4">
        <v>-0.1</v>
      </c>
      <c r="H94" s="5">
        <v>-0.0013</v>
      </c>
      <c r="I94" s="7">
        <v>7556</v>
      </c>
      <c r="J94" s="7">
        <v>584656</v>
      </c>
      <c r="K94" s="3">
        <v>35.81</v>
      </c>
      <c r="S94" s="13">
        <f t="shared" si="10"/>
        <v>0</v>
      </c>
      <c r="T94" s="13">
        <f t="shared" si="11"/>
        <v>0</v>
      </c>
      <c r="U94" s="13">
        <f t="shared" si="12"/>
        <v>0</v>
      </c>
      <c r="V94" s="13">
        <f t="shared" si="13"/>
        <v>0</v>
      </c>
    </row>
    <row r="95" spans="1:22">
      <c r="A95" s="27">
        <f t="shared" si="9"/>
        <v>3</v>
      </c>
      <c r="B95" s="2">
        <v>43242</v>
      </c>
      <c r="C95" s="3">
        <v>77.3</v>
      </c>
      <c r="D95" s="3">
        <v>79.4</v>
      </c>
      <c r="E95" s="3">
        <v>75.5</v>
      </c>
      <c r="F95" s="4">
        <v>77.8</v>
      </c>
      <c r="G95" s="4">
        <v>1.8</v>
      </c>
      <c r="H95" s="5">
        <v>0.0237</v>
      </c>
      <c r="I95" s="7">
        <v>16578</v>
      </c>
      <c r="J95" s="7">
        <v>1288819</v>
      </c>
      <c r="K95" s="3">
        <v>35.85</v>
      </c>
      <c r="S95" s="13">
        <f t="shared" si="10"/>
        <v>0</v>
      </c>
      <c r="T95" s="13">
        <f t="shared" si="11"/>
        <v>0</v>
      </c>
      <c r="U95" s="13">
        <f t="shared" si="12"/>
        <v>0</v>
      </c>
      <c r="V95" s="13">
        <f t="shared" si="13"/>
        <v>0</v>
      </c>
    </row>
    <row r="96" spans="1:22">
      <c r="A96" s="27">
        <f t="shared" si="9"/>
        <v>2</v>
      </c>
      <c r="B96" s="2">
        <v>43241</v>
      </c>
      <c r="C96" s="3">
        <v>79.3</v>
      </c>
      <c r="D96" s="3">
        <v>80.5</v>
      </c>
      <c r="E96" s="3">
        <v>76</v>
      </c>
      <c r="F96" s="4">
        <v>76</v>
      </c>
      <c r="G96" s="4">
        <v>-1</v>
      </c>
      <c r="H96" s="5">
        <v>-0.013</v>
      </c>
      <c r="I96" s="7">
        <v>18979</v>
      </c>
      <c r="J96" s="7">
        <v>1485211</v>
      </c>
      <c r="K96" s="3">
        <v>35.02</v>
      </c>
      <c r="S96" s="13">
        <f t="shared" si="10"/>
        <v>0</v>
      </c>
      <c r="T96" s="13">
        <f t="shared" si="11"/>
        <v>0</v>
      </c>
      <c r="U96" s="13">
        <f t="shared" si="12"/>
        <v>0</v>
      </c>
      <c r="V96" s="13">
        <f t="shared" si="13"/>
        <v>0</v>
      </c>
    </row>
    <row r="97" spans="1:22">
      <c r="A97" s="27">
        <f t="shared" si="9"/>
        <v>6</v>
      </c>
      <c r="B97" s="2">
        <v>43238</v>
      </c>
      <c r="C97" s="3">
        <v>77</v>
      </c>
      <c r="D97" s="3">
        <v>79.9</v>
      </c>
      <c r="E97" s="3">
        <v>76.1</v>
      </c>
      <c r="F97" s="4">
        <v>77</v>
      </c>
      <c r="G97" s="4">
        <v>2</v>
      </c>
      <c r="H97" s="5">
        <v>0.0267</v>
      </c>
      <c r="I97" s="7">
        <v>44850</v>
      </c>
      <c r="J97" s="7">
        <v>3505565</v>
      </c>
      <c r="K97" s="3">
        <v>35.48</v>
      </c>
      <c r="S97" s="13">
        <f t="shared" si="10"/>
        <v>0</v>
      </c>
      <c r="T97" s="13">
        <f t="shared" si="11"/>
        <v>0</v>
      </c>
      <c r="U97" s="13">
        <f t="shared" si="12"/>
        <v>0</v>
      </c>
      <c r="V97" s="13">
        <f t="shared" si="13"/>
        <v>0</v>
      </c>
    </row>
    <row r="98" spans="1:22">
      <c r="A98" s="27">
        <f t="shared" si="9"/>
        <v>5</v>
      </c>
      <c r="B98" s="2">
        <v>43237</v>
      </c>
      <c r="C98" s="3">
        <v>69.8</v>
      </c>
      <c r="D98" s="3">
        <v>75</v>
      </c>
      <c r="E98" s="3">
        <v>69.6</v>
      </c>
      <c r="F98" s="4">
        <v>75</v>
      </c>
      <c r="G98" s="4">
        <v>6.8</v>
      </c>
      <c r="H98" s="5">
        <v>0.0997</v>
      </c>
      <c r="I98" s="7">
        <v>19607</v>
      </c>
      <c r="J98" s="7">
        <v>1430742</v>
      </c>
      <c r="K98" s="3">
        <v>34.56</v>
      </c>
      <c r="S98" s="13">
        <f t="shared" si="10"/>
        <v>0</v>
      </c>
      <c r="T98" s="13">
        <f t="shared" si="11"/>
        <v>0</v>
      </c>
      <c r="U98" s="13">
        <f t="shared" si="12"/>
        <v>0</v>
      </c>
      <c r="V98" s="13">
        <f t="shared" si="13"/>
        <v>0</v>
      </c>
    </row>
    <row r="99" spans="1:22">
      <c r="A99" s="27">
        <f t="shared" si="9"/>
        <v>4</v>
      </c>
      <c r="B99" s="2">
        <v>43236</v>
      </c>
      <c r="C99" s="3">
        <v>65.5</v>
      </c>
      <c r="D99" s="3">
        <v>69.5</v>
      </c>
      <c r="E99" s="3">
        <v>65.4</v>
      </c>
      <c r="F99" s="4">
        <v>68.2</v>
      </c>
      <c r="G99" s="4">
        <v>2.9</v>
      </c>
      <c r="H99" s="5">
        <v>0.0444</v>
      </c>
      <c r="I99" s="7">
        <v>10850</v>
      </c>
      <c r="J99" s="7">
        <v>738297</v>
      </c>
      <c r="K99" s="3">
        <v>31.43</v>
      </c>
      <c r="S99" s="13">
        <f t="shared" si="10"/>
        <v>0</v>
      </c>
      <c r="T99" s="13">
        <f t="shared" si="11"/>
        <v>0</v>
      </c>
      <c r="U99" s="13">
        <f t="shared" si="12"/>
        <v>0</v>
      </c>
      <c r="V99" s="13">
        <f t="shared" si="13"/>
        <v>0</v>
      </c>
    </row>
    <row r="100" spans="1:22">
      <c r="A100" s="27">
        <f t="shared" si="9"/>
        <v>3</v>
      </c>
      <c r="B100" s="2">
        <v>43235</v>
      </c>
      <c r="C100" s="3">
        <v>65.1</v>
      </c>
      <c r="D100" s="3">
        <v>66.9</v>
      </c>
      <c r="E100" s="3">
        <v>64.1</v>
      </c>
      <c r="F100" s="4">
        <v>65.3</v>
      </c>
      <c r="G100" s="4">
        <v>1</v>
      </c>
      <c r="H100" s="5">
        <v>0.0156</v>
      </c>
      <c r="I100" s="7">
        <v>5086</v>
      </c>
      <c r="J100" s="7">
        <v>333779</v>
      </c>
      <c r="K100" s="3">
        <v>30.09</v>
      </c>
      <c r="S100" s="13">
        <f t="shared" si="10"/>
        <v>0</v>
      </c>
      <c r="T100" s="13">
        <f t="shared" si="11"/>
        <v>0</v>
      </c>
      <c r="U100" s="13">
        <f t="shared" si="12"/>
        <v>0</v>
      </c>
      <c r="V100" s="13">
        <f t="shared" si="13"/>
        <v>0</v>
      </c>
    </row>
    <row r="101" spans="1:22">
      <c r="A101" s="27">
        <f t="shared" si="9"/>
        <v>2</v>
      </c>
      <c r="B101" s="2">
        <v>43234</v>
      </c>
      <c r="C101" s="3">
        <v>66</v>
      </c>
      <c r="D101" s="3">
        <v>66.1</v>
      </c>
      <c r="E101" s="3">
        <v>63.7</v>
      </c>
      <c r="F101" s="4">
        <v>64.3</v>
      </c>
      <c r="G101" s="4">
        <v>-1</v>
      </c>
      <c r="H101" s="5">
        <v>-0.0153</v>
      </c>
      <c r="I101" s="7">
        <v>3704</v>
      </c>
      <c r="J101" s="7">
        <v>239450</v>
      </c>
      <c r="K101" s="3">
        <v>29.63</v>
      </c>
      <c r="S101" s="13">
        <f t="shared" si="10"/>
        <v>0</v>
      </c>
      <c r="T101" s="13">
        <f t="shared" si="11"/>
        <v>0</v>
      </c>
      <c r="U101" s="13">
        <f t="shared" si="12"/>
        <v>0</v>
      </c>
      <c r="V101" s="13">
        <f t="shared" si="13"/>
        <v>0</v>
      </c>
    </row>
    <row r="102" spans="1:22">
      <c r="A102" s="27">
        <f t="shared" si="9"/>
        <v>6</v>
      </c>
      <c r="B102" s="2">
        <v>43231</v>
      </c>
      <c r="C102" s="3">
        <v>66</v>
      </c>
      <c r="D102" s="3">
        <v>66.7</v>
      </c>
      <c r="E102" s="3">
        <v>65</v>
      </c>
      <c r="F102" s="3">
        <v>65.3</v>
      </c>
      <c r="G102" s="3">
        <v>0</v>
      </c>
      <c r="H102" s="6">
        <v>0</v>
      </c>
      <c r="I102" s="7">
        <v>4732</v>
      </c>
      <c r="J102" s="7">
        <v>311569</v>
      </c>
      <c r="K102" s="3">
        <v>384.12</v>
      </c>
      <c r="S102" s="13">
        <f t="shared" si="10"/>
        <v>0</v>
      </c>
      <c r="T102" s="13">
        <f t="shared" si="11"/>
        <v>0</v>
      </c>
      <c r="U102" s="13">
        <f t="shared" si="12"/>
        <v>0</v>
      </c>
      <c r="V102" s="13">
        <f t="shared" si="13"/>
        <v>0</v>
      </c>
    </row>
    <row r="103" spans="1:22">
      <c r="A103" s="27">
        <f t="shared" si="9"/>
        <v>5</v>
      </c>
      <c r="B103" s="2">
        <v>43230</v>
      </c>
      <c r="C103" s="3">
        <v>63.1</v>
      </c>
      <c r="D103" s="3">
        <v>67.5</v>
      </c>
      <c r="E103" s="3">
        <v>62.3</v>
      </c>
      <c r="F103" s="4">
        <v>65.3</v>
      </c>
      <c r="G103" s="4">
        <v>3.4</v>
      </c>
      <c r="H103" s="5">
        <v>0.0549</v>
      </c>
      <c r="I103" s="7">
        <v>9186</v>
      </c>
      <c r="J103" s="7">
        <v>597534</v>
      </c>
      <c r="K103" s="3">
        <v>384.12</v>
      </c>
      <c r="S103" s="13">
        <f t="shared" si="10"/>
        <v>0</v>
      </c>
      <c r="T103" s="13">
        <f t="shared" si="11"/>
        <v>0</v>
      </c>
      <c r="U103" s="13">
        <f t="shared" si="12"/>
        <v>0</v>
      </c>
      <c r="V103" s="13">
        <f t="shared" si="13"/>
        <v>0</v>
      </c>
    </row>
    <row r="104" spans="1:22">
      <c r="A104" s="27">
        <f t="shared" si="9"/>
        <v>4</v>
      </c>
      <c r="B104" s="2">
        <v>43229</v>
      </c>
      <c r="C104" s="3">
        <v>61</v>
      </c>
      <c r="D104" s="3">
        <v>62.3</v>
      </c>
      <c r="E104" s="3">
        <v>60.8</v>
      </c>
      <c r="F104" s="4">
        <v>61.9</v>
      </c>
      <c r="G104" s="4">
        <v>0.9</v>
      </c>
      <c r="H104" s="5">
        <v>0.0148</v>
      </c>
      <c r="I104" s="7">
        <v>2444</v>
      </c>
      <c r="J104" s="7">
        <v>150625</v>
      </c>
      <c r="K104" s="3">
        <v>364.12</v>
      </c>
      <c r="S104" s="13">
        <f t="shared" si="10"/>
        <v>0</v>
      </c>
      <c r="T104" s="13">
        <f t="shared" si="11"/>
        <v>0</v>
      </c>
      <c r="U104" s="13">
        <f t="shared" si="12"/>
        <v>0</v>
      </c>
      <c r="V104" s="13">
        <f t="shared" si="13"/>
        <v>0</v>
      </c>
    </row>
    <row r="105" spans="1:22">
      <c r="A105" s="27">
        <f t="shared" si="9"/>
        <v>3</v>
      </c>
      <c r="B105" s="2">
        <v>43228</v>
      </c>
      <c r="C105" s="3">
        <v>60.9</v>
      </c>
      <c r="D105" s="3">
        <v>62</v>
      </c>
      <c r="E105" s="3">
        <v>60.4</v>
      </c>
      <c r="F105" s="4">
        <v>61</v>
      </c>
      <c r="G105" s="4">
        <v>0.5</v>
      </c>
      <c r="H105" s="5">
        <v>0.0083</v>
      </c>
      <c r="I105" s="7">
        <v>2939</v>
      </c>
      <c r="J105" s="7">
        <v>179949</v>
      </c>
      <c r="K105" s="3">
        <v>358.82</v>
      </c>
      <c r="S105" s="13">
        <f t="shared" si="10"/>
        <v>0</v>
      </c>
      <c r="T105" s="13">
        <f t="shared" si="11"/>
        <v>0</v>
      </c>
      <c r="U105" s="13">
        <f t="shared" si="12"/>
        <v>0</v>
      </c>
      <c r="V105" s="13">
        <f t="shared" si="13"/>
        <v>0</v>
      </c>
    </row>
    <row r="106" spans="1:22">
      <c r="A106" s="27">
        <f t="shared" si="9"/>
        <v>2</v>
      </c>
      <c r="B106" s="2">
        <v>43227</v>
      </c>
      <c r="C106" s="3">
        <v>62</v>
      </c>
      <c r="D106" s="3">
        <v>62</v>
      </c>
      <c r="E106" s="3">
        <v>59.7</v>
      </c>
      <c r="F106" s="4">
        <v>60.5</v>
      </c>
      <c r="G106" s="4">
        <v>-0.8</v>
      </c>
      <c r="H106" s="5">
        <v>-0.0131</v>
      </c>
      <c r="I106" s="7">
        <v>3723</v>
      </c>
      <c r="J106" s="7">
        <v>225752</v>
      </c>
      <c r="K106" s="3">
        <v>355.88</v>
      </c>
      <c r="S106" s="13">
        <f t="shared" si="10"/>
        <v>0</v>
      </c>
      <c r="T106" s="13">
        <f t="shared" si="11"/>
        <v>0</v>
      </c>
      <c r="U106" s="13">
        <f t="shared" si="12"/>
        <v>0</v>
      </c>
      <c r="V106" s="13">
        <f t="shared" si="13"/>
        <v>0</v>
      </c>
    </row>
    <row r="107" spans="1:22">
      <c r="A107" s="27">
        <f t="shared" si="9"/>
        <v>6</v>
      </c>
      <c r="B107" s="2">
        <v>43224</v>
      </c>
      <c r="C107" s="3">
        <v>63.2</v>
      </c>
      <c r="D107" s="3">
        <v>63.7</v>
      </c>
      <c r="E107" s="3">
        <v>61.3</v>
      </c>
      <c r="F107" s="4">
        <v>61.3</v>
      </c>
      <c r="G107" s="4">
        <v>-1.2</v>
      </c>
      <c r="H107" s="5">
        <v>-0.0192</v>
      </c>
      <c r="I107" s="7">
        <v>4931</v>
      </c>
      <c r="J107" s="7">
        <v>308500</v>
      </c>
      <c r="K107" s="3">
        <v>360.59</v>
      </c>
      <c r="S107" s="13">
        <f t="shared" si="10"/>
        <v>0</v>
      </c>
      <c r="T107" s="13">
        <f t="shared" si="11"/>
        <v>0</v>
      </c>
      <c r="U107" s="13">
        <f t="shared" si="12"/>
        <v>0</v>
      </c>
      <c r="V107" s="13">
        <f t="shared" si="13"/>
        <v>0</v>
      </c>
    </row>
    <row r="108" spans="1:22">
      <c r="A108" s="27">
        <f t="shared" si="9"/>
        <v>5</v>
      </c>
      <c r="B108" s="2">
        <v>43223</v>
      </c>
      <c r="C108" s="3">
        <v>63.2</v>
      </c>
      <c r="D108" s="3">
        <v>66.3</v>
      </c>
      <c r="E108" s="3">
        <v>62.5</v>
      </c>
      <c r="F108" s="4">
        <v>62.5</v>
      </c>
      <c r="G108" s="4">
        <v>-1.9</v>
      </c>
      <c r="H108" s="5">
        <v>-0.0295</v>
      </c>
      <c r="I108" s="7">
        <v>10894</v>
      </c>
      <c r="J108" s="7">
        <v>700217</v>
      </c>
      <c r="K108" s="3">
        <v>367.65</v>
      </c>
      <c r="S108" s="13">
        <f t="shared" si="10"/>
        <v>0</v>
      </c>
      <c r="T108" s="13">
        <f t="shared" si="11"/>
        <v>0</v>
      </c>
      <c r="U108" s="13">
        <f t="shared" si="12"/>
        <v>0</v>
      </c>
      <c r="V108" s="13">
        <f t="shared" si="13"/>
        <v>0</v>
      </c>
    </row>
    <row r="109" spans="1:22">
      <c r="A109" s="27">
        <f t="shared" si="9"/>
        <v>4</v>
      </c>
      <c r="B109" s="2">
        <v>43222</v>
      </c>
      <c r="C109" s="3">
        <v>66</v>
      </c>
      <c r="D109" s="3">
        <v>67.3</v>
      </c>
      <c r="E109" s="3">
        <v>64.2</v>
      </c>
      <c r="F109" s="4">
        <v>64.4</v>
      </c>
      <c r="G109" s="4">
        <v>-1.2</v>
      </c>
      <c r="H109" s="5">
        <v>-0.0183</v>
      </c>
      <c r="I109" s="7">
        <v>5763</v>
      </c>
      <c r="J109" s="7">
        <v>378403</v>
      </c>
      <c r="K109" s="3">
        <v>378.82</v>
      </c>
      <c r="S109" s="13">
        <f t="shared" si="10"/>
        <v>0</v>
      </c>
      <c r="T109" s="13">
        <f t="shared" si="11"/>
        <v>0</v>
      </c>
      <c r="U109" s="13">
        <f t="shared" si="12"/>
        <v>0</v>
      </c>
      <c r="V109" s="13">
        <f t="shared" si="13"/>
        <v>0</v>
      </c>
    </row>
    <row r="110" spans="1:22">
      <c r="A110" s="27">
        <f t="shared" si="9"/>
        <v>2</v>
      </c>
      <c r="B110" s="2">
        <v>43220</v>
      </c>
      <c r="C110" s="3">
        <v>61.2</v>
      </c>
      <c r="D110" s="3">
        <v>65.6</v>
      </c>
      <c r="E110" s="3">
        <v>60.4</v>
      </c>
      <c r="F110" s="4">
        <v>65.6</v>
      </c>
      <c r="G110" s="4">
        <v>5.9</v>
      </c>
      <c r="H110" s="5">
        <v>0.0988</v>
      </c>
      <c r="I110" s="7">
        <v>7381</v>
      </c>
      <c r="J110" s="7">
        <v>477411</v>
      </c>
      <c r="K110" s="3">
        <v>385.88</v>
      </c>
      <c r="S110" s="13">
        <f t="shared" si="10"/>
        <v>0</v>
      </c>
      <c r="T110" s="13">
        <f t="shared" si="11"/>
        <v>0</v>
      </c>
      <c r="U110" s="13">
        <f t="shared" si="12"/>
        <v>0</v>
      </c>
      <c r="V110" s="13">
        <f t="shared" si="13"/>
        <v>0</v>
      </c>
    </row>
    <row r="111" spans="1:22">
      <c r="A111" s="27">
        <f t="shared" si="9"/>
        <v>6</v>
      </c>
      <c r="B111" s="2">
        <v>43217</v>
      </c>
      <c r="C111" s="3">
        <v>59.8</v>
      </c>
      <c r="D111" s="3">
        <v>60.7</v>
      </c>
      <c r="E111" s="3">
        <v>57.6</v>
      </c>
      <c r="F111" s="3">
        <v>59.7</v>
      </c>
      <c r="G111" s="3">
        <v>0</v>
      </c>
      <c r="H111" s="6">
        <v>0</v>
      </c>
      <c r="I111" s="7">
        <v>3888</v>
      </c>
      <c r="J111" s="7">
        <v>230686</v>
      </c>
      <c r="K111" s="3">
        <v>351.18</v>
      </c>
      <c r="S111" s="13">
        <f t="shared" si="10"/>
        <v>0</v>
      </c>
      <c r="T111" s="13">
        <f t="shared" si="11"/>
        <v>0</v>
      </c>
      <c r="U111" s="13">
        <f t="shared" si="12"/>
        <v>0</v>
      </c>
      <c r="V111" s="13">
        <f t="shared" si="13"/>
        <v>0</v>
      </c>
    </row>
    <row r="112" spans="1:22">
      <c r="A112" s="27">
        <f t="shared" si="9"/>
        <v>5</v>
      </c>
      <c r="B112" s="2">
        <v>43216</v>
      </c>
      <c r="C112" s="3">
        <v>62.8</v>
      </c>
      <c r="D112" s="3">
        <v>63.2</v>
      </c>
      <c r="E112" s="3">
        <v>59.6</v>
      </c>
      <c r="F112" s="4">
        <v>59.7</v>
      </c>
      <c r="G112" s="4">
        <v>-2.2</v>
      </c>
      <c r="H112" s="5">
        <v>-0.0355</v>
      </c>
      <c r="I112" s="7">
        <v>2668</v>
      </c>
      <c r="J112" s="7">
        <v>163149</v>
      </c>
      <c r="K112" s="3">
        <v>351.18</v>
      </c>
      <c r="S112" s="13">
        <f t="shared" si="10"/>
        <v>0</v>
      </c>
      <c r="T112" s="13">
        <f t="shared" si="11"/>
        <v>0</v>
      </c>
      <c r="U112" s="13">
        <f t="shared" si="12"/>
        <v>0</v>
      </c>
      <c r="V112" s="13">
        <f t="shared" si="13"/>
        <v>0</v>
      </c>
    </row>
    <row r="113" spans="1:22">
      <c r="A113" s="27">
        <f t="shared" si="9"/>
        <v>4</v>
      </c>
      <c r="B113" s="2">
        <v>43215</v>
      </c>
      <c r="C113" s="3">
        <v>61.1</v>
      </c>
      <c r="D113" s="3">
        <v>62.4</v>
      </c>
      <c r="E113" s="3">
        <v>60.4</v>
      </c>
      <c r="F113" s="4">
        <v>61.9</v>
      </c>
      <c r="G113" s="4">
        <v>1</v>
      </c>
      <c r="H113" s="5">
        <v>0.0164</v>
      </c>
      <c r="I113" s="7">
        <v>2682</v>
      </c>
      <c r="J113" s="7">
        <v>165514</v>
      </c>
      <c r="K113" s="3">
        <v>364.12</v>
      </c>
      <c r="S113" s="13">
        <f t="shared" si="10"/>
        <v>0</v>
      </c>
      <c r="T113" s="13">
        <f t="shared" si="11"/>
        <v>0</v>
      </c>
      <c r="U113" s="13">
        <f t="shared" si="12"/>
        <v>0</v>
      </c>
      <c r="V113" s="13">
        <f t="shared" si="13"/>
        <v>0</v>
      </c>
    </row>
    <row r="114" spans="1:22">
      <c r="A114" s="27">
        <f t="shared" si="9"/>
        <v>3</v>
      </c>
      <c r="B114" s="2">
        <v>43214</v>
      </c>
      <c r="C114" s="3">
        <v>64.5</v>
      </c>
      <c r="D114" s="3">
        <v>65</v>
      </c>
      <c r="E114" s="3">
        <v>60.2</v>
      </c>
      <c r="F114" s="4">
        <v>60.9</v>
      </c>
      <c r="G114" s="4">
        <v>-3.9</v>
      </c>
      <c r="H114" s="5">
        <v>-0.0602</v>
      </c>
      <c r="I114" s="7">
        <v>4952</v>
      </c>
      <c r="J114" s="7">
        <v>306178</v>
      </c>
      <c r="K114" s="3">
        <v>358.24</v>
      </c>
      <c r="S114" s="13">
        <f t="shared" si="10"/>
        <v>0</v>
      </c>
      <c r="T114" s="13">
        <f t="shared" si="11"/>
        <v>0</v>
      </c>
      <c r="U114" s="13">
        <f t="shared" si="12"/>
        <v>0</v>
      </c>
      <c r="V114" s="13">
        <f t="shared" si="13"/>
        <v>0</v>
      </c>
    </row>
    <row r="115" spans="1:22">
      <c r="A115" s="27">
        <f t="shared" si="9"/>
        <v>2</v>
      </c>
      <c r="B115" s="2">
        <v>43213</v>
      </c>
      <c r="C115" s="3">
        <v>66.2</v>
      </c>
      <c r="D115" s="3">
        <v>67.1</v>
      </c>
      <c r="E115" s="3">
        <v>64.7</v>
      </c>
      <c r="F115" s="4">
        <v>64.8</v>
      </c>
      <c r="G115" s="4">
        <v>-1.7</v>
      </c>
      <c r="H115" s="5">
        <v>-0.0256</v>
      </c>
      <c r="I115" s="7">
        <v>2347</v>
      </c>
      <c r="J115" s="7">
        <v>154076</v>
      </c>
      <c r="K115" s="3">
        <v>381.18</v>
      </c>
      <c r="S115" s="13">
        <f t="shared" si="10"/>
        <v>0</v>
      </c>
      <c r="T115" s="13">
        <f t="shared" si="11"/>
        <v>0</v>
      </c>
      <c r="U115" s="13">
        <f t="shared" si="12"/>
        <v>0</v>
      </c>
      <c r="V115" s="13">
        <f t="shared" si="13"/>
        <v>0</v>
      </c>
    </row>
    <row r="116" spans="1:22">
      <c r="A116" s="27">
        <f t="shared" si="9"/>
        <v>6</v>
      </c>
      <c r="B116" s="2">
        <v>43210</v>
      </c>
      <c r="C116" s="3">
        <v>64.3</v>
      </c>
      <c r="D116" s="3">
        <v>67.6</v>
      </c>
      <c r="E116" s="3">
        <v>64.2</v>
      </c>
      <c r="F116" s="4">
        <v>66.5</v>
      </c>
      <c r="G116" s="4">
        <v>1.5</v>
      </c>
      <c r="H116" s="5">
        <v>0.0231</v>
      </c>
      <c r="I116" s="7">
        <v>2901</v>
      </c>
      <c r="J116" s="7">
        <v>191475</v>
      </c>
      <c r="K116" s="3">
        <v>391.18</v>
      </c>
      <c r="S116" s="13">
        <f t="shared" si="10"/>
        <v>0</v>
      </c>
      <c r="T116" s="13">
        <f t="shared" si="11"/>
        <v>0</v>
      </c>
      <c r="U116" s="13">
        <f t="shared" si="12"/>
        <v>0</v>
      </c>
      <c r="V116" s="13">
        <f t="shared" si="13"/>
        <v>0</v>
      </c>
    </row>
    <row r="117" spans="1:22">
      <c r="A117" s="27">
        <f t="shared" si="9"/>
        <v>5</v>
      </c>
      <c r="B117" s="2">
        <v>43209</v>
      </c>
      <c r="C117" s="3">
        <v>64.8</v>
      </c>
      <c r="D117" s="3">
        <v>66.1</v>
      </c>
      <c r="E117" s="3">
        <v>64.1</v>
      </c>
      <c r="F117" s="4">
        <v>65</v>
      </c>
      <c r="G117" s="4">
        <v>-0.3</v>
      </c>
      <c r="H117" s="5">
        <v>-0.0046</v>
      </c>
      <c r="I117" s="7">
        <v>2509</v>
      </c>
      <c r="J117" s="7">
        <v>163311</v>
      </c>
      <c r="K117" s="3">
        <v>382.35</v>
      </c>
      <c r="S117" s="13">
        <f t="shared" si="10"/>
        <v>0</v>
      </c>
      <c r="T117" s="13">
        <f t="shared" si="11"/>
        <v>0</v>
      </c>
      <c r="U117" s="13">
        <f t="shared" si="12"/>
        <v>0</v>
      </c>
      <c r="V117" s="13">
        <f t="shared" si="13"/>
        <v>0</v>
      </c>
    </row>
    <row r="118" spans="1:22">
      <c r="A118" s="27">
        <f t="shared" si="9"/>
        <v>4</v>
      </c>
      <c r="B118" s="2">
        <v>43208</v>
      </c>
      <c r="C118" s="3">
        <v>64</v>
      </c>
      <c r="D118" s="3">
        <v>65.4</v>
      </c>
      <c r="E118" s="3">
        <v>62.7</v>
      </c>
      <c r="F118" s="4">
        <v>65.3</v>
      </c>
      <c r="G118" s="4">
        <v>2.6</v>
      </c>
      <c r="H118" s="5">
        <v>0.0415</v>
      </c>
      <c r="I118" s="7">
        <v>5026</v>
      </c>
      <c r="J118" s="7">
        <v>321409</v>
      </c>
      <c r="K118" s="3">
        <v>384.12</v>
      </c>
      <c r="S118" s="13">
        <f t="shared" si="10"/>
        <v>0</v>
      </c>
      <c r="T118" s="13">
        <f t="shared" si="11"/>
        <v>0</v>
      </c>
      <c r="U118" s="13">
        <f t="shared" si="12"/>
        <v>0</v>
      </c>
      <c r="V118" s="13">
        <f t="shared" si="13"/>
        <v>0</v>
      </c>
    </row>
    <row r="119" spans="1:22">
      <c r="A119" s="27">
        <f t="shared" si="9"/>
        <v>3</v>
      </c>
      <c r="B119" s="2">
        <v>43207</v>
      </c>
      <c r="C119" s="3">
        <v>67.6</v>
      </c>
      <c r="D119" s="3">
        <v>67.9</v>
      </c>
      <c r="E119" s="3">
        <v>61.9</v>
      </c>
      <c r="F119" s="4">
        <v>62.7</v>
      </c>
      <c r="G119" s="4">
        <v>-5.9</v>
      </c>
      <c r="H119" s="5">
        <v>-0.086</v>
      </c>
      <c r="I119" s="7">
        <v>8716</v>
      </c>
      <c r="J119" s="7">
        <v>566244</v>
      </c>
      <c r="K119" s="3">
        <v>368.82</v>
      </c>
      <c r="S119" s="13">
        <f t="shared" si="10"/>
        <v>0</v>
      </c>
      <c r="T119" s="13">
        <f t="shared" si="11"/>
        <v>0</v>
      </c>
      <c r="U119" s="13">
        <f t="shared" si="12"/>
        <v>0</v>
      </c>
      <c r="V119" s="13">
        <f t="shared" si="13"/>
        <v>0</v>
      </c>
    </row>
    <row r="120" spans="1:22">
      <c r="A120" s="27">
        <f t="shared" si="9"/>
        <v>2</v>
      </c>
      <c r="B120" s="2">
        <v>43206</v>
      </c>
      <c r="C120" s="3">
        <v>70.5</v>
      </c>
      <c r="D120" s="3">
        <v>70.7</v>
      </c>
      <c r="E120" s="3">
        <v>68.3</v>
      </c>
      <c r="F120" s="4">
        <v>68.6</v>
      </c>
      <c r="G120" s="4">
        <v>-2.4</v>
      </c>
      <c r="H120" s="5">
        <v>-0.0338</v>
      </c>
      <c r="I120" s="7">
        <v>5672</v>
      </c>
      <c r="J120" s="7">
        <v>391887</v>
      </c>
      <c r="K120" s="3">
        <v>403.53</v>
      </c>
      <c r="S120" s="13">
        <f t="shared" si="10"/>
        <v>0</v>
      </c>
      <c r="T120" s="13">
        <f t="shared" si="11"/>
        <v>0</v>
      </c>
      <c r="U120" s="13">
        <f t="shared" si="12"/>
        <v>0</v>
      </c>
      <c r="V120" s="13">
        <f t="shared" si="13"/>
        <v>0</v>
      </c>
    </row>
    <row r="121" spans="1:22">
      <c r="A121" s="27">
        <f t="shared" si="9"/>
        <v>6</v>
      </c>
      <c r="B121" s="2">
        <v>43203</v>
      </c>
      <c r="C121" s="3">
        <v>71.6</v>
      </c>
      <c r="D121" s="3">
        <v>72</v>
      </c>
      <c r="E121" s="3">
        <v>70.6</v>
      </c>
      <c r="F121" s="4">
        <v>71</v>
      </c>
      <c r="G121" s="4">
        <v>-0.2</v>
      </c>
      <c r="H121" s="5">
        <v>-0.0028</v>
      </c>
      <c r="I121" s="7">
        <v>2582</v>
      </c>
      <c r="J121" s="7">
        <v>183707</v>
      </c>
      <c r="K121" s="3">
        <v>417.65</v>
      </c>
      <c r="S121" s="13">
        <f t="shared" si="10"/>
        <v>0</v>
      </c>
      <c r="T121" s="13">
        <f t="shared" si="11"/>
        <v>0</v>
      </c>
      <c r="U121" s="13">
        <f t="shared" si="12"/>
        <v>0</v>
      </c>
      <c r="V121" s="13">
        <f t="shared" si="13"/>
        <v>0</v>
      </c>
    </row>
    <row r="122" spans="1:22">
      <c r="A122" s="27">
        <f t="shared" si="9"/>
        <v>5</v>
      </c>
      <c r="B122" s="2">
        <v>43202</v>
      </c>
      <c r="C122" s="3">
        <v>73</v>
      </c>
      <c r="D122" s="3">
        <v>73</v>
      </c>
      <c r="E122" s="3">
        <v>70.8</v>
      </c>
      <c r="F122" s="4">
        <v>71.2</v>
      </c>
      <c r="G122" s="4">
        <v>-2.2</v>
      </c>
      <c r="H122" s="5">
        <v>-0.03</v>
      </c>
      <c r="I122" s="7">
        <v>4038</v>
      </c>
      <c r="J122" s="7">
        <v>289008</v>
      </c>
      <c r="K122" s="3">
        <v>418.82</v>
      </c>
      <c r="S122" s="13">
        <f t="shared" si="10"/>
        <v>0</v>
      </c>
      <c r="T122" s="13">
        <f t="shared" si="11"/>
        <v>0</v>
      </c>
      <c r="U122" s="13">
        <f t="shared" si="12"/>
        <v>0</v>
      </c>
      <c r="V122" s="13">
        <f t="shared" si="13"/>
        <v>0</v>
      </c>
    </row>
    <row r="123" spans="1:22">
      <c r="A123" s="27">
        <f t="shared" si="9"/>
        <v>4</v>
      </c>
      <c r="B123" s="2">
        <v>43201</v>
      </c>
      <c r="C123" s="3">
        <v>74</v>
      </c>
      <c r="D123" s="3">
        <v>74.3</v>
      </c>
      <c r="E123" s="3">
        <v>73.2</v>
      </c>
      <c r="F123" s="4">
        <v>73.4</v>
      </c>
      <c r="G123" s="4">
        <v>0.4</v>
      </c>
      <c r="H123" s="5">
        <v>0.0055</v>
      </c>
      <c r="I123" s="7">
        <v>1487</v>
      </c>
      <c r="J123" s="7">
        <v>109564</v>
      </c>
      <c r="K123" s="3">
        <v>431.76</v>
      </c>
      <c r="S123" s="13">
        <f t="shared" si="10"/>
        <v>0</v>
      </c>
      <c r="T123" s="13">
        <f t="shared" si="11"/>
        <v>0</v>
      </c>
      <c r="U123" s="13">
        <f t="shared" si="12"/>
        <v>0</v>
      </c>
      <c r="V123" s="13">
        <f t="shared" si="13"/>
        <v>0</v>
      </c>
    </row>
    <row r="124" spans="1:22">
      <c r="A124" s="27">
        <f t="shared" si="9"/>
        <v>3</v>
      </c>
      <c r="B124" s="2">
        <v>43200</v>
      </c>
      <c r="C124" s="3">
        <v>78</v>
      </c>
      <c r="D124" s="3">
        <v>78.2</v>
      </c>
      <c r="E124" s="3">
        <v>73</v>
      </c>
      <c r="F124" s="4">
        <v>73</v>
      </c>
      <c r="G124" s="4">
        <v>-5.6</v>
      </c>
      <c r="H124" s="5">
        <v>-0.0712</v>
      </c>
      <c r="I124" s="7">
        <v>6384</v>
      </c>
      <c r="J124" s="7">
        <v>480398</v>
      </c>
      <c r="K124" s="3">
        <v>429.41</v>
      </c>
      <c r="S124" s="13">
        <f t="shared" si="10"/>
        <v>0</v>
      </c>
      <c r="T124" s="13">
        <f t="shared" si="11"/>
        <v>0</v>
      </c>
      <c r="U124" s="13">
        <f t="shared" si="12"/>
        <v>0</v>
      </c>
      <c r="V124" s="13">
        <f t="shared" si="13"/>
        <v>0</v>
      </c>
    </row>
    <row r="125" spans="1:22">
      <c r="A125" s="27">
        <f t="shared" si="9"/>
        <v>2</v>
      </c>
      <c r="B125" s="2">
        <v>43199</v>
      </c>
      <c r="C125" s="3">
        <v>79.5</v>
      </c>
      <c r="D125" s="3">
        <v>79.6</v>
      </c>
      <c r="E125" s="3">
        <v>78</v>
      </c>
      <c r="F125" s="4">
        <v>78.6</v>
      </c>
      <c r="G125" s="4">
        <v>1</v>
      </c>
      <c r="H125" s="5">
        <v>0.0129</v>
      </c>
      <c r="I125" s="7">
        <v>3762</v>
      </c>
      <c r="J125" s="7">
        <v>296682</v>
      </c>
      <c r="K125" s="3">
        <v>462.35</v>
      </c>
      <c r="S125" s="13">
        <f t="shared" si="10"/>
        <v>0</v>
      </c>
      <c r="T125" s="13">
        <f t="shared" si="11"/>
        <v>0</v>
      </c>
      <c r="U125" s="13">
        <f t="shared" si="12"/>
        <v>0</v>
      </c>
      <c r="V125" s="13">
        <f t="shared" si="13"/>
        <v>0</v>
      </c>
    </row>
    <row r="126" spans="1:22">
      <c r="A126" s="27">
        <f t="shared" si="9"/>
        <v>3</v>
      </c>
      <c r="B126" s="2">
        <v>43193</v>
      </c>
      <c r="C126" s="3">
        <v>75.1</v>
      </c>
      <c r="D126" s="3">
        <v>77.8</v>
      </c>
      <c r="E126" s="3">
        <v>73.5</v>
      </c>
      <c r="F126" s="4">
        <v>77.6</v>
      </c>
      <c r="G126" s="4">
        <v>2.4</v>
      </c>
      <c r="H126" s="5">
        <v>0.0319</v>
      </c>
      <c r="I126" s="7">
        <v>4203</v>
      </c>
      <c r="J126" s="7">
        <v>320479</v>
      </c>
      <c r="K126" s="3">
        <v>456.47</v>
      </c>
      <c r="S126" s="13">
        <f t="shared" si="10"/>
        <v>0</v>
      </c>
      <c r="T126" s="13">
        <f t="shared" si="11"/>
        <v>0</v>
      </c>
      <c r="U126" s="13">
        <f t="shared" si="12"/>
        <v>0</v>
      </c>
      <c r="V126" s="13">
        <f t="shared" si="13"/>
        <v>0</v>
      </c>
    </row>
    <row r="127" spans="1:22">
      <c r="A127" s="27">
        <f t="shared" si="9"/>
        <v>2</v>
      </c>
      <c r="B127" s="2">
        <v>43192</v>
      </c>
      <c r="C127" s="3">
        <v>78.6</v>
      </c>
      <c r="D127" s="3">
        <v>78.6</v>
      </c>
      <c r="E127" s="3">
        <v>74.8</v>
      </c>
      <c r="F127" s="4">
        <v>75.2</v>
      </c>
      <c r="G127" s="4">
        <v>-2.6</v>
      </c>
      <c r="H127" s="5">
        <v>-0.0334</v>
      </c>
      <c r="I127" s="7">
        <v>3996</v>
      </c>
      <c r="J127" s="7">
        <v>305429</v>
      </c>
      <c r="K127" s="3">
        <v>442.35</v>
      </c>
      <c r="S127" s="13">
        <f t="shared" si="10"/>
        <v>0</v>
      </c>
      <c r="T127" s="13">
        <f t="shared" si="11"/>
        <v>0</v>
      </c>
      <c r="U127" s="13">
        <f t="shared" si="12"/>
        <v>0</v>
      </c>
      <c r="V127" s="13">
        <f t="shared" si="13"/>
        <v>0</v>
      </c>
    </row>
    <row r="128" spans="1:22">
      <c r="A128" s="27">
        <f t="shared" si="9"/>
        <v>7</v>
      </c>
      <c r="B128" s="2">
        <v>43190</v>
      </c>
      <c r="C128" s="3">
        <v>78.8</v>
      </c>
      <c r="D128" s="3">
        <v>79.8</v>
      </c>
      <c r="E128" s="3">
        <v>77.4</v>
      </c>
      <c r="F128" s="4">
        <v>77.8</v>
      </c>
      <c r="G128" s="4">
        <v>-0.1</v>
      </c>
      <c r="H128" s="5">
        <v>-0.0013</v>
      </c>
      <c r="I128" s="7">
        <v>5442</v>
      </c>
      <c r="J128" s="7">
        <v>428296</v>
      </c>
      <c r="K128" s="3">
        <v>0</v>
      </c>
      <c r="S128" s="13">
        <f t="shared" si="10"/>
        <v>0</v>
      </c>
      <c r="T128" s="13">
        <f t="shared" si="11"/>
        <v>0</v>
      </c>
      <c r="U128" s="13">
        <f t="shared" si="12"/>
        <v>0</v>
      </c>
      <c r="V128" s="13">
        <f t="shared" si="13"/>
        <v>0</v>
      </c>
    </row>
    <row r="129" spans="1:22">
      <c r="A129" s="27">
        <f t="shared" si="9"/>
        <v>6</v>
      </c>
      <c r="B129" s="2">
        <v>43189</v>
      </c>
      <c r="C129" s="3">
        <v>76.6</v>
      </c>
      <c r="D129" s="3">
        <v>78.5</v>
      </c>
      <c r="E129" s="3">
        <v>76.2</v>
      </c>
      <c r="F129" s="4">
        <v>77.9</v>
      </c>
      <c r="G129" s="4">
        <v>2.5</v>
      </c>
      <c r="H129" s="5">
        <v>0.0332</v>
      </c>
      <c r="I129" s="7">
        <v>6342</v>
      </c>
      <c r="J129" s="7">
        <v>490579</v>
      </c>
      <c r="K129" s="3">
        <v>0</v>
      </c>
      <c r="S129" s="13">
        <f t="shared" si="10"/>
        <v>0</v>
      </c>
      <c r="T129" s="13">
        <f t="shared" si="11"/>
        <v>0</v>
      </c>
      <c r="U129" s="13">
        <f t="shared" si="12"/>
        <v>0</v>
      </c>
      <c r="V129" s="13">
        <f t="shared" si="13"/>
        <v>0</v>
      </c>
    </row>
    <row r="130" spans="1:22">
      <c r="A130" s="27">
        <f t="shared" si="9"/>
        <v>5</v>
      </c>
      <c r="B130" s="2">
        <v>43188</v>
      </c>
      <c r="C130" s="3">
        <v>76</v>
      </c>
      <c r="D130" s="3">
        <v>76.1</v>
      </c>
      <c r="E130" s="3">
        <v>74.9</v>
      </c>
      <c r="F130" s="4">
        <v>75.4</v>
      </c>
      <c r="G130" s="4">
        <v>0.1</v>
      </c>
      <c r="H130" s="5">
        <v>0.0013</v>
      </c>
      <c r="I130" s="7">
        <v>2547</v>
      </c>
      <c r="J130" s="7">
        <v>192040</v>
      </c>
      <c r="K130" s="3">
        <v>0</v>
      </c>
      <c r="S130" s="13">
        <f t="shared" si="10"/>
        <v>0</v>
      </c>
      <c r="T130" s="13">
        <f t="shared" si="11"/>
        <v>0</v>
      </c>
      <c r="U130" s="13">
        <f t="shared" si="12"/>
        <v>0</v>
      </c>
      <c r="V130" s="13">
        <f t="shared" si="13"/>
        <v>0</v>
      </c>
    </row>
    <row r="131" spans="1:22">
      <c r="A131" s="27">
        <f t="shared" si="9"/>
        <v>4</v>
      </c>
      <c r="B131" s="2">
        <v>43187</v>
      </c>
      <c r="C131" s="3">
        <v>75.9</v>
      </c>
      <c r="D131" s="3">
        <v>76.7</v>
      </c>
      <c r="E131" s="3">
        <v>74.6</v>
      </c>
      <c r="F131" s="4">
        <v>75.3</v>
      </c>
      <c r="G131" s="4">
        <v>-0.2</v>
      </c>
      <c r="H131" s="5">
        <v>-0.0026</v>
      </c>
      <c r="I131" s="7">
        <v>3276</v>
      </c>
      <c r="J131" s="7">
        <v>247510</v>
      </c>
      <c r="K131" s="3">
        <v>0</v>
      </c>
      <c r="S131" s="13">
        <f t="shared" si="10"/>
        <v>0</v>
      </c>
      <c r="T131" s="13">
        <f t="shared" si="11"/>
        <v>0</v>
      </c>
      <c r="U131" s="13">
        <f t="shared" si="12"/>
        <v>0</v>
      </c>
      <c r="V131" s="13">
        <f t="shared" si="13"/>
        <v>0</v>
      </c>
    </row>
    <row r="132" spans="1:22">
      <c r="A132" s="27">
        <f t="shared" si="9"/>
        <v>3</v>
      </c>
      <c r="B132" s="2">
        <v>43186</v>
      </c>
      <c r="C132" s="3">
        <v>77.2</v>
      </c>
      <c r="D132" s="3">
        <v>77.3</v>
      </c>
      <c r="E132" s="3">
        <v>75.2</v>
      </c>
      <c r="F132" s="4">
        <v>75.5</v>
      </c>
      <c r="G132" s="4">
        <v>0.1</v>
      </c>
      <c r="H132" s="5">
        <v>0.0013</v>
      </c>
      <c r="I132" s="7">
        <v>3291</v>
      </c>
      <c r="J132" s="7">
        <v>250651</v>
      </c>
      <c r="K132" s="3">
        <v>0</v>
      </c>
      <c r="S132" s="13">
        <f t="shared" si="10"/>
        <v>0</v>
      </c>
      <c r="T132" s="13">
        <f t="shared" si="11"/>
        <v>0</v>
      </c>
      <c r="U132" s="13">
        <f t="shared" si="12"/>
        <v>0</v>
      </c>
      <c r="V132" s="13">
        <f t="shared" si="13"/>
        <v>0</v>
      </c>
    </row>
    <row r="133" spans="1:22">
      <c r="A133" s="27">
        <f t="shared" ref="A133:A196" si="14">WEEKDAY(B133,1)</f>
        <v>2</v>
      </c>
      <c r="B133" s="2">
        <v>43185</v>
      </c>
      <c r="C133" s="3">
        <v>73</v>
      </c>
      <c r="D133" s="3">
        <v>75.4</v>
      </c>
      <c r="E133" s="3">
        <v>72.4</v>
      </c>
      <c r="F133" s="4">
        <v>75.4</v>
      </c>
      <c r="G133" s="4">
        <v>3.2</v>
      </c>
      <c r="H133" s="5">
        <v>0.0443</v>
      </c>
      <c r="I133" s="7">
        <v>3769</v>
      </c>
      <c r="J133" s="7">
        <v>280244</v>
      </c>
      <c r="K133" s="3">
        <v>0</v>
      </c>
      <c r="S133" s="13">
        <f t="shared" ref="S133:S196" si="15">SUM(Q133:Q137)/5</f>
        <v>0</v>
      </c>
      <c r="T133" s="13">
        <f t="shared" ref="T133:T196" si="16">SUM(Q133:Q142)/10</f>
        <v>0</v>
      </c>
      <c r="U133" s="13">
        <f t="shared" ref="U133:U196" si="17">SUM(Q133:Q152)/20</f>
        <v>0</v>
      </c>
      <c r="V133" s="13">
        <f t="shared" ref="V133:V196" si="18">SUM(Q133:Q192)/60</f>
        <v>0</v>
      </c>
    </row>
    <row r="134" spans="1:22">
      <c r="A134" s="27">
        <f t="shared" si="14"/>
        <v>6</v>
      </c>
      <c r="B134" s="2">
        <v>43182</v>
      </c>
      <c r="C134" s="3">
        <v>71.3</v>
      </c>
      <c r="D134" s="3">
        <v>73</v>
      </c>
      <c r="E134" s="3">
        <v>70.5</v>
      </c>
      <c r="F134" s="4">
        <v>72.2</v>
      </c>
      <c r="G134" s="4">
        <v>-1.7</v>
      </c>
      <c r="H134" s="5">
        <v>-0.023</v>
      </c>
      <c r="I134" s="7">
        <v>3187</v>
      </c>
      <c r="J134" s="7">
        <v>229152</v>
      </c>
      <c r="K134" s="3">
        <v>0</v>
      </c>
      <c r="S134" s="13">
        <f t="shared" si="15"/>
        <v>0</v>
      </c>
      <c r="T134" s="13">
        <f t="shared" si="16"/>
        <v>0</v>
      </c>
      <c r="U134" s="13">
        <f t="shared" si="17"/>
        <v>0</v>
      </c>
      <c r="V134" s="13">
        <f t="shared" si="18"/>
        <v>0</v>
      </c>
    </row>
    <row r="135" spans="1:22">
      <c r="A135" s="27">
        <f t="shared" si="14"/>
        <v>5</v>
      </c>
      <c r="B135" s="2">
        <v>43181</v>
      </c>
      <c r="C135" s="3">
        <v>76.3</v>
      </c>
      <c r="D135" s="3">
        <v>76.4</v>
      </c>
      <c r="E135" s="3">
        <v>73.6</v>
      </c>
      <c r="F135" s="4">
        <v>73.9</v>
      </c>
      <c r="G135" s="4">
        <v>-1.1</v>
      </c>
      <c r="H135" s="5">
        <v>-0.0147</v>
      </c>
      <c r="I135" s="7">
        <v>2907</v>
      </c>
      <c r="J135" s="7">
        <v>218516</v>
      </c>
      <c r="K135" s="3">
        <v>0</v>
      </c>
      <c r="S135" s="13">
        <f t="shared" si="15"/>
        <v>0</v>
      </c>
      <c r="T135" s="13">
        <f t="shared" si="16"/>
        <v>0</v>
      </c>
      <c r="U135" s="13">
        <f t="shared" si="17"/>
        <v>0</v>
      </c>
      <c r="V135" s="13">
        <f t="shared" si="18"/>
        <v>0</v>
      </c>
    </row>
    <row r="136" spans="1:22">
      <c r="A136" s="27">
        <f t="shared" si="14"/>
        <v>4</v>
      </c>
      <c r="B136" s="2">
        <v>43180</v>
      </c>
      <c r="C136" s="3">
        <v>76.5</v>
      </c>
      <c r="D136" s="3">
        <v>76.7</v>
      </c>
      <c r="E136" s="3">
        <v>75</v>
      </c>
      <c r="F136" s="4">
        <v>75</v>
      </c>
      <c r="G136" s="4">
        <v>-1.2</v>
      </c>
      <c r="H136" s="5">
        <v>-0.0157</v>
      </c>
      <c r="I136" s="7">
        <v>3486</v>
      </c>
      <c r="J136" s="7">
        <v>263593</v>
      </c>
      <c r="K136" s="3">
        <v>0</v>
      </c>
      <c r="S136" s="13">
        <f t="shared" si="15"/>
        <v>0</v>
      </c>
      <c r="T136" s="13">
        <f t="shared" si="16"/>
        <v>0</v>
      </c>
      <c r="U136" s="13">
        <f t="shared" si="17"/>
        <v>0</v>
      </c>
      <c r="V136" s="13">
        <f t="shared" si="18"/>
        <v>0</v>
      </c>
    </row>
    <row r="137" spans="1:22">
      <c r="A137" s="27">
        <f t="shared" si="14"/>
        <v>3</v>
      </c>
      <c r="B137" s="2">
        <v>43179</v>
      </c>
      <c r="C137" s="3">
        <v>77</v>
      </c>
      <c r="D137" s="3">
        <v>77.4</v>
      </c>
      <c r="E137" s="3">
        <v>76.2</v>
      </c>
      <c r="F137" s="4">
        <v>76.2</v>
      </c>
      <c r="G137" s="4">
        <v>-1.4</v>
      </c>
      <c r="H137" s="5">
        <v>-0.018</v>
      </c>
      <c r="I137" s="7">
        <v>2626</v>
      </c>
      <c r="J137" s="7">
        <v>201135</v>
      </c>
      <c r="K137" s="3">
        <v>0</v>
      </c>
      <c r="S137" s="13">
        <f t="shared" si="15"/>
        <v>0</v>
      </c>
      <c r="T137" s="13">
        <f t="shared" si="16"/>
        <v>0</v>
      </c>
      <c r="U137" s="13">
        <f t="shared" si="17"/>
        <v>0</v>
      </c>
      <c r="V137" s="13">
        <f t="shared" si="18"/>
        <v>0</v>
      </c>
    </row>
    <row r="138" spans="1:22">
      <c r="A138" s="27">
        <f t="shared" si="14"/>
        <v>2</v>
      </c>
      <c r="B138" s="2">
        <v>43178</v>
      </c>
      <c r="C138" s="3">
        <v>78</v>
      </c>
      <c r="D138" s="3">
        <v>78.6</v>
      </c>
      <c r="E138" s="3">
        <v>77.2</v>
      </c>
      <c r="F138" s="4">
        <v>77.6</v>
      </c>
      <c r="G138" s="4">
        <v>0.5</v>
      </c>
      <c r="H138" s="5">
        <v>0.0065</v>
      </c>
      <c r="I138" s="7">
        <v>4644</v>
      </c>
      <c r="J138" s="7">
        <v>361242</v>
      </c>
      <c r="K138" s="3">
        <v>0</v>
      </c>
      <c r="S138" s="13">
        <f t="shared" si="15"/>
        <v>0</v>
      </c>
      <c r="T138" s="13">
        <f t="shared" si="16"/>
        <v>0</v>
      </c>
      <c r="U138" s="13">
        <f t="shared" si="17"/>
        <v>0</v>
      </c>
      <c r="V138" s="13">
        <f t="shared" si="18"/>
        <v>0</v>
      </c>
    </row>
    <row r="139" spans="1:22">
      <c r="A139" s="27">
        <f t="shared" si="14"/>
        <v>6</v>
      </c>
      <c r="B139" s="2">
        <v>43175</v>
      </c>
      <c r="C139" s="3">
        <v>77</v>
      </c>
      <c r="D139" s="3">
        <v>80</v>
      </c>
      <c r="E139" s="3">
        <v>76.7</v>
      </c>
      <c r="F139" s="4">
        <v>77.1</v>
      </c>
      <c r="G139" s="4">
        <v>2.5</v>
      </c>
      <c r="H139" s="5">
        <v>0.0335</v>
      </c>
      <c r="I139" s="7">
        <v>15912</v>
      </c>
      <c r="J139" s="7">
        <v>1246737</v>
      </c>
      <c r="K139" s="3">
        <v>0</v>
      </c>
      <c r="S139" s="13">
        <f t="shared" si="15"/>
        <v>0</v>
      </c>
      <c r="T139" s="13">
        <f t="shared" si="16"/>
        <v>0</v>
      </c>
      <c r="U139" s="13">
        <f t="shared" si="17"/>
        <v>0</v>
      </c>
      <c r="V139" s="13">
        <f t="shared" si="18"/>
        <v>0</v>
      </c>
    </row>
    <row r="140" spans="1:22">
      <c r="A140" s="27">
        <f t="shared" si="14"/>
        <v>5</v>
      </c>
      <c r="B140" s="2">
        <v>43174</v>
      </c>
      <c r="C140" s="3">
        <v>75</v>
      </c>
      <c r="D140" s="3">
        <v>75.5</v>
      </c>
      <c r="E140" s="3">
        <v>74.5</v>
      </c>
      <c r="F140" s="4">
        <v>74.6</v>
      </c>
      <c r="G140" s="4">
        <v>0.1</v>
      </c>
      <c r="H140" s="5">
        <v>0.0013</v>
      </c>
      <c r="I140" s="7">
        <v>2920</v>
      </c>
      <c r="J140" s="7">
        <v>218752</v>
      </c>
      <c r="K140" s="3">
        <v>0</v>
      </c>
      <c r="S140" s="13">
        <f t="shared" si="15"/>
        <v>0</v>
      </c>
      <c r="T140" s="13">
        <f t="shared" si="16"/>
        <v>0</v>
      </c>
      <c r="U140" s="13">
        <f t="shared" si="17"/>
        <v>0</v>
      </c>
      <c r="V140" s="13">
        <f t="shared" si="18"/>
        <v>0</v>
      </c>
    </row>
    <row r="141" spans="1:22">
      <c r="A141" s="27">
        <f t="shared" si="14"/>
        <v>4</v>
      </c>
      <c r="B141" s="2">
        <v>43173</v>
      </c>
      <c r="C141" s="3">
        <v>74.5</v>
      </c>
      <c r="D141" s="3">
        <v>75.7</v>
      </c>
      <c r="E141" s="3">
        <v>74</v>
      </c>
      <c r="F141" s="4">
        <v>74.5</v>
      </c>
      <c r="G141" s="4">
        <v>0.5</v>
      </c>
      <c r="H141" s="5">
        <v>0.0068</v>
      </c>
      <c r="I141" s="7">
        <v>5351</v>
      </c>
      <c r="J141" s="7">
        <v>400601</v>
      </c>
      <c r="K141" s="3">
        <v>0</v>
      </c>
      <c r="S141" s="13">
        <f t="shared" si="15"/>
        <v>0</v>
      </c>
      <c r="T141" s="13">
        <f t="shared" si="16"/>
        <v>0</v>
      </c>
      <c r="U141" s="13">
        <f t="shared" si="17"/>
        <v>0</v>
      </c>
      <c r="V141" s="13">
        <f t="shared" si="18"/>
        <v>0</v>
      </c>
    </row>
    <row r="142" spans="1:22">
      <c r="A142" s="27">
        <f t="shared" si="14"/>
        <v>3</v>
      </c>
      <c r="B142" s="2">
        <v>43172</v>
      </c>
      <c r="C142" s="3">
        <v>75</v>
      </c>
      <c r="D142" s="3">
        <v>75.8</v>
      </c>
      <c r="E142" s="3">
        <v>73.8</v>
      </c>
      <c r="F142" s="4">
        <v>74</v>
      </c>
      <c r="G142" s="4">
        <v>-0.3</v>
      </c>
      <c r="H142" s="5">
        <v>-0.004</v>
      </c>
      <c r="I142" s="7">
        <v>4831</v>
      </c>
      <c r="J142" s="7">
        <v>359633</v>
      </c>
      <c r="K142" s="3">
        <v>0</v>
      </c>
      <c r="S142" s="13">
        <f t="shared" si="15"/>
        <v>0</v>
      </c>
      <c r="T142" s="13">
        <f t="shared" si="16"/>
        <v>0</v>
      </c>
      <c r="U142" s="13">
        <f t="shared" si="17"/>
        <v>0</v>
      </c>
      <c r="V142" s="13">
        <f t="shared" si="18"/>
        <v>0</v>
      </c>
    </row>
    <row r="143" spans="1:22">
      <c r="A143" s="27">
        <f t="shared" si="14"/>
        <v>2</v>
      </c>
      <c r="B143" s="2">
        <v>43171</v>
      </c>
      <c r="C143" s="3">
        <v>75</v>
      </c>
      <c r="D143" s="3">
        <v>77.5</v>
      </c>
      <c r="E143" s="3">
        <v>73.7</v>
      </c>
      <c r="F143" s="4">
        <v>74.3</v>
      </c>
      <c r="G143" s="4">
        <v>3.2</v>
      </c>
      <c r="H143" s="5">
        <v>0.045</v>
      </c>
      <c r="I143" s="7">
        <v>13797</v>
      </c>
      <c r="J143" s="7">
        <v>1037093</v>
      </c>
      <c r="K143" s="3">
        <v>0</v>
      </c>
      <c r="S143" s="13">
        <f t="shared" si="15"/>
        <v>0</v>
      </c>
      <c r="T143" s="13">
        <f t="shared" si="16"/>
        <v>0</v>
      </c>
      <c r="U143" s="13">
        <f t="shared" si="17"/>
        <v>0</v>
      </c>
      <c r="V143" s="13">
        <f t="shared" si="18"/>
        <v>0</v>
      </c>
    </row>
    <row r="144" spans="1:22">
      <c r="A144" s="27">
        <f t="shared" si="14"/>
        <v>6</v>
      </c>
      <c r="B144" s="2">
        <v>43168</v>
      </c>
      <c r="C144" s="3">
        <v>71.1</v>
      </c>
      <c r="D144" s="3">
        <v>71.9</v>
      </c>
      <c r="E144" s="3">
        <v>70.8</v>
      </c>
      <c r="F144" s="4">
        <v>71.1</v>
      </c>
      <c r="G144" s="4">
        <v>0.3</v>
      </c>
      <c r="H144" s="5">
        <v>0.0042</v>
      </c>
      <c r="I144" s="7">
        <v>3476</v>
      </c>
      <c r="J144" s="7">
        <v>247566</v>
      </c>
      <c r="K144" s="3">
        <v>0</v>
      </c>
      <c r="S144" s="13">
        <f t="shared" si="15"/>
        <v>0</v>
      </c>
      <c r="T144" s="13">
        <f t="shared" si="16"/>
        <v>0</v>
      </c>
      <c r="U144" s="13">
        <f t="shared" si="17"/>
        <v>0</v>
      </c>
      <c r="V144" s="13">
        <f t="shared" si="18"/>
        <v>0</v>
      </c>
    </row>
    <row r="145" spans="1:22">
      <c r="A145" s="27">
        <f t="shared" si="14"/>
        <v>5</v>
      </c>
      <c r="B145" s="2">
        <v>43167</v>
      </c>
      <c r="C145" s="3">
        <v>70</v>
      </c>
      <c r="D145" s="3">
        <v>71</v>
      </c>
      <c r="E145" s="3">
        <v>69.7</v>
      </c>
      <c r="F145" s="4">
        <v>70.8</v>
      </c>
      <c r="G145" s="4">
        <v>1.4</v>
      </c>
      <c r="H145" s="5">
        <v>0.0202</v>
      </c>
      <c r="I145" s="7">
        <v>3557</v>
      </c>
      <c r="J145" s="7">
        <v>250209</v>
      </c>
      <c r="K145" s="3">
        <v>0</v>
      </c>
      <c r="S145" s="13">
        <f t="shared" si="15"/>
        <v>0</v>
      </c>
      <c r="T145" s="13">
        <f t="shared" si="16"/>
        <v>0</v>
      </c>
      <c r="U145" s="13">
        <f t="shared" si="17"/>
        <v>0</v>
      </c>
      <c r="V145" s="13">
        <f t="shared" si="18"/>
        <v>0</v>
      </c>
    </row>
    <row r="146" spans="1:22">
      <c r="A146" s="27">
        <f t="shared" si="14"/>
        <v>4</v>
      </c>
      <c r="B146" s="2">
        <v>43166</v>
      </c>
      <c r="C146" s="3">
        <v>69.7</v>
      </c>
      <c r="D146" s="3">
        <v>71.2</v>
      </c>
      <c r="E146" s="3">
        <v>69.4</v>
      </c>
      <c r="F146" s="4">
        <v>69.4</v>
      </c>
      <c r="G146" s="4">
        <v>-0.9</v>
      </c>
      <c r="H146" s="5">
        <v>-0.0128</v>
      </c>
      <c r="I146" s="7">
        <v>3595</v>
      </c>
      <c r="J146" s="7">
        <v>252155</v>
      </c>
      <c r="K146" s="3">
        <v>0</v>
      </c>
      <c r="S146" s="13">
        <f t="shared" si="15"/>
        <v>0</v>
      </c>
      <c r="T146" s="13">
        <f t="shared" si="16"/>
        <v>0</v>
      </c>
      <c r="U146" s="13">
        <f t="shared" si="17"/>
        <v>0</v>
      </c>
      <c r="V146" s="13">
        <f t="shared" si="18"/>
        <v>0</v>
      </c>
    </row>
    <row r="147" spans="1:22">
      <c r="A147" s="27">
        <f t="shared" si="14"/>
        <v>3</v>
      </c>
      <c r="B147" s="2">
        <v>43165</v>
      </c>
      <c r="C147" s="3">
        <v>71.3</v>
      </c>
      <c r="D147" s="3">
        <v>71.6</v>
      </c>
      <c r="E147" s="3">
        <v>69.2</v>
      </c>
      <c r="F147" s="4">
        <v>70.3</v>
      </c>
      <c r="G147" s="4">
        <v>-0.4</v>
      </c>
      <c r="H147" s="5">
        <v>-0.0057</v>
      </c>
      <c r="I147" s="7">
        <v>5980</v>
      </c>
      <c r="J147" s="7">
        <v>420975</v>
      </c>
      <c r="K147" s="3">
        <v>0</v>
      </c>
      <c r="S147" s="13">
        <f t="shared" si="15"/>
        <v>0</v>
      </c>
      <c r="T147" s="13">
        <f t="shared" si="16"/>
        <v>0</v>
      </c>
      <c r="U147" s="13">
        <f t="shared" si="17"/>
        <v>0</v>
      </c>
      <c r="V147" s="13">
        <f t="shared" si="18"/>
        <v>0</v>
      </c>
    </row>
    <row r="148" spans="1:22">
      <c r="A148" s="27">
        <f t="shared" si="14"/>
        <v>2</v>
      </c>
      <c r="B148" s="2">
        <v>43164</v>
      </c>
      <c r="C148" s="3">
        <v>72.7</v>
      </c>
      <c r="D148" s="3">
        <v>72.8</v>
      </c>
      <c r="E148" s="3">
        <v>69.7</v>
      </c>
      <c r="F148" s="4">
        <v>70.7</v>
      </c>
      <c r="G148" s="4">
        <v>-1.4</v>
      </c>
      <c r="H148" s="5">
        <v>-0.0194</v>
      </c>
      <c r="I148" s="7">
        <v>4467</v>
      </c>
      <c r="J148" s="7">
        <v>317606</v>
      </c>
      <c r="K148" s="3">
        <v>0</v>
      </c>
      <c r="S148" s="13">
        <f t="shared" si="15"/>
        <v>0</v>
      </c>
      <c r="T148" s="13">
        <f t="shared" si="16"/>
        <v>0</v>
      </c>
      <c r="U148" s="13">
        <f t="shared" si="17"/>
        <v>0</v>
      </c>
      <c r="V148" s="13">
        <f t="shared" si="18"/>
        <v>0</v>
      </c>
    </row>
    <row r="149" spans="1:22">
      <c r="A149" s="27">
        <f t="shared" si="14"/>
        <v>6</v>
      </c>
      <c r="B149" s="2">
        <v>43161</v>
      </c>
      <c r="C149" s="3">
        <v>72</v>
      </c>
      <c r="D149" s="3">
        <v>73.9</v>
      </c>
      <c r="E149" s="3">
        <v>71.2</v>
      </c>
      <c r="F149" s="4">
        <v>72.1</v>
      </c>
      <c r="G149" s="4">
        <v>0.1</v>
      </c>
      <c r="H149" s="5">
        <v>0.0014</v>
      </c>
      <c r="I149" s="7">
        <v>7802</v>
      </c>
      <c r="J149" s="7">
        <v>568648</v>
      </c>
      <c r="K149" s="3">
        <v>0</v>
      </c>
      <c r="S149" s="13">
        <f t="shared" si="15"/>
        <v>0</v>
      </c>
      <c r="T149" s="13">
        <f t="shared" si="16"/>
        <v>0</v>
      </c>
      <c r="U149" s="13">
        <f t="shared" si="17"/>
        <v>0</v>
      </c>
      <c r="V149" s="13">
        <f t="shared" si="18"/>
        <v>0</v>
      </c>
    </row>
    <row r="150" spans="1:22">
      <c r="A150" s="27">
        <f t="shared" si="14"/>
        <v>5</v>
      </c>
      <c r="B150" s="2">
        <v>43160</v>
      </c>
      <c r="C150" s="3">
        <v>70.8</v>
      </c>
      <c r="D150" s="3">
        <v>72.4</v>
      </c>
      <c r="E150" s="3">
        <v>69.6</v>
      </c>
      <c r="F150" s="4">
        <v>72</v>
      </c>
      <c r="G150" s="4">
        <v>0.9</v>
      </c>
      <c r="H150" s="5">
        <v>0.0127</v>
      </c>
      <c r="I150" s="7">
        <v>4330</v>
      </c>
      <c r="J150" s="7">
        <v>310217</v>
      </c>
      <c r="K150" s="3">
        <v>0</v>
      </c>
      <c r="S150" s="13">
        <f t="shared" si="15"/>
        <v>0</v>
      </c>
      <c r="T150" s="13">
        <f t="shared" si="16"/>
        <v>0</v>
      </c>
      <c r="U150" s="13">
        <f t="shared" si="17"/>
        <v>0</v>
      </c>
      <c r="V150" s="13">
        <f t="shared" si="18"/>
        <v>0</v>
      </c>
    </row>
    <row r="151" spans="1:22">
      <c r="A151" s="27">
        <f t="shared" si="14"/>
        <v>3</v>
      </c>
      <c r="B151" s="2">
        <v>43158</v>
      </c>
      <c r="C151" s="3">
        <v>72</v>
      </c>
      <c r="D151" s="3">
        <v>72.5</v>
      </c>
      <c r="E151" s="3">
        <v>70.9</v>
      </c>
      <c r="F151" s="4">
        <v>71.1</v>
      </c>
      <c r="G151" s="4">
        <v>-0.2</v>
      </c>
      <c r="H151" s="5">
        <v>-0.0028</v>
      </c>
      <c r="I151" s="7">
        <v>4422</v>
      </c>
      <c r="J151" s="7">
        <v>316850</v>
      </c>
      <c r="K151" s="3">
        <v>0</v>
      </c>
      <c r="S151" s="13">
        <f t="shared" si="15"/>
        <v>0</v>
      </c>
      <c r="T151" s="13">
        <f t="shared" si="16"/>
        <v>0</v>
      </c>
      <c r="U151" s="13">
        <f t="shared" si="17"/>
        <v>0</v>
      </c>
      <c r="V151" s="13">
        <f t="shared" si="18"/>
        <v>0</v>
      </c>
    </row>
    <row r="152" spans="1:22">
      <c r="A152" s="27">
        <f t="shared" si="14"/>
        <v>2</v>
      </c>
      <c r="B152" s="2">
        <v>43157</v>
      </c>
      <c r="C152" s="3">
        <v>72.3</v>
      </c>
      <c r="D152" s="3">
        <v>73.5</v>
      </c>
      <c r="E152" s="3">
        <v>71.2</v>
      </c>
      <c r="F152" s="4">
        <v>71.3</v>
      </c>
      <c r="G152" s="4">
        <v>-1</v>
      </c>
      <c r="H152" s="5">
        <v>-0.0138</v>
      </c>
      <c r="I152" s="7">
        <v>4639</v>
      </c>
      <c r="J152" s="7">
        <v>333852</v>
      </c>
      <c r="K152" s="3">
        <v>0</v>
      </c>
      <c r="S152" s="13">
        <f t="shared" si="15"/>
        <v>0</v>
      </c>
      <c r="T152" s="13">
        <f t="shared" si="16"/>
        <v>0</v>
      </c>
      <c r="U152" s="13">
        <f t="shared" si="17"/>
        <v>0</v>
      </c>
      <c r="V152" s="13">
        <f t="shared" si="18"/>
        <v>0</v>
      </c>
    </row>
    <row r="153" spans="1:22">
      <c r="A153" s="27">
        <f t="shared" si="14"/>
        <v>6</v>
      </c>
      <c r="B153" s="2">
        <v>43154</v>
      </c>
      <c r="C153" s="3">
        <v>72</v>
      </c>
      <c r="D153" s="3">
        <v>73.8</v>
      </c>
      <c r="E153" s="3">
        <v>71</v>
      </c>
      <c r="F153" s="4">
        <v>72.3</v>
      </c>
      <c r="G153" s="4">
        <v>1</v>
      </c>
      <c r="H153" s="5">
        <v>0.014</v>
      </c>
      <c r="I153" s="7">
        <v>8331</v>
      </c>
      <c r="J153" s="7">
        <v>602672</v>
      </c>
      <c r="K153" s="3">
        <v>0</v>
      </c>
      <c r="S153" s="13">
        <f t="shared" si="15"/>
        <v>0</v>
      </c>
      <c r="T153" s="13">
        <f t="shared" si="16"/>
        <v>0</v>
      </c>
      <c r="U153" s="13">
        <f t="shared" si="17"/>
        <v>0</v>
      </c>
      <c r="V153" s="13">
        <f t="shared" si="18"/>
        <v>0</v>
      </c>
    </row>
    <row r="154" spans="1:22">
      <c r="A154" s="27">
        <f t="shared" si="14"/>
        <v>5</v>
      </c>
      <c r="B154" s="2">
        <v>43153</v>
      </c>
      <c r="C154" s="3">
        <v>69</v>
      </c>
      <c r="D154" s="3">
        <v>72.7</v>
      </c>
      <c r="E154" s="3">
        <v>68.2</v>
      </c>
      <c r="F154" s="4">
        <v>71.3</v>
      </c>
      <c r="G154" s="4">
        <v>0.2</v>
      </c>
      <c r="H154" s="5">
        <v>0.0028</v>
      </c>
      <c r="I154" s="7">
        <v>13306</v>
      </c>
      <c r="J154" s="7">
        <v>942514</v>
      </c>
      <c r="K154" s="3">
        <v>0</v>
      </c>
      <c r="S154" s="13">
        <f t="shared" si="15"/>
        <v>0</v>
      </c>
      <c r="T154" s="13">
        <f t="shared" si="16"/>
        <v>0</v>
      </c>
      <c r="U154" s="13">
        <f t="shared" si="17"/>
        <v>0</v>
      </c>
      <c r="V154" s="13">
        <f t="shared" si="18"/>
        <v>0</v>
      </c>
    </row>
    <row r="155" spans="1:22">
      <c r="A155" s="27">
        <f t="shared" si="14"/>
        <v>4</v>
      </c>
      <c r="B155" s="2">
        <v>43152</v>
      </c>
      <c r="C155" s="3">
        <v>77</v>
      </c>
      <c r="D155" s="3">
        <v>77.1</v>
      </c>
      <c r="E155" s="3">
        <v>70.8</v>
      </c>
      <c r="F155" s="4">
        <v>71.1</v>
      </c>
      <c r="G155" s="4">
        <v>-3.8</v>
      </c>
      <c r="H155" s="5">
        <v>-0.0507</v>
      </c>
      <c r="I155" s="7">
        <v>25664</v>
      </c>
      <c r="J155" s="7">
        <v>1865397</v>
      </c>
      <c r="K155" s="3">
        <v>0</v>
      </c>
      <c r="S155" s="13">
        <f t="shared" si="15"/>
        <v>0</v>
      </c>
      <c r="T155" s="13">
        <f t="shared" si="16"/>
        <v>0</v>
      </c>
      <c r="U155" s="13">
        <f t="shared" si="17"/>
        <v>0</v>
      </c>
      <c r="V155" s="13">
        <f t="shared" si="18"/>
        <v>0</v>
      </c>
    </row>
    <row r="156" spans="1:22">
      <c r="A156" s="27">
        <f t="shared" si="14"/>
        <v>2</v>
      </c>
      <c r="B156" s="2">
        <v>43143</v>
      </c>
      <c r="C156" s="3">
        <v>79.9</v>
      </c>
      <c r="D156" s="3">
        <v>81.5</v>
      </c>
      <c r="E156" s="3">
        <v>74.9</v>
      </c>
      <c r="F156" s="4">
        <v>74.9</v>
      </c>
      <c r="G156" s="4">
        <v>-5.8</v>
      </c>
      <c r="H156" s="5">
        <v>-0.0719</v>
      </c>
      <c r="I156" s="7">
        <v>17016</v>
      </c>
      <c r="J156" s="7">
        <v>1327932</v>
      </c>
      <c r="K156" s="3">
        <v>0</v>
      </c>
      <c r="S156" s="13">
        <f t="shared" si="15"/>
        <v>0</v>
      </c>
      <c r="T156" s="13">
        <f t="shared" si="16"/>
        <v>0</v>
      </c>
      <c r="U156" s="13">
        <f t="shared" si="17"/>
        <v>0</v>
      </c>
      <c r="V156" s="13">
        <f t="shared" si="18"/>
        <v>0</v>
      </c>
    </row>
    <row r="157" spans="1:22">
      <c r="A157" s="27">
        <f t="shared" si="14"/>
        <v>6</v>
      </c>
      <c r="B157" s="2">
        <v>43140</v>
      </c>
      <c r="C157" s="3">
        <v>74</v>
      </c>
      <c r="D157" s="3">
        <v>81.2</v>
      </c>
      <c r="E157" s="3">
        <v>73.8</v>
      </c>
      <c r="F157" s="4">
        <v>80.7</v>
      </c>
      <c r="G157" s="4">
        <v>0.9</v>
      </c>
      <c r="H157" s="5">
        <v>0.0113</v>
      </c>
      <c r="I157" s="7">
        <v>11063</v>
      </c>
      <c r="J157" s="7">
        <v>863542</v>
      </c>
      <c r="K157" s="3">
        <v>0</v>
      </c>
      <c r="S157" s="13">
        <f t="shared" si="15"/>
        <v>0</v>
      </c>
      <c r="T157" s="13">
        <f t="shared" si="16"/>
        <v>0</v>
      </c>
      <c r="U157" s="13">
        <f t="shared" si="17"/>
        <v>0</v>
      </c>
      <c r="V157" s="13">
        <f t="shared" si="18"/>
        <v>0</v>
      </c>
    </row>
    <row r="158" spans="1:22">
      <c r="A158" s="27">
        <f t="shared" si="14"/>
        <v>5</v>
      </c>
      <c r="B158" s="2">
        <v>43139</v>
      </c>
      <c r="C158" s="3">
        <v>82.7</v>
      </c>
      <c r="D158" s="3">
        <v>82.9</v>
      </c>
      <c r="E158" s="3">
        <v>78</v>
      </c>
      <c r="F158" s="4">
        <v>79.8</v>
      </c>
      <c r="G158" s="4">
        <v>-2.3</v>
      </c>
      <c r="H158" s="5">
        <v>-0.028</v>
      </c>
      <c r="I158" s="7">
        <v>8105</v>
      </c>
      <c r="J158" s="7">
        <v>646527</v>
      </c>
      <c r="K158" s="3">
        <v>0</v>
      </c>
      <c r="S158" s="13">
        <f t="shared" si="15"/>
        <v>0</v>
      </c>
      <c r="T158" s="13">
        <f t="shared" si="16"/>
        <v>0</v>
      </c>
      <c r="U158" s="13">
        <f t="shared" si="17"/>
        <v>0</v>
      </c>
      <c r="V158" s="13">
        <f t="shared" si="18"/>
        <v>0</v>
      </c>
    </row>
    <row r="159" spans="1:22">
      <c r="A159" s="27">
        <f t="shared" si="14"/>
        <v>4</v>
      </c>
      <c r="B159" s="2">
        <v>43138</v>
      </c>
      <c r="C159" s="3">
        <v>85</v>
      </c>
      <c r="D159" s="3">
        <v>85.1</v>
      </c>
      <c r="E159" s="3">
        <v>82.1</v>
      </c>
      <c r="F159" s="4">
        <v>82.1</v>
      </c>
      <c r="G159" s="4">
        <v>-0.5</v>
      </c>
      <c r="H159" s="5">
        <v>-0.0061</v>
      </c>
      <c r="I159" s="7">
        <v>5476</v>
      </c>
      <c r="J159" s="7">
        <v>459519</v>
      </c>
      <c r="K159" s="3">
        <v>0</v>
      </c>
      <c r="S159" s="13">
        <f t="shared" si="15"/>
        <v>0</v>
      </c>
      <c r="T159" s="13">
        <f t="shared" si="16"/>
        <v>0</v>
      </c>
      <c r="U159" s="13">
        <f t="shared" si="17"/>
        <v>0</v>
      </c>
      <c r="V159" s="13">
        <f t="shared" si="18"/>
        <v>0</v>
      </c>
    </row>
    <row r="160" spans="1:22">
      <c r="A160" s="27">
        <f t="shared" si="14"/>
        <v>3</v>
      </c>
      <c r="B160" s="2">
        <v>43137</v>
      </c>
      <c r="C160" s="3">
        <v>82.9</v>
      </c>
      <c r="D160" s="3">
        <v>85.3</v>
      </c>
      <c r="E160" s="3">
        <v>78.7</v>
      </c>
      <c r="F160" s="4">
        <v>82.6</v>
      </c>
      <c r="G160" s="4">
        <v>-3.8</v>
      </c>
      <c r="H160" s="5">
        <v>-0.044</v>
      </c>
      <c r="I160" s="7">
        <v>13251</v>
      </c>
      <c r="J160" s="7">
        <v>1089699</v>
      </c>
      <c r="K160" s="3">
        <v>0</v>
      </c>
      <c r="S160" s="13">
        <f t="shared" si="15"/>
        <v>0</v>
      </c>
      <c r="T160" s="13">
        <f t="shared" si="16"/>
        <v>0</v>
      </c>
      <c r="U160" s="13">
        <f t="shared" si="17"/>
        <v>0</v>
      </c>
      <c r="V160" s="13">
        <f t="shared" si="18"/>
        <v>0</v>
      </c>
    </row>
    <row r="161" spans="1:22">
      <c r="A161" s="27">
        <f t="shared" si="14"/>
        <v>2</v>
      </c>
      <c r="B161" s="2">
        <v>43136</v>
      </c>
      <c r="C161" s="3">
        <v>79.4</v>
      </c>
      <c r="D161" s="3">
        <v>86.4</v>
      </c>
      <c r="E161" s="3">
        <v>79.4</v>
      </c>
      <c r="F161" s="4">
        <v>86.4</v>
      </c>
      <c r="G161" s="4">
        <v>2.9</v>
      </c>
      <c r="H161" s="5">
        <v>0.0347</v>
      </c>
      <c r="I161" s="7">
        <v>5667</v>
      </c>
      <c r="J161" s="7">
        <v>469368</v>
      </c>
      <c r="K161" s="3">
        <v>0</v>
      </c>
      <c r="S161" s="13">
        <f t="shared" si="15"/>
        <v>0</v>
      </c>
      <c r="T161" s="13">
        <f t="shared" si="16"/>
        <v>0</v>
      </c>
      <c r="U161" s="13">
        <f t="shared" si="17"/>
        <v>0</v>
      </c>
      <c r="V161" s="13">
        <f t="shared" si="18"/>
        <v>0</v>
      </c>
    </row>
    <row r="162" spans="1:22">
      <c r="A162" s="27">
        <f t="shared" si="14"/>
        <v>6</v>
      </c>
      <c r="B162" s="2">
        <v>43133</v>
      </c>
      <c r="C162" s="3">
        <v>84</v>
      </c>
      <c r="D162" s="3">
        <v>85</v>
      </c>
      <c r="E162" s="3">
        <v>83.1</v>
      </c>
      <c r="F162" s="3">
        <v>83.5</v>
      </c>
      <c r="G162" s="3">
        <v>0</v>
      </c>
      <c r="H162" s="6">
        <v>0</v>
      </c>
      <c r="I162" s="7">
        <v>5202</v>
      </c>
      <c r="J162" s="7">
        <v>437221</v>
      </c>
      <c r="K162" s="3">
        <v>0</v>
      </c>
      <c r="S162" s="13">
        <f t="shared" si="15"/>
        <v>0</v>
      </c>
      <c r="T162" s="13">
        <f t="shared" si="16"/>
        <v>0</v>
      </c>
      <c r="U162" s="13">
        <f t="shared" si="17"/>
        <v>0</v>
      </c>
      <c r="V162" s="13">
        <f t="shared" si="18"/>
        <v>0</v>
      </c>
    </row>
    <row r="163" spans="1:22">
      <c r="A163" s="27">
        <f t="shared" si="14"/>
        <v>5</v>
      </c>
      <c r="B163" s="2">
        <v>43132</v>
      </c>
      <c r="C163" s="3">
        <v>83.3</v>
      </c>
      <c r="D163" s="3">
        <v>84.8</v>
      </c>
      <c r="E163" s="3">
        <v>82.8</v>
      </c>
      <c r="F163" s="4">
        <v>83.5</v>
      </c>
      <c r="G163" s="4">
        <v>0.4</v>
      </c>
      <c r="H163" s="5">
        <v>0.0048</v>
      </c>
      <c r="I163" s="7">
        <v>4626</v>
      </c>
      <c r="J163" s="7">
        <v>387260</v>
      </c>
      <c r="K163" s="3">
        <v>0</v>
      </c>
      <c r="S163" s="13">
        <f t="shared" si="15"/>
        <v>0</v>
      </c>
      <c r="T163" s="13">
        <f t="shared" si="16"/>
        <v>0</v>
      </c>
      <c r="U163" s="13">
        <f t="shared" si="17"/>
        <v>0</v>
      </c>
      <c r="V163" s="13">
        <f t="shared" si="18"/>
        <v>0</v>
      </c>
    </row>
    <row r="164" spans="1:22">
      <c r="A164" s="27">
        <f t="shared" si="14"/>
        <v>4</v>
      </c>
      <c r="B164" s="2">
        <v>43131</v>
      </c>
      <c r="C164" s="3">
        <v>81.8</v>
      </c>
      <c r="D164" s="3">
        <v>84</v>
      </c>
      <c r="E164" s="3">
        <v>81.6</v>
      </c>
      <c r="F164" s="4">
        <v>83.1</v>
      </c>
      <c r="G164" s="4">
        <v>-0.4</v>
      </c>
      <c r="H164" s="5">
        <v>-0.0048</v>
      </c>
      <c r="I164" s="7">
        <v>5086</v>
      </c>
      <c r="J164" s="7">
        <v>420950</v>
      </c>
      <c r="K164" s="3">
        <v>0</v>
      </c>
      <c r="S164" s="13">
        <f t="shared" si="15"/>
        <v>0</v>
      </c>
      <c r="T164" s="13">
        <f t="shared" si="16"/>
        <v>0</v>
      </c>
      <c r="U164" s="13">
        <f t="shared" si="17"/>
        <v>0</v>
      </c>
      <c r="V164" s="13">
        <f t="shared" si="18"/>
        <v>0</v>
      </c>
    </row>
    <row r="165" spans="1:22">
      <c r="A165" s="27">
        <f t="shared" si="14"/>
        <v>3</v>
      </c>
      <c r="B165" s="2">
        <v>43130</v>
      </c>
      <c r="C165" s="3">
        <v>87.1</v>
      </c>
      <c r="D165" s="3">
        <v>87.8</v>
      </c>
      <c r="E165" s="3">
        <v>82.9</v>
      </c>
      <c r="F165" s="4">
        <v>83.5</v>
      </c>
      <c r="G165" s="4">
        <v>-4.2</v>
      </c>
      <c r="H165" s="5">
        <v>-0.0479</v>
      </c>
      <c r="I165" s="7">
        <v>11230</v>
      </c>
      <c r="J165" s="7">
        <v>950928</v>
      </c>
      <c r="K165" s="3">
        <v>0</v>
      </c>
      <c r="S165" s="13">
        <f t="shared" si="15"/>
        <v>0</v>
      </c>
      <c r="T165" s="13">
        <f t="shared" si="16"/>
        <v>0</v>
      </c>
      <c r="U165" s="13">
        <f t="shared" si="17"/>
        <v>0</v>
      </c>
      <c r="V165" s="13">
        <f t="shared" si="18"/>
        <v>0</v>
      </c>
    </row>
    <row r="166" spans="1:22">
      <c r="A166" s="27">
        <f t="shared" si="14"/>
        <v>2</v>
      </c>
      <c r="B166" s="2">
        <v>43129</v>
      </c>
      <c r="C166" s="3">
        <v>87.5</v>
      </c>
      <c r="D166" s="3">
        <v>88</v>
      </c>
      <c r="E166" s="3">
        <v>86.2</v>
      </c>
      <c r="F166" s="4">
        <v>87.7</v>
      </c>
      <c r="G166" s="4">
        <v>1</v>
      </c>
      <c r="H166" s="5">
        <v>0.0115</v>
      </c>
      <c r="I166" s="7">
        <v>5032</v>
      </c>
      <c r="J166" s="7">
        <v>438367</v>
      </c>
      <c r="K166" s="3">
        <v>0</v>
      </c>
      <c r="S166" s="13">
        <f t="shared" si="15"/>
        <v>0</v>
      </c>
      <c r="T166" s="13">
        <f t="shared" si="16"/>
        <v>0</v>
      </c>
      <c r="U166" s="13">
        <f t="shared" si="17"/>
        <v>0</v>
      </c>
      <c r="V166" s="13">
        <f t="shared" si="18"/>
        <v>0</v>
      </c>
    </row>
    <row r="167" spans="1:22">
      <c r="A167" s="27">
        <f t="shared" si="14"/>
        <v>6</v>
      </c>
      <c r="B167" s="2">
        <v>43126</v>
      </c>
      <c r="C167" s="3">
        <v>88</v>
      </c>
      <c r="D167" s="3">
        <v>88</v>
      </c>
      <c r="E167" s="3">
        <v>85.6</v>
      </c>
      <c r="F167" s="3">
        <v>86.7</v>
      </c>
      <c r="G167" s="3">
        <v>0</v>
      </c>
      <c r="H167" s="6">
        <v>0</v>
      </c>
      <c r="I167" s="7">
        <v>6373</v>
      </c>
      <c r="J167" s="7">
        <v>552693</v>
      </c>
      <c r="K167" s="3">
        <v>0</v>
      </c>
      <c r="S167" s="13">
        <f t="shared" si="15"/>
        <v>0</v>
      </c>
      <c r="T167" s="13">
        <f t="shared" si="16"/>
        <v>0</v>
      </c>
      <c r="U167" s="13">
        <f t="shared" si="17"/>
        <v>0</v>
      </c>
      <c r="V167" s="13">
        <f t="shared" si="18"/>
        <v>0</v>
      </c>
    </row>
    <row r="168" spans="1:22">
      <c r="A168" s="27">
        <f t="shared" si="14"/>
        <v>5</v>
      </c>
      <c r="B168" s="2">
        <v>43125</v>
      </c>
      <c r="C168" s="3">
        <v>91.2</v>
      </c>
      <c r="D168" s="3">
        <v>92.3</v>
      </c>
      <c r="E168" s="3">
        <v>86.7</v>
      </c>
      <c r="F168" s="4">
        <v>86.7</v>
      </c>
      <c r="G168" s="4">
        <v>-2.3</v>
      </c>
      <c r="H168" s="5">
        <v>-0.0258</v>
      </c>
      <c r="I168" s="7">
        <v>16170</v>
      </c>
      <c r="J168" s="7">
        <v>1454552</v>
      </c>
      <c r="K168" s="3">
        <v>0</v>
      </c>
      <c r="S168" s="13">
        <f t="shared" si="15"/>
        <v>0</v>
      </c>
      <c r="T168" s="13">
        <f t="shared" si="16"/>
        <v>0</v>
      </c>
      <c r="U168" s="13">
        <f t="shared" si="17"/>
        <v>0</v>
      </c>
      <c r="V168" s="13">
        <f t="shared" si="18"/>
        <v>0</v>
      </c>
    </row>
    <row r="169" spans="1:22">
      <c r="A169" s="27">
        <f t="shared" si="14"/>
        <v>4</v>
      </c>
      <c r="B169" s="2">
        <v>43124</v>
      </c>
      <c r="C169" s="3">
        <v>87.9</v>
      </c>
      <c r="D169" s="3">
        <v>89.2</v>
      </c>
      <c r="E169" s="3">
        <v>87.2</v>
      </c>
      <c r="F169" s="4">
        <v>89</v>
      </c>
      <c r="G169" s="4">
        <v>1.7</v>
      </c>
      <c r="H169" s="5">
        <v>0.0195</v>
      </c>
      <c r="I169" s="7">
        <v>10978</v>
      </c>
      <c r="J169" s="7">
        <v>970008</v>
      </c>
      <c r="K169" s="3">
        <v>0</v>
      </c>
      <c r="S169" s="13">
        <f t="shared" si="15"/>
        <v>0</v>
      </c>
      <c r="T169" s="13">
        <f t="shared" si="16"/>
        <v>0</v>
      </c>
      <c r="U169" s="13">
        <f t="shared" si="17"/>
        <v>0</v>
      </c>
      <c r="V169" s="13">
        <f t="shared" si="18"/>
        <v>0</v>
      </c>
    </row>
    <row r="170" spans="1:22">
      <c r="A170" s="27">
        <f t="shared" si="14"/>
        <v>3</v>
      </c>
      <c r="B170" s="2">
        <v>43123</v>
      </c>
      <c r="C170" s="3">
        <v>87</v>
      </c>
      <c r="D170" s="3">
        <v>88.4</v>
      </c>
      <c r="E170" s="3">
        <v>85.6</v>
      </c>
      <c r="F170" s="4">
        <v>87.3</v>
      </c>
      <c r="G170" s="4">
        <v>0.8</v>
      </c>
      <c r="H170" s="5">
        <v>0.0092</v>
      </c>
      <c r="I170" s="7">
        <v>9345</v>
      </c>
      <c r="J170" s="7">
        <v>814135</v>
      </c>
      <c r="K170" s="3">
        <v>0</v>
      </c>
      <c r="S170" s="13">
        <f t="shared" si="15"/>
        <v>0</v>
      </c>
      <c r="T170" s="13">
        <f t="shared" si="16"/>
        <v>0</v>
      </c>
      <c r="U170" s="13">
        <f t="shared" si="17"/>
        <v>0</v>
      </c>
      <c r="V170" s="13">
        <f t="shared" si="18"/>
        <v>0</v>
      </c>
    </row>
    <row r="171" spans="1:22">
      <c r="A171" s="27">
        <f t="shared" si="14"/>
        <v>2</v>
      </c>
      <c r="B171" s="2">
        <v>43122</v>
      </c>
      <c r="C171" s="3">
        <v>87.5</v>
      </c>
      <c r="D171" s="3">
        <v>88.5</v>
      </c>
      <c r="E171" s="3">
        <v>85.8</v>
      </c>
      <c r="F171" s="3">
        <v>86.5</v>
      </c>
      <c r="G171" s="3">
        <v>0</v>
      </c>
      <c r="H171" s="6">
        <v>0</v>
      </c>
      <c r="I171" s="7">
        <v>11840</v>
      </c>
      <c r="J171" s="7">
        <v>1033852</v>
      </c>
      <c r="K171" s="3">
        <v>0</v>
      </c>
      <c r="S171" s="13">
        <f t="shared" si="15"/>
        <v>0</v>
      </c>
      <c r="T171" s="13">
        <f t="shared" si="16"/>
        <v>0</v>
      </c>
      <c r="U171" s="13">
        <f t="shared" si="17"/>
        <v>0</v>
      </c>
      <c r="V171" s="13">
        <f t="shared" si="18"/>
        <v>0</v>
      </c>
    </row>
    <row r="172" spans="1:22">
      <c r="A172" s="27">
        <f t="shared" si="14"/>
        <v>6</v>
      </c>
      <c r="B172" s="2">
        <v>43119</v>
      </c>
      <c r="C172" s="3">
        <v>88</v>
      </c>
      <c r="D172" s="3">
        <v>88.6</v>
      </c>
      <c r="E172" s="3">
        <v>84.4</v>
      </c>
      <c r="F172" s="4">
        <v>86.5</v>
      </c>
      <c r="G172" s="4">
        <v>1.2</v>
      </c>
      <c r="H172" s="5">
        <v>0.0141</v>
      </c>
      <c r="I172" s="7">
        <v>14496</v>
      </c>
      <c r="J172" s="7">
        <v>1253722</v>
      </c>
      <c r="K172" s="3">
        <v>0</v>
      </c>
      <c r="S172" s="13">
        <f t="shared" si="15"/>
        <v>0</v>
      </c>
      <c r="T172" s="13">
        <f t="shared" si="16"/>
        <v>0</v>
      </c>
      <c r="U172" s="13">
        <f t="shared" si="17"/>
        <v>0</v>
      </c>
      <c r="V172" s="13">
        <f t="shared" si="18"/>
        <v>0</v>
      </c>
    </row>
    <row r="173" spans="1:22">
      <c r="A173" s="27">
        <f t="shared" si="14"/>
        <v>5</v>
      </c>
      <c r="B173" s="2">
        <v>43118</v>
      </c>
      <c r="C173" s="3">
        <v>83</v>
      </c>
      <c r="D173" s="3">
        <v>87.2</v>
      </c>
      <c r="E173" s="3">
        <v>82.6</v>
      </c>
      <c r="F173" s="4">
        <v>85.3</v>
      </c>
      <c r="G173" s="4">
        <v>3.5</v>
      </c>
      <c r="H173" s="5">
        <v>0.0428</v>
      </c>
      <c r="I173" s="7">
        <v>20181</v>
      </c>
      <c r="J173" s="7">
        <v>1727545</v>
      </c>
      <c r="K173" s="3">
        <v>0</v>
      </c>
      <c r="S173" s="13">
        <f t="shared" si="15"/>
        <v>0</v>
      </c>
      <c r="T173" s="13">
        <f t="shared" si="16"/>
        <v>0</v>
      </c>
      <c r="U173" s="13">
        <f t="shared" si="17"/>
        <v>0</v>
      </c>
      <c r="V173" s="13">
        <f t="shared" si="18"/>
        <v>0</v>
      </c>
    </row>
    <row r="174" spans="1:22">
      <c r="A174" s="27">
        <f t="shared" si="14"/>
        <v>4</v>
      </c>
      <c r="B174" s="2">
        <v>43117</v>
      </c>
      <c r="C174" s="3">
        <v>82</v>
      </c>
      <c r="D174" s="3">
        <v>82.9</v>
      </c>
      <c r="E174" s="3">
        <v>81.5</v>
      </c>
      <c r="F174" s="4">
        <v>81.8</v>
      </c>
      <c r="G174" s="4">
        <v>-0.1</v>
      </c>
      <c r="H174" s="5">
        <v>-0.0012</v>
      </c>
      <c r="I174" s="7">
        <v>5611</v>
      </c>
      <c r="J174" s="7">
        <v>461134</v>
      </c>
      <c r="K174" s="3">
        <v>0</v>
      </c>
      <c r="S174" s="13">
        <f t="shared" si="15"/>
        <v>0</v>
      </c>
      <c r="T174" s="13">
        <f t="shared" si="16"/>
        <v>0</v>
      </c>
      <c r="U174" s="13">
        <f t="shared" si="17"/>
        <v>0</v>
      </c>
      <c r="V174" s="13">
        <f t="shared" si="18"/>
        <v>0</v>
      </c>
    </row>
    <row r="175" spans="1:22">
      <c r="A175" s="27">
        <f t="shared" si="14"/>
        <v>3</v>
      </c>
      <c r="B175" s="2">
        <v>43116</v>
      </c>
      <c r="C175" s="3">
        <v>82.2</v>
      </c>
      <c r="D175" s="3">
        <v>82.6</v>
      </c>
      <c r="E175" s="3">
        <v>79.3</v>
      </c>
      <c r="F175" s="4">
        <v>81.9</v>
      </c>
      <c r="G175" s="4">
        <v>-0.9</v>
      </c>
      <c r="H175" s="5">
        <v>-0.0109</v>
      </c>
      <c r="I175" s="7">
        <v>12469</v>
      </c>
      <c r="J175" s="7">
        <v>1005332</v>
      </c>
      <c r="K175" s="3">
        <v>0</v>
      </c>
      <c r="S175" s="13">
        <f t="shared" si="15"/>
        <v>0</v>
      </c>
      <c r="T175" s="13">
        <f t="shared" si="16"/>
        <v>0</v>
      </c>
      <c r="U175" s="13">
        <f t="shared" si="17"/>
        <v>0</v>
      </c>
      <c r="V175" s="13">
        <f t="shared" si="18"/>
        <v>0</v>
      </c>
    </row>
    <row r="176" spans="1:22">
      <c r="A176" s="27">
        <f t="shared" si="14"/>
        <v>2</v>
      </c>
      <c r="B176" s="2">
        <v>43115</v>
      </c>
      <c r="C176" s="3">
        <v>83.4</v>
      </c>
      <c r="D176" s="3">
        <v>83.8</v>
      </c>
      <c r="E176" s="3">
        <v>81.3</v>
      </c>
      <c r="F176" s="4">
        <v>82.8</v>
      </c>
      <c r="G176" s="4">
        <v>0.7</v>
      </c>
      <c r="H176" s="5">
        <v>0.0085</v>
      </c>
      <c r="I176" s="7">
        <v>7143</v>
      </c>
      <c r="J176" s="7">
        <v>589431</v>
      </c>
      <c r="K176" s="3">
        <v>0</v>
      </c>
      <c r="S176" s="13">
        <f t="shared" si="15"/>
        <v>0</v>
      </c>
      <c r="T176" s="13">
        <f t="shared" si="16"/>
        <v>0</v>
      </c>
      <c r="U176" s="13">
        <f t="shared" si="17"/>
        <v>0</v>
      </c>
      <c r="V176" s="13">
        <f t="shared" si="18"/>
        <v>0</v>
      </c>
    </row>
    <row r="177" spans="1:22">
      <c r="A177" s="27">
        <f t="shared" si="14"/>
        <v>6</v>
      </c>
      <c r="B177" s="2">
        <v>43112</v>
      </c>
      <c r="C177" s="3">
        <v>82.5</v>
      </c>
      <c r="D177" s="3">
        <v>83.5</v>
      </c>
      <c r="E177" s="3">
        <v>81.5</v>
      </c>
      <c r="F177" s="4">
        <v>82.1</v>
      </c>
      <c r="G177" s="4">
        <v>0.6</v>
      </c>
      <c r="H177" s="5">
        <v>0.0074</v>
      </c>
      <c r="I177" s="7">
        <v>6694</v>
      </c>
      <c r="J177" s="7">
        <v>552254</v>
      </c>
      <c r="K177" s="3">
        <v>0</v>
      </c>
      <c r="S177" s="13">
        <f t="shared" si="15"/>
        <v>0</v>
      </c>
      <c r="T177" s="13">
        <f t="shared" si="16"/>
        <v>0</v>
      </c>
      <c r="U177" s="13">
        <f t="shared" si="17"/>
        <v>0</v>
      </c>
      <c r="V177" s="13">
        <f t="shared" si="18"/>
        <v>0</v>
      </c>
    </row>
    <row r="178" spans="1:22">
      <c r="A178" s="27">
        <f t="shared" si="14"/>
        <v>5</v>
      </c>
      <c r="B178" s="2">
        <v>43111</v>
      </c>
      <c r="C178" s="3">
        <v>84.2</v>
      </c>
      <c r="D178" s="3">
        <v>84.2</v>
      </c>
      <c r="E178" s="3">
        <v>80.9</v>
      </c>
      <c r="F178" s="4">
        <v>81.5</v>
      </c>
      <c r="G178" s="4">
        <v>-1.5</v>
      </c>
      <c r="H178" s="5">
        <v>-0.0181</v>
      </c>
      <c r="I178" s="7">
        <v>11886</v>
      </c>
      <c r="J178" s="7">
        <v>977600</v>
      </c>
      <c r="K178" s="3">
        <v>0</v>
      </c>
      <c r="S178" s="13">
        <f t="shared" si="15"/>
        <v>0</v>
      </c>
      <c r="T178" s="13">
        <f t="shared" si="16"/>
        <v>0</v>
      </c>
      <c r="U178" s="13">
        <f t="shared" si="17"/>
        <v>0</v>
      </c>
      <c r="V178" s="13">
        <f t="shared" si="18"/>
        <v>0</v>
      </c>
    </row>
    <row r="179" spans="1:22">
      <c r="A179" s="27">
        <f t="shared" si="14"/>
        <v>4</v>
      </c>
      <c r="B179" s="2">
        <v>43110</v>
      </c>
      <c r="C179" s="3">
        <v>87.2</v>
      </c>
      <c r="D179" s="3">
        <v>89</v>
      </c>
      <c r="E179" s="3">
        <v>79.5</v>
      </c>
      <c r="F179" s="4">
        <v>83</v>
      </c>
      <c r="G179" s="4">
        <v>-2</v>
      </c>
      <c r="H179" s="5">
        <v>-0.0235</v>
      </c>
      <c r="I179" s="7">
        <v>48233</v>
      </c>
      <c r="J179" s="7">
        <v>4088346</v>
      </c>
      <c r="K179" s="3">
        <v>0</v>
      </c>
      <c r="S179" s="13">
        <f t="shared" si="15"/>
        <v>0</v>
      </c>
      <c r="T179" s="13">
        <f t="shared" si="16"/>
        <v>0</v>
      </c>
      <c r="U179" s="13">
        <f t="shared" si="17"/>
        <v>0</v>
      </c>
      <c r="V179" s="13">
        <f t="shared" si="18"/>
        <v>0</v>
      </c>
    </row>
    <row r="180" spans="1:22">
      <c r="A180" s="27">
        <f t="shared" si="14"/>
        <v>3</v>
      </c>
      <c r="B180" s="2">
        <v>43109</v>
      </c>
      <c r="C180" s="3">
        <v>94.5</v>
      </c>
      <c r="D180" s="3">
        <v>96.1</v>
      </c>
      <c r="E180" s="3">
        <v>84.8</v>
      </c>
      <c r="F180" s="4">
        <v>85</v>
      </c>
      <c r="G180" s="4">
        <v>-9.2</v>
      </c>
      <c r="H180" s="5">
        <v>-0.0977</v>
      </c>
      <c r="I180" s="7">
        <v>22555</v>
      </c>
      <c r="J180" s="7">
        <v>2003683</v>
      </c>
      <c r="K180" s="3">
        <v>0</v>
      </c>
      <c r="S180" s="13">
        <f t="shared" si="15"/>
        <v>0</v>
      </c>
      <c r="T180" s="13">
        <f t="shared" si="16"/>
        <v>0</v>
      </c>
      <c r="U180" s="13">
        <f t="shared" si="17"/>
        <v>0</v>
      </c>
      <c r="V180" s="13">
        <f t="shared" si="18"/>
        <v>0</v>
      </c>
    </row>
    <row r="181" spans="1:22">
      <c r="A181" s="27">
        <f t="shared" si="14"/>
        <v>2</v>
      </c>
      <c r="B181" s="2">
        <v>43108</v>
      </c>
      <c r="C181" s="3">
        <v>93.9</v>
      </c>
      <c r="D181" s="3">
        <v>96.7</v>
      </c>
      <c r="E181" s="3">
        <v>93</v>
      </c>
      <c r="F181" s="4">
        <v>94.2</v>
      </c>
      <c r="G181" s="4">
        <v>0.3</v>
      </c>
      <c r="H181" s="5">
        <v>0.0032</v>
      </c>
      <c r="I181" s="7">
        <v>13989</v>
      </c>
      <c r="J181" s="7">
        <v>1327532</v>
      </c>
      <c r="K181" s="3">
        <v>0</v>
      </c>
      <c r="S181" s="13">
        <f t="shared" si="15"/>
        <v>0</v>
      </c>
      <c r="T181" s="13">
        <f t="shared" si="16"/>
        <v>0</v>
      </c>
      <c r="U181" s="13">
        <f t="shared" si="17"/>
        <v>0</v>
      </c>
      <c r="V181" s="13">
        <f t="shared" si="18"/>
        <v>0</v>
      </c>
    </row>
    <row r="182" spans="1:22">
      <c r="A182" s="27">
        <f t="shared" si="14"/>
        <v>6</v>
      </c>
      <c r="B182" s="2">
        <v>43105</v>
      </c>
      <c r="C182" s="3">
        <v>92.9</v>
      </c>
      <c r="D182" s="3">
        <v>95.9</v>
      </c>
      <c r="E182" s="3">
        <v>91.3</v>
      </c>
      <c r="F182" s="4">
        <v>93.9</v>
      </c>
      <c r="G182" s="4">
        <v>1.6</v>
      </c>
      <c r="H182" s="5">
        <v>0.0173</v>
      </c>
      <c r="I182" s="7">
        <v>15451</v>
      </c>
      <c r="J182" s="7">
        <v>1449644</v>
      </c>
      <c r="K182" s="3">
        <v>0</v>
      </c>
      <c r="S182" s="13">
        <f t="shared" si="15"/>
        <v>0</v>
      </c>
      <c r="T182" s="13">
        <f t="shared" si="16"/>
        <v>0</v>
      </c>
      <c r="U182" s="13">
        <f t="shared" si="17"/>
        <v>0</v>
      </c>
      <c r="V182" s="13">
        <f t="shared" si="18"/>
        <v>0</v>
      </c>
    </row>
    <row r="183" spans="1:22">
      <c r="A183" s="27">
        <f t="shared" si="14"/>
        <v>5</v>
      </c>
      <c r="B183" s="2">
        <v>43104</v>
      </c>
      <c r="C183" s="3">
        <v>90.5</v>
      </c>
      <c r="D183" s="3">
        <v>92.3</v>
      </c>
      <c r="E183" s="3">
        <v>87.5</v>
      </c>
      <c r="F183" s="4">
        <v>92.3</v>
      </c>
      <c r="G183" s="4">
        <v>2.6</v>
      </c>
      <c r="H183" s="5">
        <v>0.029</v>
      </c>
      <c r="I183" s="7">
        <v>15369</v>
      </c>
      <c r="J183" s="7">
        <v>1391265</v>
      </c>
      <c r="K183" s="3">
        <v>0</v>
      </c>
      <c r="S183" s="13">
        <f t="shared" si="15"/>
        <v>0</v>
      </c>
      <c r="T183" s="13">
        <f t="shared" si="16"/>
        <v>0</v>
      </c>
      <c r="U183" s="13">
        <f t="shared" si="17"/>
        <v>0</v>
      </c>
      <c r="V183" s="13">
        <f t="shared" si="18"/>
        <v>0</v>
      </c>
    </row>
    <row r="184" spans="1:22">
      <c r="A184" s="27">
        <f t="shared" si="14"/>
        <v>4</v>
      </c>
      <c r="B184" s="2">
        <v>43103</v>
      </c>
      <c r="C184" s="3">
        <v>93.7</v>
      </c>
      <c r="D184" s="3">
        <v>95.8</v>
      </c>
      <c r="E184" s="3">
        <v>88.7</v>
      </c>
      <c r="F184" s="4">
        <v>89.7</v>
      </c>
      <c r="G184" s="4">
        <v>-3</v>
      </c>
      <c r="H184" s="5">
        <v>-0.0324</v>
      </c>
      <c r="I184" s="7">
        <v>26198</v>
      </c>
      <c r="J184" s="7">
        <v>2446791</v>
      </c>
      <c r="K184" s="3">
        <v>0</v>
      </c>
      <c r="S184" s="13">
        <f t="shared" si="15"/>
        <v>0</v>
      </c>
      <c r="T184" s="13">
        <f t="shared" si="16"/>
        <v>0</v>
      </c>
      <c r="U184" s="13">
        <f t="shared" si="17"/>
        <v>0</v>
      </c>
      <c r="V184" s="13">
        <f t="shared" si="18"/>
        <v>0</v>
      </c>
    </row>
    <row r="185" spans="1:22">
      <c r="A185" s="27">
        <f t="shared" si="14"/>
        <v>3</v>
      </c>
      <c r="B185" s="2">
        <v>43102</v>
      </c>
      <c r="C185" s="3">
        <v>85.2</v>
      </c>
      <c r="D185" s="3">
        <v>92.7</v>
      </c>
      <c r="E185" s="3">
        <v>84.7</v>
      </c>
      <c r="F185" s="4">
        <v>92.7</v>
      </c>
      <c r="G185" s="4">
        <v>8.4</v>
      </c>
      <c r="H185" s="5">
        <v>0.0996</v>
      </c>
      <c r="I185" s="7">
        <v>17512</v>
      </c>
      <c r="J185" s="7">
        <v>1557232</v>
      </c>
      <c r="K185" s="3">
        <v>0</v>
      </c>
      <c r="S185" s="13">
        <f t="shared" si="15"/>
        <v>0</v>
      </c>
      <c r="T185" s="13">
        <f t="shared" si="16"/>
        <v>0</v>
      </c>
      <c r="U185" s="13">
        <f t="shared" si="17"/>
        <v>0</v>
      </c>
      <c r="V185" s="13">
        <f t="shared" si="18"/>
        <v>0</v>
      </c>
    </row>
    <row r="186" spans="1:22">
      <c r="A186" s="27">
        <f t="shared" si="14"/>
        <v>6</v>
      </c>
      <c r="B186" s="2">
        <v>43098</v>
      </c>
      <c r="C186" s="3">
        <v>83.5</v>
      </c>
      <c r="D186" s="3">
        <v>85.6</v>
      </c>
      <c r="E186" s="3">
        <v>83.5</v>
      </c>
      <c r="F186" s="4">
        <v>84.3</v>
      </c>
      <c r="G186" s="4">
        <v>0.8</v>
      </c>
      <c r="H186" s="5">
        <v>0.0096</v>
      </c>
      <c r="I186" s="7">
        <v>9371</v>
      </c>
      <c r="J186" s="7">
        <v>792712</v>
      </c>
      <c r="K186" s="3">
        <v>0</v>
      </c>
      <c r="S186" s="13">
        <f t="shared" si="15"/>
        <v>0</v>
      </c>
      <c r="T186" s="13">
        <f t="shared" si="16"/>
        <v>0</v>
      </c>
      <c r="U186" s="13">
        <f t="shared" si="17"/>
        <v>0</v>
      </c>
      <c r="V186" s="13">
        <f t="shared" si="18"/>
        <v>0</v>
      </c>
    </row>
    <row r="187" spans="1:22">
      <c r="A187" s="27">
        <f t="shared" si="14"/>
        <v>5</v>
      </c>
      <c r="B187" s="2">
        <v>43097</v>
      </c>
      <c r="C187" s="3">
        <v>82</v>
      </c>
      <c r="D187" s="3">
        <v>84.7</v>
      </c>
      <c r="E187" s="3">
        <v>82</v>
      </c>
      <c r="F187" s="4">
        <v>83.5</v>
      </c>
      <c r="G187" s="4">
        <v>1.9</v>
      </c>
      <c r="H187" s="5">
        <v>0.0233</v>
      </c>
      <c r="I187" s="7">
        <v>9548</v>
      </c>
      <c r="J187" s="7">
        <v>798023</v>
      </c>
      <c r="K187" s="3">
        <v>0</v>
      </c>
      <c r="S187" s="13">
        <f t="shared" si="15"/>
        <v>0</v>
      </c>
      <c r="T187" s="13">
        <f t="shared" si="16"/>
        <v>0</v>
      </c>
      <c r="U187" s="13">
        <f t="shared" si="17"/>
        <v>0</v>
      </c>
      <c r="V187" s="13">
        <f t="shared" si="18"/>
        <v>0</v>
      </c>
    </row>
    <row r="188" spans="1:22">
      <c r="A188" s="27">
        <f t="shared" si="14"/>
        <v>4</v>
      </c>
      <c r="B188" s="2">
        <v>43096</v>
      </c>
      <c r="C188" s="3">
        <v>81</v>
      </c>
      <c r="D188" s="3">
        <v>81.8</v>
      </c>
      <c r="E188" s="3">
        <v>79.7</v>
      </c>
      <c r="F188" s="4">
        <v>81.6</v>
      </c>
      <c r="G188" s="4">
        <v>1.6</v>
      </c>
      <c r="H188" s="5">
        <v>0.02</v>
      </c>
      <c r="I188" s="7">
        <v>6077</v>
      </c>
      <c r="J188" s="7">
        <v>491858</v>
      </c>
      <c r="K188" s="3">
        <v>0</v>
      </c>
      <c r="S188" s="13">
        <f t="shared" si="15"/>
        <v>0</v>
      </c>
      <c r="T188" s="13">
        <f t="shared" si="16"/>
        <v>0</v>
      </c>
      <c r="U188" s="13">
        <f t="shared" si="17"/>
        <v>0</v>
      </c>
      <c r="V188" s="13">
        <f t="shared" si="18"/>
        <v>0</v>
      </c>
    </row>
    <row r="189" spans="1:22">
      <c r="A189" s="27">
        <f t="shared" si="14"/>
        <v>3</v>
      </c>
      <c r="B189" s="2">
        <v>43095</v>
      </c>
      <c r="C189" s="3">
        <v>83</v>
      </c>
      <c r="D189" s="3">
        <v>83</v>
      </c>
      <c r="E189" s="3">
        <v>77</v>
      </c>
      <c r="F189" s="4">
        <v>80</v>
      </c>
      <c r="G189" s="4">
        <v>-2.1</v>
      </c>
      <c r="H189" s="5">
        <v>-0.0256</v>
      </c>
      <c r="I189" s="7">
        <v>11728</v>
      </c>
      <c r="J189" s="7">
        <v>936282</v>
      </c>
      <c r="K189" s="3">
        <v>0</v>
      </c>
      <c r="S189" s="13">
        <f t="shared" si="15"/>
        <v>0</v>
      </c>
      <c r="T189" s="13">
        <f t="shared" si="16"/>
        <v>0</v>
      </c>
      <c r="U189" s="13">
        <f t="shared" si="17"/>
        <v>0</v>
      </c>
      <c r="V189" s="13">
        <f t="shared" si="18"/>
        <v>0</v>
      </c>
    </row>
    <row r="190" spans="1:22">
      <c r="A190" s="27">
        <f t="shared" si="14"/>
        <v>2</v>
      </c>
      <c r="B190" s="2">
        <v>43094</v>
      </c>
      <c r="C190" s="3">
        <v>84.5</v>
      </c>
      <c r="D190" s="3">
        <v>85</v>
      </c>
      <c r="E190" s="3">
        <v>81.8</v>
      </c>
      <c r="F190" s="4">
        <v>82.1</v>
      </c>
      <c r="G190" s="4">
        <v>-1.4</v>
      </c>
      <c r="H190" s="5">
        <v>-0.0168</v>
      </c>
      <c r="I190" s="7">
        <v>10388</v>
      </c>
      <c r="J190" s="7">
        <v>870081</v>
      </c>
      <c r="K190" s="3">
        <v>0</v>
      </c>
      <c r="S190" s="13">
        <f t="shared" si="15"/>
        <v>0</v>
      </c>
      <c r="T190" s="13">
        <f t="shared" si="16"/>
        <v>0</v>
      </c>
      <c r="U190" s="13">
        <f t="shared" si="17"/>
        <v>0</v>
      </c>
      <c r="V190" s="13">
        <f t="shared" si="18"/>
        <v>0</v>
      </c>
    </row>
    <row r="191" spans="1:22">
      <c r="A191" s="27">
        <f t="shared" si="14"/>
        <v>6</v>
      </c>
      <c r="B191" s="2">
        <v>43091</v>
      </c>
      <c r="C191" s="3">
        <v>83.7</v>
      </c>
      <c r="D191" s="3">
        <v>85.5</v>
      </c>
      <c r="E191" s="3">
        <v>81</v>
      </c>
      <c r="F191" s="4">
        <v>83.5</v>
      </c>
      <c r="G191" s="4">
        <v>-0.2</v>
      </c>
      <c r="H191" s="5">
        <v>-0.0024</v>
      </c>
      <c r="I191" s="7">
        <v>17553</v>
      </c>
      <c r="J191" s="7">
        <v>1464900</v>
      </c>
      <c r="K191" s="3">
        <v>0</v>
      </c>
      <c r="S191" s="13">
        <f t="shared" si="15"/>
        <v>0</v>
      </c>
      <c r="T191" s="13">
        <f t="shared" si="16"/>
        <v>0</v>
      </c>
      <c r="U191" s="13">
        <f t="shared" si="17"/>
        <v>0</v>
      </c>
      <c r="V191" s="13">
        <f t="shared" si="18"/>
        <v>0</v>
      </c>
    </row>
    <row r="192" spans="1:22">
      <c r="A192" s="27">
        <f t="shared" si="14"/>
        <v>5</v>
      </c>
      <c r="B192" s="2">
        <v>43090</v>
      </c>
      <c r="C192" s="3">
        <v>80.7</v>
      </c>
      <c r="D192" s="3">
        <v>84.7</v>
      </c>
      <c r="E192" s="3">
        <v>80.6</v>
      </c>
      <c r="F192" s="4">
        <v>83.7</v>
      </c>
      <c r="G192" s="4">
        <v>2.8</v>
      </c>
      <c r="H192" s="5">
        <v>0.0346</v>
      </c>
      <c r="I192" s="7">
        <v>21311</v>
      </c>
      <c r="J192" s="7">
        <v>1769340</v>
      </c>
      <c r="K192" s="3">
        <v>0</v>
      </c>
      <c r="S192" s="13">
        <f t="shared" si="15"/>
        <v>0</v>
      </c>
      <c r="T192" s="13">
        <f t="shared" si="16"/>
        <v>0</v>
      </c>
      <c r="U192" s="13">
        <f t="shared" si="17"/>
        <v>0</v>
      </c>
      <c r="V192" s="13">
        <f t="shared" si="18"/>
        <v>0</v>
      </c>
    </row>
    <row r="193" spans="1:22">
      <c r="A193" s="27">
        <f t="shared" si="14"/>
        <v>4</v>
      </c>
      <c r="B193" s="2">
        <v>43089</v>
      </c>
      <c r="C193" s="3">
        <v>82</v>
      </c>
      <c r="D193" s="3">
        <v>83.5</v>
      </c>
      <c r="E193" s="3">
        <v>80.5</v>
      </c>
      <c r="F193" s="4">
        <v>80.9</v>
      </c>
      <c r="G193" s="4">
        <v>-1.1</v>
      </c>
      <c r="H193" s="5">
        <v>-0.0134</v>
      </c>
      <c r="I193" s="7">
        <v>16121</v>
      </c>
      <c r="J193" s="7">
        <v>1319355</v>
      </c>
      <c r="K193" s="3">
        <v>0</v>
      </c>
      <c r="S193" s="13">
        <f t="shared" si="15"/>
        <v>0</v>
      </c>
      <c r="T193" s="13">
        <f t="shared" si="16"/>
        <v>0</v>
      </c>
      <c r="U193" s="13">
        <f t="shared" si="17"/>
        <v>0</v>
      </c>
      <c r="V193" s="13">
        <f t="shared" si="18"/>
        <v>0</v>
      </c>
    </row>
    <row r="194" spans="1:22">
      <c r="A194" s="27">
        <f t="shared" si="14"/>
        <v>3</v>
      </c>
      <c r="B194" s="2">
        <v>43088</v>
      </c>
      <c r="C194" s="3">
        <v>79</v>
      </c>
      <c r="D194" s="3">
        <v>83.3</v>
      </c>
      <c r="E194" s="3">
        <v>77.3</v>
      </c>
      <c r="F194" s="4">
        <v>82</v>
      </c>
      <c r="G194" s="4">
        <v>4.5</v>
      </c>
      <c r="H194" s="5">
        <v>0.0581</v>
      </c>
      <c r="I194" s="7">
        <v>30206</v>
      </c>
      <c r="J194" s="7">
        <v>2427282</v>
      </c>
      <c r="K194" s="3">
        <v>0</v>
      </c>
      <c r="S194" s="13">
        <f t="shared" si="15"/>
        <v>0</v>
      </c>
      <c r="T194" s="13">
        <f t="shared" si="16"/>
        <v>0</v>
      </c>
      <c r="U194" s="13">
        <f t="shared" si="17"/>
        <v>0</v>
      </c>
      <c r="V194" s="13">
        <f t="shared" si="18"/>
        <v>0</v>
      </c>
    </row>
    <row r="195" spans="1:22">
      <c r="A195" s="27">
        <f t="shared" si="14"/>
        <v>2</v>
      </c>
      <c r="B195" s="2">
        <v>43087</v>
      </c>
      <c r="C195" s="3">
        <v>80</v>
      </c>
      <c r="D195" s="3">
        <v>81.9</v>
      </c>
      <c r="E195" s="3">
        <v>75.5</v>
      </c>
      <c r="F195" s="4">
        <v>77.5</v>
      </c>
      <c r="G195" s="4">
        <v>-0.7</v>
      </c>
      <c r="H195" s="5">
        <v>-0.009</v>
      </c>
      <c r="I195" s="7">
        <v>25491</v>
      </c>
      <c r="J195" s="7">
        <v>2019221</v>
      </c>
      <c r="K195" s="3">
        <v>0</v>
      </c>
      <c r="S195" s="13">
        <f t="shared" si="15"/>
        <v>0</v>
      </c>
      <c r="T195" s="13">
        <f t="shared" si="16"/>
        <v>0</v>
      </c>
      <c r="U195" s="13">
        <f t="shared" si="17"/>
        <v>0</v>
      </c>
      <c r="V195" s="13">
        <f t="shared" si="18"/>
        <v>0</v>
      </c>
    </row>
    <row r="196" spans="1:22">
      <c r="A196" s="27">
        <f t="shared" si="14"/>
        <v>6</v>
      </c>
      <c r="B196" s="2">
        <v>43084</v>
      </c>
      <c r="C196" s="3">
        <v>79.8</v>
      </c>
      <c r="D196" s="3">
        <v>81.1</v>
      </c>
      <c r="E196" s="3">
        <v>76.6</v>
      </c>
      <c r="F196" s="4">
        <v>78.2</v>
      </c>
      <c r="G196" s="4">
        <v>-2.6</v>
      </c>
      <c r="H196" s="5">
        <v>-0.0322</v>
      </c>
      <c r="I196" s="7">
        <v>33577</v>
      </c>
      <c r="J196" s="7">
        <v>2646890</v>
      </c>
      <c r="K196" s="3">
        <v>0</v>
      </c>
      <c r="S196" s="13">
        <f t="shared" si="15"/>
        <v>0</v>
      </c>
      <c r="T196" s="13">
        <f t="shared" si="16"/>
        <v>0</v>
      </c>
      <c r="U196" s="13">
        <f t="shared" si="17"/>
        <v>0</v>
      </c>
      <c r="V196" s="13">
        <f t="shared" si="18"/>
        <v>0</v>
      </c>
    </row>
    <row r="197" spans="1:22">
      <c r="A197" s="27">
        <f t="shared" ref="A197:A260" si="19">WEEKDAY(B197,1)</f>
        <v>5</v>
      </c>
      <c r="B197" s="2">
        <v>43083</v>
      </c>
      <c r="C197" s="3">
        <v>91</v>
      </c>
      <c r="D197" s="3">
        <v>93.2</v>
      </c>
      <c r="E197" s="3">
        <v>80.8</v>
      </c>
      <c r="F197" s="4">
        <v>80.8</v>
      </c>
      <c r="G197" s="4">
        <v>-8.9</v>
      </c>
      <c r="H197" s="5">
        <v>-0.0992</v>
      </c>
      <c r="I197" s="7">
        <v>27716</v>
      </c>
      <c r="J197" s="7">
        <v>2400823</v>
      </c>
      <c r="K197" s="3">
        <v>0</v>
      </c>
      <c r="S197" s="13">
        <f t="shared" ref="S197:S260" si="20">SUM(Q197:Q201)/5</f>
        <v>0</v>
      </c>
      <c r="T197" s="13">
        <f t="shared" ref="T197:T260" si="21">SUM(Q197:Q206)/10</f>
        <v>0</v>
      </c>
      <c r="U197" s="13">
        <f t="shared" ref="U197:U260" si="22">SUM(Q197:Q216)/20</f>
        <v>0</v>
      </c>
      <c r="V197" s="13">
        <f t="shared" ref="V197:V260" si="23">SUM(Q197:Q256)/60</f>
        <v>0</v>
      </c>
    </row>
    <row r="198" spans="1:22">
      <c r="A198" s="27">
        <f t="shared" si="19"/>
        <v>4</v>
      </c>
      <c r="B198" s="2">
        <v>43082</v>
      </c>
      <c r="C198" s="3">
        <v>86.5</v>
      </c>
      <c r="D198" s="3">
        <v>90.9</v>
      </c>
      <c r="E198" s="3">
        <v>83</v>
      </c>
      <c r="F198" s="4">
        <v>89.7</v>
      </c>
      <c r="G198" s="4">
        <v>0.6</v>
      </c>
      <c r="H198" s="5">
        <v>0.0067</v>
      </c>
      <c r="I198" s="7">
        <v>36838</v>
      </c>
      <c r="J198" s="7">
        <v>3226221</v>
      </c>
      <c r="K198" s="3">
        <v>0</v>
      </c>
      <c r="S198" s="13">
        <f t="shared" si="20"/>
        <v>0</v>
      </c>
      <c r="T198" s="13">
        <f t="shared" si="21"/>
        <v>0</v>
      </c>
      <c r="U198" s="13">
        <f t="shared" si="22"/>
        <v>0</v>
      </c>
      <c r="V198" s="13">
        <f t="shared" si="23"/>
        <v>0</v>
      </c>
    </row>
    <row r="199" spans="1:22">
      <c r="A199" s="27">
        <f t="shared" si="19"/>
        <v>3</v>
      </c>
      <c r="B199" s="2">
        <v>43081</v>
      </c>
      <c r="C199" s="3">
        <v>99</v>
      </c>
      <c r="D199" s="3">
        <v>99.1</v>
      </c>
      <c r="E199" s="3">
        <v>89.1</v>
      </c>
      <c r="F199" s="4">
        <v>89.1</v>
      </c>
      <c r="G199" s="4">
        <v>-9.9</v>
      </c>
      <c r="H199" s="5">
        <v>-0.1</v>
      </c>
      <c r="I199" s="7">
        <v>32854</v>
      </c>
      <c r="J199" s="7">
        <v>3009838</v>
      </c>
      <c r="K199" s="3">
        <v>0</v>
      </c>
      <c r="S199" s="13">
        <f t="shared" si="20"/>
        <v>0</v>
      </c>
      <c r="T199" s="13">
        <f t="shared" si="21"/>
        <v>0</v>
      </c>
      <c r="U199" s="13">
        <f t="shared" si="22"/>
        <v>0</v>
      </c>
      <c r="V199" s="13">
        <f t="shared" si="23"/>
        <v>0</v>
      </c>
    </row>
    <row r="200" spans="1:22">
      <c r="A200" s="27">
        <f t="shared" si="19"/>
        <v>2</v>
      </c>
      <c r="B200" s="2">
        <v>43080</v>
      </c>
      <c r="C200" s="3">
        <v>104</v>
      </c>
      <c r="D200" s="3">
        <v>106.5</v>
      </c>
      <c r="E200" s="3">
        <v>99</v>
      </c>
      <c r="F200" s="4">
        <v>99</v>
      </c>
      <c r="G200" s="4">
        <v>-2</v>
      </c>
      <c r="H200" s="5">
        <v>-0.0198</v>
      </c>
      <c r="I200" s="7">
        <v>25292</v>
      </c>
      <c r="J200" s="7">
        <v>2596574</v>
      </c>
      <c r="K200" s="3">
        <v>0</v>
      </c>
      <c r="S200" s="13">
        <f t="shared" si="20"/>
        <v>0</v>
      </c>
      <c r="T200" s="13">
        <f t="shared" si="21"/>
        <v>0</v>
      </c>
      <c r="U200" s="13">
        <f t="shared" si="22"/>
        <v>0</v>
      </c>
      <c r="V200" s="13">
        <f t="shared" si="23"/>
        <v>0</v>
      </c>
    </row>
    <row r="201" spans="1:22">
      <c r="A201" s="27">
        <f t="shared" si="19"/>
        <v>6</v>
      </c>
      <c r="B201" s="2">
        <v>43077</v>
      </c>
      <c r="C201" s="3">
        <v>94.3</v>
      </c>
      <c r="D201" s="3">
        <v>101</v>
      </c>
      <c r="E201" s="3">
        <v>92</v>
      </c>
      <c r="F201" s="4">
        <v>101</v>
      </c>
      <c r="G201" s="4">
        <v>8.9</v>
      </c>
      <c r="H201" s="5">
        <v>0.0966</v>
      </c>
      <c r="I201" s="7">
        <v>23202</v>
      </c>
      <c r="J201" s="7">
        <v>2253649</v>
      </c>
      <c r="K201" s="3">
        <v>0</v>
      </c>
      <c r="S201" s="13">
        <f t="shared" si="20"/>
        <v>0</v>
      </c>
      <c r="T201" s="13">
        <f t="shared" si="21"/>
        <v>0</v>
      </c>
      <c r="U201" s="13">
        <f t="shared" si="22"/>
        <v>0</v>
      </c>
      <c r="V201" s="13">
        <f t="shared" si="23"/>
        <v>0</v>
      </c>
    </row>
    <row r="202" spans="1:22">
      <c r="A202" s="27">
        <f t="shared" si="19"/>
        <v>5</v>
      </c>
      <c r="B202" s="2">
        <v>43076</v>
      </c>
      <c r="C202" s="3">
        <v>100</v>
      </c>
      <c r="D202" s="3">
        <v>100</v>
      </c>
      <c r="E202" s="3">
        <v>91.9</v>
      </c>
      <c r="F202" s="4">
        <v>92.1</v>
      </c>
      <c r="G202" s="4">
        <v>-9.9</v>
      </c>
      <c r="H202" s="5">
        <v>-0.0971</v>
      </c>
      <c r="I202" s="7">
        <v>21283</v>
      </c>
      <c r="J202" s="7">
        <v>2026191</v>
      </c>
      <c r="K202" s="3">
        <v>0</v>
      </c>
      <c r="S202" s="13">
        <f t="shared" si="20"/>
        <v>0</v>
      </c>
      <c r="T202" s="13">
        <f t="shared" si="21"/>
        <v>0</v>
      </c>
      <c r="U202" s="13">
        <f t="shared" si="22"/>
        <v>0</v>
      </c>
      <c r="V202" s="13">
        <f t="shared" si="23"/>
        <v>0</v>
      </c>
    </row>
    <row r="203" spans="1:22">
      <c r="A203" s="27">
        <f t="shared" si="19"/>
        <v>4</v>
      </c>
      <c r="B203" s="2">
        <v>43075</v>
      </c>
      <c r="C203" s="3">
        <v>113</v>
      </c>
      <c r="D203" s="3">
        <v>115</v>
      </c>
      <c r="E203" s="3">
        <v>102</v>
      </c>
      <c r="F203" s="4">
        <v>102</v>
      </c>
      <c r="G203" s="4">
        <v>-11</v>
      </c>
      <c r="H203" s="5">
        <v>-0.0973</v>
      </c>
      <c r="I203" s="7">
        <v>19884</v>
      </c>
      <c r="J203" s="7">
        <v>2074470</v>
      </c>
      <c r="K203" s="3">
        <v>0</v>
      </c>
      <c r="S203" s="13">
        <f t="shared" si="20"/>
        <v>0</v>
      </c>
      <c r="T203" s="13">
        <f t="shared" si="21"/>
        <v>0</v>
      </c>
      <c r="U203" s="13">
        <f t="shared" si="22"/>
        <v>0</v>
      </c>
      <c r="V203" s="13">
        <f t="shared" si="23"/>
        <v>0</v>
      </c>
    </row>
    <row r="204" spans="1:22">
      <c r="A204" s="27">
        <f t="shared" si="19"/>
        <v>3</v>
      </c>
      <c r="B204" s="2">
        <v>43074</v>
      </c>
      <c r="C204" s="3">
        <v>111</v>
      </c>
      <c r="D204" s="3">
        <v>116</v>
      </c>
      <c r="E204" s="3">
        <v>111</v>
      </c>
      <c r="F204" s="4">
        <v>113</v>
      </c>
      <c r="G204" s="4">
        <v>0.5</v>
      </c>
      <c r="H204" s="5">
        <v>0.0044</v>
      </c>
      <c r="I204" s="7">
        <v>5217</v>
      </c>
      <c r="J204" s="7">
        <v>590778</v>
      </c>
      <c r="K204" s="3">
        <v>0</v>
      </c>
      <c r="S204" s="13">
        <f t="shared" si="20"/>
        <v>0</v>
      </c>
      <c r="T204" s="13">
        <f t="shared" si="21"/>
        <v>0</v>
      </c>
      <c r="U204" s="13">
        <f t="shared" si="22"/>
        <v>0</v>
      </c>
      <c r="V204" s="13">
        <f t="shared" si="23"/>
        <v>0</v>
      </c>
    </row>
    <row r="205" spans="1:22">
      <c r="A205" s="27">
        <f t="shared" si="19"/>
        <v>2</v>
      </c>
      <c r="B205" s="2">
        <v>43073</v>
      </c>
      <c r="C205" s="3">
        <v>116</v>
      </c>
      <c r="D205" s="3">
        <v>116</v>
      </c>
      <c r="E205" s="3">
        <v>111</v>
      </c>
      <c r="F205" s="4">
        <v>112.5</v>
      </c>
      <c r="G205" s="4">
        <v>-3</v>
      </c>
      <c r="H205" s="5">
        <v>-0.026</v>
      </c>
      <c r="I205" s="7">
        <v>3483</v>
      </c>
      <c r="J205" s="7">
        <v>394499</v>
      </c>
      <c r="K205" s="3">
        <v>0</v>
      </c>
      <c r="S205" s="13">
        <f t="shared" si="20"/>
        <v>0</v>
      </c>
      <c r="T205" s="13">
        <f t="shared" si="21"/>
        <v>0</v>
      </c>
      <c r="U205" s="13">
        <f t="shared" si="22"/>
        <v>0</v>
      </c>
      <c r="V205" s="13">
        <f t="shared" si="23"/>
        <v>0</v>
      </c>
    </row>
    <row r="206" spans="1:22">
      <c r="A206" s="27">
        <f t="shared" si="19"/>
        <v>6</v>
      </c>
      <c r="B206" s="2">
        <v>43070</v>
      </c>
      <c r="C206" s="3">
        <v>115</v>
      </c>
      <c r="D206" s="3">
        <v>118</v>
      </c>
      <c r="E206" s="3">
        <v>112</v>
      </c>
      <c r="F206" s="4">
        <v>115.5</v>
      </c>
      <c r="G206" s="4">
        <v>1</v>
      </c>
      <c r="H206" s="5">
        <v>0.0087</v>
      </c>
      <c r="I206" s="7">
        <v>4033</v>
      </c>
      <c r="J206" s="7">
        <v>465793</v>
      </c>
      <c r="K206" s="3">
        <v>0</v>
      </c>
      <c r="S206" s="13">
        <f t="shared" si="20"/>
        <v>0</v>
      </c>
      <c r="T206" s="13">
        <f t="shared" si="21"/>
        <v>0</v>
      </c>
      <c r="U206" s="13">
        <f t="shared" si="22"/>
        <v>0</v>
      </c>
      <c r="V206" s="13">
        <f t="shared" si="23"/>
        <v>0</v>
      </c>
    </row>
    <row r="207" spans="1:22">
      <c r="A207" s="27">
        <f t="shared" si="19"/>
        <v>5</v>
      </c>
      <c r="B207" s="2">
        <v>43069</v>
      </c>
      <c r="C207" s="3">
        <v>110</v>
      </c>
      <c r="D207" s="3">
        <v>116.5</v>
      </c>
      <c r="E207" s="3">
        <v>110</v>
      </c>
      <c r="F207" s="4">
        <v>114.5</v>
      </c>
      <c r="G207" s="4">
        <v>-1</v>
      </c>
      <c r="H207" s="5">
        <v>-0.0087</v>
      </c>
      <c r="I207" s="7">
        <v>3571</v>
      </c>
      <c r="J207" s="7">
        <v>406865</v>
      </c>
      <c r="K207" s="3">
        <v>0</v>
      </c>
      <c r="S207" s="13">
        <f t="shared" si="20"/>
        <v>0</v>
      </c>
      <c r="T207" s="13">
        <f t="shared" si="21"/>
        <v>0</v>
      </c>
      <c r="U207" s="13">
        <f t="shared" si="22"/>
        <v>0</v>
      </c>
      <c r="V207" s="13">
        <f t="shared" si="23"/>
        <v>0</v>
      </c>
    </row>
    <row r="208" spans="1:22">
      <c r="A208" s="27">
        <f t="shared" si="19"/>
        <v>4</v>
      </c>
      <c r="B208" s="2">
        <v>43068</v>
      </c>
      <c r="C208" s="3">
        <v>119.5</v>
      </c>
      <c r="D208" s="3">
        <v>119.5</v>
      </c>
      <c r="E208" s="3">
        <v>110.5</v>
      </c>
      <c r="F208" s="4">
        <v>115.5</v>
      </c>
      <c r="G208" s="4">
        <v>-2</v>
      </c>
      <c r="H208" s="5">
        <v>-0.017</v>
      </c>
      <c r="I208" s="7">
        <v>7250</v>
      </c>
      <c r="J208" s="7">
        <v>829001</v>
      </c>
      <c r="K208" s="3">
        <v>0</v>
      </c>
      <c r="S208" s="13">
        <f t="shared" si="20"/>
        <v>0</v>
      </c>
      <c r="T208" s="13">
        <f t="shared" si="21"/>
        <v>0</v>
      </c>
      <c r="U208" s="13">
        <f t="shared" si="22"/>
        <v>0</v>
      </c>
      <c r="V208" s="13">
        <f t="shared" si="23"/>
        <v>0</v>
      </c>
    </row>
    <row r="209" spans="1:22">
      <c r="A209" s="27">
        <f t="shared" si="19"/>
        <v>3</v>
      </c>
      <c r="B209" s="2">
        <v>43067</v>
      </c>
      <c r="C209" s="3">
        <v>114.5</v>
      </c>
      <c r="D209" s="3">
        <v>118</v>
      </c>
      <c r="E209" s="3">
        <v>114</v>
      </c>
      <c r="F209" s="4">
        <v>117.5</v>
      </c>
      <c r="G209" s="4">
        <v>4.5</v>
      </c>
      <c r="H209" s="5">
        <v>0.0398</v>
      </c>
      <c r="I209" s="7">
        <v>5779</v>
      </c>
      <c r="J209" s="7">
        <v>670718</v>
      </c>
      <c r="K209" s="3">
        <v>0</v>
      </c>
      <c r="S209" s="13">
        <f t="shared" si="20"/>
        <v>0</v>
      </c>
      <c r="T209" s="13">
        <f t="shared" si="21"/>
        <v>0</v>
      </c>
      <c r="U209" s="13">
        <f t="shared" si="22"/>
        <v>0</v>
      </c>
      <c r="V209" s="13">
        <f t="shared" si="23"/>
        <v>0</v>
      </c>
    </row>
    <row r="210" spans="1:22">
      <c r="A210" s="27">
        <f t="shared" si="19"/>
        <v>2</v>
      </c>
      <c r="B210" s="2">
        <v>43066</v>
      </c>
      <c r="C210" s="3">
        <v>109.5</v>
      </c>
      <c r="D210" s="3">
        <v>113</v>
      </c>
      <c r="E210" s="3">
        <v>108.5</v>
      </c>
      <c r="F210" s="4">
        <v>113</v>
      </c>
      <c r="G210" s="4">
        <v>5.5</v>
      </c>
      <c r="H210" s="5">
        <v>0.0512</v>
      </c>
      <c r="I210" s="7">
        <v>5410</v>
      </c>
      <c r="J210" s="7">
        <v>599475</v>
      </c>
      <c r="K210" s="3">
        <v>0</v>
      </c>
      <c r="S210" s="13">
        <f t="shared" si="20"/>
        <v>0</v>
      </c>
      <c r="T210" s="13">
        <f t="shared" si="21"/>
        <v>0</v>
      </c>
      <c r="U210" s="13">
        <f t="shared" si="22"/>
        <v>0</v>
      </c>
      <c r="V210" s="13">
        <f t="shared" si="23"/>
        <v>0</v>
      </c>
    </row>
    <row r="211" spans="1:22">
      <c r="A211" s="27">
        <f t="shared" si="19"/>
        <v>6</v>
      </c>
      <c r="B211" s="2">
        <v>43063</v>
      </c>
      <c r="C211" s="3">
        <v>108.5</v>
      </c>
      <c r="D211" s="3">
        <v>108.5</v>
      </c>
      <c r="E211" s="3">
        <v>106</v>
      </c>
      <c r="F211" s="3">
        <v>107.5</v>
      </c>
      <c r="G211" s="3">
        <v>0</v>
      </c>
      <c r="H211" s="6">
        <v>0</v>
      </c>
      <c r="I211" s="7">
        <v>3501</v>
      </c>
      <c r="J211" s="7">
        <v>375944</v>
      </c>
      <c r="K211" s="3">
        <v>0</v>
      </c>
      <c r="S211" s="13">
        <f t="shared" si="20"/>
        <v>0</v>
      </c>
      <c r="T211" s="13">
        <f t="shared" si="21"/>
        <v>0</v>
      </c>
      <c r="U211" s="13">
        <f t="shared" si="22"/>
        <v>0</v>
      </c>
      <c r="V211" s="13">
        <f t="shared" si="23"/>
        <v>0</v>
      </c>
    </row>
    <row r="212" spans="1:22">
      <c r="A212" s="27">
        <f t="shared" si="19"/>
        <v>5</v>
      </c>
      <c r="B212" s="2">
        <v>43062</v>
      </c>
      <c r="C212" s="3">
        <v>105.5</v>
      </c>
      <c r="D212" s="3">
        <v>110.5</v>
      </c>
      <c r="E212" s="3">
        <v>103.5</v>
      </c>
      <c r="F212" s="4">
        <v>107.5</v>
      </c>
      <c r="G212" s="4">
        <v>3.5</v>
      </c>
      <c r="H212" s="5">
        <v>0.0337</v>
      </c>
      <c r="I212" s="7">
        <v>6564</v>
      </c>
      <c r="J212" s="7">
        <v>706739</v>
      </c>
      <c r="K212" s="3">
        <v>0</v>
      </c>
      <c r="S212" s="13">
        <f t="shared" si="20"/>
        <v>0</v>
      </c>
      <c r="T212" s="13">
        <f t="shared" si="21"/>
        <v>0</v>
      </c>
      <c r="U212" s="13">
        <f t="shared" si="22"/>
        <v>0</v>
      </c>
      <c r="V212" s="13">
        <f t="shared" si="23"/>
        <v>0</v>
      </c>
    </row>
    <row r="213" spans="1:22">
      <c r="A213" s="27">
        <f t="shared" si="19"/>
        <v>4</v>
      </c>
      <c r="B213" s="2">
        <v>43061</v>
      </c>
      <c r="C213" s="3">
        <v>106</v>
      </c>
      <c r="D213" s="3">
        <v>106</v>
      </c>
      <c r="E213" s="3">
        <v>101.5</v>
      </c>
      <c r="F213" s="4">
        <v>104</v>
      </c>
      <c r="G213" s="4">
        <v>-3.5</v>
      </c>
      <c r="H213" s="5">
        <v>-0.0326</v>
      </c>
      <c r="I213" s="7">
        <v>8519</v>
      </c>
      <c r="J213" s="7">
        <v>883415</v>
      </c>
      <c r="K213" s="3">
        <v>0</v>
      </c>
      <c r="S213" s="13">
        <f t="shared" si="20"/>
        <v>0</v>
      </c>
      <c r="T213" s="13">
        <f t="shared" si="21"/>
        <v>0</v>
      </c>
      <c r="U213" s="13">
        <f t="shared" si="22"/>
        <v>0</v>
      </c>
      <c r="V213" s="13">
        <f t="shared" si="23"/>
        <v>0</v>
      </c>
    </row>
    <row r="214" spans="1:22">
      <c r="A214" s="27">
        <f t="shared" si="19"/>
        <v>3</v>
      </c>
      <c r="B214" s="2">
        <v>43060</v>
      </c>
      <c r="C214" s="3">
        <v>101</v>
      </c>
      <c r="D214" s="3">
        <v>107.5</v>
      </c>
      <c r="E214" s="3">
        <v>99.9</v>
      </c>
      <c r="F214" s="4">
        <v>107.5</v>
      </c>
      <c r="G214" s="4">
        <v>9</v>
      </c>
      <c r="H214" s="5">
        <v>0.0914</v>
      </c>
      <c r="I214" s="7">
        <v>26800</v>
      </c>
      <c r="J214" s="7">
        <v>2755987</v>
      </c>
      <c r="K214" s="3">
        <v>0</v>
      </c>
      <c r="S214" s="13">
        <f t="shared" si="20"/>
        <v>0</v>
      </c>
      <c r="T214" s="13">
        <f t="shared" si="21"/>
        <v>0</v>
      </c>
      <c r="U214" s="13">
        <f t="shared" si="22"/>
        <v>0</v>
      </c>
      <c r="V214" s="13">
        <f t="shared" si="23"/>
        <v>0</v>
      </c>
    </row>
    <row r="215" spans="1:22">
      <c r="A215" s="27">
        <f t="shared" si="19"/>
        <v>2</v>
      </c>
      <c r="B215" s="2">
        <v>43059</v>
      </c>
      <c r="C215" s="3">
        <v>94.9</v>
      </c>
      <c r="D215" s="3">
        <v>98.5</v>
      </c>
      <c r="E215" s="3">
        <v>93.5</v>
      </c>
      <c r="F215" s="4">
        <v>98.5</v>
      </c>
      <c r="G215" s="4">
        <v>4.5</v>
      </c>
      <c r="H215" s="5">
        <v>0.0479</v>
      </c>
      <c r="I215" s="7">
        <v>16949</v>
      </c>
      <c r="J215" s="7">
        <v>1632560</v>
      </c>
      <c r="K215" s="3">
        <v>0</v>
      </c>
      <c r="S215" s="13">
        <f t="shared" si="20"/>
        <v>0</v>
      </c>
      <c r="T215" s="13">
        <f t="shared" si="21"/>
        <v>0</v>
      </c>
      <c r="U215" s="13">
        <f t="shared" si="22"/>
        <v>0</v>
      </c>
      <c r="V215" s="13">
        <f t="shared" si="23"/>
        <v>0</v>
      </c>
    </row>
    <row r="216" spans="1:22">
      <c r="A216" s="27">
        <f t="shared" si="19"/>
        <v>6</v>
      </c>
      <c r="B216" s="2">
        <v>43056</v>
      </c>
      <c r="C216" s="3">
        <v>93.5</v>
      </c>
      <c r="D216" s="3">
        <v>94.8</v>
      </c>
      <c r="E216" s="3">
        <v>91.9</v>
      </c>
      <c r="F216" s="4">
        <v>94</v>
      </c>
      <c r="G216" s="4">
        <v>1.7</v>
      </c>
      <c r="H216" s="5">
        <v>0.0184</v>
      </c>
      <c r="I216" s="7">
        <v>9062</v>
      </c>
      <c r="J216" s="7">
        <v>846671</v>
      </c>
      <c r="K216" s="3">
        <v>0</v>
      </c>
      <c r="S216" s="13">
        <f t="shared" si="20"/>
        <v>0</v>
      </c>
      <c r="T216" s="13">
        <f t="shared" si="21"/>
        <v>0</v>
      </c>
      <c r="U216" s="13">
        <f t="shared" si="22"/>
        <v>0</v>
      </c>
      <c r="V216" s="13">
        <f t="shared" si="23"/>
        <v>0</v>
      </c>
    </row>
    <row r="217" spans="1:22">
      <c r="A217" s="27">
        <f t="shared" si="19"/>
        <v>5</v>
      </c>
      <c r="B217" s="2">
        <v>43055</v>
      </c>
      <c r="C217" s="3">
        <v>95</v>
      </c>
      <c r="D217" s="3">
        <v>96.1</v>
      </c>
      <c r="E217" s="3">
        <v>92.2</v>
      </c>
      <c r="F217" s="4">
        <v>92.3</v>
      </c>
      <c r="G217" s="4">
        <v>-2.2</v>
      </c>
      <c r="H217" s="5">
        <v>-0.0233</v>
      </c>
      <c r="I217" s="7">
        <v>11474</v>
      </c>
      <c r="J217" s="7">
        <v>1079786</v>
      </c>
      <c r="K217" s="3">
        <v>0</v>
      </c>
      <c r="S217" s="13">
        <f t="shared" si="20"/>
        <v>0</v>
      </c>
      <c r="T217" s="13">
        <f t="shared" si="21"/>
        <v>0</v>
      </c>
      <c r="U217" s="13">
        <f t="shared" si="22"/>
        <v>0</v>
      </c>
      <c r="V217" s="13">
        <f t="shared" si="23"/>
        <v>0</v>
      </c>
    </row>
    <row r="218" spans="1:22">
      <c r="A218" s="27">
        <f t="shared" si="19"/>
        <v>4</v>
      </c>
      <c r="B218" s="2">
        <v>43054</v>
      </c>
      <c r="C218" s="3">
        <v>92.4</v>
      </c>
      <c r="D218" s="3">
        <v>97</v>
      </c>
      <c r="E218" s="3">
        <v>91.1</v>
      </c>
      <c r="F218" s="4">
        <v>94.5</v>
      </c>
      <c r="G218" s="4">
        <v>3.5</v>
      </c>
      <c r="H218" s="5">
        <v>0.0385</v>
      </c>
      <c r="I218" s="7">
        <v>21130</v>
      </c>
      <c r="J218" s="7">
        <v>1987414</v>
      </c>
      <c r="K218" s="3">
        <v>0</v>
      </c>
      <c r="S218" s="13">
        <f t="shared" si="20"/>
        <v>0</v>
      </c>
      <c r="T218" s="13">
        <f t="shared" si="21"/>
        <v>0</v>
      </c>
      <c r="U218" s="13">
        <f t="shared" si="22"/>
        <v>0</v>
      </c>
      <c r="V218" s="13">
        <f t="shared" si="23"/>
        <v>0</v>
      </c>
    </row>
    <row r="219" spans="1:22">
      <c r="A219" s="27">
        <f t="shared" si="19"/>
        <v>3</v>
      </c>
      <c r="B219" s="2">
        <v>43053</v>
      </c>
      <c r="C219" s="3">
        <v>91</v>
      </c>
      <c r="D219" s="3">
        <v>93.1</v>
      </c>
      <c r="E219" s="3">
        <v>88.5</v>
      </c>
      <c r="F219" s="3">
        <v>91</v>
      </c>
      <c r="G219" s="3">
        <v>0</v>
      </c>
      <c r="H219" s="6">
        <v>0</v>
      </c>
      <c r="I219" s="7">
        <v>12023</v>
      </c>
      <c r="J219" s="7">
        <v>1089297</v>
      </c>
      <c r="K219" s="3">
        <v>0</v>
      </c>
      <c r="S219" s="13">
        <f t="shared" si="20"/>
        <v>0</v>
      </c>
      <c r="T219" s="13">
        <f t="shared" si="21"/>
        <v>0</v>
      </c>
      <c r="U219" s="13">
        <f t="shared" si="22"/>
        <v>0</v>
      </c>
      <c r="V219" s="13">
        <f t="shared" si="23"/>
        <v>0</v>
      </c>
    </row>
    <row r="220" spans="1:22">
      <c r="A220" s="27">
        <f t="shared" si="19"/>
        <v>2</v>
      </c>
      <c r="B220" s="2">
        <v>43052</v>
      </c>
      <c r="C220" s="3">
        <v>95.5</v>
      </c>
      <c r="D220" s="3">
        <v>97.4</v>
      </c>
      <c r="E220" s="3">
        <v>90.8</v>
      </c>
      <c r="F220" s="4">
        <v>91</v>
      </c>
      <c r="G220" s="4">
        <v>-1.1</v>
      </c>
      <c r="H220" s="5">
        <v>-0.0119</v>
      </c>
      <c r="I220" s="7">
        <v>22804</v>
      </c>
      <c r="J220" s="7">
        <v>2145228</v>
      </c>
      <c r="K220" s="3">
        <v>0</v>
      </c>
      <c r="S220" s="13">
        <f t="shared" si="20"/>
        <v>0</v>
      </c>
      <c r="T220" s="13">
        <f t="shared" si="21"/>
        <v>0</v>
      </c>
      <c r="U220" s="13">
        <f t="shared" si="22"/>
        <v>0</v>
      </c>
      <c r="V220" s="13">
        <f t="shared" si="23"/>
        <v>0</v>
      </c>
    </row>
    <row r="221" spans="1:22">
      <c r="A221" s="27">
        <f t="shared" si="19"/>
        <v>6</v>
      </c>
      <c r="B221" s="2">
        <v>43049</v>
      </c>
      <c r="C221" s="3">
        <v>85.9</v>
      </c>
      <c r="D221" s="3">
        <v>94.4</v>
      </c>
      <c r="E221" s="3">
        <v>84.7</v>
      </c>
      <c r="F221" s="4">
        <v>92.1</v>
      </c>
      <c r="G221" s="4">
        <v>6.2</v>
      </c>
      <c r="H221" s="5">
        <v>0.0722</v>
      </c>
      <c r="I221" s="7">
        <v>26197</v>
      </c>
      <c r="J221" s="7">
        <v>2358788</v>
      </c>
      <c r="K221" s="3">
        <v>0</v>
      </c>
      <c r="S221" s="13">
        <f t="shared" si="20"/>
        <v>0</v>
      </c>
      <c r="T221" s="13">
        <f t="shared" si="21"/>
        <v>0</v>
      </c>
      <c r="U221" s="13">
        <f t="shared" si="22"/>
        <v>0</v>
      </c>
      <c r="V221" s="13">
        <f t="shared" si="23"/>
        <v>0</v>
      </c>
    </row>
    <row r="222" spans="1:22">
      <c r="A222" s="27">
        <f t="shared" si="19"/>
        <v>5</v>
      </c>
      <c r="B222" s="2">
        <v>43048</v>
      </c>
      <c r="C222" s="3">
        <v>92.4</v>
      </c>
      <c r="D222" s="3">
        <v>96</v>
      </c>
      <c r="E222" s="3">
        <v>84.9</v>
      </c>
      <c r="F222" s="4">
        <v>85.9</v>
      </c>
      <c r="G222" s="4">
        <v>-6.1</v>
      </c>
      <c r="H222" s="5">
        <v>-0.0663</v>
      </c>
      <c r="I222" s="7">
        <v>39917</v>
      </c>
      <c r="J222" s="7">
        <v>3640414</v>
      </c>
      <c r="K222" s="3">
        <v>0</v>
      </c>
      <c r="S222" s="13">
        <f t="shared" si="20"/>
        <v>0</v>
      </c>
      <c r="T222" s="13">
        <f t="shared" si="21"/>
        <v>0</v>
      </c>
      <c r="U222" s="13">
        <f t="shared" si="22"/>
        <v>0</v>
      </c>
      <c r="V222" s="13">
        <f t="shared" si="23"/>
        <v>0</v>
      </c>
    </row>
    <row r="223" spans="1:22">
      <c r="A223" s="27">
        <f t="shared" si="19"/>
        <v>4</v>
      </c>
      <c r="B223" s="2">
        <v>43047</v>
      </c>
      <c r="C223" s="3">
        <v>85.2</v>
      </c>
      <c r="D223" s="3">
        <v>92</v>
      </c>
      <c r="E223" s="3">
        <v>84.5</v>
      </c>
      <c r="F223" s="4">
        <v>92</v>
      </c>
      <c r="G223" s="4">
        <v>8.3</v>
      </c>
      <c r="H223" s="5">
        <v>0.0992</v>
      </c>
      <c r="I223" s="7">
        <v>25336</v>
      </c>
      <c r="J223" s="7">
        <v>2260965</v>
      </c>
      <c r="K223" s="3">
        <v>0</v>
      </c>
      <c r="S223" s="13">
        <f t="shared" si="20"/>
        <v>0</v>
      </c>
      <c r="T223" s="13">
        <f t="shared" si="21"/>
        <v>0</v>
      </c>
      <c r="U223" s="13">
        <f t="shared" si="22"/>
        <v>0</v>
      </c>
      <c r="V223" s="13">
        <f t="shared" si="23"/>
        <v>0</v>
      </c>
    </row>
    <row r="224" spans="1:22">
      <c r="A224" s="27">
        <f t="shared" si="19"/>
        <v>3</v>
      </c>
      <c r="B224" s="2">
        <v>43046</v>
      </c>
      <c r="C224" s="3">
        <v>82</v>
      </c>
      <c r="D224" s="3">
        <v>84.2</v>
      </c>
      <c r="E224" s="3">
        <v>80</v>
      </c>
      <c r="F224" s="4">
        <v>83.7</v>
      </c>
      <c r="G224" s="4">
        <v>4.4</v>
      </c>
      <c r="H224" s="5">
        <v>0.0555</v>
      </c>
      <c r="I224" s="7">
        <v>17205</v>
      </c>
      <c r="J224" s="7">
        <v>1413144</v>
      </c>
      <c r="K224" s="3">
        <v>0</v>
      </c>
      <c r="S224" s="13">
        <f t="shared" si="20"/>
        <v>0</v>
      </c>
      <c r="T224" s="13">
        <f t="shared" si="21"/>
        <v>0</v>
      </c>
      <c r="U224" s="13">
        <f t="shared" si="22"/>
        <v>0</v>
      </c>
      <c r="V224" s="13">
        <f t="shared" si="23"/>
        <v>0</v>
      </c>
    </row>
    <row r="225" spans="1:22">
      <c r="A225" s="27">
        <f t="shared" si="19"/>
        <v>2</v>
      </c>
      <c r="B225" s="2">
        <v>43045</v>
      </c>
      <c r="C225" s="3">
        <v>78.2</v>
      </c>
      <c r="D225" s="3">
        <v>79.3</v>
      </c>
      <c r="E225" s="3">
        <v>77.3</v>
      </c>
      <c r="F225" s="4">
        <v>79.3</v>
      </c>
      <c r="G225" s="4">
        <v>2.3</v>
      </c>
      <c r="H225" s="5">
        <v>0.0299</v>
      </c>
      <c r="I225" s="7">
        <v>2881</v>
      </c>
      <c r="J225" s="7">
        <v>225190</v>
      </c>
      <c r="K225" s="3">
        <v>0</v>
      </c>
      <c r="S225" s="13">
        <f t="shared" si="20"/>
        <v>0</v>
      </c>
      <c r="T225" s="13">
        <f t="shared" si="21"/>
        <v>0</v>
      </c>
      <c r="U225" s="13">
        <f t="shared" si="22"/>
        <v>0</v>
      </c>
      <c r="V225" s="13">
        <f t="shared" si="23"/>
        <v>0</v>
      </c>
    </row>
    <row r="226" spans="1:22">
      <c r="A226" s="27">
        <f t="shared" si="19"/>
        <v>6</v>
      </c>
      <c r="B226" s="2">
        <v>43042</v>
      </c>
      <c r="C226" s="3">
        <v>78</v>
      </c>
      <c r="D226" s="3">
        <v>79.4</v>
      </c>
      <c r="E226" s="3">
        <v>76.5</v>
      </c>
      <c r="F226" s="4">
        <v>77</v>
      </c>
      <c r="G226" s="4">
        <v>0.5</v>
      </c>
      <c r="H226" s="5">
        <v>0.0065</v>
      </c>
      <c r="I226" s="7">
        <v>5861</v>
      </c>
      <c r="J226" s="7">
        <v>456850</v>
      </c>
      <c r="K226" s="3">
        <v>0</v>
      </c>
      <c r="S226" s="13">
        <f t="shared" si="20"/>
        <v>0</v>
      </c>
      <c r="T226" s="13">
        <f t="shared" si="21"/>
        <v>0</v>
      </c>
      <c r="U226" s="13">
        <f t="shared" si="22"/>
        <v>0</v>
      </c>
      <c r="V226" s="13">
        <f t="shared" si="23"/>
        <v>0</v>
      </c>
    </row>
    <row r="227" spans="1:22">
      <c r="A227" s="27">
        <f t="shared" si="19"/>
        <v>5</v>
      </c>
      <c r="B227" s="2">
        <v>43041</v>
      </c>
      <c r="C227" s="3">
        <v>74.5</v>
      </c>
      <c r="D227" s="3">
        <v>80.9</v>
      </c>
      <c r="E227" s="3">
        <v>74.3</v>
      </c>
      <c r="F227" s="4">
        <v>76.5</v>
      </c>
      <c r="G227" s="4">
        <v>2.9</v>
      </c>
      <c r="H227" s="5">
        <v>0.0394</v>
      </c>
      <c r="I227" s="7">
        <v>20227</v>
      </c>
      <c r="J227" s="7">
        <v>1593772</v>
      </c>
      <c r="K227" s="3">
        <v>0</v>
      </c>
      <c r="S227" s="13">
        <f t="shared" si="20"/>
        <v>0</v>
      </c>
      <c r="T227" s="13">
        <f t="shared" si="21"/>
        <v>0</v>
      </c>
      <c r="U227" s="13">
        <f t="shared" si="22"/>
        <v>0</v>
      </c>
      <c r="V227" s="13">
        <f t="shared" si="23"/>
        <v>0</v>
      </c>
    </row>
    <row r="228" spans="1:22">
      <c r="A228" s="27">
        <f t="shared" si="19"/>
        <v>4</v>
      </c>
      <c r="B228" s="2">
        <v>43040</v>
      </c>
      <c r="C228" s="3">
        <v>73.6</v>
      </c>
      <c r="D228" s="3">
        <v>75.2</v>
      </c>
      <c r="E228" s="3">
        <v>72.4</v>
      </c>
      <c r="F228" s="4">
        <v>73.6</v>
      </c>
      <c r="G228" s="4">
        <v>-0.2</v>
      </c>
      <c r="H228" s="5">
        <v>-0.0027</v>
      </c>
      <c r="I228" s="7">
        <v>2935</v>
      </c>
      <c r="J228" s="7">
        <v>217336</v>
      </c>
      <c r="K228" s="3">
        <v>0</v>
      </c>
      <c r="S228" s="13">
        <f t="shared" si="20"/>
        <v>0</v>
      </c>
      <c r="T228" s="13">
        <f t="shared" si="21"/>
        <v>0</v>
      </c>
      <c r="U228" s="13">
        <f t="shared" si="22"/>
        <v>0</v>
      </c>
      <c r="V228" s="13">
        <f t="shared" si="23"/>
        <v>0</v>
      </c>
    </row>
    <row r="229" spans="1:22">
      <c r="A229" s="27">
        <f t="shared" si="19"/>
        <v>3</v>
      </c>
      <c r="B229" s="2">
        <v>43039</v>
      </c>
      <c r="C229" s="3">
        <v>73</v>
      </c>
      <c r="D229" s="3">
        <v>73.8</v>
      </c>
      <c r="E229" s="3">
        <v>70.8</v>
      </c>
      <c r="F229" s="4">
        <v>73.8</v>
      </c>
      <c r="G229" s="4">
        <v>-0.7</v>
      </c>
      <c r="H229" s="5">
        <v>-0.0094</v>
      </c>
      <c r="I229" s="7">
        <v>5129</v>
      </c>
      <c r="J229" s="7">
        <v>371093</v>
      </c>
      <c r="K229" s="3">
        <v>0</v>
      </c>
      <c r="S229" s="13">
        <f t="shared" si="20"/>
        <v>0</v>
      </c>
      <c r="T229" s="13">
        <f t="shared" si="21"/>
        <v>0</v>
      </c>
      <c r="U229" s="13">
        <f t="shared" si="22"/>
        <v>0</v>
      </c>
      <c r="V229" s="13">
        <f t="shared" si="23"/>
        <v>0</v>
      </c>
    </row>
    <row r="230" spans="1:22">
      <c r="A230" s="27">
        <f t="shared" si="19"/>
        <v>2</v>
      </c>
      <c r="B230" s="2">
        <v>43038</v>
      </c>
      <c r="C230" s="3">
        <v>75.2</v>
      </c>
      <c r="D230" s="3">
        <v>75.2</v>
      </c>
      <c r="E230" s="3">
        <v>73</v>
      </c>
      <c r="F230" s="4">
        <v>74.5</v>
      </c>
      <c r="G230" s="4">
        <v>0.9</v>
      </c>
      <c r="H230" s="5">
        <v>0.0122</v>
      </c>
      <c r="I230" s="7">
        <v>2380</v>
      </c>
      <c r="J230" s="7">
        <v>176359</v>
      </c>
      <c r="K230" s="3">
        <v>0</v>
      </c>
      <c r="S230" s="13">
        <f t="shared" si="20"/>
        <v>0</v>
      </c>
      <c r="T230" s="13">
        <f t="shared" si="21"/>
        <v>0</v>
      </c>
      <c r="U230" s="13">
        <f t="shared" si="22"/>
        <v>0</v>
      </c>
      <c r="V230" s="13">
        <f t="shared" si="23"/>
        <v>0</v>
      </c>
    </row>
    <row r="231" spans="1:22">
      <c r="A231" s="27">
        <f t="shared" si="19"/>
        <v>6</v>
      </c>
      <c r="B231" s="2">
        <v>43035</v>
      </c>
      <c r="C231" s="3">
        <v>75.6</v>
      </c>
      <c r="D231" s="3">
        <v>75.9</v>
      </c>
      <c r="E231" s="3">
        <v>73.5</v>
      </c>
      <c r="F231" s="4">
        <v>73.6</v>
      </c>
      <c r="G231" s="4">
        <v>-1.2</v>
      </c>
      <c r="H231" s="5">
        <v>-0.016</v>
      </c>
      <c r="I231" s="7">
        <v>3107</v>
      </c>
      <c r="J231" s="7">
        <v>231657</v>
      </c>
      <c r="K231" s="3">
        <v>0</v>
      </c>
      <c r="S231" s="13">
        <f t="shared" si="20"/>
        <v>0</v>
      </c>
      <c r="T231" s="13">
        <f t="shared" si="21"/>
        <v>0</v>
      </c>
      <c r="U231" s="13">
        <f t="shared" si="22"/>
        <v>0</v>
      </c>
      <c r="V231" s="13">
        <f t="shared" si="23"/>
        <v>0</v>
      </c>
    </row>
    <row r="232" spans="1:22">
      <c r="A232" s="27">
        <f t="shared" si="19"/>
        <v>5</v>
      </c>
      <c r="B232" s="2">
        <v>43034</v>
      </c>
      <c r="C232" s="3">
        <v>75</v>
      </c>
      <c r="D232" s="3">
        <v>77.4</v>
      </c>
      <c r="E232" s="3">
        <v>74.3</v>
      </c>
      <c r="F232" s="4">
        <v>74.8</v>
      </c>
      <c r="G232" s="4">
        <v>1.7</v>
      </c>
      <c r="H232" s="5">
        <v>0.0233</v>
      </c>
      <c r="I232" s="7">
        <v>6211</v>
      </c>
      <c r="J232" s="7">
        <v>468395</v>
      </c>
      <c r="K232" s="3">
        <v>0</v>
      </c>
      <c r="S232" s="13">
        <f t="shared" si="20"/>
        <v>0</v>
      </c>
      <c r="T232" s="13">
        <f t="shared" si="21"/>
        <v>0</v>
      </c>
      <c r="U232" s="13">
        <f t="shared" si="22"/>
        <v>0</v>
      </c>
      <c r="V232" s="13">
        <f t="shared" si="23"/>
        <v>0</v>
      </c>
    </row>
    <row r="233" spans="1:22">
      <c r="A233" s="27">
        <f t="shared" si="19"/>
        <v>4</v>
      </c>
      <c r="B233" s="2">
        <v>43033</v>
      </c>
      <c r="C233" s="3">
        <v>75</v>
      </c>
      <c r="D233" s="3">
        <v>76.3</v>
      </c>
      <c r="E233" s="3">
        <v>73.1</v>
      </c>
      <c r="F233" s="4">
        <v>73.1</v>
      </c>
      <c r="G233" s="4">
        <v>-2</v>
      </c>
      <c r="H233" s="5">
        <v>-0.0266</v>
      </c>
      <c r="I233" s="7">
        <v>4555</v>
      </c>
      <c r="J233" s="7">
        <v>339831</v>
      </c>
      <c r="K233" s="3">
        <v>0</v>
      </c>
      <c r="S233" s="13">
        <f t="shared" si="20"/>
        <v>0</v>
      </c>
      <c r="T233" s="13">
        <f t="shared" si="21"/>
        <v>0</v>
      </c>
      <c r="U233" s="13">
        <f t="shared" si="22"/>
        <v>0</v>
      </c>
      <c r="V233" s="13">
        <f t="shared" si="23"/>
        <v>0</v>
      </c>
    </row>
    <row r="234" spans="1:22">
      <c r="A234" s="27">
        <f t="shared" si="19"/>
        <v>3</v>
      </c>
      <c r="B234" s="2">
        <v>43032</v>
      </c>
      <c r="C234" s="3">
        <v>72.3</v>
      </c>
      <c r="D234" s="3">
        <v>77.4</v>
      </c>
      <c r="E234" s="3">
        <v>72.3</v>
      </c>
      <c r="F234" s="4">
        <v>75.1</v>
      </c>
      <c r="G234" s="4">
        <v>3.4</v>
      </c>
      <c r="H234" s="5">
        <v>0.0474</v>
      </c>
      <c r="I234" s="7">
        <v>8916</v>
      </c>
      <c r="J234" s="7">
        <v>670659</v>
      </c>
      <c r="K234" s="3">
        <v>0</v>
      </c>
      <c r="S234" s="13">
        <f t="shared" si="20"/>
        <v>0</v>
      </c>
      <c r="T234" s="13">
        <f t="shared" si="21"/>
        <v>0</v>
      </c>
      <c r="U234" s="13">
        <f t="shared" si="22"/>
        <v>0</v>
      </c>
      <c r="V234" s="13">
        <f t="shared" si="23"/>
        <v>0</v>
      </c>
    </row>
    <row r="235" spans="1:22">
      <c r="A235" s="27">
        <f t="shared" si="19"/>
        <v>2</v>
      </c>
      <c r="B235" s="2">
        <v>43031</v>
      </c>
      <c r="C235" s="3">
        <v>71.5</v>
      </c>
      <c r="D235" s="3">
        <v>72.8</v>
      </c>
      <c r="E235" s="3">
        <v>67.9</v>
      </c>
      <c r="F235" s="4">
        <v>71.7</v>
      </c>
      <c r="G235" s="4">
        <v>-1.2</v>
      </c>
      <c r="H235" s="5">
        <v>-0.0165</v>
      </c>
      <c r="I235" s="7">
        <v>10107</v>
      </c>
      <c r="J235" s="7">
        <v>710536</v>
      </c>
      <c r="K235" s="3">
        <v>0</v>
      </c>
      <c r="S235" s="13">
        <f t="shared" si="20"/>
        <v>0</v>
      </c>
      <c r="T235" s="13">
        <f t="shared" si="21"/>
        <v>0</v>
      </c>
      <c r="U235" s="13">
        <f t="shared" si="22"/>
        <v>0</v>
      </c>
      <c r="V235" s="13">
        <f t="shared" si="23"/>
        <v>0</v>
      </c>
    </row>
    <row r="236" spans="1:22">
      <c r="A236" s="27">
        <f t="shared" si="19"/>
        <v>6</v>
      </c>
      <c r="B236" s="2">
        <v>43028</v>
      </c>
      <c r="C236" s="3">
        <v>75</v>
      </c>
      <c r="D236" s="3">
        <v>75.2</v>
      </c>
      <c r="E236" s="3">
        <v>72.2</v>
      </c>
      <c r="F236" s="4">
        <v>72.9</v>
      </c>
      <c r="G236" s="4">
        <v>-3</v>
      </c>
      <c r="H236" s="5">
        <v>-0.0395</v>
      </c>
      <c r="I236" s="7">
        <v>5309</v>
      </c>
      <c r="J236" s="7">
        <v>392084</v>
      </c>
      <c r="K236" s="3">
        <v>0</v>
      </c>
      <c r="S236" s="13">
        <f t="shared" si="20"/>
        <v>0</v>
      </c>
      <c r="T236" s="13">
        <f t="shared" si="21"/>
        <v>0</v>
      </c>
      <c r="U236" s="13">
        <f t="shared" si="22"/>
        <v>0</v>
      </c>
      <c r="V236" s="13">
        <f t="shared" si="23"/>
        <v>0</v>
      </c>
    </row>
    <row r="237" spans="1:22">
      <c r="A237" s="27">
        <f t="shared" si="19"/>
        <v>5</v>
      </c>
      <c r="B237" s="2">
        <v>43027</v>
      </c>
      <c r="C237" s="3">
        <v>75.2</v>
      </c>
      <c r="D237" s="3">
        <v>76.7</v>
      </c>
      <c r="E237" s="3">
        <v>73.4</v>
      </c>
      <c r="F237" s="4">
        <v>75.9</v>
      </c>
      <c r="G237" s="4">
        <v>-0.3</v>
      </c>
      <c r="H237" s="5">
        <v>-0.0039</v>
      </c>
      <c r="I237" s="7">
        <v>8127</v>
      </c>
      <c r="J237" s="7">
        <v>607984</v>
      </c>
      <c r="K237" s="3">
        <v>0</v>
      </c>
      <c r="S237" s="13">
        <f t="shared" si="20"/>
        <v>0</v>
      </c>
      <c r="T237" s="13">
        <f t="shared" si="21"/>
        <v>0</v>
      </c>
      <c r="U237" s="13">
        <f t="shared" si="22"/>
        <v>0</v>
      </c>
      <c r="V237" s="13">
        <f t="shared" si="23"/>
        <v>0</v>
      </c>
    </row>
    <row r="238" spans="1:22">
      <c r="A238" s="27">
        <f t="shared" si="19"/>
        <v>4</v>
      </c>
      <c r="B238" s="2">
        <v>43026</v>
      </c>
      <c r="C238" s="3">
        <v>79.7</v>
      </c>
      <c r="D238" s="3">
        <v>80.4</v>
      </c>
      <c r="E238" s="3">
        <v>75.7</v>
      </c>
      <c r="F238" s="4">
        <v>76.2</v>
      </c>
      <c r="G238" s="4">
        <v>-3.6</v>
      </c>
      <c r="H238" s="5">
        <v>-0.0451</v>
      </c>
      <c r="I238" s="7">
        <v>7956</v>
      </c>
      <c r="J238" s="7">
        <v>615828</v>
      </c>
      <c r="K238" s="3">
        <v>0</v>
      </c>
      <c r="S238" s="13">
        <f t="shared" si="20"/>
        <v>0</v>
      </c>
      <c r="T238" s="13">
        <f t="shared" si="21"/>
        <v>0</v>
      </c>
      <c r="U238" s="13">
        <f t="shared" si="22"/>
        <v>0</v>
      </c>
      <c r="V238" s="13">
        <f t="shared" si="23"/>
        <v>0</v>
      </c>
    </row>
    <row r="239" spans="1:22">
      <c r="A239" s="27">
        <f t="shared" si="19"/>
        <v>3</v>
      </c>
      <c r="B239" s="2">
        <v>43025</v>
      </c>
      <c r="C239" s="3">
        <v>80.7</v>
      </c>
      <c r="D239" s="3">
        <v>81.1</v>
      </c>
      <c r="E239" s="3">
        <v>79.5</v>
      </c>
      <c r="F239" s="4">
        <v>79.8</v>
      </c>
      <c r="G239" s="4">
        <v>-1.5</v>
      </c>
      <c r="H239" s="5">
        <v>-0.0185</v>
      </c>
      <c r="I239" s="7">
        <v>3075</v>
      </c>
      <c r="J239" s="7">
        <v>246216</v>
      </c>
      <c r="K239" s="3">
        <v>0</v>
      </c>
      <c r="S239" s="13">
        <f t="shared" si="20"/>
        <v>0</v>
      </c>
      <c r="T239" s="13">
        <f t="shared" si="21"/>
        <v>0</v>
      </c>
      <c r="U239" s="13">
        <f t="shared" si="22"/>
        <v>0</v>
      </c>
      <c r="V239" s="13">
        <f t="shared" si="23"/>
        <v>0</v>
      </c>
    </row>
    <row r="240" spans="1:22">
      <c r="A240" s="27">
        <f t="shared" si="19"/>
        <v>2</v>
      </c>
      <c r="B240" s="2">
        <v>43024</v>
      </c>
      <c r="C240" s="3">
        <v>81.9</v>
      </c>
      <c r="D240" s="3">
        <v>82.4</v>
      </c>
      <c r="E240" s="3">
        <v>80.6</v>
      </c>
      <c r="F240" s="4">
        <v>81.3</v>
      </c>
      <c r="G240" s="4">
        <v>0.2</v>
      </c>
      <c r="H240" s="5">
        <v>0.0025</v>
      </c>
      <c r="I240" s="7">
        <v>3102</v>
      </c>
      <c r="J240" s="7">
        <v>252637</v>
      </c>
      <c r="K240" s="3">
        <v>0</v>
      </c>
      <c r="S240" s="13">
        <f t="shared" si="20"/>
        <v>0</v>
      </c>
      <c r="T240" s="13">
        <f t="shared" si="21"/>
        <v>0</v>
      </c>
      <c r="U240" s="13">
        <f t="shared" si="22"/>
        <v>0</v>
      </c>
      <c r="V240" s="13">
        <f t="shared" si="23"/>
        <v>0</v>
      </c>
    </row>
    <row r="241" spans="1:22">
      <c r="A241" s="27">
        <f t="shared" si="19"/>
        <v>6</v>
      </c>
      <c r="B241" s="2">
        <v>43021</v>
      </c>
      <c r="C241" s="3">
        <v>83.4</v>
      </c>
      <c r="D241" s="3">
        <v>83.9</v>
      </c>
      <c r="E241" s="3">
        <v>81</v>
      </c>
      <c r="F241" s="4">
        <v>81.1</v>
      </c>
      <c r="G241" s="4">
        <v>-1.2</v>
      </c>
      <c r="H241" s="5">
        <v>-0.0146</v>
      </c>
      <c r="I241" s="7">
        <v>7391</v>
      </c>
      <c r="J241" s="7">
        <v>608878</v>
      </c>
      <c r="K241" s="3">
        <v>0</v>
      </c>
      <c r="S241" s="13">
        <f t="shared" si="20"/>
        <v>0</v>
      </c>
      <c r="T241" s="13">
        <f t="shared" si="21"/>
        <v>0</v>
      </c>
      <c r="U241" s="13">
        <f t="shared" si="22"/>
        <v>0</v>
      </c>
      <c r="V241" s="13">
        <f t="shared" si="23"/>
        <v>0</v>
      </c>
    </row>
    <row r="242" spans="1:22">
      <c r="A242" s="27">
        <f t="shared" si="19"/>
        <v>5</v>
      </c>
      <c r="B242" s="2">
        <v>43020</v>
      </c>
      <c r="C242" s="3">
        <v>78.7</v>
      </c>
      <c r="D242" s="3">
        <v>82.3</v>
      </c>
      <c r="E242" s="3">
        <v>78.5</v>
      </c>
      <c r="F242" s="4">
        <v>82.3</v>
      </c>
      <c r="G242" s="4">
        <v>3.3</v>
      </c>
      <c r="H242" s="5">
        <v>0.0418</v>
      </c>
      <c r="I242" s="7">
        <v>7295</v>
      </c>
      <c r="J242" s="7">
        <v>586364</v>
      </c>
      <c r="K242" s="3">
        <v>0</v>
      </c>
      <c r="S242" s="13">
        <f t="shared" si="20"/>
        <v>0</v>
      </c>
      <c r="T242" s="13">
        <f t="shared" si="21"/>
        <v>0</v>
      </c>
      <c r="U242" s="13">
        <f t="shared" si="22"/>
        <v>0</v>
      </c>
      <c r="V242" s="13">
        <f t="shared" si="23"/>
        <v>0</v>
      </c>
    </row>
    <row r="243" spans="1:22">
      <c r="A243" s="27">
        <f t="shared" si="19"/>
        <v>4</v>
      </c>
      <c r="B243" s="2">
        <v>43019</v>
      </c>
      <c r="C243" s="3">
        <v>83</v>
      </c>
      <c r="D243" s="3">
        <v>84</v>
      </c>
      <c r="E243" s="3">
        <v>78.7</v>
      </c>
      <c r="F243" s="4">
        <v>79</v>
      </c>
      <c r="G243" s="4">
        <v>-3.3</v>
      </c>
      <c r="H243" s="5">
        <v>-0.0401</v>
      </c>
      <c r="I243" s="7">
        <v>8848</v>
      </c>
      <c r="J243" s="7">
        <v>714199</v>
      </c>
      <c r="K243" s="3">
        <v>0</v>
      </c>
      <c r="S243" s="13">
        <f t="shared" si="20"/>
        <v>0</v>
      </c>
      <c r="T243" s="13">
        <f t="shared" si="21"/>
        <v>0</v>
      </c>
      <c r="U243" s="13">
        <f t="shared" si="22"/>
        <v>0</v>
      </c>
      <c r="V243" s="13">
        <f t="shared" si="23"/>
        <v>0</v>
      </c>
    </row>
    <row r="244" spans="1:22">
      <c r="A244" s="27">
        <f t="shared" si="19"/>
        <v>6</v>
      </c>
      <c r="B244" s="2">
        <v>43014</v>
      </c>
      <c r="C244" s="3">
        <v>82.5</v>
      </c>
      <c r="D244" s="3">
        <v>84.6</v>
      </c>
      <c r="E244" s="3">
        <v>80.7</v>
      </c>
      <c r="F244" s="4">
        <v>82.3</v>
      </c>
      <c r="G244" s="4">
        <v>0.8</v>
      </c>
      <c r="H244" s="5">
        <v>0.0098</v>
      </c>
      <c r="I244" s="7">
        <v>9372</v>
      </c>
      <c r="J244" s="7">
        <v>778669</v>
      </c>
      <c r="K244" s="3">
        <v>0</v>
      </c>
      <c r="S244" s="13">
        <f t="shared" si="20"/>
        <v>0</v>
      </c>
      <c r="T244" s="13">
        <f t="shared" si="21"/>
        <v>0</v>
      </c>
      <c r="U244" s="13">
        <f t="shared" si="22"/>
        <v>0</v>
      </c>
      <c r="V244" s="13">
        <f t="shared" si="23"/>
        <v>0</v>
      </c>
    </row>
    <row r="245" spans="1:22">
      <c r="A245" s="27">
        <f t="shared" si="19"/>
        <v>5</v>
      </c>
      <c r="B245" s="2">
        <v>43013</v>
      </c>
      <c r="C245" s="3">
        <v>79</v>
      </c>
      <c r="D245" s="3">
        <v>82.9</v>
      </c>
      <c r="E245" s="3">
        <v>77</v>
      </c>
      <c r="F245" s="4">
        <v>81.5</v>
      </c>
      <c r="G245" s="4">
        <v>-0.9</v>
      </c>
      <c r="H245" s="5">
        <v>-0.0109</v>
      </c>
      <c r="I245" s="7">
        <v>8350</v>
      </c>
      <c r="J245" s="7">
        <v>670029</v>
      </c>
      <c r="K245" s="3">
        <v>0</v>
      </c>
      <c r="S245" s="13">
        <f t="shared" si="20"/>
        <v>0</v>
      </c>
      <c r="T245" s="13">
        <f t="shared" si="21"/>
        <v>0</v>
      </c>
      <c r="U245" s="13">
        <f t="shared" si="22"/>
        <v>0</v>
      </c>
      <c r="V245" s="13">
        <f t="shared" si="23"/>
        <v>0</v>
      </c>
    </row>
    <row r="246" spans="1:22">
      <c r="A246" s="27">
        <f t="shared" si="19"/>
        <v>3</v>
      </c>
      <c r="B246" s="2">
        <v>43011</v>
      </c>
      <c r="C246" s="3">
        <v>83.3</v>
      </c>
      <c r="D246" s="3">
        <v>84.1</v>
      </c>
      <c r="E246" s="3">
        <v>80.2</v>
      </c>
      <c r="F246" s="4">
        <v>82.4</v>
      </c>
      <c r="G246" s="4">
        <v>-1.3</v>
      </c>
      <c r="H246" s="5">
        <v>-0.0155</v>
      </c>
      <c r="I246" s="7">
        <v>8874</v>
      </c>
      <c r="J246" s="7">
        <v>728850</v>
      </c>
      <c r="K246" s="3">
        <v>0</v>
      </c>
      <c r="S246" s="13">
        <f t="shared" si="20"/>
        <v>0</v>
      </c>
      <c r="T246" s="13">
        <f t="shared" si="21"/>
        <v>0</v>
      </c>
      <c r="U246" s="13">
        <f t="shared" si="22"/>
        <v>0</v>
      </c>
      <c r="V246" s="13">
        <f t="shared" si="23"/>
        <v>0</v>
      </c>
    </row>
    <row r="247" spans="1:22">
      <c r="A247" s="27">
        <f t="shared" si="19"/>
        <v>2</v>
      </c>
      <c r="B247" s="2">
        <v>43010</v>
      </c>
      <c r="C247" s="3">
        <v>81</v>
      </c>
      <c r="D247" s="3">
        <v>83.7</v>
      </c>
      <c r="E247" s="3">
        <v>79.3</v>
      </c>
      <c r="F247" s="4">
        <v>83.7</v>
      </c>
      <c r="G247" s="4">
        <v>4.5</v>
      </c>
      <c r="H247" s="5">
        <v>0.0568</v>
      </c>
      <c r="I247" s="7">
        <v>9708</v>
      </c>
      <c r="J247" s="7">
        <v>792154</v>
      </c>
      <c r="K247" s="3">
        <v>0</v>
      </c>
      <c r="S247" s="13">
        <f t="shared" si="20"/>
        <v>0</v>
      </c>
      <c r="T247" s="13">
        <f t="shared" si="21"/>
        <v>0</v>
      </c>
      <c r="U247" s="13">
        <f t="shared" si="22"/>
        <v>0</v>
      </c>
      <c r="V247" s="13">
        <f t="shared" si="23"/>
        <v>0</v>
      </c>
    </row>
    <row r="248" spans="1:22">
      <c r="A248" s="27">
        <f t="shared" si="19"/>
        <v>7</v>
      </c>
      <c r="B248" s="2">
        <v>43008</v>
      </c>
      <c r="C248" s="3">
        <v>77.6</v>
      </c>
      <c r="D248" s="3">
        <v>80.2</v>
      </c>
      <c r="E248" s="3">
        <v>77.5</v>
      </c>
      <c r="F248" s="4">
        <v>79.2</v>
      </c>
      <c r="G248" s="4">
        <v>2.3</v>
      </c>
      <c r="H248" s="5">
        <v>0.0299</v>
      </c>
      <c r="I248" s="7">
        <v>6054</v>
      </c>
      <c r="J248" s="7">
        <v>479161</v>
      </c>
      <c r="K248" s="3">
        <v>0</v>
      </c>
      <c r="S248" s="13">
        <f t="shared" si="20"/>
        <v>0</v>
      </c>
      <c r="T248" s="13">
        <f t="shared" si="21"/>
        <v>0</v>
      </c>
      <c r="U248" s="13">
        <f t="shared" si="22"/>
        <v>0</v>
      </c>
      <c r="V248" s="13">
        <f t="shared" si="23"/>
        <v>0</v>
      </c>
    </row>
    <row r="249" spans="1:22">
      <c r="A249" s="27">
        <f t="shared" si="19"/>
        <v>6</v>
      </c>
      <c r="B249" s="2">
        <v>43007</v>
      </c>
      <c r="C249" s="3">
        <v>79.6</v>
      </c>
      <c r="D249" s="3">
        <v>79.6</v>
      </c>
      <c r="E249" s="3">
        <v>72.6</v>
      </c>
      <c r="F249" s="4">
        <v>76.9</v>
      </c>
      <c r="G249" s="4">
        <v>-3.1</v>
      </c>
      <c r="H249" s="5">
        <v>-0.0387</v>
      </c>
      <c r="I249" s="7">
        <v>9445</v>
      </c>
      <c r="J249" s="7">
        <v>719996</v>
      </c>
      <c r="K249" s="3">
        <v>0</v>
      </c>
      <c r="S249" s="13">
        <f t="shared" si="20"/>
        <v>0</v>
      </c>
      <c r="T249" s="13">
        <f t="shared" si="21"/>
        <v>0</v>
      </c>
      <c r="U249" s="13">
        <f t="shared" si="22"/>
        <v>0</v>
      </c>
      <c r="V249" s="13">
        <f t="shared" si="23"/>
        <v>0</v>
      </c>
    </row>
    <row r="250" spans="1:22">
      <c r="A250" s="27">
        <f t="shared" si="19"/>
        <v>5</v>
      </c>
      <c r="B250" s="2">
        <v>43006</v>
      </c>
      <c r="C250" s="3">
        <v>79.1</v>
      </c>
      <c r="D250" s="3">
        <v>82</v>
      </c>
      <c r="E250" s="3">
        <v>78</v>
      </c>
      <c r="F250" s="4">
        <v>80</v>
      </c>
      <c r="G250" s="4">
        <v>3.7</v>
      </c>
      <c r="H250" s="5">
        <v>0.0485</v>
      </c>
      <c r="I250" s="7">
        <v>14094</v>
      </c>
      <c r="J250" s="7">
        <v>1126935</v>
      </c>
      <c r="K250" s="3">
        <v>0</v>
      </c>
      <c r="S250" s="13">
        <f t="shared" si="20"/>
        <v>0</v>
      </c>
      <c r="T250" s="13">
        <f t="shared" si="21"/>
        <v>0</v>
      </c>
      <c r="U250" s="13">
        <f t="shared" si="22"/>
        <v>0</v>
      </c>
      <c r="V250" s="13">
        <f t="shared" si="23"/>
        <v>0</v>
      </c>
    </row>
    <row r="251" spans="1:22">
      <c r="A251" s="27">
        <f t="shared" si="19"/>
        <v>4</v>
      </c>
      <c r="B251" s="2">
        <v>43005</v>
      </c>
      <c r="C251" s="3">
        <v>75.5</v>
      </c>
      <c r="D251" s="3">
        <v>76.3</v>
      </c>
      <c r="E251" s="3">
        <v>75.5</v>
      </c>
      <c r="F251" s="4">
        <v>76.3</v>
      </c>
      <c r="G251" s="4">
        <v>6.9</v>
      </c>
      <c r="H251" s="5">
        <v>0.0994</v>
      </c>
      <c r="I251" s="7">
        <v>3023</v>
      </c>
      <c r="J251" s="7">
        <v>229723</v>
      </c>
      <c r="K251" s="3">
        <v>0</v>
      </c>
      <c r="S251" s="13">
        <f t="shared" si="20"/>
        <v>0</v>
      </c>
      <c r="T251" s="13">
        <f t="shared" si="21"/>
        <v>0</v>
      </c>
      <c r="U251" s="13">
        <f t="shared" si="22"/>
        <v>0</v>
      </c>
      <c r="V251" s="13">
        <f t="shared" si="23"/>
        <v>0</v>
      </c>
    </row>
    <row r="252" spans="1:22">
      <c r="A252" s="27">
        <f t="shared" si="19"/>
        <v>3</v>
      </c>
      <c r="B252" s="2">
        <v>43004</v>
      </c>
      <c r="C252" s="3">
        <v>71</v>
      </c>
      <c r="D252" s="3">
        <v>74.3</v>
      </c>
      <c r="E252" s="3">
        <v>68.7</v>
      </c>
      <c r="F252" s="4">
        <v>69.4</v>
      </c>
      <c r="G252" s="4">
        <v>-2.7</v>
      </c>
      <c r="H252" s="5">
        <v>-0.0374</v>
      </c>
      <c r="I252" s="7">
        <v>11480</v>
      </c>
      <c r="J252" s="7">
        <v>820887</v>
      </c>
      <c r="K252" s="3">
        <v>0</v>
      </c>
      <c r="S252" s="13">
        <f t="shared" si="20"/>
        <v>0</v>
      </c>
      <c r="T252" s="13">
        <f t="shared" si="21"/>
        <v>0</v>
      </c>
      <c r="U252" s="13">
        <f t="shared" si="22"/>
        <v>0</v>
      </c>
      <c r="V252" s="13">
        <f t="shared" si="23"/>
        <v>0</v>
      </c>
    </row>
    <row r="253" spans="1:22">
      <c r="A253" s="27">
        <f t="shared" si="19"/>
        <v>2</v>
      </c>
      <c r="B253" s="2">
        <v>43003</v>
      </c>
      <c r="C253" s="3">
        <v>79.2</v>
      </c>
      <c r="D253" s="3">
        <v>79.4</v>
      </c>
      <c r="E253" s="3">
        <v>72.1</v>
      </c>
      <c r="F253" s="4">
        <v>72.1</v>
      </c>
      <c r="G253" s="4">
        <v>-8</v>
      </c>
      <c r="H253" s="5">
        <v>-0.0999</v>
      </c>
      <c r="I253" s="7">
        <v>10256</v>
      </c>
      <c r="J253" s="7">
        <v>760746</v>
      </c>
      <c r="K253" s="3">
        <v>0</v>
      </c>
      <c r="S253" s="13">
        <f t="shared" si="20"/>
        <v>0</v>
      </c>
      <c r="T253" s="13">
        <f t="shared" si="21"/>
        <v>0</v>
      </c>
      <c r="U253" s="13">
        <f t="shared" si="22"/>
        <v>0</v>
      </c>
      <c r="V253" s="13">
        <f t="shared" si="23"/>
        <v>0</v>
      </c>
    </row>
    <row r="254" spans="1:22">
      <c r="A254" s="27">
        <f t="shared" si="19"/>
        <v>6</v>
      </c>
      <c r="B254" s="2">
        <v>43000</v>
      </c>
      <c r="C254" s="3">
        <v>82.8</v>
      </c>
      <c r="D254" s="3">
        <v>83.9</v>
      </c>
      <c r="E254" s="3">
        <v>79</v>
      </c>
      <c r="F254" s="4">
        <v>80.1</v>
      </c>
      <c r="G254" s="4">
        <v>-2.8</v>
      </c>
      <c r="H254" s="5">
        <v>-0.0338</v>
      </c>
      <c r="I254" s="7">
        <v>8670</v>
      </c>
      <c r="J254" s="7">
        <v>704718</v>
      </c>
      <c r="K254" s="3">
        <v>0</v>
      </c>
      <c r="S254" s="13">
        <f t="shared" si="20"/>
        <v>0</v>
      </c>
      <c r="T254" s="13">
        <f t="shared" si="21"/>
        <v>0</v>
      </c>
      <c r="U254" s="13">
        <f t="shared" si="22"/>
        <v>0</v>
      </c>
      <c r="V254" s="13">
        <f t="shared" si="23"/>
        <v>0</v>
      </c>
    </row>
    <row r="255" spans="1:22">
      <c r="A255" s="27">
        <f t="shared" si="19"/>
        <v>5</v>
      </c>
      <c r="B255" s="2">
        <v>42999</v>
      </c>
      <c r="C255" s="3">
        <v>80.2</v>
      </c>
      <c r="D255" s="3">
        <v>83.5</v>
      </c>
      <c r="E255" s="3">
        <v>75.7</v>
      </c>
      <c r="F255" s="4">
        <v>82.9</v>
      </c>
      <c r="G255" s="4">
        <v>6.9</v>
      </c>
      <c r="H255" s="5">
        <v>0.0908</v>
      </c>
      <c r="I255" s="7">
        <v>19466</v>
      </c>
      <c r="J255" s="7">
        <v>1560260</v>
      </c>
      <c r="K255" s="3">
        <v>0</v>
      </c>
      <c r="S255" s="13">
        <f t="shared" si="20"/>
        <v>0</v>
      </c>
      <c r="T255" s="13">
        <f t="shared" si="21"/>
        <v>0</v>
      </c>
      <c r="U255" s="13">
        <f t="shared" si="22"/>
        <v>0</v>
      </c>
      <c r="V255" s="13">
        <f t="shared" si="23"/>
        <v>0</v>
      </c>
    </row>
    <row r="256" spans="1:22">
      <c r="A256" s="27">
        <f t="shared" si="19"/>
        <v>4</v>
      </c>
      <c r="B256" s="2">
        <v>42998</v>
      </c>
      <c r="C256" s="3">
        <v>76.2</v>
      </c>
      <c r="D256" s="3">
        <v>78.1</v>
      </c>
      <c r="E256" s="3">
        <v>75</v>
      </c>
      <c r="F256" s="4">
        <v>76</v>
      </c>
      <c r="G256" s="4">
        <v>1.2</v>
      </c>
      <c r="H256" s="5">
        <v>0.016</v>
      </c>
      <c r="I256" s="7">
        <v>1967</v>
      </c>
      <c r="J256" s="7">
        <v>150271</v>
      </c>
      <c r="K256" s="3">
        <v>0</v>
      </c>
      <c r="S256" s="13">
        <f t="shared" si="20"/>
        <v>0</v>
      </c>
      <c r="T256" s="13">
        <f t="shared" si="21"/>
        <v>0</v>
      </c>
      <c r="U256" s="13">
        <f t="shared" si="22"/>
        <v>0</v>
      </c>
      <c r="V256" s="13">
        <f t="shared" si="23"/>
        <v>0</v>
      </c>
    </row>
    <row r="257" spans="1:22">
      <c r="A257" s="27">
        <f t="shared" si="19"/>
        <v>3</v>
      </c>
      <c r="B257" s="2">
        <v>42997</v>
      </c>
      <c r="C257" s="3">
        <v>75</v>
      </c>
      <c r="D257" s="3">
        <v>75</v>
      </c>
      <c r="E257" s="3">
        <v>72.6</v>
      </c>
      <c r="F257" s="4">
        <v>74.8</v>
      </c>
      <c r="G257" s="4">
        <v>0.8</v>
      </c>
      <c r="H257" s="5">
        <v>0.0108</v>
      </c>
      <c r="I257" s="7">
        <v>2367</v>
      </c>
      <c r="J257" s="7">
        <v>176109</v>
      </c>
      <c r="K257" s="3">
        <v>0</v>
      </c>
      <c r="S257" s="13">
        <f t="shared" si="20"/>
        <v>0</v>
      </c>
      <c r="T257" s="13">
        <f t="shared" si="21"/>
        <v>0</v>
      </c>
      <c r="U257" s="13">
        <f t="shared" si="22"/>
        <v>0</v>
      </c>
      <c r="V257" s="13">
        <f t="shared" si="23"/>
        <v>0</v>
      </c>
    </row>
    <row r="258" spans="1:22">
      <c r="A258" s="27">
        <f t="shared" si="19"/>
        <v>2</v>
      </c>
      <c r="B258" s="2">
        <v>42996</v>
      </c>
      <c r="C258" s="3">
        <v>67.3</v>
      </c>
      <c r="D258" s="3">
        <v>74</v>
      </c>
      <c r="E258" s="3">
        <v>67.3</v>
      </c>
      <c r="F258" s="4">
        <v>74</v>
      </c>
      <c r="G258" s="4">
        <v>6.7</v>
      </c>
      <c r="H258" s="5">
        <v>0.0996</v>
      </c>
      <c r="I258" s="7">
        <v>2285</v>
      </c>
      <c r="J258" s="7">
        <v>160619</v>
      </c>
      <c r="K258" s="3">
        <v>0</v>
      </c>
      <c r="S258" s="13">
        <f t="shared" si="20"/>
        <v>0</v>
      </c>
      <c r="T258" s="13">
        <f t="shared" si="21"/>
        <v>0</v>
      </c>
      <c r="U258" s="13">
        <f t="shared" si="22"/>
        <v>0</v>
      </c>
      <c r="V258" s="13">
        <f t="shared" si="23"/>
        <v>0</v>
      </c>
    </row>
    <row r="259" spans="1:22">
      <c r="A259" s="27">
        <f t="shared" si="19"/>
        <v>6</v>
      </c>
      <c r="B259" s="2">
        <v>42993</v>
      </c>
      <c r="C259" s="3">
        <v>67.5</v>
      </c>
      <c r="D259" s="3">
        <v>70</v>
      </c>
      <c r="E259" s="3">
        <v>67.3</v>
      </c>
      <c r="F259" s="4">
        <v>67.3</v>
      </c>
      <c r="G259" s="4">
        <v>0.7</v>
      </c>
      <c r="H259" s="5">
        <v>0.0105</v>
      </c>
      <c r="I259" s="7">
        <v>2736</v>
      </c>
      <c r="J259" s="7">
        <v>189284</v>
      </c>
      <c r="K259" s="3">
        <v>0</v>
      </c>
      <c r="S259" s="13">
        <f t="shared" si="20"/>
        <v>0</v>
      </c>
      <c r="T259" s="13">
        <f t="shared" si="21"/>
        <v>0</v>
      </c>
      <c r="U259" s="13">
        <f t="shared" si="22"/>
        <v>0</v>
      </c>
      <c r="V259" s="13">
        <f t="shared" si="23"/>
        <v>0</v>
      </c>
    </row>
    <row r="260" spans="1:22">
      <c r="A260" s="27">
        <f t="shared" si="19"/>
        <v>5</v>
      </c>
      <c r="B260" s="2">
        <v>42992</v>
      </c>
      <c r="C260" s="3">
        <v>65</v>
      </c>
      <c r="D260" s="3">
        <v>67</v>
      </c>
      <c r="E260" s="3">
        <v>64.9</v>
      </c>
      <c r="F260" s="4">
        <v>66.6</v>
      </c>
      <c r="G260" s="4">
        <v>2.6</v>
      </c>
      <c r="H260" s="5">
        <v>0.0406</v>
      </c>
      <c r="I260" s="7">
        <v>2457</v>
      </c>
      <c r="J260" s="7">
        <v>161961</v>
      </c>
      <c r="K260" s="3">
        <v>0</v>
      </c>
      <c r="S260" s="13">
        <f t="shared" si="20"/>
        <v>0</v>
      </c>
      <c r="T260" s="13">
        <f t="shared" si="21"/>
        <v>0</v>
      </c>
      <c r="U260" s="13">
        <f t="shared" si="22"/>
        <v>0</v>
      </c>
      <c r="V260" s="13">
        <f t="shared" si="23"/>
        <v>0</v>
      </c>
    </row>
    <row r="261" spans="1:22">
      <c r="A261" s="27">
        <f t="shared" ref="A261:A324" si="24">WEEKDAY(B261,1)</f>
        <v>4</v>
      </c>
      <c r="B261" s="2">
        <v>42991</v>
      </c>
      <c r="C261" s="3">
        <v>64</v>
      </c>
      <c r="D261" s="3">
        <v>64</v>
      </c>
      <c r="E261" s="3">
        <v>61.2</v>
      </c>
      <c r="F261" s="4">
        <v>64</v>
      </c>
      <c r="G261" s="4">
        <v>1</v>
      </c>
      <c r="H261" s="5">
        <v>0.0159</v>
      </c>
      <c r="I261" s="7">
        <v>1535</v>
      </c>
      <c r="J261" s="7">
        <v>96441</v>
      </c>
      <c r="K261" s="3">
        <v>0</v>
      </c>
      <c r="S261" s="13">
        <f t="shared" ref="S261:S324" si="25">SUM(Q261:Q265)/5</f>
        <v>0</v>
      </c>
      <c r="T261" s="13">
        <f t="shared" ref="T261:T324" si="26">SUM(Q261:Q270)/10</f>
        <v>0</v>
      </c>
      <c r="U261" s="13">
        <f t="shared" ref="U261:U324" si="27">SUM(Q261:Q280)/20</f>
        <v>0</v>
      </c>
      <c r="V261" s="13">
        <f t="shared" ref="V261:V324" si="28">SUM(Q261:Q320)/60</f>
        <v>0</v>
      </c>
    </row>
    <row r="262" spans="1:22">
      <c r="A262" s="27">
        <f t="shared" si="24"/>
        <v>3</v>
      </c>
      <c r="B262" s="2">
        <v>42990</v>
      </c>
      <c r="C262" s="3">
        <v>65</v>
      </c>
      <c r="D262" s="3">
        <v>65</v>
      </c>
      <c r="E262" s="3">
        <v>61.9</v>
      </c>
      <c r="F262" s="4">
        <v>63</v>
      </c>
      <c r="G262" s="4">
        <v>-0.5</v>
      </c>
      <c r="H262" s="5">
        <v>-0.0079</v>
      </c>
      <c r="I262" s="7">
        <v>1482</v>
      </c>
      <c r="J262" s="7">
        <v>93486</v>
      </c>
      <c r="K262" s="3">
        <v>0</v>
      </c>
      <c r="S262" s="13">
        <f t="shared" si="25"/>
        <v>0</v>
      </c>
      <c r="T262" s="13">
        <f t="shared" si="26"/>
        <v>0</v>
      </c>
      <c r="U262" s="13">
        <f t="shared" si="27"/>
        <v>0</v>
      </c>
      <c r="V262" s="13">
        <f t="shared" si="28"/>
        <v>0</v>
      </c>
    </row>
    <row r="263" spans="1:22">
      <c r="A263" s="27">
        <f t="shared" si="24"/>
        <v>2</v>
      </c>
      <c r="B263" s="2">
        <v>42989</v>
      </c>
      <c r="C263" s="3">
        <v>65.4</v>
      </c>
      <c r="D263" s="3">
        <v>65.4</v>
      </c>
      <c r="E263" s="3">
        <v>63.5</v>
      </c>
      <c r="F263" s="4">
        <v>63.5</v>
      </c>
      <c r="G263" s="4">
        <v>-1</v>
      </c>
      <c r="H263" s="5">
        <v>-0.0155</v>
      </c>
      <c r="I263" s="7">
        <v>1873</v>
      </c>
      <c r="J263" s="7">
        <v>119607</v>
      </c>
      <c r="K263" s="3">
        <v>0</v>
      </c>
      <c r="S263" s="13">
        <f t="shared" si="25"/>
        <v>0</v>
      </c>
      <c r="T263" s="13">
        <f t="shared" si="26"/>
        <v>0</v>
      </c>
      <c r="U263" s="13">
        <f t="shared" si="27"/>
        <v>0</v>
      </c>
      <c r="V263" s="13">
        <f t="shared" si="28"/>
        <v>0</v>
      </c>
    </row>
    <row r="264" spans="1:22">
      <c r="A264" s="27">
        <f t="shared" si="24"/>
        <v>6</v>
      </c>
      <c r="B264" s="2">
        <v>42986</v>
      </c>
      <c r="C264" s="3">
        <v>60.2</v>
      </c>
      <c r="D264" s="3">
        <v>64.5</v>
      </c>
      <c r="E264" s="3">
        <v>60.2</v>
      </c>
      <c r="F264" s="4">
        <v>64.5</v>
      </c>
      <c r="G264" s="4">
        <v>1.5</v>
      </c>
      <c r="H264" s="5">
        <v>0.0238</v>
      </c>
      <c r="I264" s="7">
        <v>3355</v>
      </c>
      <c r="J264" s="7">
        <v>210652</v>
      </c>
      <c r="K264" s="3">
        <v>0</v>
      </c>
      <c r="S264" s="13">
        <f t="shared" si="25"/>
        <v>0</v>
      </c>
      <c r="T264" s="13">
        <f t="shared" si="26"/>
        <v>0</v>
      </c>
      <c r="U264" s="13">
        <f t="shared" si="27"/>
        <v>0</v>
      </c>
      <c r="V264" s="13">
        <f t="shared" si="28"/>
        <v>0</v>
      </c>
    </row>
    <row r="265" spans="1:22">
      <c r="A265" s="27">
        <f t="shared" si="24"/>
        <v>5</v>
      </c>
      <c r="B265" s="2">
        <v>42985</v>
      </c>
      <c r="C265" s="3">
        <v>67.5</v>
      </c>
      <c r="D265" s="3">
        <v>67.5</v>
      </c>
      <c r="E265" s="3">
        <v>63</v>
      </c>
      <c r="F265" s="4">
        <v>63</v>
      </c>
      <c r="G265" s="4">
        <v>-5</v>
      </c>
      <c r="H265" s="5">
        <v>-0.0735</v>
      </c>
      <c r="I265" s="7">
        <v>3900</v>
      </c>
      <c r="J265" s="7">
        <v>253320</v>
      </c>
      <c r="K265" s="3">
        <v>0</v>
      </c>
      <c r="S265" s="13">
        <f t="shared" si="25"/>
        <v>0</v>
      </c>
      <c r="T265" s="13">
        <f t="shared" si="26"/>
        <v>0</v>
      </c>
      <c r="U265" s="13">
        <f t="shared" si="27"/>
        <v>0</v>
      </c>
      <c r="V265" s="13">
        <f t="shared" si="28"/>
        <v>0</v>
      </c>
    </row>
    <row r="266" spans="1:22">
      <c r="A266" s="27">
        <f t="shared" si="24"/>
        <v>4</v>
      </c>
      <c r="B266" s="2">
        <v>42984</v>
      </c>
      <c r="C266" s="3">
        <v>71</v>
      </c>
      <c r="D266" s="3">
        <v>71</v>
      </c>
      <c r="E266" s="3">
        <v>62.1</v>
      </c>
      <c r="F266" s="4">
        <v>68</v>
      </c>
      <c r="G266" s="4">
        <v>1.2</v>
      </c>
      <c r="H266" s="5">
        <v>0.018</v>
      </c>
      <c r="I266" s="7">
        <v>18473</v>
      </c>
      <c r="J266" s="7">
        <v>1251312</v>
      </c>
      <c r="K266" s="3">
        <v>0</v>
      </c>
      <c r="S266" s="13">
        <f t="shared" si="25"/>
        <v>0</v>
      </c>
      <c r="T266" s="13">
        <f t="shared" si="26"/>
        <v>0</v>
      </c>
      <c r="U266" s="13">
        <f t="shared" si="27"/>
        <v>0</v>
      </c>
      <c r="V266" s="13">
        <f t="shared" si="28"/>
        <v>0</v>
      </c>
    </row>
    <row r="267" spans="1:22">
      <c r="A267" s="27">
        <f t="shared" si="24"/>
        <v>3</v>
      </c>
      <c r="B267" s="2">
        <v>42983</v>
      </c>
      <c r="C267" s="3">
        <v>66.8</v>
      </c>
      <c r="D267" s="3">
        <v>66.8</v>
      </c>
      <c r="E267" s="3">
        <v>66.8</v>
      </c>
      <c r="F267" s="4">
        <v>66.8</v>
      </c>
      <c r="G267" s="4">
        <v>6</v>
      </c>
      <c r="H267" s="5">
        <v>0.0987</v>
      </c>
      <c r="I267" s="7">
        <v>2405</v>
      </c>
      <c r="J267" s="7">
        <v>160650</v>
      </c>
      <c r="K267" s="3">
        <v>0</v>
      </c>
      <c r="S267" s="13">
        <f t="shared" si="25"/>
        <v>0</v>
      </c>
      <c r="T267" s="13">
        <f t="shared" si="26"/>
        <v>0</v>
      </c>
      <c r="U267" s="13">
        <f t="shared" si="27"/>
        <v>0</v>
      </c>
      <c r="V267" s="13">
        <f t="shared" si="28"/>
        <v>0</v>
      </c>
    </row>
    <row r="268" spans="1:22">
      <c r="A268" s="27">
        <f t="shared" si="24"/>
        <v>2</v>
      </c>
      <c r="B268" s="2">
        <v>42982</v>
      </c>
      <c r="C268" s="3">
        <v>59.5</v>
      </c>
      <c r="D268" s="3">
        <v>60.8</v>
      </c>
      <c r="E268" s="3">
        <v>59.5</v>
      </c>
      <c r="F268" s="4">
        <v>60.8</v>
      </c>
      <c r="G268" s="4">
        <v>5.5</v>
      </c>
      <c r="H268" s="5">
        <v>0.0995</v>
      </c>
      <c r="I268" s="7">
        <v>4804</v>
      </c>
      <c r="J268" s="7">
        <v>288853</v>
      </c>
      <c r="K268" s="3">
        <v>0</v>
      </c>
      <c r="S268" s="13">
        <f t="shared" si="25"/>
        <v>0</v>
      </c>
      <c r="T268" s="13">
        <f t="shared" si="26"/>
        <v>0</v>
      </c>
      <c r="U268" s="13">
        <f t="shared" si="27"/>
        <v>0</v>
      </c>
      <c r="V268" s="13">
        <f t="shared" si="28"/>
        <v>0</v>
      </c>
    </row>
    <row r="269" spans="1:22">
      <c r="A269" s="27">
        <f t="shared" si="24"/>
        <v>6</v>
      </c>
      <c r="B269" s="2">
        <v>42979</v>
      </c>
      <c r="C269" s="3">
        <v>51.2</v>
      </c>
      <c r="D269" s="3">
        <v>55.3</v>
      </c>
      <c r="E269" s="3">
        <v>51.2</v>
      </c>
      <c r="F269" s="4">
        <v>55.3</v>
      </c>
      <c r="G269" s="4">
        <v>5</v>
      </c>
      <c r="H269" s="5">
        <v>0.0994</v>
      </c>
      <c r="I269" s="7">
        <v>5436</v>
      </c>
      <c r="J269" s="7">
        <v>293614</v>
      </c>
      <c r="K269" s="3">
        <v>0</v>
      </c>
      <c r="S269" s="13">
        <f t="shared" si="25"/>
        <v>0</v>
      </c>
      <c r="T269" s="13">
        <f t="shared" si="26"/>
        <v>0</v>
      </c>
      <c r="U269" s="13">
        <f t="shared" si="27"/>
        <v>0</v>
      </c>
      <c r="V269" s="13">
        <f t="shared" si="28"/>
        <v>0</v>
      </c>
    </row>
    <row r="270" spans="1:22">
      <c r="A270" s="27">
        <f t="shared" si="24"/>
        <v>5</v>
      </c>
      <c r="B270" s="2">
        <v>42978</v>
      </c>
      <c r="C270" s="3">
        <v>50.7</v>
      </c>
      <c r="D270" s="3">
        <v>52.2</v>
      </c>
      <c r="E270" s="3">
        <v>49.1</v>
      </c>
      <c r="F270" s="4">
        <v>50.3</v>
      </c>
      <c r="G270" s="4">
        <v>-1</v>
      </c>
      <c r="H270" s="5">
        <v>-0.0195</v>
      </c>
      <c r="I270" s="7">
        <v>6174</v>
      </c>
      <c r="J270" s="7">
        <v>313822</v>
      </c>
      <c r="K270" s="3">
        <v>0</v>
      </c>
      <c r="S270" s="13">
        <f t="shared" si="25"/>
        <v>0</v>
      </c>
      <c r="T270" s="13">
        <f t="shared" si="26"/>
        <v>0</v>
      </c>
      <c r="U270" s="13">
        <f t="shared" si="27"/>
        <v>0</v>
      </c>
      <c r="V270" s="13">
        <f t="shared" si="28"/>
        <v>0</v>
      </c>
    </row>
    <row r="271" spans="1:22">
      <c r="A271" s="27">
        <f t="shared" si="24"/>
        <v>4</v>
      </c>
      <c r="B271" s="2">
        <v>42977</v>
      </c>
      <c r="C271" s="3">
        <v>50.1</v>
      </c>
      <c r="D271" s="3">
        <v>51.7</v>
      </c>
      <c r="E271" s="3">
        <v>49</v>
      </c>
      <c r="F271" s="4">
        <v>51.3</v>
      </c>
      <c r="G271" s="4">
        <v>1.8</v>
      </c>
      <c r="H271" s="5">
        <v>0.0364</v>
      </c>
      <c r="I271" s="7">
        <v>9804</v>
      </c>
      <c r="J271" s="7">
        <v>499763</v>
      </c>
      <c r="K271" s="3">
        <v>0</v>
      </c>
      <c r="S271" s="13">
        <f t="shared" si="25"/>
        <v>0</v>
      </c>
      <c r="T271" s="13">
        <f t="shared" si="26"/>
        <v>0</v>
      </c>
      <c r="U271" s="13">
        <f t="shared" si="27"/>
        <v>0</v>
      </c>
      <c r="V271" s="13">
        <f t="shared" si="28"/>
        <v>0</v>
      </c>
    </row>
    <row r="272" spans="1:22">
      <c r="A272" s="27">
        <f t="shared" si="24"/>
        <v>3</v>
      </c>
      <c r="B272" s="2">
        <v>42976</v>
      </c>
      <c r="C272" s="3">
        <v>50</v>
      </c>
      <c r="D272" s="3">
        <v>50.7</v>
      </c>
      <c r="E272" s="3">
        <v>48</v>
      </c>
      <c r="F272" s="4">
        <v>49.5</v>
      </c>
      <c r="G272" s="4">
        <v>0.55</v>
      </c>
      <c r="H272" s="5">
        <v>0.0112</v>
      </c>
      <c r="I272" s="7">
        <v>12747</v>
      </c>
      <c r="J272" s="7">
        <v>630398</v>
      </c>
      <c r="K272" s="3">
        <v>0</v>
      </c>
      <c r="S272" s="13">
        <f t="shared" si="25"/>
        <v>0</v>
      </c>
      <c r="T272" s="13">
        <f t="shared" si="26"/>
        <v>0</v>
      </c>
      <c r="U272" s="13">
        <f t="shared" si="27"/>
        <v>0</v>
      </c>
      <c r="V272" s="13">
        <f t="shared" si="28"/>
        <v>0</v>
      </c>
    </row>
    <row r="273" spans="1:22">
      <c r="A273" s="27">
        <f t="shared" si="24"/>
        <v>2</v>
      </c>
      <c r="B273" s="2">
        <v>42975</v>
      </c>
      <c r="C273" s="3">
        <v>47</v>
      </c>
      <c r="D273" s="3">
        <v>48.95</v>
      </c>
      <c r="E273" s="3">
        <v>46.7</v>
      </c>
      <c r="F273" s="4">
        <v>48.95</v>
      </c>
      <c r="G273" s="4">
        <v>4.45</v>
      </c>
      <c r="H273" s="5">
        <v>0.1</v>
      </c>
      <c r="I273" s="7">
        <v>12030</v>
      </c>
      <c r="J273" s="7">
        <v>584637</v>
      </c>
      <c r="K273" s="3">
        <v>0</v>
      </c>
      <c r="S273" s="13">
        <f t="shared" si="25"/>
        <v>0</v>
      </c>
      <c r="T273" s="13">
        <f t="shared" si="26"/>
        <v>0</v>
      </c>
      <c r="U273" s="13">
        <f t="shared" si="27"/>
        <v>0</v>
      </c>
      <c r="V273" s="13">
        <f t="shared" si="28"/>
        <v>0</v>
      </c>
    </row>
    <row r="274" spans="1:22">
      <c r="A274" s="27">
        <f t="shared" si="24"/>
        <v>6</v>
      </c>
      <c r="B274" s="2">
        <v>42972</v>
      </c>
      <c r="C274" s="3">
        <v>43</v>
      </c>
      <c r="D274" s="3">
        <v>44.85</v>
      </c>
      <c r="E274" s="3">
        <v>42.25</v>
      </c>
      <c r="F274" s="4">
        <v>44.5</v>
      </c>
      <c r="G274" s="4">
        <v>2.7</v>
      </c>
      <c r="H274" s="5">
        <v>0.0646</v>
      </c>
      <c r="I274" s="7">
        <v>8683</v>
      </c>
      <c r="J274" s="7">
        <v>377294</v>
      </c>
      <c r="K274" s="3">
        <v>0</v>
      </c>
      <c r="S274" s="13">
        <f t="shared" si="25"/>
        <v>0</v>
      </c>
      <c r="T274" s="13">
        <f t="shared" si="26"/>
        <v>0</v>
      </c>
      <c r="U274" s="13">
        <f t="shared" si="27"/>
        <v>0</v>
      </c>
      <c r="V274" s="13">
        <f t="shared" si="28"/>
        <v>0</v>
      </c>
    </row>
    <row r="275" spans="1:22">
      <c r="A275" s="27">
        <f t="shared" si="24"/>
        <v>5</v>
      </c>
      <c r="B275" s="2">
        <v>42971</v>
      </c>
      <c r="C275" s="3">
        <v>39.4</v>
      </c>
      <c r="D275" s="3">
        <v>42.5</v>
      </c>
      <c r="E275" s="3">
        <v>39.4</v>
      </c>
      <c r="F275" s="4">
        <v>41.8</v>
      </c>
      <c r="G275" s="4">
        <v>2.5</v>
      </c>
      <c r="H275" s="5">
        <v>0.0636</v>
      </c>
      <c r="I275" s="7">
        <v>8448</v>
      </c>
      <c r="J275" s="7">
        <v>351667</v>
      </c>
      <c r="K275" s="3">
        <v>0</v>
      </c>
      <c r="S275" s="13">
        <f t="shared" si="25"/>
        <v>0</v>
      </c>
      <c r="T275" s="13">
        <f t="shared" si="26"/>
        <v>0</v>
      </c>
      <c r="U275" s="13">
        <f t="shared" si="27"/>
        <v>0</v>
      </c>
      <c r="V275" s="13">
        <f t="shared" si="28"/>
        <v>0</v>
      </c>
    </row>
    <row r="276" spans="1:22">
      <c r="A276" s="27">
        <f t="shared" si="24"/>
        <v>4</v>
      </c>
      <c r="B276" s="2">
        <v>42970</v>
      </c>
      <c r="C276" s="3">
        <v>36</v>
      </c>
      <c r="D276" s="3">
        <v>39.35</v>
      </c>
      <c r="E276" s="3">
        <v>35.75</v>
      </c>
      <c r="F276" s="4">
        <v>39.3</v>
      </c>
      <c r="G276" s="4">
        <v>3.5</v>
      </c>
      <c r="H276" s="5">
        <v>0.0978</v>
      </c>
      <c r="I276" s="7">
        <v>6032</v>
      </c>
      <c r="J276" s="7">
        <v>232499</v>
      </c>
      <c r="K276" s="3">
        <v>0</v>
      </c>
      <c r="S276" s="13">
        <f t="shared" si="25"/>
        <v>0</v>
      </c>
      <c r="T276" s="13">
        <f t="shared" si="26"/>
        <v>0</v>
      </c>
      <c r="U276" s="13">
        <f t="shared" si="27"/>
        <v>0</v>
      </c>
      <c r="V276" s="13">
        <f t="shared" si="28"/>
        <v>0</v>
      </c>
    </row>
    <row r="277" spans="1:22">
      <c r="A277" s="27">
        <f t="shared" si="24"/>
        <v>3</v>
      </c>
      <c r="B277" s="2">
        <v>42969</v>
      </c>
      <c r="C277" s="3">
        <v>35.8</v>
      </c>
      <c r="D277" s="3">
        <v>35.9</v>
      </c>
      <c r="E277" s="3">
        <v>35.7</v>
      </c>
      <c r="F277" s="4">
        <v>35.8</v>
      </c>
      <c r="G277" s="4">
        <v>-0.1</v>
      </c>
      <c r="H277" s="5">
        <v>-0.0028</v>
      </c>
      <c r="I277" s="3">
        <v>477</v>
      </c>
      <c r="J277" s="7">
        <v>17083</v>
      </c>
      <c r="K277" s="3">
        <v>0</v>
      </c>
      <c r="S277" s="13">
        <f t="shared" si="25"/>
        <v>0</v>
      </c>
      <c r="T277" s="13">
        <f t="shared" si="26"/>
        <v>0</v>
      </c>
      <c r="U277" s="13">
        <f t="shared" si="27"/>
        <v>0</v>
      </c>
      <c r="V277" s="13">
        <f t="shared" si="28"/>
        <v>0</v>
      </c>
    </row>
    <row r="278" spans="1:22">
      <c r="A278" s="27">
        <f t="shared" si="24"/>
        <v>2</v>
      </c>
      <c r="B278" s="2">
        <v>42968</v>
      </c>
      <c r="C278" s="3">
        <v>35.95</v>
      </c>
      <c r="D278" s="3">
        <v>36</v>
      </c>
      <c r="E278" s="3">
        <v>35.7</v>
      </c>
      <c r="F278" s="4">
        <v>35.9</v>
      </c>
      <c r="G278" s="4">
        <v>-0.4</v>
      </c>
      <c r="H278" s="5">
        <v>-0.011</v>
      </c>
      <c r="I278" s="3">
        <v>609</v>
      </c>
      <c r="J278" s="7">
        <v>21828</v>
      </c>
      <c r="K278" s="3">
        <v>0</v>
      </c>
      <c r="S278" s="13">
        <f t="shared" si="25"/>
        <v>0</v>
      </c>
      <c r="T278" s="13">
        <f t="shared" si="26"/>
        <v>0</v>
      </c>
      <c r="U278" s="13">
        <f t="shared" si="27"/>
        <v>0</v>
      </c>
      <c r="V278" s="13">
        <f t="shared" si="28"/>
        <v>0</v>
      </c>
    </row>
    <row r="279" spans="1:22">
      <c r="A279" s="27">
        <f t="shared" si="24"/>
        <v>6</v>
      </c>
      <c r="B279" s="2">
        <v>42965</v>
      </c>
      <c r="C279" s="3">
        <v>36</v>
      </c>
      <c r="D279" s="3">
        <v>36.3</v>
      </c>
      <c r="E279" s="3">
        <v>35.65</v>
      </c>
      <c r="F279" s="3">
        <v>36.3</v>
      </c>
      <c r="G279" s="3">
        <v>0</v>
      </c>
      <c r="H279" s="6">
        <v>0</v>
      </c>
      <c r="I279" s="3">
        <v>665</v>
      </c>
      <c r="J279" s="7">
        <v>23856</v>
      </c>
      <c r="K279" s="3">
        <v>0</v>
      </c>
      <c r="S279" s="13">
        <f t="shared" si="25"/>
        <v>0</v>
      </c>
      <c r="T279" s="13">
        <f t="shared" si="26"/>
        <v>0</v>
      </c>
      <c r="U279" s="13">
        <f t="shared" si="27"/>
        <v>0</v>
      </c>
      <c r="V279" s="13">
        <f t="shared" si="28"/>
        <v>0</v>
      </c>
    </row>
    <row r="280" spans="1:22">
      <c r="A280" s="27">
        <f t="shared" si="24"/>
        <v>5</v>
      </c>
      <c r="B280" s="2">
        <v>42964</v>
      </c>
      <c r="C280" s="3">
        <v>37</v>
      </c>
      <c r="D280" s="3">
        <v>37.1</v>
      </c>
      <c r="E280" s="3">
        <v>36.25</v>
      </c>
      <c r="F280" s="4">
        <v>36.3</v>
      </c>
      <c r="G280" s="4">
        <v>-0.3</v>
      </c>
      <c r="H280" s="5">
        <v>-0.0082</v>
      </c>
      <c r="I280" s="3">
        <v>648</v>
      </c>
      <c r="J280" s="7">
        <v>23739</v>
      </c>
      <c r="K280" s="3">
        <v>0</v>
      </c>
      <c r="S280" s="13">
        <f t="shared" si="25"/>
        <v>0</v>
      </c>
      <c r="T280" s="13">
        <f t="shared" si="26"/>
        <v>0</v>
      </c>
      <c r="U280" s="13">
        <f t="shared" si="27"/>
        <v>0</v>
      </c>
      <c r="V280" s="13">
        <f t="shared" si="28"/>
        <v>0</v>
      </c>
    </row>
    <row r="281" spans="1:22">
      <c r="A281" s="27">
        <f t="shared" si="24"/>
        <v>4</v>
      </c>
      <c r="B281" s="2">
        <v>42963</v>
      </c>
      <c r="C281" s="3">
        <v>35.75</v>
      </c>
      <c r="D281" s="3">
        <v>36.6</v>
      </c>
      <c r="E281" s="3">
        <v>35.75</v>
      </c>
      <c r="F281" s="4">
        <v>36.6</v>
      </c>
      <c r="G281" s="4">
        <v>0.85</v>
      </c>
      <c r="H281" s="5">
        <v>0.0238</v>
      </c>
      <c r="I281" s="3">
        <v>970</v>
      </c>
      <c r="J281" s="7">
        <v>35207</v>
      </c>
      <c r="K281" s="3">
        <v>0</v>
      </c>
      <c r="S281" s="13">
        <f t="shared" si="25"/>
        <v>0</v>
      </c>
      <c r="T281" s="13">
        <f t="shared" si="26"/>
        <v>0</v>
      </c>
      <c r="U281" s="13">
        <f t="shared" si="27"/>
        <v>0</v>
      </c>
      <c r="V281" s="13">
        <f t="shared" si="28"/>
        <v>0</v>
      </c>
    </row>
    <row r="282" spans="1:22">
      <c r="A282" s="27">
        <f t="shared" si="24"/>
        <v>3</v>
      </c>
      <c r="B282" s="2">
        <v>42962</v>
      </c>
      <c r="C282" s="3">
        <v>35.5</v>
      </c>
      <c r="D282" s="3">
        <v>36</v>
      </c>
      <c r="E282" s="3">
        <v>35.35</v>
      </c>
      <c r="F282" s="4">
        <v>35.75</v>
      </c>
      <c r="G282" s="4">
        <v>0.25</v>
      </c>
      <c r="H282" s="5">
        <v>0.007</v>
      </c>
      <c r="I282" s="3">
        <v>837</v>
      </c>
      <c r="J282" s="7">
        <v>29764</v>
      </c>
      <c r="K282" s="3">
        <v>0</v>
      </c>
      <c r="S282" s="13">
        <f t="shared" si="25"/>
        <v>0</v>
      </c>
      <c r="T282" s="13">
        <f t="shared" si="26"/>
        <v>0</v>
      </c>
      <c r="U282" s="13">
        <f t="shared" si="27"/>
        <v>0</v>
      </c>
      <c r="V282" s="13">
        <f t="shared" si="28"/>
        <v>0</v>
      </c>
    </row>
    <row r="283" spans="1:22">
      <c r="A283" s="27">
        <f t="shared" si="24"/>
        <v>2</v>
      </c>
      <c r="B283" s="2">
        <v>42961</v>
      </c>
      <c r="C283" s="3">
        <v>36.35</v>
      </c>
      <c r="D283" s="3">
        <v>36.35</v>
      </c>
      <c r="E283" s="3">
        <v>35.3</v>
      </c>
      <c r="F283" s="4">
        <v>35.5</v>
      </c>
      <c r="G283" s="4">
        <v>-0.3</v>
      </c>
      <c r="H283" s="5">
        <v>-0.0084</v>
      </c>
      <c r="I283" s="3">
        <v>594</v>
      </c>
      <c r="J283" s="7">
        <v>21137</v>
      </c>
      <c r="K283" s="3">
        <v>0</v>
      </c>
      <c r="S283" s="13">
        <f t="shared" si="25"/>
        <v>0</v>
      </c>
      <c r="T283" s="13">
        <f t="shared" si="26"/>
        <v>0</v>
      </c>
      <c r="U283" s="13">
        <f t="shared" si="27"/>
        <v>0</v>
      </c>
      <c r="V283" s="13">
        <f t="shared" si="28"/>
        <v>0</v>
      </c>
    </row>
    <row r="284" spans="1:22">
      <c r="A284" s="27">
        <f t="shared" si="24"/>
        <v>6</v>
      </c>
      <c r="B284" s="2">
        <v>42958</v>
      </c>
      <c r="C284" s="3">
        <v>36</v>
      </c>
      <c r="D284" s="3">
        <v>36.05</v>
      </c>
      <c r="E284" s="3">
        <v>35.3</v>
      </c>
      <c r="F284" s="4">
        <v>35.8</v>
      </c>
      <c r="G284" s="4">
        <v>-0.4</v>
      </c>
      <c r="H284" s="5">
        <v>-0.011</v>
      </c>
      <c r="I284" s="3">
        <v>756</v>
      </c>
      <c r="J284" s="7">
        <v>26965</v>
      </c>
      <c r="K284" s="3">
        <v>0</v>
      </c>
      <c r="S284" s="13">
        <f t="shared" si="25"/>
        <v>0</v>
      </c>
      <c r="T284" s="13">
        <f t="shared" si="26"/>
        <v>0</v>
      </c>
      <c r="U284" s="13">
        <f t="shared" si="27"/>
        <v>0</v>
      </c>
      <c r="V284" s="13">
        <f t="shared" si="28"/>
        <v>0</v>
      </c>
    </row>
    <row r="285" spans="1:22">
      <c r="A285" s="27">
        <f t="shared" si="24"/>
        <v>5</v>
      </c>
      <c r="B285" s="2">
        <v>42957</v>
      </c>
      <c r="C285" s="3">
        <v>36.25</v>
      </c>
      <c r="D285" s="3">
        <v>36.25</v>
      </c>
      <c r="E285" s="3">
        <v>35.5</v>
      </c>
      <c r="F285" s="4">
        <v>36.2</v>
      </c>
      <c r="G285" s="4">
        <v>-0.05</v>
      </c>
      <c r="H285" s="5">
        <v>-0.0014</v>
      </c>
      <c r="I285" s="7">
        <v>1292</v>
      </c>
      <c r="J285" s="7">
        <v>46242</v>
      </c>
      <c r="K285" s="3">
        <v>0</v>
      </c>
      <c r="S285" s="13">
        <f t="shared" si="25"/>
        <v>0</v>
      </c>
      <c r="T285" s="13">
        <f t="shared" si="26"/>
        <v>0</v>
      </c>
      <c r="U285" s="13">
        <f t="shared" si="27"/>
        <v>0</v>
      </c>
      <c r="V285" s="13">
        <f t="shared" si="28"/>
        <v>0</v>
      </c>
    </row>
    <row r="286" spans="1:22">
      <c r="A286" s="27">
        <f t="shared" si="24"/>
        <v>4</v>
      </c>
      <c r="B286" s="2">
        <v>42956</v>
      </c>
      <c r="C286" s="3">
        <v>36.95</v>
      </c>
      <c r="D286" s="3">
        <v>36.95</v>
      </c>
      <c r="E286" s="3">
        <v>36.2</v>
      </c>
      <c r="F286" s="4">
        <v>36.25</v>
      </c>
      <c r="G286" s="4">
        <v>-0.7</v>
      </c>
      <c r="H286" s="5">
        <v>-0.0189</v>
      </c>
      <c r="I286" s="3">
        <v>912</v>
      </c>
      <c r="J286" s="7">
        <v>33174</v>
      </c>
      <c r="K286" s="3">
        <v>0</v>
      </c>
      <c r="S286" s="13">
        <f t="shared" si="25"/>
        <v>0</v>
      </c>
      <c r="T286" s="13">
        <f t="shared" si="26"/>
        <v>0</v>
      </c>
      <c r="U286" s="13">
        <f t="shared" si="27"/>
        <v>0</v>
      </c>
      <c r="V286" s="13">
        <f t="shared" si="28"/>
        <v>0</v>
      </c>
    </row>
    <row r="287" spans="1:22">
      <c r="A287" s="27">
        <f t="shared" si="24"/>
        <v>3</v>
      </c>
      <c r="B287" s="2">
        <v>42955</v>
      </c>
      <c r="C287" s="3">
        <v>37</v>
      </c>
      <c r="D287" s="3">
        <v>37</v>
      </c>
      <c r="E287" s="3">
        <v>36.2</v>
      </c>
      <c r="F287" s="4">
        <v>36.95</v>
      </c>
      <c r="G287" s="4">
        <v>0.2</v>
      </c>
      <c r="H287" s="5">
        <v>0.0054</v>
      </c>
      <c r="I287" s="3">
        <v>632</v>
      </c>
      <c r="J287" s="7">
        <v>23142</v>
      </c>
      <c r="K287" s="3">
        <v>0</v>
      </c>
      <c r="S287" s="13">
        <f t="shared" si="25"/>
        <v>0</v>
      </c>
      <c r="T287" s="13">
        <f t="shared" si="26"/>
        <v>0</v>
      </c>
      <c r="U287" s="13">
        <f t="shared" si="27"/>
        <v>0</v>
      </c>
      <c r="V287" s="13">
        <f t="shared" si="28"/>
        <v>0</v>
      </c>
    </row>
    <row r="288" spans="1:22">
      <c r="A288" s="27">
        <f t="shared" si="24"/>
        <v>2</v>
      </c>
      <c r="B288" s="2">
        <v>42954</v>
      </c>
      <c r="C288" s="3">
        <v>37</v>
      </c>
      <c r="D288" s="3">
        <v>37.25</v>
      </c>
      <c r="E288" s="3">
        <v>36.75</v>
      </c>
      <c r="F288" s="4">
        <v>36.75</v>
      </c>
      <c r="G288" s="4">
        <v>-0.25</v>
      </c>
      <c r="H288" s="5">
        <v>-0.0068</v>
      </c>
      <c r="I288" s="3">
        <v>756</v>
      </c>
      <c r="J288" s="7">
        <v>27897</v>
      </c>
      <c r="K288" s="3">
        <v>0</v>
      </c>
      <c r="S288" s="13">
        <f t="shared" si="25"/>
        <v>0</v>
      </c>
      <c r="T288" s="13">
        <f t="shared" si="26"/>
        <v>0</v>
      </c>
      <c r="U288" s="13">
        <f t="shared" si="27"/>
        <v>0</v>
      </c>
      <c r="V288" s="13">
        <f t="shared" si="28"/>
        <v>0</v>
      </c>
    </row>
    <row r="289" spans="1:22">
      <c r="A289" s="27">
        <f t="shared" si="24"/>
        <v>6</v>
      </c>
      <c r="B289" s="2">
        <v>42951</v>
      </c>
      <c r="C289" s="3">
        <v>36.8</v>
      </c>
      <c r="D289" s="3">
        <v>37</v>
      </c>
      <c r="E289" s="3">
        <v>36.5</v>
      </c>
      <c r="F289" s="4">
        <v>37</v>
      </c>
      <c r="G289" s="4">
        <v>0.2</v>
      </c>
      <c r="H289" s="5">
        <v>0.0054</v>
      </c>
      <c r="I289" s="3">
        <v>688</v>
      </c>
      <c r="J289" s="7">
        <v>25336</v>
      </c>
      <c r="K289" s="3">
        <v>0</v>
      </c>
      <c r="S289" s="13">
        <f t="shared" si="25"/>
        <v>0</v>
      </c>
      <c r="T289" s="13">
        <f t="shared" si="26"/>
        <v>0</v>
      </c>
      <c r="U289" s="13">
        <f t="shared" si="27"/>
        <v>0</v>
      </c>
      <c r="V289" s="13">
        <f t="shared" si="28"/>
        <v>0</v>
      </c>
    </row>
    <row r="290" spans="1:22">
      <c r="A290" s="27">
        <f t="shared" si="24"/>
        <v>5</v>
      </c>
      <c r="B290" s="2">
        <v>42950</v>
      </c>
      <c r="C290" s="3">
        <v>37.15</v>
      </c>
      <c r="D290" s="3">
        <v>37.15</v>
      </c>
      <c r="E290" s="3">
        <v>36.75</v>
      </c>
      <c r="F290" s="4">
        <v>36.8</v>
      </c>
      <c r="G290" s="4">
        <v>-0.35</v>
      </c>
      <c r="H290" s="5">
        <v>-0.0094</v>
      </c>
      <c r="I290" s="3">
        <v>521</v>
      </c>
      <c r="J290" s="7">
        <v>19240</v>
      </c>
      <c r="K290" s="3">
        <v>0</v>
      </c>
      <c r="S290" s="13">
        <f t="shared" si="25"/>
        <v>0</v>
      </c>
      <c r="T290" s="13">
        <f t="shared" si="26"/>
        <v>0</v>
      </c>
      <c r="U290" s="13">
        <f t="shared" si="27"/>
        <v>0</v>
      </c>
      <c r="V290" s="13">
        <f t="shared" si="28"/>
        <v>0</v>
      </c>
    </row>
    <row r="291" spans="1:22">
      <c r="A291" s="27">
        <f t="shared" si="24"/>
        <v>4</v>
      </c>
      <c r="B291" s="2">
        <v>42949</v>
      </c>
      <c r="C291" s="3">
        <v>37.5</v>
      </c>
      <c r="D291" s="3">
        <v>37.5</v>
      </c>
      <c r="E291" s="3">
        <v>37</v>
      </c>
      <c r="F291" s="4">
        <v>37.15</v>
      </c>
      <c r="G291" s="4">
        <v>-0.35</v>
      </c>
      <c r="H291" s="5">
        <v>-0.0093</v>
      </c>
      <c r="I291" s="3">
        <v>655</v>
      </c>
      <c r="J291" s="7">
        <v>24324</v>
      </c>
      <c r="K291" s="3">
        <v>0</v>
      </c>
      <c r="S291" s="13">
        <f t="shared" si="25"/>
        <v>0</v>
      </c>
      <c r="T291" s="13">
        <f t="shared" si="26"/>
        <v>0</v>
      </c>
      <c r="U291" s="13">
        <f t="shared" si="27"/>
        <v>0</v>
      </c>
      <c r="V291" s="13">
        <f t="shared" si="28"/>
        <v>0</v>
      </c>
    </row>
    <row r="292" spans="1:22">
      <c r="A292" s="27">
        <f t="shared" si="24"/>
        <v>3</v>
      </c>
      <c r="B292" s="2">
        <v>42948</v>
      </c>
      <c r="C292" s="3">
        <v>36.55</v>
      </c>
      <c r="D292" s="3">
        <v>37.7</v>
      </c>
      <c r="E292" s="3">
        <v>36.55</v>
      </c>
      <c r="F292" s="4">
        <v>37.5</v>
      </c>
      <c r="G292" s="4">
        <v>1.05</v>
      </c>
      <c r="H292" s="5">
        <v>0.0288</v>
      </c>
      <c r="I292" s="7">
        <v>1695</v>
      </c>
      <c r="J292" s="7">
        <v>63347</v>
      </c>
      <c r="K292" s="3">
        <v>0</v>
      </c>
      <c r="S292" s="13">
        <f t="shared" si="25"/>
        <v>0</v>
      </c>
      <c r="T292" s="13">
        <f t="shared" si="26"/>
        <v>0</v>
      </c>
      <c r="U292" s="13">
        <f t="shared" si="27"/>
        <v>0</v>
      </c>
      <c r="V292" s="13">
        <f t="shared" si="28"/>
        <v>0</v>
      </c>
    </row>
    <row r="293" spans="1:22">
      <c r="A293" s="27">
        <f t="shared" si="24"/>
        <v>2</v>
      </c>
      <c r="B293" s="2">
        <v>42947</v>
      </c>
      <c r="C293" s="3">
        <v>35.85</v>
      </c>
      <c r="D293" s="3">
        <v>36.45</v>
      </c>
      <c r="E293" s="3">
        <v>35.8</v>
      </c>
      <c r="F293" s="4">
        <v>36.45</v>
      </c>
      <c r="G293" s="4">
        <v>0.6</v>
      </c>
      <c r="H293" s="5">
        <v>0.0167</v>
      </c>
      <c r="I293" s="3">
        <v>483</v>
      </c>
      <c r="J293" s="7">
        <v>17489</v>
      </c>
      <c r="K293" s="3">
        <v>0</v>
      </c>
      <c r="S293" s="13">
        <f t="shared" si="25"/>
        <v>0</v>
      </c>
      <c r="T293" s="13">
        <f t="shared" si="26"/>
        <v>0</v>
      </c>
      <c r="U293" s="13">
        <f t="shared" si="27"/>
        <v>0</v>
      </c>
      <c r="V293" s="13">
        <f t="shared" si="28"/>
        <v>0</v>
      </c>
    </row>
    <row r="294" spans="1:22">
      <c r="A294" s="27">
        <f t="shared" si="24"/>
        <v>6</v>
      </c>
      <c r="B294" s="2">
        <v>42944</v>
      </c>
      <c r="C294" s="3">
        <v>36.2</v>
      </c>
      <c r="D294" s="3">
        <v>36.2</v>
      </c>
      <c r="E294" s="3">
        <v>35.8</v>
      </c>
      <c r="F294" s="4">
        <v>35.85</v>
      </c>
      <c r="G294" s="4">
        <v>-0.35</v>
      </c>
      <c r="H294" s="5">
        <v>-0.0097</v>
      </c>
      <c r="I294" s="3">
        <v>641</v>
      </c>
      <c r="J294" s="7">
        <v>23053</v>
      </c>
      <c r="K294" s="3">
        <v>0</v>
      </c>
      <c r="S294" s="13">
        <f t="shared" si="25"/>
        <v>0</v>
      </c>
      <c r="T294" s="13">
        <f t="shared" si="26"/>
        <v>0</v>
      </c>
      <c r="U294" s="13">
        <f t="shared" si="27"/>
        <v>0</v>
      </c>
      <c r="V294" s="13">
        <f t="shared" si="28"/>
        <v>0</v>
      </c>
    </row>
    <row r="295" spans="1:22">
      <c r="A295" s="27">
        <f t="shared" si="24"/>
        <v>5</v>
      </c>
      <c r="B295" s="2">
        <v>42943</v>
      </c>
      <c r="C295" s="3">
        <v>36.4</v>
      </c>
      <c r="D295" s="3">
        <v>36.55</v>
      </c>
      <c r="E295" s="3">
        <v>35.8</v>
      </c>
      <c r="F295" s="3">
        <v>36.2</v>
      </c>
      <c r="G295" s="3">
        <v>0</v>
      </c>
      <c r="H295" s="6">
        <v>0</v>
      </c>
      <c r="I295" s="3">
        <v>580</v>
      </c>
      <c r="J295" s="7">
        <v>20941</v>
      </c>
      <c r="K295" s="3">
        <v>0</v>
      </c>
      <c r="S295" s="13">
        <f t="shared" si="25"/>
        <v>0</v>
      </c>
      <c r="T295" s="13">
        <f t="shared" si="26"/>
        <v>0</v>
      </c>
      <c r="U295" s="13">
        <f t="shared" si="27"/>
        <v>0</v>
      </c>
      <c r="V295" s="13">
        <f t="shared" si="28"/>
        <v>0</v>
      </c>
    </row>
    <row r="296" spans="1:22">
      <c r="A296" s="27">
        <f t="shared" si="24"/>
        <v>4</v>
      </c>
      <c r="B296" s="2">
        <v>42942</v>
      </c>
      <c r="C296" s="3">
        <v>36.4</v>
      </c>
      <c r="D296" s="3">
        <v>36.8</v>
      </c>
      <c r="E296" s="3">
        <v>36.1</v>
      </c>
      <c r="F296" s="4">
        <v>36.2</v>
      </c>
      <c r="G296" s="4">
        <v>-0.35</v>
      </c>
      <c r="H296" s="5">
        <v>-0.0096</v>
      </c>
      <c r="I296" s="3">
        <v>673</v>
      </c>
      <c r="J296" s="7">
        <v>24498</v>
      </c>
      <c r="K296" s="3">
        <v>0</v>
      </c>
      <c r="S296" s="13">
        <f t="shared" si="25"/>
        <v>0</v>
      </c>
      <c r="T296" s="13">
        <f t="shared" si="26"/>
        <v>0</v>
      </c>
      <c r="U296" s="13">
        <f t="shared" si="27"/>
        <v>0</v>
      </c>
      <c r="V296" s="13">
        <f t="shared" si="28"/>
        <v>0</v>
      </c>
    </row>
    <row r="297" spans="1:22">
      <c r="A297" s="27">
        <f t="shared" si="24"/>
        <v>3</v>
      </c>
      <c r="B297" s="2">
        <v>42941</v>
      </c>
      <c r="C297" s="3">
        <v>37.1</v>
      </c>
      <c r="D297" s="3">
        <v>37.1</v>
      </c>
      <c r="E297" s="3">
        <v>36.5</v>
      </c>
      <c r="F297" s="4">
        <v>36.55</v>
      </c>
      <c r="G297" s="4">
        <v>-0.55</v>
      </c>
      <c r="H297" s="5">
        <v>-0.0148</v>
      </c>
      <c r="I297" s="3">
        <v>601</v>
      </c>
      <c r="J297" s="7">
        <v>22068</v>
      </c>
      <c r="K297" s="3">
        <v>0</v>
      </c>
      <c r="S297" s="13">
        <f t="shared" si="25"/>
        <v>0</v>
      </c>
      <c r="T297" s="13">
        <f t="shared" si="26"/>
        <v>0</v>
      </c>
      <c r="U297" s="13">
        <f t="shared" si="27"/>
        <v>0</v>
      </c>
      <c r="V297" s="13">
        <f t="shared" si="28"/>
        <v>0</v>
      </c>
    </row>
    <row r="298" spans="1:22">
      <c r="A298" s="27">
        <f t="shared" si="24"/>
        <v>2</v>
      </c>
      <c r="B298" s="2">
        <v>42940</v>
      </c>
      <c r="C298" s="3">
        <v>37.3</v>
      </c>
      <c r="D298" s="3">
        <v>37.35</v>
      </c>
      <c r="E298" s="3">
        <v>37</v>
      </c>
      <c r="F298" s="4">
        <v>37.1</v>
      </c>
      <c r="G298" s="4">
        <v>-0.1</v>
      </c>
      <c r="H298" s="5">
        <v>-0.0027</v>
      </c>
      <c r="I298" s="3">
        <v>612</v>
      </c>
      <c r="J298" s="7">
        <v>22711</v>
      </c>
      <c r="K298" s="3">
        <v>0</v>
      </c>
      <c r="S298" s="13">
        <f t="shared" si="25"/>
        <v>0</v>
      </c>
      <c r="T298" s="13">
        <f t="shared" si="26"/>
        <v>0</v>
      </c>
      <c r="U298" s="13">
        <f t="shared" si="27"/>
        <v>0</v>
      </c>
      <c r="V298" s="13">
        <f t="shared" si="28"/>
        <v>0</v>
      </c>
    </row>
    <row r="299" spans="1:22">
      <c r="A299" s="27">
        <f t="shared" si="24"/>
        <v>6</v>
      </c>
      <c r="B299" s="2">
        <v>42937</v>
      </c>
      <c r="C299" s="3">
        <v>37.5</v>
      </c>
      <c r="D299" s="3">
        <v>37.5</v>
      </c>
      <c r="E299" s="3">
        <v>37</v>
      </c>
      <c r="F299" s="4">
        <v>37.2</v>
      </c>
      <c r="G299" s="4">
        <v>-0.25</v>
      </c>
      <c r="H299" s="5">
        <v>-0.0067</v>
      </c>
      <c r="I299" s="3">
        <v>655</v>
      </c>
      <c r="J299" s="7">
        <v>24337</v>
      </c>
      <c r="K299" s="3">
        <v>0</v>
      </c>
      <c r="S299" s="13">
        <f t="shared" si="25"/>
        <v>0</v>
      </c>
      <c r="T299" s="13">
        <f t="shared" si="26"/>
        <v>0</v>
      </c>
      <c r="U299" s="13">
        <f t="shared" si="27"/>
        <v>0</v>
      </c>
      <c r="V299" s="13">
        <f t="shared" si="28"/>
        <v>0</v>
      </c>
    </row>
    <row r="300" spans="1:22">
      <c r="A300" s="27">
        <f t="shared" si="24"/>
        <v>5</v>
      </c>
      <c r="B300" s="2">
        <v>42936</v>
      </c>
      <c r="C300" s="3">
        <v>37</v>
      </c>
      <c r="D300" s="3">
        <v>37.6</v>
      </c>
      <c r="E300" s="3">
        <v>37</v>
      </c>
      <c r="F300" s="4">
        <v>37.45</v>
      </c>
      <c r="G300" s="4">
        <v>0.45</v>
      </c>
      <c r="H300" s="5">
        <v>0.0122</v>
      </c>
      <c r="I300" s="3">
        <v>639</v>
      </c>
      <c r="J300" s="7">
        <v>23810</v>
      </c>
      <c r="K300" s="3">
        <v>0</v>
      </c>
      <c r="S300" s="13">
        <f t="shared" si="25"/>
        <v>0</v>
      </c>
      <c r="T300" s="13">
        <f t="shared" si="26"/>
        <v>0</v>
      </c>
      <c r="U300" s="13">
        <f t="shared" si="27"/>
        <v>0</v>
      </c>
      <c r="V300" s="13">
        <f t="shared" si="28"/>
        <v>0</v>
      </c>
    </row>
    <row r="301" spans="1:22">
      <c r="A301" s="27">
        <f t="shared" si="24"/>
        <v>4</v>
      </c>
      <c r="B301" s="2">
        <v>42935</v>
      </c>
      <c r="C301" s="3">
        <v>37.8</v>
      </c>
      <c r="D301" s="3">
        <v>38.2</v>
      </c>
      <c r="E301" s="3">
        <v>37</v>
      </c>
      <c r="F301" s="4">
        <v>37</v>
      </c>
      <c r="G301" s="4">
        <v>-0.25</v>
      </c>
      <c r="H301" s="5">
        <v>-0.0067</v>
      </c>
      <c r="I301" s="7">
        <v>1939</v>
      </c>
      <c r="J301" s="7">
        <v>72785</v>
      </c>
      <c r="K301" s="3">
        <v>0</v>
      </c>
      <c r="S301" s="13">
        <f t="shared" si="25"/>
        <v>0</v>
      </c>
      <c r="T301" s="13">
        <f t="shared" si="26"/>
        <v>0</v>
      </c>
      <c r="U301" s="13">
        <f t="shared" si="27"/>
        <v>0</v>
      </c>
      <c r="V301" s="13">
        <f t="shared" si="28"/>
        <v>0</v>
      </c>
    </row>
    <row r="302" spans="1:22">
      <c r="A302" s="27">
        <f t="shared" si="24"/>
        <v>3</v>
      </c>
      <c r="B302" s="2">
        <v>42934</v>
      </c>
      <c r="C302" s="3">
        <v>36.95</v>
      </c>
      <c r="D302" s="3">
        <v>37.25</v>
      </c>
      <c r="E302" s="3">
        <v>36.7</v>
      </c>
      <c r="F302" s="4">
        <v>37.25</v>
      </c>
      <c r="G302" s="4">
        <v>0.55</v>
      </c>
      <c r="H302" s="5">
        <v>0.015</v>
      </c>
      <c r="I302" s="7">
        <v>1098</v>
      </c>
      <c r="J302" s="7">
        <v>40622</v>
      </c>
      <c r="K302" s="3">
        <v>0</v>
      </c>
      <c r="S302" s="13">
        <f t="shared" si="25"/>
        <v>0</v>
      </c>
      <c r="T302" s="13">
        <f t="shared" si="26"/>
        <v>0</v>
      </c>
      <c r="U302" s="13">
        <f t="shared" si="27"/>
        <v>0</v>
      </c>
      <c r="V302" s="13">
        <f t="shared" si="28"/>
        <v>0</v>
      </c>
    </row>
    <row r="303" spans="1:22">
      <c r="A303" s="27">
        <f t="shared" si="24"/>
        <v>2</v>
      </c>
      <c r="B303" s="2">
        <v>42933</v>
      </c>
      <c r="C303" s="3">
        <v>36</v>
      </c>
      <c r="D303" s="3">
        <v>37</v>
      </c>
      <c r="E303" s="3">
        <v>36</v>
      </c>
      <c r="F303" s="4">
        <v>36.7</v>
      </c>
      <c r="G303" s="4">
        <v>0.9</v>
      </c>
      <c r="H303" s="5">
        <v>0.0251</v>
      </c>
      <c r="I303" s="7">
        <v>1187</v>
      </c>
      <c r="J303" s="7">
        <v>43490</v>
      </c>
      <c r="K303" s="3">
        <v>0</v>
      </c>
      <c r="S303" s="13">
        <f t="shared" si="25"/>
        <v>0</v>
      </c>
      <c r="T303" s="13">
        <f t="shared" si="26"/>
        <v>0</v>
      </c>
      <c r="U303" s="13">
        <f t="shared" si="27"/>
        <v>0</v>
      </c>
      <c r="V303" s="13">
        <f t="shared" si="28"/>
        <v>0</v>
      </c>
    </row>
    <row r="304" spans="1:22">
      <c r="A304" s="27">
        <f t="shared" si="24"/>
        <v>6</v>
      </c>
      <c r="B304" s="2">
        <v>42930</v>
      </c>
      <c r="C304" s="3">
        <v>35.65</v>
      </c>
      <c r="D304" s="3">
        <v>35.85</v>
      </c>
      <c r="E304" s="3">
        <v>35.6</v>
      </c>
      <c r="F304" s="4">
        <v>35.8</v>
      </c>
      <c r="G304" s="4">
        <v>0.15</v>
      </c>
      <c r="H304" s="5">
        <v>0.0042</v>
      </c>
      <c r="I304" s="3">
        <v>398</v>
      </c>
      <c r="J304" s="7">
        <v>14242</v>
      </c>
      <c r="K304" s="3">
        <v>0</v>
      </c>
      <c r="S304" s="13">
        <f t="shared" si="25"/>
        <v>0</v>
      </c>
      <c r="T304" s="13">
        <f t="shared" si="26"/>
        <v>0</v>
      </c>
      <c r="U304" s="13">
        <f t="shared" si="27"/>
        <v>0</v>
      </c>
      <c r="V304" s="13">
        <f t="shared" si="28"/>
        <v>0</v>
      </c>
    </row>
    <row r="305" spans="1:22">
      <c r="A305" s="27">
        <f t="shared" si="24"/>
        <v>5</v>
      </c>
      <c r="B305" s="2">
        <v>42929</v>
      </c>
      <c r="C305" s="3">
        <v>35.75</v>
      </c>
      <c r="D305" s="3">
        <v>35.9</v>
      </c>
      <c r="E305" s="3">
        <v>35.45</v>
      </c>
      <c r="F305" s="4">
        <v>35.65</v>
      </c>
      <c r="G305" s="4">
        <v>-0.05</v>
      </c>
      <c r="H305" s="5">
        <v>-0.0014</v>
      </c>
      <c r="I305" s="3">
        <v>543</v>
      </c>
      <c r="J305" s="7">
        <v>19380</v>
      </c>
      <c r="K305" s="3">
        <v>0</v>
      </c>
      <c r="S305" s="13">
        <f t="shared" si="25"/>
        <v>0</v>
      </c>
      <c r="T305" s="13">
        <f t="shared" si="26"/>
        <v>0</v>
      </c>
      <c r="U305" s="13">
        <f t="shared" si="27"/>
        <v>0</v>
      </c>
      <c r="V305" s="13">
        <f t="shared" si="28"/>
        <v>0</v>
      </c>
    </row>
    <row r="306" spans="1:22">
      <c r="A306" s="27">
        <f t="shared" si="24"/>
        <v>4</v>
      </c>
      <c r="B306" s="2">
        <v>42928</v>
      </c>
      <c r="C306" s="3">
        <v>35.8</v>
      </c>
      <c r="D306" s="3">
        <v>35.85</v>
      </c>
      <c r="E306" s="3">
        <v>35.45</v>
      </c>
      <c r="F306" s="4">
        <v>35.7</v>
      </c>
      <c r="G306" s="4">
        <v>0.1</v>
      </c>
      <c r="H306" s="5">
        <v>0.0028</v>
      </c>
      <c r="I306" s="3">
        <v>643</v>
      </c>
      <c r="J306" s="7">
        <v>22965</v>
      </c>
      <c r="K306" s="3">
        <v>0</v>
      </c>
      <c r="S306" s="13">
        <f t="shared" si="25"/>
        <v>0</v>
      </c>
      <c r="T306" s="13">
        <f t="shared" si="26"/>
        <v>0</v>
      </c>
      <c r="U306" s="13">
        <f t="shared" si="27"/>
        <v>0</v>
      </c>
      <c r="V306" s="13">
        <f t="shared" si="28"/>
        <v>0</v>
      </c>
    </row>
    <row r="307" spans="1:22">
      <c r="A307" s="27">
        <f t="shared" si="24"/>
        <v>3</v>
      </c>
      <c r="B307" s="2">
        <v>42927</v>
      </c>
      <c r="C307" s="3">
        <v>35.95</v>
      </c>
      <c r="D307" s="3">
        <v>36.3</v>
      </c>
      <c r="E307" s="3">
        <v>35.6</v>
      </c>
      <c r="F307" s="4">
        <v>35.6</v>
      </c>
      <c r="G307" s="4">
        <v>-0.2</v>
      </c>
      <c r="H307" s="5">
        <v>-0.0056</v>
      </c>
      <c r="I307" s="3">
        <v>677</v>
      </c>
      <c r="J307" s="7">
        <v>24351</v>
      </c>
      <c r="K307" s="3">
        <v>0</v>
      </c>
      <c r="S307" s="13">
        <f t="shared" si="25"/>
        <v>0</v>
      </c>
      <c r="T307" s="13">
        <f t="shared" si="26"/>
        <v>0</v>
      </c>
      <c r="U307" s="13">
        <f t="shared" si="27"/>
        <v>0</v>
      </c>
      <c r="V307" s="13">
        <f t="shared" si="28"/>
        <v>0</v>
      </c>
    </row>
    <row r="308" spans="1:22">
      <c r="A308" s="27">
        <f t="shared" si="24"/>
        <v>2</v>
      </c>
      <c r="B308" s="2">
        <v>42926</v>
      </c>
      <c r="C308" s="3">
        <v>36</v>
      </c>
      <c r="D308" s="3">
        <v>36</v>
      </c>
      <c r="E308" s="3">
        <v>35.4</v>
      </c>
      <c r="F308" s="4">
        <v>35.8</v>
      </c>
      <c r="G308" s="4">
        <v>-0.3</v>
      </c>
      <c r="H308" s="5">
        <v>-0.0083</v>
      </c>
      <c r="I308" s="3">
        <v>884</v>
      </c>
      <c r="J308" s="7">
        <v>31577</v>
      </c>
      <c r="K308" s="3">
        <v>0</v>
      </c>
      <c r="S308" s="13">
        <f t="shared" si="25"/>
        <v>0</v>
      </c>
      <c r="T308" s="13">
        <f t="shared" si="26"/>
        <v>0</v>
      </c>
      <c r="U308" s="13">
        <f t="shared" si="27"/>
        <v>0</v>
      </c>
      <c r="V308" s="13">
        <f t="shared" si="28"/>
        <v>0</v>
      </c>
    </row>
    <row r="309" spans="1:22">
      <c r="A309" s="27">
        <f t="shared" si="24"/>
        <v>6</v>
      </c>
      <c r="B309" s="2">
        <v>42923</v>
      </c>
      <c r="C309" s="3">
        <v>37</v>
      </c>
      <c r="D309" s="3">
        <v>37.1</v>
      </c>
      <c r="E309" s="3">
        <v>36.1</v>
      </c>
      <c r="F309" s="4">
        <v>36.1</v>
      </c>
      <c r="G309" s="4">
        <v>-0.9</v>
      </c>
      <c r="H309" s="5">
        <v>-0.0243</v>
      </c>
      <c r="I309" s="3">
        <v>972</v>
      </c>
      <c r="J309" s="7">
        <v>35429</v>
      </c>
      <c r="K309" s="3">
        <v>0</v>
      </c>
      <c r="S309" s="13">
        <f t="shared" si="25"/>
        <v>0</v>
      </c>
      <c r="T309" s="13">
        <f t="shared" si="26"/>
        <v>0</v>
      </c>
      <c r="U309" s="13">
        <f t="shared" si="27"/>
        <v>0</v>
      </c>
      <c r="V309" s="13">
        <f t="shared" si="28"/>
        <v>0</v>
      </c>
    </row>
    <row r="310" spans="1:22">
      <c r="A310" s="27">
        <f t="shared" si="24"/>
        <v>5</v>
      </c>
      <c r="B310" s="2">
        <v>42922</v>
      </c>
      <c r="C310" s="3">
        <v>37.2</v>
      </c>
      <c r="D310" s="3">
        <v>37.25</v>
      </c>
      <c r="E310" s="3">
        <v>36.75</v>
      </c>
      <c r="F310" s="4">
        <v>37</v>
      </c>
      <c r="G310" s="4">
        <v>0.1</v>
      </c>
      <c r="H310" s="5">
        <v>0.0027</v>
      </c>
      <c r="I310" s="3">
        <v>537</v>
      </c>
      <c r="J310" s="7">
        <v>19897</v>
      </c>
      <c r="K310" s="3">
        <v>0</v>
      </c>
      <c r="S310" s="13">
        <f t="shared" si="25"/>
        <v>0</v>
      </c>
      <c r="T310" s="13">
        <f t="shared" si="26"/>
        <v>0</v>
      </c>
      <c r="U310" s="13">
        <f t="shared" si="27"/>
        <v>0</v>
      </c>
      <c r="V310" s="13">
        <f t="shared" si="28"/>
        <v>0</v>
      </c>
    </row>
    <row r="311" spans="1:22">
      <c r="A311" s="27">
        <f t="shared" si="24"/>
        <v>4</v>
      </c>
      <c r="B311" s="2">
        <v>42921</v>
      </c>
      <c r="C311" s="3">
        <v>37.1</v>
      </c>
      <c r="D311" s="3">
        <v>37.25</v>
      </c>
      <c r="E311" s="3">
        <v>36.6</v>
      </c>
      <c r="F311" s="4">
        <v>36.9</v>
      </c>
      <c r="G311" s="4">
        <v>-0.15</v>
      </c>
      <c r="H311" s="5">
        <v>-0.004</v>
      </c>
      <c r="I311" s="3">
        <v>725</v>
      </c>
      <c r="J311" s="7">
        <v>26753</v>
      </c>
      <c r="K311" s="3">
        <v>0</v>
      </c>
      <c r="S311" s="13">
        <f t="shared" si="25"/>
        <v>0</v>
      </c>
      <c r="T311" s="13">
        <f t="shared" si="26"/>
        <v>0</v>
      </c>
      <c r="U311" s="13">
        <f t="shared" si="27"/>
        <v>0</v>
      </c>
      <c r="V311" s="13">
        <f t="shared" si="28"/>
        <v>0</v>
      </c>
    </row>
    <row r="312" spans="1:22">
      <c r="A312" s="27">
        <f t="shared" si="24"/>
        <v>3</v>
      </c>
      <c r="B312" s="2">
        <v>42920</v>
      </c>
      <c r="C312" s="3">
        <v>37.4</v>
      </c>
      <c r="D312" s="3">
        <v>37.55</v>
      </c>
      <c r="E312" s="3">
        <v>36.8</v>
      </c>
      <c r="F312" s="4">
        <v>37.05</v>
      </c>
      <c r="G312" s="4">
        <v>-0.25</v>
      </c>
      <c r="H312" s="5">
        <v>-0.0067</v>
      </c>
      <c r="I312" s="3">
        <v>977</v>
      </c>
      <c r="J312" s="7">
        <v>36316</v>
      </c>
      <c r="K312" s="3">
        <v>0</v>
      </c>
      <c r="S312" s="13">
        <f t="shared" si="25"/>
        <v>0</v>
      </c>
      <c r="T312" s="13">
        <f t="shared" si="26"/>
        <v>0</v>
      </c>
      <c r="U312" s="13">
        <f t="shared" si="27"/>
        <v>0</v>
      </c>
      <c r="V312" s="13">
        <f t="shared" si="28"/>
        <v>0</v>
      </c>
    </row>
    <row r="313" spans="1:22">
      <c r="A313" s="27">
        <f t="shared" si="24"/>
        <v>2</v>
      </c>
      <c r="B313" s="2">
        <v>42919</v>
      </c>
      <c r="C313" s="3">
        <v>36.4</v>
      </c>
      <c r="D313" s="3">
        <v>37.4</v>
      </c>
      <c r="E313" s="3">
        <v>36.2</v>
      </c>
      <c r="F313" s="4">
        <v>37.3</v>
      </c>
      <c r="G313" s="4">
        <v>0.9</v>
      </c>
      <c r="H313" s="5">
        <v>0.0247</v>
      </c>
      <c r="I313" s="7">
        <v>1987</v>
      </c>
      <c r="J313" s="7">
        <v>73492</v>
      </c>
      <c r="K313" s="3">
        <v>0</v>
      </c>
      <c r="S313" s="13">
        <f t="shared" si="25"/>
        <v>0</v>
      </c>
      <c r="T313" s="13">
        <f t="shared" si="26"/>
        <v>0</v>
      </c>
      <c r="U313" s="13">
        <f t="shared" si="27"/>
        <v>0</v>
      </c>
      <c r="V313" s="13">
        <f t="shared" si="28"/>
        <v>0</v>
      </c>
    </row>
    <row r="314" spans="1:22">
      <c r="A314" s="27">
        <f t="shared" si="24"/>
        <v>6</v>
      </c>
      <c r="B314" s="2">
        <v>42916</v>
      </c>
      <c r="C314" s="3">
        <v>35.25</v>
      </c>
      <c r="D314" s="3">
        <v>36.4</v>
      </c>
      <c r="E314" s="3">
        <v>34.75</v>
      </c>
      <c r="F314" s="4">
        <v>36.4</v>
      </c>
      <c r="G314" s="4">
        <v>0.8</v>
      </c>
      <c r="H314" s="5">
        <v>0.0225</v>
      </c>
      <c r="I314" s="7">
        <v>1810</v>
      </c>
      <c r="J314" s="7">
        <v>64752</v>
      </c>
      <c r="K314" s="3">
        <v>0</v>
      </c>
      <c r="S314" s="13">
        <f t="shared" si="25"/>
        <v>0</v>
      </c>
      <c r="T314" s="13">
        <f t="shared" si="26"/>
        <v>0</v>
      </c>
      <c r="U314" s="13">
        <f t="shared" si="27"/>
        <v>0</v>
      </c>
      <c r="V314" s="13">
        <f t="shared" si="28"/>
        <v>0</v>
      </c>
    </row>
    <row r="315" spans="1:22">
      <c r="A315" s="27">
        <f t="shared" si="24"/>
        <v>5</v>
      </c>
      <c r="B315" s="2">
        <v>42915</v>
      </c>
      <c r="C315" s="3">
        <v>37.15</v>
      </c>
      <c r="D315" s="3">
        <v>37.2</v>
      </c>
      <c r="E315" s="3">
        <v>35.6</v>
      </c>
      <c r="F315" s="4">
        <v>35.6</v>
      </c>
      <c r="G315" s="4">
        <v>-1.2</v>
      </c>
      <c r="H315" s="5">
        <v>-0.0326</v>
      </c>
      <c r="I315" s="7">
        <v>1912</v>
      </c>
      <c r="J315" s="7">
        <v>69305</v>
      </c>
      <c r="K315" s="3">
        <v>0</v>
      </c>
      <c r="S315" s="13">
        <f t="shared" si="25"/>
        <v>0</v>
      </c>
      <c r="T315" s="13">
        <f t="shared" si="26"/>
        <v>0</v>
      </c>
      <c r="U315" s="13">
        <f t="shared" si="27"/>
        <v>0</v>
      </c>
      <c r="V315" s="13">
        <f t="shared" si="28"/>
        <v>0</v>
      </c>
    </row>
    <row r="316" spans="1:22">
      <c r="A316" s="27">
        <f t="shared" si="24"/>
        <v>4</v>
      </c>
      <c r="B316" s="2">
        <v>42914</v>
      </c>
      <c r="C316" s="3">
        <v>37.15</v>
      </c>
      <c r="D316" s="3">
        <v>37.15</v>
      </c>
      <c r="E316" s="3">
        <v>36.45</v>
      </c>
      <c r="F316" s="4">
        <v>36.8</v>
      </c>
      <c r="G316" s="4">
        <v>-0.35</v>
      </c>
      <c r="H316" s="5">
        <v>-0.0094</v>
      </c>
      <c r="I316" s="7">
        <v>1522</v>
      </c>
      <c r="J316" s="7">
        <v>55891</v>
      </c>
      <c r="K316" s="3">
        <v>0</v>
      </c>
      <c r="S316" s="13">
        <f t="shared" si="25"/>
        <v>0</v>
      </c>
      <c r="T316" s="13">
        <f t="shared" si="26"/>
        <v>0</v>
      </c>
      <c r="U316" s="13">
        <f t="shared" si="27"/>
        <v>0</v>
      </c>
      <c r="V316" s="13">
        <f t="shared" si="28"/>
        <v>0</v>
      </c>
    </row>
    <row r="317" spans="1:22">
      <c r="A317" s="27">
        <f t="shared" si="24"/>
        <v>3</v>
      </c>
      <c r="B317" s="2">
        <v>42913</v>
      </c>
      <c r="C317" s="3">
        <v>38.5</v>
      </c>
      <c r="D317" s="3">
        <v>38.5</v>
      </c>
      <c r="E317" s="3">
        <v>37.1</v>
      </c>
      <c r="F317" s="4">
        <v>37.15</v>
      </c>
      <c r="G317" s="4">
        <v>-1.15</v>
      </c>
      <c r="H317" s="5">
        <v>-0.03</v>
      </c>
      <c r="I317" s="7">
        <v>2569</v>
      </c>
      <c r="J317" s="7">
        <v>96168</v>
      </c>
      <c r="K317" s="3">
        <v>0</v>
      </c>
      <c r="S317" s="13">
        <f t="shared" si="25"/>
        <v>0</v>
      </c>
      <c r="T317" s="13">
        <f t="shared" si="26"/>
        <v>0</v>
      </c>
      <c r="U317" s="13">
        <f t="shared" si="27"/>
        <v>0</v>
      </c>
      <c r="V317" s="13">
        <f t="shared" si="28"/>
        <v>0</v>
      </c>
    </row>
    <row r="318" spans="1:22">
      <c r="A318" s="27">
        <f t="shared" si="24"/>
        <v>2</v>
      </c>
      <c r="B318" s="2">
        <v>42912</v>
      </c>
      <c r="C318" s="3">
        <v>38.45</v>
      </c>
      <c r="D318" s="3">
        <v>38.65</v>
      </c>
      <c r="E318" s="3">
        <v>38</v>
      </c>
      <c r="F318" s="4">
        <v>38.3</v>
      </c>
      <c r="G318" s="4">
        <v>0.1</v>
      </c>
      <c r="H318" s="5">
        <v>0.0026</v>
      </c>
      <c r="I318" s="7">
        <v>1401</v>
      </c>
      <c r="J318" s="7">
        <v>53563</v>
      </c>
      <c r="K318" s="3">
        <v>0</v>
      </c>
      <c r="S318" s="13">
        <f t="shared" si="25"/>
        <v>0</v>
      </c>
      <c r="T318" s="13">
        <f t="shared" si="26"/>
        <v>0</v>
      </c>
      <c r="U318" s="13">
        <f t="shared" si="27"/>
        <v>0</v>
      </c>
      <c r="V318" s="13">
        <f t="shared" si="28"/>
        <v>0</v>
      </c>
    </row>
    <row r="319" spans="1:22">
      <c r="A319" s="27">
        <f t="shared" si="24"/>
        <v>6</v>
      </c>
      <c r="B319" s="2">
        <v>42909</v>
      </c>
      <c r="C319" s="3">
        <v>38.4</v>
      </c>
      <c r="D319" s="3">
        <v>39.35</v>
      </c>
      <c r="E319" s="3">
        <v>38.2</v>
      </c>
      <c r="F319" s="4">
        <v>38.2</v>
      </c>
      <c r="G319" s="4">
        <v>-0.1</v>
      </c>
      <c r="H319" s="5">
        <v>-0.0026</v>
      </c>
      <c r="I319" s="7">
        <v>2700</v>
      </c>
      <c r="J319" s="7">
        <v>104722</v>
      </c>
      <c r="K319" s="3">
        <v>0</v>
      </c>
      <c r="S319" s="13">
        <f t="shared" si="25"/>
        <v>0</v>
      </c>
      <c r="T319" s="13">
        <f t="shared" si="26"/>
        <v>0</v>
      </c>
      <c r="U319" s="13">
        <f t="shared" si="27"/>
        <v>0</v>
      </c>
      <c r="V319" s="13">
        <f t="shared" si="28"/>
        <v>0</v>
      </c>
    </row>
    <row r="320" spans="1:22">
      <c r="A320" s="27">
        <f t="shared" si="24"/>
        <v>5</v>
      </c>
      <c r="B320" s="2">
        <v>42908</v>
      </c>
      <c r="C320" s="3">
        <v>39</v>
      </c>
      <c r="D320" s="3">
        <v>39.05</v>
      </c>
      <c r="E320" s="3">
        <v>38</v>
      </c>
      <c r="F320" s="4">
        <v>38.3</v>
      </c>
      <c r="G320" s="4">
        <v>-0.7</v>
      </c>
      <c r="H320" s="5">
        <v>-0.0179</v>
      </c>
      <c r="I320" s="7">
        <v>1506</v>
      </c>
      <c r="J320" s="7">
        <v>57864</v>
      </c>
      <c r="K320" s="3">
        <v>0</v>
      </c>
      <c r="S320" s="13">
        <f t="shared" si="25"/>
        <v>0</v>
      </c>
      <c r="T320" s="13">
        <f t="shared" si="26"/>
        <v>0</v>
      </c>
      <c r="U320" s="13">
        <f t="shared" si="27"/>
        <v>0</v>
      </c>
      <c r="V320" s="13">
        <f t="shared" si="28"/>
        <v>0</v>
      </c>
    </row>
    <row r="321" spans="1:22">
      <c r="A321" s="27">
        <f t="shared" si="24"/>
        <v>4</v>
      </c>
      <c r="B321" s="2">
        <v>42907</v>
      </c>
      <c r="C321" s="3">
        <v>39.3</v>
      </c>
      <c r="D321" s="3">
        <v>39.7</v>
      </c>
      <c r="E321" s="3">
        <v>38.5</v>
      </c>
      <c r="F321" s="4">
        <v>39</v>
      </c>
      <c r="G321" s="4">
        <v>0.35</v>
      </c>
      <c r="H321" s="5">
        <v>0.0091</v>
      </c>
      <c r="I321" s="7">
        <v>4000</v>
      </c>
      <c r="J321" s="7">
        <v>156716</v>
      </c>
      <c r="K321" s="3">
        <v>0</v>
      </c>
      <c r="S321" s="13">
        <f t="shared" si="25"/>
        <v>0</v>
      </c>
      <c r="T321" s="13">
        <f t="shared" si="26"/>
        <v>0</v>
      </c>
      <c r="U321" s="13">
        <f t="shared" si="27"/>
        <v>0</v>
      </c>
      <c r="V321" s="13">
        <f t="shared" si="28"/>
        <v>0</v>
      </c>
    </row>
    <row r="322" spans="1:22">
      <c r="A322" s="27">
        <f t="shared" si="24"/>
        <v>3</v>
      </c>
      <c r="B322" s="2">
        <v>42906</v>
      </c>
      <c r="C322" s="3">
        <v>38.8</v>
      </c>
      <c r="D322" s="3">
        <v>39.15</v>
      </c>
      <c r="E322" s="3">
        <v>38.45</v>
      </c>
      <c r="F322" s="4">
        <v>38.65</v>
      </c>
      <c r="G322" s="4">
        <v>0.25</v>
      </c>
      <c r="H322" s="5">
        <v>0.0065</v>
      </c>
      <c r="I322" s="7">
        <v>2078</v>
      </c>
      <c r="J322" s="7">
        <v>80676</v>
      </c>
      <c r="K322" s="3">
        <v>0</v>
      </c>
      <c r="S322" s="13">
        <f t="shared" si="25"/>
        <v>0</v>
      </c>
      <c r="T322" s="13">
        <f t="shared" si="26"/>
        <v>0</v>
      </c>
      <c r="U322" s="13">
        <f t="shared" si="27"/>
        <v>0</v>
      </c>
      <c r="V322" s="13">
        <f t="shared" si="28"/>
        <v>0</v>
      </c>
    </row>
    <row r="323" spans="1:22">
      <c r="A323" s="27">
        <f t="shared" si="24"/>
        <v>2</v>
      </c>
      <c r="B323" s="2">
        <v>42905</v>
      </c>
      <c r="C323" s="3">
        <v>38</v>
      </c>
      <c r="D323" s="3">
        <v>38.7</v>
      </c>
      <c r="E323" s="3">
        <v>37.9</v>
      </c>
      <c r="F323" s="4">
        <v>38.4</v>
      </c>
      <c r="G323" s="4">
        <v>0.4</v>
      </c>
      <c r="H323" s="5">
        <v>0.0105</v>
      </c>
      <c r="I323" s="7">
        <v>1233</v>
      </c>
      <c r="J323" s="7">
        <v>47138</v>
      </c>
      <c r="K323" s="3">
        <v>0</v>
      </c>
      <c r="S323" s="13">
        <f t="shared" si="25"/>
        <v>0</v>
      </c>
      <c r="T323" s="13">
        <f t="shared" si="26"/>
        <v>0</v>
      </c>
      <c r="U323" s="13">
        <f t="shared" si="27"/>
        <v>0</v>
      </c>
      <c r="V323" s="13">
        <f t="shared" si="28"/>
        <v>0</v>
      </c>
    </row>
    <row r="324" spans="1:22">
      <c r="A324" s="27">
        <f t="shared" si="24"/>
        <v>6</v>
      </c>
      <c r="B324" s="2">
        <v>42902</v>
      </c>
      <c r="C324" s="3">
        <v>38.4</v>
      </c>
      <c r="D324" s="3">
        <v>38.7</v>
      </c>
      <c r="E324" s="3">
        <v>38</v>
      </c>
      <c r="F324" s="4">
        <v>38</v>
      </c>
      <c r="G324" s="4">
        <v>-0.4</v>
      </c>
      <c r="H324" s="5">
        <v>-0.0104</v>
      </c>
      <c r="I324" s="7">
        <v>1237</v>
      </c>
      <c r="J324" s="7">
        <v>47500</v>
      </c>
      <c r="K324" s="3">
        <v>0</v>
      </c>
      <c r="S324" s="13">
        <f t="shared" si="25"/>
        <v>0</v>
      </c>
      <c r="T324" s="13">
        <f t="shared" si="26"/>
        <v>0</v>
      </c>
      <c r="U324" s="13">
        <f t="shared" si="27"/>
        <v>0</v>
      </c>
      <c r="V324" s="13">
        <f t="shared" si="28"/>
        <v>0</v>
      </c>
    </row>
    <row r="325" spans="1:22">
      <c r="A325" s="27">
        <f t="shared" ref="A325:A388" si="29">WEEKDAY(B325,1)</f>
        <v>5</v>
      </c>
      <c r="B325" s="2">
        <v>42901</v>
      </c>
      <c r="C325" s="3">
        <v>37.7</v>
      </c>
      <c r="D325" s="3">
        <v>38.5</v>
      </c>
      <c r="E325" s="3">
        <v>37.5</v>
      </c>
      <c r="F325" s="4">
        <v>38.4</v>
      </c>
      <c r="G325" s="4">
        <v>0.85</v>
      </c>
      <c r="H325" s="5">
        <v>0.0226</v>
      </c>
      <c r="I325" s="7">
        <v>1734</v>
      </c>
      <c r="J325" s="7">
        <v>65955</v>
      </c>
      <c r="K325" s="3">
        <v>0</v>
      </c>
      <c r="S325" s="13">
        <f t="shared" ref="S325:S388" si="30">SUM(Q325:Q329)/5</f>
        <v>0</v>
      </c>
      <c r="T325" s="13">
        <f t="shared" ref="T325:T388" si="31">SUM(Q325:Q334)/10</f>
        <v>0</v>
      </c>
      <c r="U325" s="13">
        <f t="shared" ref="U325:U388" si="32">SUM(Q325:Q344)/20</f>
        <v>0</v>
      </c>
      <c r="V325" s="13">
        <f t="shared" ref="V325:V388" si="33">SUM(Q325:Q384)/60</f>
        <v>0</v>
      </c>
    </row>
    <row r="326" spans="1:22">
      <c r="A326" s="27">
        <f t="shared" si="29"/>
        <v>4</v>
      </c>
      <c r="B326" s="2">
        <v>42900</v>
      </c>
      <c r="C326" s="3">
        <v>39.3</v>
      </c>
      <c r="D326" s="3">
        <v>39.6</v>
      </c>
      <c r="E326" s="3">
        <v>37.5</v>
      </c>
      <c r="F326" s="4">
        <v>37.55</v>
      </c>
      <c r="G326" s="4">
        <v>-1.75</v>
      </c>
      <c r="H326" s="5">
        <v>-0.0445</v>
      </c>
      <c r="I326" s="7">
        <v>3935</v>
      </c>
      <c r="J326" s="7">
        <v>150012</v>
      </c>
      <c r="K326" s="3">
        <v>0</v>
      </c>
      <c r="S326" s="13">
        <f t="shared" si="30"/>
        <v>0</v>
      </c>
      <c r="T326" s="13">
        <f t="shared" si="31"/>
        <v>0</v>
      </c>
      <c r="U326" s="13">
        <f t="shared" si="32"/>
        <v>0</v>
      </c>
      <c r="V326" s="13">
        <f t="shared" si="33"/>
        <v>0</v>
      </c>
    </row>
    <row r="327" spans="1:22">
      <c r="A327" s="27">
        <f t="shared" si="29"/>
        <v>3</v>
      </c>
      <c r="B327" s="2">
        <v>42899</v>
      </c>
      <c r="C327" s="3">
        <v>40.25</v>
      </c>
      <c r="D327" s="3">
        <v>40.4</v>
      </c>
      <c r="E327" s="3">
        <v>39.3</v>
      </c>
      <c r="F327" s="4">
        <v>39.3</v>
      </c>
      <c r="G327" s="4">
        <v>-0.85</v>
      </c>
      <c r="H327" s="5">
        <v>-0.0212</v>
      </c>
      <c r="I327" s="7">
        <v>2838</v>
      </c>
      <c r="J327" s="7">
        <v>112567</v>
      </c>
      <c r="K327" s="3">
        <v>0</v>
      </c>
      <c r="S327" s="13">
        <f t="shared" si="30"/>
        <v>0</v>
      </c>
      <c r="T327" s="13">
        <f t="shared" si="31"/>
        <v>0</v>
      </c>
      <c r="U327" s="13">
        <f t="shared" si="32"/>
        <v>0</v>
      </c>
      <c r="V327" s="13">
        <f t="shared" si="33"/>
        <v>0</v>
      </c>
    </row>
    <row r="328" spans="1:22">
      <c r="A328" s="27">
        <f t="shared" si="29"/>
        <v>2</v>
      </c>
      <c r="B328" s="2">
        <v>42898</v>
      </c>
      <c r="C328" s="3">
        <v>39</v>
      </c>
      <c r="D328" s="3">
        <v>40.4</v>
      </c>
      <c r="E328" s="3">
        <v>38.85</v>
      </c>
      <c r="F328" s="4">
        <v>40.15</v>
      </c>
      <c r="G328" s="4">
        <v>0.75</v>
      </c>
      <c r="H328" s="5">
        <v>0.019</v>
      </c>
      <c r="I328" s="7">
        <v>4097</v>
      </c>
      <c r="J328" s="7">
        <v>163670</v>
      </c>
      <c r="K328" s="3">
        <v>0</v>
      </c>
      <c r="S328" s="13">
        <f t="shared" si="30"/>
        <v>0</v>
      </c>
      <c r="T328" s="13">
        <f t="shared" si="31"/>
        <v>0</v>
      </c>
      <c r="U328" s="13">
        <f t="shared" si="32"/>
        <v>0</v>
      </c>
      <c r="V328" s="13">
        <f t="shared" si="33"/>
        <v>0</v>
      </c>
    </row>
    <row r="329" spans="1:22">
      <c r="A329" s="27">
        <f t="shared" si="29"/>
        <v>6</v>
      </c>
      <c r="B329" s="2">
        <v>42895</v>
      </c>
      <c r="C329" s="3">
        <v>38.95</v>
      </c>
      <c r="D329" s="3">
        <v>39.45</v>
      </c>
      <c r="E329" s="3">
        <v>38.8</v>
      </c>
      <c r="F329" s="4">
        <v>39.4</v>
      </c>
      <c r="G329" s="4">
        <v>0.7</v>
      </c>
      <c r="H329" s="5">
        <v>0.0181</v>
      </c>
      <c r="I329" s="7">
        <v>3028</v>
      </c>
      <c r="J329" s="7">
        <v>118658</v>
      </c>
      <c r="K329" s="3">
        <v>0</v>
      </c>
      <c r="S329" s="13">
        <f t="shared" si="30"/>
        <v>0</v>
      </c>
      <c r="T329" s="13">
        <f t="shared" si="31"/>
        <v>0</v>
      </c>
      <c r="U329" s="13">
        <f t="shared" si="32"/>
        <v>0</v>
      </c>
      <c r="V329" s="13">
        <f t="shared" si="33"/>
        <v>0</v>
      </c>
    </row>
    <row r="330" spans="1:22">
      <c r="A330" s="27">
        <f t="shared" si="29"/>
        <v>5</v>
      </c>
      <c r="B330" s="2">
        <v>42894</v>
      </c>
      <c r="C330" s="3">
        <v>39</v>
      </c>
      <c r="D330" s="3">
        <v>39.15</v>
      </c>
      <c r="E330" s="3">
        <v>38.6</v>
      </c>
      <c r="F330" s="4">
        <v>38.7</v>
      </c>
      <c r="G330" s="4">
        <v>0.1</v>
      </c>
      <c r="H330" s="5">
        <v>0.0026</v>
      </c>
      <c r="I330" s="7">
        <v>2295</v>
      </c>
      <c r="J330" s="7">
        <v>89145</v>
      </c>
      <c r="K330" s="3">
        <v>0</v>
      </c>
      <c r="S330" s="13">
        <f t="shared" si="30"/>
        <v>0</v>
      </c>
      <c r="T330" s="13">
        <f t="shared" si="31"/>
        <v>0</v>
      </c>
      <c r="U330" s="13">
        <f t="shared" si="32"/>
        <v>0</v>
      </c>
      <c r="V330" s="13">
        <f t="shared" si="33"/>
        <v>0</v>
      </c>
    </row>
    <row r="331" spans="1:22">
      <c r="A331" s="27">
        <f t="shared" si="29"/>
        <v>4</v>
      </c>
      <c r="B331" s="2">
        <v>42893</v>
      </c>
      <c r="C331" s="3">
        <v>38.35</v>
      </c>
      <c r="D331" s="3">
        <v>39.4</v>
      </c>
      <c r="E331" s="3">
        <v>37.95</v>
      </c>
      <c r="F331" s="4">
        <v>38.6</v>
      </c>
      <c r="G331" s="4">
        <v>0.4</v>
      </c>
      <c r="H331" s="5">
        <v>0.0105</v>
      </c>
      <c r="I331" s="7">
        <v>3984</v>
      </c>
      <c r="J331" s="7">
        <v>154381</v>
      </c>
      <c r="K331" s="3">
        <v>0</v>
      </c>
      <c r="S331" s="13">
        <f t="shared" si="30"/>
        <v>0</v>
      </c>
      <c r="T331" s="13">
        <f t="shared" si="31"/>
        <v>0</v>
      </c>
      <c r="U331" s="13">
        <f t="shared" si="32"/>
        <v>0</v>
      </c>
      <c r="V331" s="13">
        <f t="shared" si="33"/>
        <v>0</v>
      </c>
    </row>
    <row r="332" spans="1:22">
      <c r="A332" s="27">
        <f t="shared" si="29"/>
        <v>3</v>
      </c>
      <c r="B332" s="2">
        <v>42892</v>
      </c>
      <c r="C332" s="3">
        <v>38.5</v>
      </c>
      <c r="D332" s="3">
        <v>38.9</v>
      </c>
      <c r="E332" s="3">
        <v>38.15</v>
      </c>
      <c r="F332" s="4">
        <v>38.2</v>
      </c>
      <c r="G332" s="4">
        <v>0.1</v>
      </c>
      <c r="H332" s="5">
        <v>0.0026</v>
      </c>
      <c r="I332" s="7">
        <v>2991</v>
      </c>
      <c r="J332" s="7">
        <v>115352</v>
      </c>
      <c r="K332" s="3">
        <v>0</v>
      </c>
      <c r="S332" s="13">
        <f t="shared" si="30"/>
        <v>0</v>
      </c>
      <c r="T332" s="13">
        <f t="shared" si="31"/>
        <v>0</v>
      </c>
      <c r="U332" s="13">
        <f t="shared" si="32"/>
        <v>0</v>
      </c>
      <c r="V332" s="13">
        <f t="shared" si="33"/>
        <v>0</v>
      </c>
    </row>
    <row r="333" spans="1:22">
      <c r="A333" s="27">
        <f t="shared" si="29"/>
        <v>2</v>
      </c>
      <c r="B333" s="2">
        <v>42891</v>
      </c>
      <c r="C333" s="3">
        <v>37.5</v>
      </c>
      <c r="D333" s="3">
        <v>38.1</v>
      </c>
      <c r="E333" s="3">
        <v>37</v>
      </c>
      <c r="F333" s="4">
        <v>38.1</v>
      </c>
      <c r="G333" s="4">
        <v>0.95</v>
      </c>
      <c r="H333" s="5">
        <v>0.0256</v>
      </c>
      <c r="I333" s="7">
        <v>2042</v>
      </c>
      <c r="J333" s="7">
        <v>77021</v>
      </c>
      <c r="K333" s="3">
        <v>0</v>
      </c>
      <c r="S333" s="13">
        <f t="shared" si="30"/>
        <v>0</v>
      </c>
      <c r="T333" s="13">
        <f t="shared" si="31"/>
        <v>0</v>
      </c>
      <c r="U333" s="13">
        <f t="shared" si="32"/>
        <v>0</v>
      </c>
      <c r="V333" s="13">
        <f t="shared" si="33"/>
        <v>0</v>
      </c>
    </row>
    <row r="334" spans="1:22">
      <c r="A334" s="27">
        <f t="shared" si="29"/>
        <v>7</v>
      </c>
      <c r="B334" s="2">
        <v>42889</v>
      </c>
      <c r="C334" s="3">
        <v>37.5</v>
      </c>
      <c r="D334" s="3">
        <v>37.6</v>
      </c>
      <c r="E334" s="3">
        <v>36.6</v>
      </c>
      <c r="F334" s="4">
        <v>37.15</v>
      </c>
      <c r="G334" s="4">
        <v>-0.3</v>
      </c>
      <c r="H334" s="5">
        <v>-0.008</v>
      </c>
      <c r="I334" s="7">
        <v>1998</v>
      </c>
      <c r="J334" s="7">
        <v>73749</v>
      </c>
      <c r="K334" s="3">
        <v>0</v>
      </c>
      <c r="S334" s="13">
        <f t="shared" si="30"/>
        <v>0</v>
      </c>
      <c r="T334" s="13">
        <f t="shared" si="31"/>
        <v>0</v>
      </c>
      <c r="U334" s="13">
        <f t="shared" si="32"/>
        <v>0</v>
      </c>
      <c r="V334" s="13">
        <f t="shared" si="33"/>
        <v>0</v>
      </c>
    </row>
    <row r="335" spans="1:22">
      <c r="A335" s="27">
        <f t="shared" si="29"/>
        <v>6</v>
      </c>
      <c r="B335" s="2">
        <v>42888</v>
      </c>
      <c r="C335" s="3">
        <v>38.5</v>
      </c>
      <c r="D335" s="3">
        <v>38.55</v>
      </c>
      <c r="E335" s="3">
        <v>37.45</v>
      </c>
      <c r="F335" s="4">
        <v>37.45</v>
      </c>
      <c r="G335" s="4">
        <v>-0.85</v>
      </c>
      <c r="H335" s="5">
        <v>-0.0222</v>
      </c>
      <c r="I335" s="7">
        <v>2327</v>
      </c>
      <c r="J335" s="7">
        <v>87964</v>
      </c>
      <c r="K335" s="3">
        <v>0</v>
      </c>
      <c r="S335" s="13">
        <f t="shared" si="30"/>
        <v>0</v>
      </c>
      <c r="T335" s="13">
        <f t="shared" si="31"/>
        <v>0</v>
      </c>
      <c r="U335" s="13">
        <f t="shared" si="32"/>
        <v>0</v>
      </c>
      <c r="V335" s="13">
        <f t="shared" si="33"/>
        <v>0</v>
      </c>
    </row>
    <row r="336" spans="1:22">
      <c r="A336" s="27">
        <f t="shared" si="29"/>
        <v>5</v>
      </c>
      <c r="B336" s="2">
        <v>42887</v>
      </c>
      <c r="C336" s="3">
        <v>38.55</v>
      </c>
      <c r="D336" s="3">
        <v>38.7</v>
      </c>
      <c r="E336" s="3">
        <v>37.8</v>
      </c>
      <c r="F336" s="4">
        <v>38.3</v>
      </c>
      <c r="G336" s="4">
        <v>0.1</v>
      </c>
      <c r="H336" s="5">
        <v>0.0026</v>
      </c>
      <c r="I336" s="7">
        <v>2899</v>
      </c>
      <c r="J336" s="7">
        <v>110469</v>
      </c>
      <c r="K336" s="3">
        <v>0</v>
      </c>
      <c r="S336" s="13">
        <f t="shared" si="30"/>
        <v>0</v>
      </c>
      <c r="T336" s="13">
        <f t="shared" si="31"/>
        <v>0</v>
      </c>
      <c r="U336" s="13">
        <f t="shared" si="32"/>
        <v>0</v>
      </c>
      <c r="V336" s="13">
        <f t="shared" si="33"/>
        <v>0</v>
      </c>
    </row>
    <row r="337" spans="1:22">
      <c r="A337" s="27">
        <f t="shared" si="29"/>
        <v>4</v>
      </c>
      <c r="B337" s="2">
        <v>42886</v>
      </c>
      <c r="C337" s="3">
        <v>38.55</v>
      </c>
      <c r="D337" s="3">
        <v>39.35</v>
      </c>
      <c r="E337" s="3">
        <v>38</v>
      </c>
      <c r="F337" s="4">
        <v>38.2</v>
      </c>
      <c r="G337" s="4">
        <v>0.2</v>
      </c>
      <c r="H337" s="5">
        <v>0.0053</v>
      </c>
      <c r="I337" s="7">
        <v>4832</v>
      </c>
      <c r="J337" s="7">
        <v>185706</v>
      </c>
      <c r="K337" s="3">
        <v>0</v>
      </c>
      <c r="S337" s="13">
        <f t="shared" si="30"/>
        <v>0</v>
      </c>
      <c r="T337" s="13">
        <f t="shared" si="31"/>
        <v>0</v>
      </c>
      <c r="U337" s="13">
        <f t="shared" si="32"/>
        <v>0</v>
      </c>
      <c r="V337" s="13">
        <f t="shared" si="33"/>
        <v>0</v>
      </c>
    </row>
    <row r="338" spans="1:22">
      <c r="A338" s="27">
        <f t="shared" si="29"/>
        <v>6</v>
      </c>
      <c r="B338" s="2">
        <v>42881</v>
      </c>
      <c r="C338" s="3">
        <v>37.35</v>
      </c>
      <c r="D338" s="3">
        <v>38.4</v>
      </c>
      <c r="E338" s="3">
        <v>36.95</v>
      </c>
      <c r="F338" s="4">
        <v>38</v>
      </c>
      <c r="G338" s="4">
        <v>1.15</v>
      </c>
      <c r="H338" s="5">
        <v>0.0312</v>
      </c>
      <c r="I338" s="7">
        <v>6436</v>
      </c>
      <c r="J338" s="7">
        <v>242503</v>
      </c>
      <c r="K338" s="3">
        <v>0</v>
      </c>
      <c r="S338" s="13">
        <f t="shared" si="30"/>
        <v>0</v>
      </c>
      <c r="T338" s="13">
        <f t="shared" si="31"/>
        <v>0</v>
      </c>
      <c r="U338" s="13">
        <f t="shared" si="32"/>
        <v>0</v>
      </c>
      <c r="V338" s="13">
        <f t="shared" si="33"/>
        <v>0</v>
      </c>
    </row>
    <row r="339" spans="1:22">
      <c r="A339" s="27">
        <f t="shared" si="29"/>
        <v>5</v>
      </c>
      <c r="B339" s="2">
        <v>42880</v>
      </c>
      <c r="C339" s="3">
        <v>37.45</v>
      </c>
      <c r="D339" s="3">
        <v>39.35</v>
      </c>
      <c r="E339" s="3">
        <v>36</v>
      </c>
      <c r="F339" s="3">
        <v>36.85</v>
      </c>
      <c r="G339" s="3">
        <v>0</v>
      </c>
      <c r="H339" s="6">
        <v>0</v>
      </c>
      <c r="I339" s="7">
        <v>10271</v>
      </c>
      <c r="J339" s="7">
        <v>388500</v>
      </c>
      <c r="K339" s="3">
        <v>0</v>
      </c>
      <c r="S339" s="13">
        <f t="shared" si="30"/>
        <v>0</v>
      </c>
      <c r="T339" s="13">
        <f t="shared" si="31"/>
        <v>0</v>
      </c>
      <c r="U339" s="13">
        <f t="shared" si="32"/>
        <v>0</v>
      </c>
      <c r="V339" s="13">
        <f t="shared" si="33"/>
        <v>0</v>
      </c>
    </row>
    <row r="340" spans="1:22">
      <c r="A340" s="27">
        <f t="shared" si="29"/>
        <v>4</v>
      </c>
      <c r="B340" s="2">
        <v>42879</v>
      </c>
      <c r="C340" s="3">
        <v>36</v>
      </c>
      <c r="D340" s="3">
        <v>36.85</v>
      </c>
      <c r="E340" s="3">
        <v>36</v>
      </c>
      <c r="F340" s="4">
        <v>36.85</v>
      </c>
      <c r="G340" s="4">
        <v>0.9</v>
      </c>
      <c r="H340" s="5">
        <v>0.025</v>
      </c>
      <c r="I340" s="7">
        <v>4274</v>
      </c>
      <c r="J340" s="7">
        <v>156033</v>
      </c>
      <c r="K340" s="3">
        <v>0</v>
      </c>
      <c r="S340" s="13">
        <f t="shared" si="30"/>
        <v>0</v>
      </c>
      <c r="T340" s="13">
        <f t="shared" si="31"/>
        <v>0</v>
      </c>
      <c r="U340" s="13">
        <f t="shared" si="32"/>
        <v>0</v>
      </c>
      <c r="V340" s="13">
        <f t="shared" si="33"/>
        <v>0</v>
      </c>
    </row>
    <row r="341" spans="1:22">
      <c r="A341" s="27">
        <f t="shared" si="29"/>
        <v>3</v>
      </c>
      <c r="B341" s="2">
        <v>42878</v>
      </c>
      <c r="C341" s="3">
        <v>36.1</v>
      </c>
      <c r="D341" s="3">
        <v>37.45</v>
      </c>
      <c r="E341" s="3">
        <v>35.95</v>
      </c>
      <c r="F341" s="3">
        <v>35.95</v>
      </c>
      <c r="G341" s="3">
        <v>0</v>
      </c>
      <c r="H341" s="6">
        <v>0</v>
      </c>
      <c r="I341" s="7">
        <v>5602</v>
      </c>
      <c r="J341" s="7">
        <v>204616</v>
      </c>
      <c r="K341" s="3">
        <v>0</v>
      </c>
      <c r="S341" s="13">
        <f t="shared" si="30"/>
        <v>0</v>
      </c>
      <c r="T341" s="13">
        <f t="shared" si="31"/>
        <v>0</v>
      </c>
      <c r="U341" s="13">
        <f t="shared" si="32"/>
        <v>0</v>
      </c>
      <c r="V341" s="13">
        <f t="shared" si="33"/>
        <v>0</v>
      </c>
    </row>
    <row r="342" spans="1:22">
      <c r="A342" s="27">
        <f t="shared" si="29"/>
        <v>2</v>
      </c>
      <c r="B342" s="2">
        <v>42877</v>
      </c>
      <c r="C342" s="3">
        <v>34.7</v>
      </c>
      <c r="D342" s="3">
        <v>36</v>
      </c>
      <c r="E342" s="3">
        <v>34.65</v>
      </c>
      <c r="F342" s="4">
        <v>35.95</v>
      </c>
      <c r="G342" s="4">
        <v>1.55</v>
      </c>
      <c r="H342" s="5">
        <v>0.0451</v>
      </c>
      <c r="I342" s="7">
        <v>3948</v>
      </c>
      <c r="J342" s="7">
        <v>139672</v>
      </c>
      <c r="K342" s="3">
        <v>0</v>
      </c>
      <c r="S342" s="13">
        <f t="shared" si="30"/>
        <v>0</v>
      </c>
      <c r="T342" s="13">
        <f t="shared" si="31"/>
        <v>0</v>
      </c>
      <c r="U342" s="13">
        <f t="shared" si="32"/>
        <v>0</v>
      </c>
      <c r="V342" s="13">
        <f t="shared" si="33"/>
        <v>0</v>
      </c>
    </row>
    <row r="343" spans="1:22">
      <c r="A343" s="27">
        <f t="shared" si="29"/>
        <v>6</v>
      </c>
      <c r="B343" s="2">
        <v>42874</v>
      </c>
      <c r="C343" s="3">
        <v>33.9</v>
      </c>
      <c r="D343" s="3">
        <v>34.8</v>
      </c>
      <c r="E343" s="3">
        <v>33.55</v>
      </c>
      <c r="F343" s="4">
        <v>34.4</v>
      </c>
      <c r="G343" s="4">
        <v>0.85</v>
      </c>
      <c r="H343" s="5">
        <v>0.0253</v>
      </c>
      <c r="I343" s="7">
        <v>3097</v>
      </c>
      <c r="J343" s="7">
        <v>106059</v>
      </c>
      <c r="K343" s="3">
        <v>0</v>
      </c>
      <c r="S343" s="13">
        <f t="shared" si="30"/>
        <v>0</v>
      </c>
      <c r="T343" s="13">
        <f t="shared" si="31"/>
        <v>0</v>
      </c>
      <c r="U343" s="13">
        <f t="shared" si="32"/>
        <v>0</v>
      </c>
      <c r="V343" s="13">
        <f t="shared" si="33"/>
        <v>0</v>
      </c>
    </row>
    <row r="344" spans="1:22">
      <c r="A344" s="27">
        <f t="shared" si="29"/>
        <v>5</v>
      </c>
      <c r="B344" s="2">
        <v>42873</v>
      </c>
      <c r="C344" s="3">
        <v>32.95</v>
      </c>
      <c r="D344" s="3">
        <v>34.35</v>
      </c>
      <c r="E344" s="3">
        <v>32.5</v>
      </c>
      <c r="F344" s="4">
        <v>33.55</v>
      </c>
      <c r="G344" s="4">
        <v>0.15</v>
      </c>
      <c r="H344" s="5">
        <v>0.0045</v>
      </c>
      <c r="I344" s="7">
        <v>3637</v>
      </c>
      <c r="J344" s="7">
        <v>122632</v>
      </c>
      <c r="K344" s="3">
        <v>0</v>
      </c>
      <c r="S344" s="13">
        <f t="shared" si="30"/>
        <v>0</v>
      </c>
      <c r="T344" s="13">
        <f t="shared" si="31"/>
        <v>0</v>
      </c>
      <c r="U344" s="13">
        <f t="shared" si="32"/>
        <v>0</v>
      </c>
      <c r="V344" s="13">
        <f t="shared" si="33"/>
        <v>0</v>
      </c>
    </row>
    <row r="345" spans="1:22">
      <c r="A345" s="27">
        <f t="shared" si="29"/>
        <v>4</v>
      </c>
      <c r="B345" s="2">
        <v>42872</v>
      </c>
      <c r="C345" s="3">
        <v>32.1</v>
      </c>
      <c r="D345" s="3">
        <v>33.45</v>
      </c>
      <c r="E345" s="3">
        <v>31.85</v>
      </c>
      <c r="F345" s="4">
        <v>33.4</v>
      </c>
      <c r="G345" s="4">
        <v>1.35</v>
      </c>
      <c r="H345" s="5">
        <v>0.0421</v>
      </c>
      <c r="I345" s="7">
        <v>3609</v>
      </c>
      <c r="J345" s="7">
        <v>118888</v>
      </c>
      <c r="K345" s="3">
        <v>0</v>
      </c>
      <c r="S345" s="13">
        <f t="shared" si="30"/>
        <v>0</v>
      </c>
      <c r="T345" s="13">
        <f t="shared" si="31"/>
        <v>0</v>
      </c>
      <c r="U345" s="13">
        <f t="shared" si="32"/>
        <v>0</v>
      </c>
      <c r="V345" s="13">
        <f t="shared" si="33"/>
        <v>0</v>
      </c>
    </row>
    <row r="346" spans="1:22">
      <c r="A346" s="27">
        <f t="shared" si="29"/>
        <v>3</v>
      </c>
      <c r="B346" s="2">
        <v>42871</v>
      </c>
      <c r="C346" s="3">
        <v>32.5</v>
      </c>
      <c r="D346" s="3">
        <v>32.6</v>
      </c>
      <c r="E346" s="3">
        <v>31.6</v>
      </c>
      <c r="F346" s="4">
        <v>32.05</v>
      </c>
      <c r="G346" s="4">
        <v>-0.25</v>
      </c>
      <c r="H346" s="5">
        <v>-0.0077</v>
      </c>
      <c r="I346" s="3">
        <v>707</v>
      </c>
      <c r="J346" s="7">
        <v>22660</v>
      </c>
      <c r="K346" s="3">
        <v>0</v>
      </c>
      <c r="S346" s="13">
        <f t="shared" si="30"/>
        <v>0</v>
      </c>
      <c r="T346" s="13">
        <f t="shared" si="31"/>
        <v>0</v>
      </c>
      <c r="U346" s="13">
        <f t="shared" si="32"/>
        <v>0</v>
      </c>
      <c r="V346" s="13">
        <f t="shared" si="33"/>
        <v>0</v>
      </c>
    </row>
    <row r="347" spans="1:22">
      <c r="A347" s="27">
        <f t="shared" si="29"/>
        <v>2</v>
      </c>
      <c r="B347" s="2">
        <v>42870</v>
      </c>
      <c r="C347" s="3">
        <v>31.85</v>
      </c>
      <c r="D347" s="3">
        <v>32.3</v>
      </c>
      <c r="E347" s="3">
        <v>31.55</v>
      </c>
      <c r="F347" s="4">
        <v>32.3</v>
      </c>
      <c r="G347" s="4">
        <v>0.7</v>
      </c>
      <c r="H347" s="5">
        <v>0.0222</v>
      </c>
      <c r="I347" s="7">
        <v>1250</v>
      </c>
      <c r="J347" s="7">
        <v>40143</v>
      </c>
      <c r="K347" s="3">
        <v>0</v>
      </c>
      <c r="S347" s="13">
        <f t="shared" si="30"/>
        <v>0</v>
      </c>
      <c r="T347" s="13">
        <f t="shared" si="31"/>
        <v>0</v>
      </c>
      <c r="U347" s="13">
        <f t="shared" si="32"/>
        <v>0</v>
      </c>
      <c r="V347" s="13">
        <f t="shared" si="33"/>
        <v>0</v>
      </c>
    </row>
    <row r="348" spans="1:22">
      <c r="A348" s="27">
        <f t="shared" si="29"/>
        <v>6</v>
      </c>
      <c r="B348" s="2">
        <v>42867</v>
      </c>
      <c r="C348" s="3">
        <v>31.7</v>
      </c>
      <c r="D348" s="3">
        <v>31.95</v>
      </c>
      <c r="E348" s="3">
        <v>31.3</v>
      </c>
      <c r="F348" s="4">
        <v>31.6</v>
      </c>
      <c r="G348" s="4">
        <v>-0.1</v>
      </c>
      <c r="H348" s="5">
        <v>-0.0032</v>
      </c>
      <c r="I348" s="3">
        <v>527</v>
      </c>
      <c r="J348" s="7">
        <v>16650</v>
      </c>
      <c r="K348" s="3">
        <v>0</v>
      </c>
      <c r="S348" s="13">
        <f t="shared" si="30"/>
        <v>0</v>
      </c>
      <c r="T348" s="13">
        <f t="shared" si="31"/>
        <v>0</v>
      </c>
      <c r="U348" s="13">
        <f t="shared" si="32"/>
        <v>0</v>
      </c>
      <c r="V348" s="13">
        <f t="shared" si="33"/>
        <v>0</v>
      </c>
    </row>
    <row r="349" spans="1:22">
      <c r="A349" s="27">
        <f t="shared" si="29"/>
        <v>5</v>
      </c>
      <c r="B349" s="2">
        <v>42866</v>
      </c>
      <c r="C349" s="3">
        <v>31.45</v>
      </c>
      <c r="D349" s="3">
        <v>31.9</v>
      </c>
      <c r="E349" s="3">
        <v>31.15</v>
      </c>
      <c r="F349" s="4">
        <v>31.7</v>
      </c>
      <c r="G349" s="4">
        <v>0.25</v>
      </c>
      <c r="H349" s="5">
        <v>0.0079</v>
      </c>
      <c r="I349" s="3">
        <v>577</v>
      </c>
      <c r="J349" s="7">
        <v>18251</v>
      </c>
      <c r="K349" s="3">
        <v>0</v>
      </c>
      <c r="S349" s="13">
        <f t="shared" si="30"/>
        <v>0</v>
      </c>
      <c r="T349" s="13">
        <f t="shared" si="31"/>
        <v>0</v>
      </c>
      <c r="U349" s="13">
        <f t="shared" si="32"/>
        <v>0</v>
      </c>
      <c r="V349" s="13">
        <f t="shared" si="33"/>
        <v>0</v>
      </c>
    </row>
    <row r="350" spans="1:22">
      <c r="A350" s="27">
        <f t="shared" si="29"/>
        <v>4</v>
      </c>
      <c r="B350" s="2">
        <v>42865</v>
      </c>
      <c r="C350" s="3">
        <v>31</v>
      </c>
      <c r="D350" s="3">
        <v>31.6</v>
      </c>
      <c r="E350" s="3">
        <v>30.8</v>
      </c>
      <c r="F350" s="4">
        <v>31.45</v>
      </c>
      <c r="G350" s="4">
        <v>0.8</v>
      </c>
      <c r="H350" s="5">
        <v>0.0261</v>
      </c>
      <c r="I350" s="3">
        <v>528</v>
      </c>
      <c r="J350" s="7">
        <v>16519</v>
      </c>
      <c r="K350" s="3">
        <v>0</v>
      </c>
      <c r="S350" s="13">
        <f t="shared" si="30"/>
        <v>0</v>
      </c>
      <c r="T350" s="13">
        <f t="shared" si="31"/>
        <v>0</v>
      </c>
      <c r="U350" s="13">
        <f t="shared" si="32"/>
        <v>0</v>
      </c>
      <c r="V350" s="13">
        <f t="shared" si="33"/>
        <v>0</v>
      </c>
    </row>
    <row r="351" spans="1:22">
      <c r="A351" s="27">
        <f t="shared" si="29"/>
        <v>3</v>
      </c>
      <c r="B351" s="2">
        <v>42864</v>
      </c>
      <c r="C351" s="3">
        <v>31.85</v>
      </c>
      <c r="D351" s="3">
        <v>32.15</v>
      </c>
      <c r="E351" s="3">
        <v>30.6</v>
      </c>
      <c r="F351" s="4">
        <v>30.65</v>
      </c>
      <c r="G351" s="4">
        <v>-1.2</v>
      </c>
      <c r="H351" s="5">
        <v>-0.0377</v>
      </c>
      <c r="I351" s="7">
        <v>1081</v>
      </c>
      <c r="J351" s="7">
        <v>33670</v>
      </c>
      <c r="K351" s="3">
        <v>0</v>
      </c>
      <c r="S351" s="13">
        <f t="shared" si="30"/>
        <v>0</v>
      </c>
      <c r="T351" s="13">
        <f t="shared" si="31"/>
        <v>0</v>
      </c>
      <c r="U351" s="13">
        <f t="shared" si="32"/>
        <v>0</v>
      </c>
      <c r="V351" s="13">
        <f t="shared" si="33"/>
        <v>0</v>
      </c>
    </row>
    <row r="352" spans="1:22">
      <c r="A352" s="27">
        <f t="shared" si="29"/>
        <v>2</v>
      </c>
      <c r="B352" s="2">
        <v>42863</v>
      </c>
      <c r="C352" s="3">
        <v>32</v>
      </c>
      <c r="D352" s="3">
        <v>32.45</v>
      </c>
      <c r="E352" s="3">
        <v>31.7</v>
      </c>
      <c r="F352" s="4">
        <v>31.85</v>
      </c>
      <c r="G352" s="4">
        <v>0.1</v>
      </c>
      <c r="H352" s="5">
        <v>0.0031</v>
      </c>
      <c r="I352" s="7">
        <v>1241</v>
      </c>
      <c r="J352" s="7">
        <v>39840</v>
      </c>
      <c r="K352" s="3">
        <v>0</v>
      </c>
      <c r="S352" s="13">
        <f t="shared" si="30"/>
        <v>0</v>
      </c>
      <c r="T352" s="13">
        <f t="shared" si="31"/>
        <v>0</v>
      </c>
      <c r="U352" s="13">
        <f t="shared" si="32"/>
        <v>0</v>
      </c>
      <c r="V352" s="13">
        <f t="shared" si="33"/>
        <v>0</v>
      </c>
    </row>
    <row r="353" spans="1:22">
      <c r="A353" s="27">
        <f t="shared" si="29"/>
        <v>6</v>
      </c>
      <c r="B353" s="2">
        <v>42860</v>
      </c>
      <c r="C353" s="3">
        <v>31.55</v>
      </c>
      <c r="D353" s="3">
        <v>32.2</v>
      </c>
      <c r="E353" s="3">
        <v>31.55</v>
      </c>
      <c r="F353" s="4">
        <v>31.75</v>
      </c>
      <c r="G353" s="4">
        <v>0.2</v>
      </c>
      <c r="H353" s="5">
        <v>0.0063</v>
      </c>
      <c r="I353" s="3">
        <v>883</v>
      </c>
      <c r="J353" s="7">
        <v>28191</v>
      </c>
      <c r="K353" s="3">
        <v>0</v>
      </c>
      <c r="S353" s="13">
        <f t="shared" si="30"/>
        <v>0</v>
      </c>
      <c r="T353" s="13">
        <f t="shared" si="31"/>
        <v>0</v>
      </c>
      <c r="U353" s="13">
        <f t="shared" si="32"/>
        <v>0</v>
      </c>
      <c r="V353" s="13">
        <f t="shared" si="33"/>
        <v>0</v>
      </c>
    </row>
    <row r="354" spans="1:22">
      <c r="A354" s="27">
        <f t="shared" si="29"/>
        <v>5</v>
      </c>
      <c r="B354" s="2">
        <v>42859</v>
      </c>
      <c r="C354" s="3">
        <v>32</v>
      </c>
      <c r="D354" s="3">
        <v>32</v>
      </c>
      <c r="E354" s="3">
        <v>31.4</v>
      </c>
      <c r="F354" s="4">
        <v>31.55</v>
      </c>
      <c r="G354" s="4">
        <v>-0.3</v>
      </c>
      <c r="H354" s="5">
        <v>-0.0094</v>
      </c>
      <c r="I354" s="3">
        <v>472</v>
      </c>
      <c r="J354" s="7">
        <v>14923</v>
      </c>
      <c r="K354" s="3">
        <v>0</v>
      </c>
      <c r="S354" s="13">
        <f t="shared" si="30"/>
        <v>0</v>
      </c>
      <c r="T354" s="13">
        <f t="shared" si="31"/>
        <v>0</v>
      </c>
      <c r="U354" s="13">
        <f t="shared" si="32"/>
        <v>0</v>
      </c>
      <c r="V354" s="13">
        <f t="shared" si="33"/>
        <v>0</v>
      </c>
    </row>
    <row r="355" spans="1:22">
      <c r="A355" s="27">
        <f t="shared" si="29"/>
        <v>4</v>
      </c>
      <c r="B355" s="2">
        <v>42858</v>
      </c>
      <c r="C355" s="3">
        <v>31.8</v>
      </c>
      <c r="D355" s="3">
        <v>32.2</v>
      </c>
      <c r="E355" s="3">
        <v>31.6</v>
      </c>
      <c r="F355" s="4">
        <v>31.85</v>
      </c>
      <c r="G355" s="4">
        <v>0.05</v>
      </c>
      <c r="H355" s="5">
        <v>0.0016</v>
      </c>
      <c r="I355" s="7">
        <v>1017</v>
      </c>
      <c r="J355" s="7">
        <v>32551</v>
      </c>
      <c r="K355" s="3">
        <v>0</v>
      </c>
      <c r="S355" s="13">
        <f t="shared" si="30"/>
        <v>0</v>
      </c>
      <c r="T355" s="13">
        <f t="shared" si="31"/>
        <v>0</v>
      </c>
      <c r="U355" s="13">
        <f t="shared" si="32"/>
        <v>0</v>
      </c>
      <c r="V355" s="13">
        <f t="shared" si="33"/>
        <v>0</v>
      </c>
    </row>
    <row r="356" spans="1:22">
      <c r="A356" s="27">
        <f t="shared" si="29"/>
        <v>3</v>
      </c>
      <c r="B356" s="2">
        <v>42857</v>
      </c>
      <c r="C356" s="3">
        <v>31.4</v>
      </c>
      <c r="D356" s="3">
        <v>32.2</v>
      </c>
      <c r="E356" s="3">
        <v>30.9</v>
      </c>
      <c r="F356" s="4">
        <v>31.8</v>
      </c>
      <c r="G356" s="4">
        <v>0.55</v>
      </c>
      <c r="H356" s="5">
        <v>0.0176</v>
      </c>
      <c r="I356" s="3">
        <v>794</v>
      </c>
      <c r="J356" s="7">
        <v>25214</v>
      </c>
      <c r="K356" s="3">
        <v>0</v>
      </c>
      <c r="S356" s="13">
        <f t="shared" si="30"/>
        <v>0</v>
      </c>
      <c r="T356" s="13">
        <f t="shared" si="31"/>
        <v>0</v>
      </c>
      <c r="U356" s="13">
        <f t="shared" si="32"/>
        <v>0</v>
      </c>
      <c r="V356" s="13">
        <f t="shared" si="33"/>
        <v>0</v>
      </c>
    </row>
    <row r="357" spans="1:22">
      <c r="A357" s="27">
        <f t="shared" si="29"/>
        <v>6</v>
      </c>
      <c r="B357" s="2">
        <v>42853</v>
      </c>
      <c r="C357" s="3">
        <v>32.3</v>
      </c>
      <c r="D357" s="3">
        <v>32.3</v>
      </c>
      <c r="E357" s="3">
        <v>31.25</v>
      </c>
      <c r="F357" s="3">
        <v>31.25</v>
      </c>
      <c r="G357" s="3">
        <v>0</v>
      </c>
      <c r="H357" s="6">
        <v>0</v>
      </c>
      <c r="I357" s="7">
        <v>1714</v>
      </c>
      <c r="J357" s="7">
        <v>54553</v>
      </c>
      <c r="K357" s="3">
        <v>0</v>
      </c>
      <c r="S357" s="13">
        <f t="shared" si="30"/>
        <v>0</v>
      </c>
      <c r="T357" s="13">
        <f t="shared" si="31"/>
        <v>0</v>
      </c>
      <c r="U357" s="13">
        <f t="shared" si="32"/>
        <v>0</v>
      </c>
      <c r="V357" s="13">
        <f t="shared" si="33"/>
        <v>0</v>
      </c>
    </row>
    <row r="358" spans="1:22">
      <c r="A358" s="27">
        <f t="shared" si="29"/>
        <v>5</v>
      </c>
      <c r="B358" s="2">
        <v>42852</v>
      </c>
      <c r="C358" s="3">
        <v>30.75</v>
      </c>
      <c r="D358" s="3">
        <v>31.25</v>
      </c>
      <c r="E358" s="3">
        <v>30.5</v>
      </c>
      <c r="F358" s="4">
        <v>31.25</v>
      </c>
      <c r="G358" s="4">
        <v>0.85</v>
      </c>
      <c r="H358" s="5">
        <v>0.028</v>
      </c>
      <c r="I358" s="3">
        <v>603</v>
      </c>
      <c r="J358" s="7">
        <v>18660</v>
      </c>
      <c r="K358" s="3">
        <v>0</v>
      </c>
      <c r="S358" s="13">
        <f t="shared" si="30"/>
        <v>0</v>
      </c>
      <c r="T358" s="13">
        <f t="shared" si="31"/>
        <v>0</v>
      </c>
      <c r="U358" s="13">
        <f t="shared" si="32"/>
        <v>0</v>
      </c>
      <c r="V358" s="13">
        <f t="shared" si="33"/>
        <v>0</v>
      </c>
    </row>
    <row r="359" spans="1:22">
      <c r="A359" s="27">
        <f t="shared" si="29"/>
        <v>4</v>
      </c>
      <c r="B359" s="2">
        <v>42851</v>
      </c>
      <c r="C359" s="3">
        <v>30.35</v>
      </c>
      <c r="D359" s="3">
        <v>30.65</v>
      </c>
      <c r="E359" s="3">
        <v>30.3</v>
      </c>
      <c r="F359" s="4">
        <v>30.4</v>
      </c>
      <c r="G359" s="4">
        <v>0.05</v>
      </c>
      <c r="H359" s="5">
        <v>0.0016</v>
      </c>
      <c r="I359" s="3">
        <v>186</v>
      </c>
      <c r="J359" s="7">
        <v>5670</v>
      </c>
      <c r="K359" s="3">
        <v>0</v>
      </c>
      <c r="S359" s="13">
        <f t="shared" si="30"/>
        <v>0</v>
      </c>
      <c r="T359" s="13">
        <f t="shared" si="31"/>
        <v>0</v>
      </c>
      <c r="U359" s="13">
        <f t="shared" si="32"/>
        <v>0</v>
      </c>
      <c r="V359" s="13">
        <f t="shared" si="33"/>
        <v>0</v>
      </c>
    </row>
    <row r="360" spans="1:22">
      <c r="A360" s="27">
        <f t="shared" si="29"/>
        <v>3</v>
      </c>
      <c r="B360" s="2">
        <v>42850</v>
      </c>
      <c r="C360" s="3">
        <v>30.35</v>
      </c>
      <c r="D360" s="3">
        <v>30.6</v>
      </c>
      <c r="E360" s="3">
        <v>30.35</v>
      </c>
      <c r="F360" s="4">
        <v>30.35</v>
      </c>
      <c r="G360" s="4">
        <v>0.05</v>
      </c>
      <c r="H360" s="5">
        <v>0.0017</v>
      </c>
      <c r="I360" s="3">
        <v>146</v>
      </c>
      <c r="J360" s="7">
        <v>4442</v>
      </c>
      <c r="K360" s="3">
        <v>0</v>
      </c>
      <c r="S360" s="13">
        <f t="shared" si="30"/>
        <v>0</v>
      </c>
      <c r="T360" s="13">
        <f t="shared" si="31"/>
        <v>0</v>
      </c>
      <c r="U360" s="13">
        <f t="shared" si="32"/>
        <v>0</v>
      </c>
      <c r="V360" s="13">
        <f t="shared" si="33"/>
        <v>0</v>
      </c>
    </row>
    <row r="361" spans="1:22">
      <c r="A361" s="27">
        <f t="shared" si="29"/>
        <v>2</v>
      </c>
      <c r="B361" s="2">
        <v>42849</v>
      </c>
      <c r="C361" s="3">
        <v>30.7</v>
      </c>
      <c r="D361" s="3">
        <v>30.7</v>
      </c>
      <c r="E361" s="3">
        <v>30.25</v>
      </c>
      <c r="F361" s="4">
        <v>30.3</v>
      </c>
      <c r="G361" s="4">
        <v>-0.1</v>
      </c>
      <c r="H361" s="5">
        <v>-0.0033</v>
      </c>
      <c r="I361" s="3">
        <v>133</v>
      </c>
      <c r="J361" s="7">
        <v>4058</v>
      </c>
      <c r="K361" s="3">
        <v>0</v>
      </c>
      <c r="S361" s="13">
        <f t="shared" si="30"/>
        <v>0</v>
      </c>
      <c r="T361" s="13">
        <f t="shared" si="31"/>
        <v>0</v>
      </c>
      <c r="U361" s="13">
        <f t="shared" si="32"/>
        <v>0</v>
      </c>
      <c r="V361" s="13">
        <f t="shared" si="33"/>
        <v>0</v>
      </c>
    </row>
    <row r="362" spans="1:22">
      <c r="A362" s="27">
        <f t="shared" si="29"/>
        <v>6</v>
      </c>
      <c r="B362" s="2">
        <v>42846</v>
      </c>
      <c r="C362" s="3">
        <v>30.3</v>
      </c>
      <c r="D362" s="3">
        <v>30.6</v>
      </c>
      <c r="E362" s="3">
        <v>30.3</v>
      </c>
      <c r="F362" s="4">
        <v>30.4</v>
      </c>
      <c r="G362" s="4">
        <v>0.25</v>
      </c>
      <c r="H362" s="5">
        <v>0.0083</v>
      </c>
      <c r="I362" s="3">
        <v>194</v>
      </c>
      <c r="J362" s="7">
        <v>5897</v>
      </c>
      <c r="K362" s="3">
        <v>0</v>
      </c>
      <c r="S362" s="13">
        <f t="shared" si="30"/>
        <v>0</v>
      </c>
      <c r="T362" s="13">
        <f t="shared" si="31"/>
        <v>0</v>
      </c>
      <c r="U362" s="13">
        <f t="shared" si="32"/>
        <v>0</v>
      </c>
      <c r="V362" s="13">
        <f t="shared" si="33"/>
        <v>0</v>
      </c>
    </row>
    <row r="363" spans="1:22">
      <c r="A363" s="27">
        <f t="shared" si="29"/>
        <v>5</v>
      </c>
      <c r="B363" s="2">
        <v>42845</v>
      </c>
      <c r="C363" s="3">
        <v>30.15</v>
      </c>
      <c r="D363" s="3">
        <v>30.8</v>
      </c>
      <c r="E363" s="3">
        <v>30</v>
      </c>
      <c r="F363" s="4">
        <v>30.15</v>
      </c>
      <c r="G363" s="4">
        <v>0.05</v>
      </c>
      <c r="H363" s="5">
        <v>0.0017</v>
      </c>
      <c r="I363" s="3">
        <v>397</v>
      </c>
      <c r="J363" s="7">
        <v>12083</v>
      </c>
      <c r="K363" s="3">
        <v>0</v>
      </c>
      <c r="S363" s="13">
        <f t="shared" si="30"/>
        <v>0</v>
      </c>
      <c r="T363" s="13">
        <f t="shared" si="31"/>
        <v>0</v>
      </c>
      <c r="U363" s="13">
        <f t="shared" si="32"/>
        <v>0</v>
      </c>
      <c r="V363" s="13">
        <f t="shared" si="33"/>
        <v>0</v>
      </c>
    </row>
    <row r="364" spans="1:22">
      <c r="A364" s="27">
        <f t="shared" si="29"/>
        <v>4</v>
      </c>
      <c r="B364" s="2">
        <v>42844</v>
      </c>
      <c r="C364" s="3">
        <v>30</v>
      </c>
      <c r="D364" s="3">
        <v>30.3</v>
      </c>
      <c r="E364" s="3">
        <v>29.9</v>
      </c>
      <c r="F364" s="4">
        <v>30.1</v>
      </c>
      <c r="G364" s="4">
        <v>-0.2</v>
      </c>
      <c r="H364" s="5">
        <v>-0.0066</v>
      </c>
      <c r="I364" s="3">
        <v>303</v>
      </c>
      <c r="J364" s="7">
        <v>9118</v>
      </c>
      <c r="K364" s="3">
        <v>0</v>
      </c>
      <c r="S364" s="13">
        <f t="shared" si="30"/>
        <v>0</v>
      </c>
      <c r="T364" s="13">
        <f t="shared" si="31"/>
        <v>0</v>
      </c>
      <c r="U364" s="13">
        <f t="shared" si="32"/>
        <v>0</v>
      </c>
      <c r="V364" s="13">
        <f t="shared" si="33"/>
        <v>0</v>
      </c>
    </row>
    <row r="365" spans="1:22">
      <c r="A365" s="27">
        <f t="shared" si="29"/>
        <v>3</v>
      </c>
      <c r="B365" s="2">
        <v>42843</v>
      </c>
      <c r="C365" s="3">
        <v>30.2</v>
      </c>
      <c r="D365" s="3">
        <v>30.8</v>
      </c>
      <c r="E365" s="3">
        <v>29.8</v>
      </c>
      <c r="F365" s="4">
        <v>30.3</v>
      </c>
      <c r="G365" s="4">
        <v>0.55</v>
      </c>
      <c r="H365" s="5">
        <v>0.0185</v>
      </c>
      <c r="I365" s="3">
        <v>639</v>
      </c>
      <c r="J365" s="7">
        <v>19413</v>
      </c>
      <c r="K365" s="3">
        <v>0</v>
      </c>
      <c r="S365" s="13">
        <f t="shared" si="30"/>
        <v>0</v>
      </c>
      <c r="T365" s="13">
        <f t="shared" si="31"/>
        <v>0</v>
      </c>
      <c r="U365" s="13">
        <f t="shared" si="32"/>
        <v>0</v>
      </c>
      <c r="V365" s="13">
        <f t="shared" si="33"/>
        <v>0</v>
      </c>
    </row>
    <row r="366" spans="1:22">
      <c r="A366" s="27">
        <f t="shared" si="29"/>
        <v>2</v>
      </c>
      <c r="B366" s="2">
        <v>42842</v>
      </c>
      <c r="C366" s="3">
        <v>30.8</v>
      </c>
      <c r="D366" s="3">
        <v>31.3</v>
      </c>
      <c r="E366" s="3">
        <v>29</v>
      </c>
      <c r="F366" s="4">
        <v>29.75</v>
      </c>
      <c r="G366" s="4">
        <v>-1.05</v>
      </c>
      <c r="H366" s="5">
        <v>-0.0341</v>
      </c>
      <c r="I366" s="7">
        <v>1146</v>
      </c>
      <c r="J366" s="7">
        <v>34043</v>
      </c>
      <c r="K366" s="3">
        <v>0</v>
      </c>
      <c r="S366" s="13">
        <f t="shared" si="30"/>
        <v>0</v>
      </c>
      <c r="T366" s="13">
        <f t="shared" si="31"/>
        <v>0</v>
      </c>
      <c r="U366" s="13">
        <f t="shared" si="32"/>
        <v>0</v>
      </c>
      <c r="V366" s="13">
        <f t="shared" si="33"/>
        <v>0</v>
      </c>
    </row>
    <row r="367" spans="1:22">
      <c r="A367" s="27">
        <f t="shared" si="29"/>
        <v>6</v>
      </c>
      <c r="B367" s="2">
        <v>42839</v>
      </c>
      <c r="C367" s="3">
        <v>32</v>
      </c>
      <c r="D367" s="3">
        <v>32</v>
      </c>
      <c r="E367" s="3">
        <v>30.75</v>
      </c>
      <c r="F367" s="4">
        <v>30.8</v>
      </c>
      <c r="G367" s="4">
        <v>-1.2</v>
      </c>
      <c r="H367" s="5">
        <v>-0.0375</v>
      </c>
      <c r="I367" s="7">
        <v>1037</v>
      </c>
      <c r="J367" s="7">
        <v>32279</v>
      </c>
      <c r="K367" s="3">
        <v>0</v>
      </c>
      <c r="S367" s="13">
        <f t="shared" si="30"/>
        <v>0</v>
      </c>
      <c r="T367" s="13">
        <f t="shared" si="31"/>
        <v>0</v>
      </c>
      <c r="U367" s="13">
        <f t="shared" si="32"/>
        <v>0</v>
      </c>
      <c r="V367" s="13">
        <f t="shared" si="33"/>
        <v>0</v>
      </c>
    </row>
    <row r="368" spans="1:22">
      <c r="A368" s="27">
        <f t="shared" si="29"/>
        <v>5</v>
      </c>
      <c r="B368" s="2">
        <v>42838</v>
      </c>
      <c r="C368" s="3">
        <v>32.45</v>
      </c>
      <c r="D368" s="3">
        <v>32.55</v>
      </c>
      <c r="E368" s="3">
        <v>31.95</v>
      </c>
      <c r="F368" s="4">
        <v>32</v>
      </c>
      <c r="G368" s="4">
        <v>-0.4</v>
      </c>
      <c r="H368" s="5">
        <v>-0.0123</v>
      </c>
      <c r="I368" s="3">
        <v>895</v>
      </c>
      <c r="J368" s="7">
        <v>28815</v>
      </c>
      <c r="K368" s="3">
        <v>0</v>
      </c>
      <c r="S368" s="13">
        <f t="shared" si="30"/>
        <v>0</v>
      </c>
      <c r="T368" s="13">
        <f t="shared" si="31"/>
        <v>0</v>
      </c>
      <c r="U368" s="13">
        <f t="shared" si="32"/>
        <v>0</v>
      </c>
      <c r="V368" s="13">
        <f t="shared" si="33"/>
        <v>0</v>
      </c>
    </row>
    <row r="369" spans="1:22">
      <c r="A369" s="27">
        <f t="shared" si="29"/>
        <v>4</v>
      </c>
      <c r="B369" s="2">
        <v>42837</v>
      </c>
      <c r="C369" s="3">
        <v>32.2</v>
      </c>
      <c r="D369" s="3">
        <v>32.9</v>
      </c>
      <c r="E369" s="3">
        <v>31.6</v>
      </c>
      <c r="F369" s="4">
        <v>32.4</v>
      </c>
      <c r="G369" s="4">
        <v>0.9</v>
      </c>
      <c r="H369" s="5">
        <v>0.0286</v>
      </c>
      <c r="I369" s="7">
        <v>2555</v>
      </c>
      <c r="J369" s="7">
        <v>82616</v>
      </c>
      <c r="K369" s="3">
        <v>0</v>
      </c>
      <c r="S369" s="13">
        <f t="shared" si="30"/>
        <v>0</v>
      </c>
      <c r="T369" s="13">
        <f t="shared" si="31"/>
        <v>0</v>
      </c>
      <c r="U369" s="13">
        <f t="shared" si="32"/>
        <v>0</v>
      </c>
      <c r="V369" s="13">
        <f t="shared" si="33"/>
        <v>0</v>
      </c>
    </row>
    <row r="370" spans="1:22">
      <c r="A370" s="27">
        <f t="shared" si="29"/>
        <v>3</v>
      </c>
      <c r="B370" s="2">
        <v>42836</v>
      </c>
      <c r="C370" s="3">
        <v>32.1</v>
      </c>
      <c r="D370" s="3">
        <v>32.8</v>
      </c>
      <c r="E370" s="3">
        <v>31.5</v>
      </c>
      <c r="F370" s="4">
        <v>31.5</v>
      </c>
      <c r="G370" s="4">
        <v>-0.7</v>
      </c>
      <c r="H370" s="5">
        <v>-0.0217</v>
      </c>
      <c r="I370" s="7">
        <v>1285</v>
      </c>
      <c r="J370" s="7">
        <v>41266</v>
      </c>
      <c r="K370" s="3">
        <v>0</v>
      </c>
      <c r="S370" s="13">
        <f t="shared" si="30"/>
        <v>0</v>
      </c>
      <c r="T370" s="13">
        <f t="shared" si="31"/>
        <v>0</v>
      </c>
      <c r="U370" s="13">
        <f t="shared" si="32"/>
        <v>0</v>
      </c>
      <c r="V370" s="13">
        <f t="shared" si="33"/>
        <v>0</v>
      </c>
    </row>
    <row r="371" spans="1:22">
      <c r="A371" s="27">
        <f t="shared" si="29"/>
        <v>2</v>
      </c>
      <c r="B371" s="2">
        <v>42835</v>
      </c>
      <c r="C371" s="3">
        <v>31</v>
      </c>
      <c r="D371" s="3">
        <v>32.4</v>
      </c>
      <c r="E371" s="3">
        <v>31</v>
      </c>
      <c r="F371" s="4">
        <v>32.2</v>
      </c>
      <c r="G371" s="4">
        <v>1</v>
      </c>
      <c r="H371" s="5">
        <v>0.0321</v>
      </c>
      <c r="I371" s="7">
        <v>1328</v>
      </c>
      <c r="J371" s="7">
        <v>42147</v>
      </c>
      <c r="K371" s="3">
        <v>0</v>
      </c>
      <c r="S371" s="13">
        <f t="shared" si="30"/>
        <v>0</v>
      </c>
      <c r="T371" s="13">
        <f t="shared" si="31"/>
        <v>0</v>
      </c>
      <c r="U371" s="13">
        <f t="shared" si="32"/>
        <v>0</v>
      </c>
      <c r="V371" s="13">
        <f t="shared" si="33"/>
        <v>0</v>
      </c>
    </row>
    <row r="372" spans="1:22">
      <c r="A372" s="27">
        <f t="shared" si="29"/>
        <v>6</v>
      </c>
      <c r="B372" s="2">
        <v>42832</v>
      </c>
      <c r="C372" s="3">
        <v>30.9</v>
      </c>
      <c r="D372" s="3">
        <v>31.2</v>
      </c>
      <c r="E372" s="3">
        <v>30.7</v>
      </c>
      <c r="F372" s="4">
        <v>31.2</v>
      </c>
      <c r="G372" s="4">
        <v>0.35</v>
      </c>
      <c r="H372" s="5">
        <v>0.0113</v>
      </c>
      <c r="I372" s="3">
        <v>681</v>
      </c>
      <c r="J372" s="7">
        <v>21112</v>
      </c>
      <c r="K372" s="3">
        <v>0</v>
      </c>
      <c r="S372" s="13">
        <f t="shared" si="30"/>
        <v>0</v>
      </c>
      <c r="T372" s="13">
        <f t="shared" si="31"/>
        <v>0</v>
      </c>
      <c r="U372" s="13">
        <f t="shared" si="32"/>
        <v>0</v>
      </c>
      <c r="V372" s="13">
        <f t="shared" si="33"/>
        <v>0</v>
      </c>
    </row>
    <row r="373" spans="1:22">
      <c r="A373" s="27">
        <f t="shared" si="29"/>
        <v>5</v>
      </c>
      <c r="B373" s="2">
        <v>42831</v>
      </c>
      <c r="C373" s="3">
        <v>30.8</v>
      </c>
      <c r="D373" s="3">
        <v>30.9</v>
      </c>
      <c r="E373" s="3">
        <v>30.55</v>
      </c>
      <c r="F373" s="4">
        <v>30.85</v>
      </c>
      <c r="G373" s="4">
        <v>0.05</v>
      </c>
      <c r="H373" s="5">
        <v>0.0016</v>
      </c>
      <c r="I373" s="3">
        <v>370</v>
      </c>
      <c r="J373" s="7">
        <v>11375</v>
      </c>
      <c r="K373" s="3">
        <v>0</v>
      </c>
      <c r="S373" s="13">
        <f t="shared" si="30"/>
        <v>0</v>
      </c>
      <c r="T373" s="13">
        <f t="shared" si="31"/>
        <v>0</v>
      </c>
      <c r="U373" s="13">
        <f t="shared" si="32"/>
        <v>0</v>
      </c>
      <c r="V373" s="13">
        <f t="shared" si="33"/>
        <v>0</v>
      </c>
    </row>
    <row r="374" spans="1:22">
      <c r="A374" s="27">
        <f t="shared" si="29"/>
        <v>4</v>
      </c>
      <c r="B374" s="2">
        <v>42830</v>
      </c>
      <c r="C374" s="3">
        <v>30.9</v>
      </c>
      <c r="D374" s="3">
        <v>31.3</v>
      </c>
      <c r="E374" s="3">
        <v>30.8</v>
      </c>
      <c r="F374" s="4">
        <v>30.8</v>
      </c>
      <c r="G374" s="4">
        <v>-0.1</v>
      </c>
      <c r="H374" s="5">
        <v>-0.0032</v>
      </c>
      <c r="I374" s="3">
        <v>494</v>
      </c>
      <c r="J374" s="7">
        <v>15304</v>
      </c>
      <c r="K374" s="3">
        <v>0</v>
      </c>
      <c r="S374" s="13">
        <f t="shared" si="30"/>
        <v>0</v>
      </c>
      <c r="T374" s="13">
        <f t="shared" si="31"/>
        <v>0</v>
      </c>
      <c r="U374" s="13">
        <f t="shared" si="32"/>
        <v>0</v>
      </c>
      <c r="V374" s="13">
        <f t="shared" si="33"/>
        <v>0</v>
      </c>
    </row>
    <row r="375" spans="1:22">
      <c r="A375" s="27">
        <f t="shared" si="29"/>
        <v>6</v>
      </c>
      <c r="B375" s="2">
        <v>42825</v>
      </c>
      <c r="C375" s="3">
        <v>30.8</v>
      </c>
      <c r="D375" s="3">
        <v>31.25</v>
      </c>
      <c r="E375" s="3">
        <v>30.75</v>
      </c>
      <c r="F375" s="4">
        <v>30.9</v>
      </c>
      <c r="G375" s="4">
        <v>0.2</v>
      </c>
      <c r="H375" s="5">
        <v>0.0065</v>
      </c>
      <c r="I375" s="3">
        <v>517</v>
      </c>
      <c r="J375" s="7">
        <v>16032</v>
      </c>
      <c r="K375" s="3">
        <v>0</v>
      </c>
      <c r="S375" s="13">
        <f t="shared" si="30"/>
        <v>0</v>
      </c>
      <c r="T375" s="13">
        <f t="shared" si="31"/>
        <v>0</v>
      </c>
      <c r="U375" s="13">
        <f t="shared" si="32"/>
        <v>0</v>
      </c>
      <c r="V375" s="13">
        <f t="shared" si="33"/>
        <v>0</v>
      </c>
    </row>
    <row r="376" spans="1:22">
      <c r="A376" s="27">
        <f t="shared" si="29"/>
        <v>5</v>
      </c>
      <c r="B376" s="2">
        <v>42824</v>
      </c>
      <c r="C376" s="3">
        <v>31.15</v>
      </c>
      <c r="D376" s="3">
        <v>31.3</v>
      </c>
      <c r="E376" s="3">
        <v>30.5</v>
      </c>
      <c r="F376" s="4">
        <v>30.7</v>
      </c>
      <c r="G376" s="4">
        <v>-0.25</v>
      </c>
      <c r="H376" s="5">
        <v>-0.0081</v>
      </c>
      <c r="I376" s="3">
        <v>737</v>
      </c>
      <c r="J376" s="7">
        <v>22762</v>
      </c>
      <c r="K376" s="3">
        <v>0</v>
      </c>
      <c r="S376" s="13">
        <f t="shared" si="30"/>
        <v>0</v>
      </c>
      <c r="T376" s="13">
        <f t="shared" si="31"/>
        <v>0</v>
      </c>
      <c r="U376" s="13">
        <f t="shared" si="32"/>
        <v>0</v>
      </c>
      <c r="V376" s="13">
        <f t="shared" si="33"/>
        <v>0</v>
      </c>
    </row>
    <row r="377" spans="1:22">
      <c r="A377" s="27">
        <f t="shared" si="29"/>
        <v>4</v>
      </c>
      <c r="B377" s="2">
        <v>42823</v>
      </c>
      <c r="C377" s="3">
        <v>30.6</v>
      </c>
      <c r="D377" s="3">
        <v>31.15</v>
      </c>
      <c r="E377" s="3">
        <v>30.6</v>
      </c>
      <c r="F377" s="4">
        <v>30.95</v>
      </c>
      <c r="G377" s="4">
        <v>0.35</v>
      </c>
      <c r="H377" s="5">
        <v>0.0114</v>
      </c>
      <c r="I377" s="3">
        <v>527</v>
      </c>
      <c r="J377" s="7">
        <v>16281</v>
      </c>
      <c r="K377" s="3">
        <v>0</v>
      </c>
      <c r="S377" s="13">
        <f t="shared" si="30"/>
        <v>0</v>
      </c>
      <c r="T377" s="13">
        <f t="shared" si="31"/>
        <v>0</v>
      </c>
      <c r="U377" s="13">
        <f t="shared" si="32"/>
        <v>0</v>
      </c>
      <c r="V377" s="13">
        <f t="shared" si="33"/>
        <v>0</v>
      </c>
    </row>
    <row r="378" spans="1:22">
      <c r="A378" s="27">
        <f t="shared" si="29"/>
        <v>3</v>
      </c>
      <c r="B378" s="2">
        <v>42822</v>
      </c>
      <c r="C378" s="3">
        <v>31.15</v>
      </c>
      <c r="D378" s="3">
        <v>31.45</v>
      </c>
      <c r="E378" s="3">
        <v>30.5</v>
      </c>
      <c r="F378" s="4">
        <v>30.6</v>
      </c>
      <c r="G378" s="4">
        <v>-0.55</v>
      </c>
      <c r="H378" s="5">
        <v>-0.0177</v>
      </c>
      <c r="I378" s="7">
        <v>1107</v>
      </c>
      <c r="J378" s="7">
        <v>34165</v>
      </c>
      <c r="K378" s="3">
        <v>0</v>
      </c>
      <c r="S378" s="13">
        <f t="shared" si="30"/>
        <v>0</v>
      </c>
      <c r="T378" s="13">
        <f t="shared" si="31"/>
        <v>0</v>
      </c>
      <c r="U378" s="13">
        <f t="shared" si="32"/>
        <v>0</v>
      </c>
      <c r="V378" s="13">
        <f t="shared" si="33"/>
        <v>0</v>
      </c>
    </row>
    <row r="379" spans="1:22">
      <c r="A379" s="27">
        <f t="shared" si="29"/>
        <v>2</v>
      </c>
      <c r="B379" s="2">
        <v>42821</v>
      </c>
      <c r="C379" s="3">
        <v>31.5</v>
      </c>
      <c r="D379" s="3">
        <v>32.7</v>
      </c>
      <c r="E379" s="3">
        <v>30.5</v>
      </c>
      <c r="F379" s="4">
        <v>31.15</v>
      </c>
      <c r="G379" s="4">
        <v>-0.65</v>
      </c>
      <c r="H379" s="5">
        <v>-0.0204</v>
      </c>
      <c r="I379" s="7">
        <v>4338</v>
      </c>
      <c r="J379" s="7">
        <v>136053</v>
      </c>
      <c r="K379" s="3">
        <v>0</v>
      </c>
      <c r="S379" s="13">
        <f t="shared" si="30"/>
        <v>0</v>
      </c>
      <c r="T379" s="13">
        <f t="shared" si="31"/>
        <v>0</v>
      </c>
      <c r="U379" s="13">
        <f t="shared" si="32"/>
        <v>0</v>
      </c>
      <c r="V379" s="13">
        <f t="shared" si="33"/>
        <v>0</v>
      </c>
    </row>
    <row r="380" spans="1:22">
      <c r="A380" s="27">
        <f t="shared" si="29"/>
        <v>6</v>
      </c>
      <c r="B380" s="2">
        <v>42818</v>
      </c>
      <c r="C380" s="3">
        <v>29.85</v>
      </c>
      <c r="D380" s="3">
        <v>32.1</v>
      </c>
      <c r="E380" s="3">
        <v>29.8</v>
      </c>
      <c r="F380" s="4">
        <v>31.8</v>
      </c>
      <c r="G380" s="4">
        <v>2.4</v>
      </c>
      <c r="H380" s="5">
        <v>0.0816</v>
      </c>
      <c r="I380" s="7">
        <v>6068</v>
      </c>
      <c r="J380" s="7">
        <v>189002</v>
      </c>
      <c r="K380" s="3">
        <v>0</v>
      </c>
      <c r="S380" s="13">
        <f t="shared" si="30"/>
        <v>0</v>
      </c>
      <c r="T380" s="13">
        <f t="shared" si="31"/>
        <v>0</v>
      </c>
      <c r="U380" s="13">
        <f t="shared" si="32"/>
        <v>0</v>
      </c>
      <c r="V380" s="13">
        <f t="shared" si="33"/>
        <v>0</v>
      </c>
    </row>
    <row r="381" spans="1:22">
      <c r="A381" s="27">
        <f t="shared" si="29"/>
        <v>5</v>
      </c>
      <c r="B381" s="2">
        <v>42817</v>
      </c>
      <c r="C381" s="3">
        <v>29.4</v>
      </c>
      <c r="D381" s="3">
        <v>29.45</v>
      </c>
      <c r="E381" s="3">
        <v>29.3</v>
      </c>
      <c r="F381" s="4">
        <v>29.4</v>
      </c>
      <c r="G381" s="4">
        <v>0.15</v>
      </c>
      <c r="H381" s="5">
        <v>0.0051</v>
      </c>
      <c r="I381" s="3">
        <v>552</v>
      </c>
      <c r="J381" s="7">
        <v>16209</v>
      </c>
      <c r="K381" s="3">
        <v>0</v>
      </c>
      <c r="S381" s="13">
        <f t="shared" si="30"/>
        <v>0</v>
      </c>
      <c r="T381" s="13">
        <f t="shared" si="31"/>
        <v>0</v>
      </c>
      <c r="U381" s="13">
        <f t="shared" si="32"/>
        <v>0</v>
      </c>
      <c r="V381" s="13">
        <f t="shared" si="33"/>
        <v>0</v>
      </c>
    </row>
    <row r="382" spans="1:22">
      <c r="A382" s="27">
        <f t="shared" si="29"/>
        <v>4</v>
      </c>
      <c r="B382" s="2">
        <v>42816</v>
      </c>
      <c r="C382" s="3">
        <v>29.2</v>
      </c>
      <c r="D382" s="3">
        <v>29.25</v>
      </c>
      <c r="E382" s="3">
        <v>29</v>
      </c>
      <c r="F382" s="4">
        <v>29.25</v>
      </c>
      <c r="G382" s="4">
        <v>0.05</v>
      </c>
      <c r="H382" s="5">
        <v>0.0017</v>
      </c>
      <c r="I382" s="3">
        <v>294</v>
      </c>
      <c r="J382" s="7">
        <v>8587</v>
      </c>
      <c r="K382" s="3">
        <v>0</v>
      </c>
      <c r="S382" s="13">
        <f t="shared" si="30"/>
        <v>0</v>
      </c>
      <c r="T382" s="13">
        <f t="shared" si="31"/>
        <v>0</v>
      </c>
      <c r="U382" s="13">
        <f t="shared" si="32"/>
        <v>0</v>
      </c>
      <c r="V382" s="13">
        <f t="shared" si="33"/>
        <v>0</v>
      </c>
    </row>
    <row r="383" spans="1:22">
      <c r="A383" s="27">
        <f t="shared" si="29"/>
        <v>3</v>
      </c>
      <c r="B383" s="2">
        <v>42815</v>
      </c>
      <c r="C383" s="3">
        <v>29</v>
      </c>
      <c r="D383" s="3">
        <v>29.4</v>
      </c>
      <c r="E383" s="3">
        <v>29</v>
      </c>
      <c r="F383" s="4">
        <v>29.2</v>
      </c>
      <c r="G383" s="4">
        <v>0.2</v>
      </c>
      <c r="H383" s="5">
        <v>0.0069</v>
      </c>
      <c r="I383" s="3">
        <v>369</v>
      </c>
      <c r="J383" s="7">
        <v>10768</v>
      </c>
      <c r="K383" s="3">
        <v>0</v>
      </c>
      <c r="S383" s="13">
        <f t="shared" si="30"/>
        <v>0</v>
      </c>
      <c r="T383" s="13">
        <f t="shared" si="31"/>
        <v>0</v>
      </c>
      <c r="U383" s="13">
        <f t="shared" si="32"/>
        <v>0</v>
      </c>
      <c r="V383" s="13">
        <f t="shared" si="33"/>
        <v>0</v>
      </c>
    </row>
    <row r="384" spans="1:22">
      <c r="A384" s="27">
        <f t="shared" si="29"/>
        <v>2</v>
      </c>
      <c r="B384" s="2">
        <v>42814</v>
      </c>
      <c r="C384" s="3">
        <v>29</v>
      </c>
      <c r="D384" s="3">
        <v>29.2</v>
      </c>
      <c r="E384" s="3">
        <v>29</v>
      </c>
      <c r="F384" s="3">
        <v>29</v>
      </c>
      <c r="G384" s="3">
        <v>0</v>
      </c>
      <c r="H384" s="6">
        <v>0</v>
      </c>
      <c r="I384" s="3">
        <v>310</v>
      </c>
      <c r="J384" s="7">
        <v>8999</v>
      </c>
      <c r="K384" s="3">
        <v>0</v>
      </c>
      <c r="S384" s="13">
        <f t="shared" si="30"/>
        <v>0</v>
      </c>
      <c r="T384" s="13">
        <f t="shared" si="31"/>
        <v>0</v>
      </c>
      <c r="U384" s="13">
        <f t="shared" si="32"/>
        <v>0</v>
      </c>
      <c r="V384" s="13">
        <f t="shared" si="33"/>
        <v>0</v>
      </c>
    </row>
    <row r="385" spans="1:22">
      <c r="A385" s="27">
        <f t="shared" si="29"/>
        <v>6</v>
      </c>
      <c r="B385" s="2">
        <v>42811</v>
      </c>
      <c r="C385" s="3">
        <v>29</v>
      </c>
      <c r="D385" s="3">
        <v>29.1</v>
      </c>
      <c r="E385" s="3">
        <v>28.5</v>
      </c>
      <c r="F385" s="4">
        <v>29</v>
      </c>
      <c r="G385" s="4">
        <v>-0.5</v>
      </c>
      <c r="H385" s="5">
        <v>-0.0169</v>
      </c>
      <c r="I385" s="3">
        <v>566</v>
      </c>
      <c r="J385" s="7">
        <v>16369</v>
      </c>
      <c r="K385" s="3">
        <v>0</v>
      </c>
      <c r="S385" s="13">
        <f t="shared" si="30"/>
        <v>0</v>
      </c>
      <c r="T385" s="13">
        <f t="shared" si="31"/>
        <v>0</v>
      </c>
      <c r="U385" s="13">
        <f t="shared" si="32"/>
        <v>0</v>
      </c>
      <c r="V385" s="13">
        <f t="shared" si="33"/>
        <v>0</v>
      </c>
    </row>
    <row r="386" spans="1:22">
      <c r="A386" s="27">
        <f t="shared" si="29"/>
        <v>5</v>
      </c>
      <c r="B386" s="2">
        <v>42810</v>
      </c>
      <c r="C386" s="3">
        <v>29.75</v>
      </c>
      <c r="D386" s="3">
        <v>29.8</v>
      </c>
      <c r="E386" s="3">
        <v>29.4</v>
      </c>
      <c r="F386" s="3">
        <v>29.5</v>
      </c>
      <c r="G386" s="3">
        <v>0</v>
      </c>
      <c r="H386" s="6">
        <v>0</v>
      </c>
      <c r="I386" s="3">
        <v>258</v>
      </c>
      <c r="J386" s="7">
        <v>7621</v>
      </c>
      <c r="K386" s="3">
        <v>0</v>
      </c>
      <c r="S386" s="13">
        <f t="shared" si="30"/>
        <v>0</v>
      </c>
      <c r="T386" s="13">
        <f t="shared" si="31"/>
        <v>0</v>
      </c>
      <c r="U386" s="13">
        <f t="shared" si="32"/>
        <v>0</v>
      </c>
      <c r="V386" s="13">
        <f t="shared" si="33"/>
        <v>0</v>
      </c>
    </row>
    <row r="387" spans="1:22">
      <c r="A387" s="27">
        <f t="shared" si="29"/>
        <v>4</v>
      </c>
      <c r="B387" s="2">
        <v>42809</v>
      </c>
      <c r="C387" s="3">
        <v>29.45</v>
      </c>
      <c r="D387" s="3">
        <v>29.6</v>
      </c>
      <c r="E387" s="3">
        <v>29.35</v>
      </c>
      <c r="F387" s="4">
        <v>29.5</v>
      </c>
      <c r="G387" s="4">
        <v>0.15</v>
      </c>
      <c r="H387" s="5">
        <v>0.0051</v>
      </c>
      <c r="I387" s="3">
        <v>433</v>
      </c>
      <c r="J387" s="7">
        <v>12762</v>
      </c>
      <c r="K387" s="3">
        <v>0</v>
      </c>
      <c r="S387" s="13">
        <f t="shared" si="30"/>
        <v>0</v>
      </c>
      <c r="T387" s="13">
        <f t="shared" si="31"/>
        <v>0</v>
      </c>
      <c r="U387" s="13">
        <f t="shared" si="32"/>
        <v>0</v>
      </c>
      <c r="V387" s="13">
        <f t="shared" si="33"/>
        <v>0</v>
      </c>
    </row>
    <row r="388" spans="1:22">
      <c r="A388" s="27">
        <f t="shared" si="29"/>
        <v>3</v>
      </c>
      <c r="B388" s="2">
        <v>42808</v>
      </c>
      <c r="C388" s="3">
        <v>29</v>
      </c>
      <c r="D388" s="3">
        <v>29.75</v>
      </c>
      <c r="E388" s="3">
        <v>28.9</v>
      </c>
      <c r="F388" s="4">
        <v>29.35</v>
      </c>
      <c r="G388" s="4">
        <v>0.45</v>
      </c>
      <c r="H388" s="5">
        <v>0.0156</v>
      </c>
      <c r="I388" s="3">
        <v>552</v>
      </c>
      <c r="J388" s="7">
        <v>16196</v>
      </c>
      <c r="K388" s="3">
        <v>0</v>
      </c>
      <c r="S388" s="13">
        <f t="shared" si="30"/>
        <v>0</v>
      </c>
      <c r="T388" s="13">
        <f t="shared" si="31"/>
        <v>0</v>
      </c>
      <c r="U388" s="13">
        <f t="shared" si="32"/>
        <v>0</v>
      </c>
      <c r="V388" s="13">
        <f t="shared" si="33"/>
        <v>0</v>
      </c>
    </row>
    <row r="389" spans="1:22">
      <c r="A389" s="27">
        <f t="shared" ref="A389:A412" si="34">WEEKDAY(B389,1)</f>
        <v>2</v>
      </c>
      <c r="B389" s="2">
        <v>42807</v>
      </c>
      <c r="C389" s="3">
        <v>29.15</v>
      </c>
      <c r="D389" s="3">
        <v>29.15</v>
      </c>
      <c r="E389" s="3">
        <v>28.85</v>
      </c>
      <c r="F389" s="4">
        <v>28.9</v>
      </c>
      <c r="G389" s="4">
        <v>-0.3</v>
      </c>
      <c r="H389" s="5">
        <v>-0.0103</v>
      </c>
      <c r="I389" s="3">
        <v>272</v>
      </c>
      <c r="J389" s="7">
        <v>7873</v>
      </c>
      <c r="K389" s="3">
        <v>0</v>
      </c>
      <c r="S389" s="13">
        <f t="shared" ref="S389:S408" si="35">SUM(Q389:Q393)/5</f>
        <v>0</v>
      </c>
      <c r="T389" s="13">
        <f t="shared" ref="T389:T408" si="36">SUM(Q389:Q398)/10</f>
        <v>0</v>
      </c>
      <c r="U389" s="13">
        <f t="shared" ref="U389:U408" si="37">SUM(Q389:Q408)/20</f>
        <v>0</v>
      </c>
      <c r="V389" s="13">
        <f t="shared" ref="V389:V408" si="38">SUM(Q389:Q448)/60</f>
        <v>0</v>
      </c>
    </row>
    <row r="390" spans="1:22">
      <c r="A390" s="27">
        <f t="shared" si="34"/>
        <v>6</v>
      </c>
      <c r="B390" s="2">
        <v>42804</v>
      </c>
      <c r="C390" s="3">
        <v>29.3</v>
      </c>
      <c r="D390" s="3">
        <v>29.3</v>
      </c>
      <c r="E390" s="3">
        <v>28.85</v>
      </c>
      <c r="F390" s="3">
        <v>29.2</v>
      </c>
      <c r="G390" s="3">
        <v>0</v>
      </c>
      <c r="H390" s="6">
        <v>0</v>
      </c>
      <c r="I390" s="3">
        <v>239</v>
      </c>
      <c r="J390" s="7">
        <v>6954</v>
      </c>
      <c r="K390" s="3">
        <v>0</v>
      </c>
      <c r="S390" s="13">
        <f t="shared" si="35"/>
        <v>0</v>
      </c>
      <c r="T390" s="13">
        <f t="shared" si="36"/>
        <v>0</v>
      </c>
      <c r="U390" s="13">
        <f t="shared" si="37"/>
        <v>0</v>
      </c>
      <c r="V390" s="13">
        <f t="shared" si="38"/>
        <v>0</v>
      </c>
    </row>
    <row r="391" spans="1:22">
      <c r="A391" s="27">
        <f t="shared" si="34"/>
        <v>5</v>
      </c>
      <c r="B391" s="2">
        <v>42803</v>
      </c>
      <c r="C391" s="3">
        <v>29.3</v>
      </c>
      <c r="D391" s="3">
        <v>29.3</v>
      </c>
      <c r="E391" s="3">
        <v>29.05</v>
      </c>
      <c r="F391" s="4">
        <v>29.2</v>
      </c>
      <c r="G391" s="4">
        <v>0.05</v>
      </c>
      <c r="H391" s="5">
        <v>0.0017</v>
      </c>
      <c r="I391" s="3">
        <v>190</v>
      </c>
      <c r="J391" s="7">
        <v>5541</v>
      </c>
      <c r="K391" s="3">
        <v>0</v>
      </c>
      <c r="S391" s="13">
        <f t="shared" si="35"/>
        <v>0</v>
      </c>
      <c r="T391" s="13">
        <f t="shared" si="36"/>
        <v>0</v>
      </c>
      <c r="U391" s="13">
        <f t="shared" si="37"/>
        <v>0</v>
      </c>
      <c r="V391" s="13">
        <f t="shared" si="38"/>
        <v>0</v>
      </c>
    </row>
    <row r="392" spans="1:22">
      <c r="A392" s="27">
        <f t="shared" si="34"/>
        <v>4</v>
      </c>
      <c r="B392" s="2">
        <v>42802</v>
      </c>
      <c r="C392" s="3">
        <v>29.4</v>
      </c>
      <c r="D392" s="3">
        <v>29.4</v>
      </c>
      <c r="E392" s="3">
        <v>29</v>
      </c>
      <c r="F392" s="4">
        <v>29.15</v>
      </c>
      <c r="G392" s="4">
        <v>-0.15</v>
      </c>
      <c r="H392" s="5">
        <v>-0.0051</v>
      </c>
      <c r="I392" s="3">
        <v>237</v>
      </c>
      <c r="J392" s="7">
        <v>6908</v>
      </c>
      <c r="K392" s="3">
        <v>0</v>
      </c>
      <c r="S392" s="13">
        <f t="shared" si="35"/>
        <v>0</v>
      </c>
      <c r="T392" s="13">
        <f t="shared" si="36"/>
        <v>0</v>
      </c>
      <c r="U392" s="13">
        <f t="shared" si="37"/>
        <v>0</v>
      </c>
      <c r="V392" s="13">
        <f t="shared" si="38"/>
        <v>0</v>
      </c>
    </row>
    <row r="393" spans="1:22">
      <c r="A393" s="27">
        <f t="shared" si="34"/>
        <v>3</v>
      </c>
      <c r="B393" s="2">
        <v>42801</v>
      </c>
      <c r="C393" s="3">
        <v>29</v>
      </c>
      <c r="D393" s="3">
        <v>29.3</v>
      </c>
      <c r="E393" s="3">
        <v>28.95</v>
      </c>
      <c r="F393" s="4">
        <v>29.3</v>
      </c>
      <c r="G393" s="4">
        <v>0.4</v>
      </c>
      <c r="H393" s="5">
        <v>0.0138</v>
      </c>
      <c r="I393" s="3">
        <v>230</v>
      </c>
      <c r="J393" s="7">
        <v>6689</v>
      </c>
      <c r="K393" s="3">
        <v>0</v>
      </c>
      <c r="S393" s="13">
        <f t="shared" si="35"/>
        <v>0</v>
      </c>
      <c r="T393" s="13">
        <f t="shared" si="36"/>
        <v>0</v>
      </c>
      <c r="U393" s="13">
        <f t="shared" si="37"/>
        <v>0</v>
      </c>
      <c r="V393" s="13">
        <f t="shared" si="38"/>
        <v>0</v>
      </c>
    </row>
    <row r="394" spans="1:22">
      <c r="A394" s="27">
        <f t="shared" si="34"/>
        <v>2</v>
      </c>
      <c r="B394" s="2">
        <v>42800</v>
      </c>
      <c r="C394" s="3">
        <v>28.75</v>
      </c>
      <c r="D394" s="3">
        <v>28.95</v>
      </c>
      <c r="E394" s="3">
        <v>28.75</v>
      </c>
      <c r="F394" s="3">
        <v>28.9</v>
      </c>
      <c r="G394" s="3">
        <v>0</v>
      </c>
      <c r="H394" s="6">
        <v>0</v>
      </c>
      <c r="I394" s="3">
        <v>163</v>
      </c>
      <c r="J394" s="7">
        <v>4706</v>
      </c>
      <c r="K394" s="3">
        <v>0</v>
      </c>
      <c r="S394" s="13">
        <f t="shared" si="35"/>
        <v>0</v>
      </c>
      <c r="T394" s="13">
        <f t="shared" si="36"/>
        <v>0</v>
      </c>
      <c r="U394" s="13">
        <f t="shared" si="37"/>
        <v>0</v>
      </c>
      <c r="V394" s="13">
        <f t="shared" si="38"/>
        <v>0</v>
      </c>
    </row>
    <row r="395" spans="1:22">
      <c r="A395" s="27">
        <f t="shared" si="34"/>
        <v>6</v>
      </c>
      <c r="B395" s="2">
        <v>42797</v>
      </c>
      <c r="C395" s="3">
        <v>29</v>
      </c>
      <c r="D395" s="3">
        <v>29</v>
      </c>
      <c r="E395" s="3">
        <v>28.8</v>
      </c>
      <c r="F395" s="4">
        <v>28.9</v>
      </c>
      <c r="G395" s="4">
        <v>0.1</v>
      </c>
      <c r="H395" s="5">
        <v>0.0035</v>
      </c>
      <c r="I395" s="3">
        <v>162</v>
      </c>
      <c r="J395" s="7">
        <v>4681</v>
      </c>
      <c r="K395" s="3">
        <v>0</v>
      </c>
      <c r="S395" s="13">
        <f t="shared" si="35"/>
        <v>0</v>
      </c>
      <c r="T395" s="13">
        <f t="shared" si="36"/>
        <v>0</v>
      </c>
      <c r="U395" s="13">
        <f t="shared" si="37"/>
        <v>0</v>
      </c>
      <c r="V395" s="13">
        <f t="shared" si="38"/>
        <v>0</v>
      </c>
    </row>
    <row r="396" spans="1:22">
      <c r="A396" s="27">
        <f t="shared" si="34"/>
        <v>5</v>
      </c>
      <c r="B396" s="2">
        <v>42796</v>
      </c>
      <c r="C396" s="3">
        <v>29.1</v>
      </c>
      <c r="D396" s="3">
        <v>29.15</v>
      </c>
      <c r="E396" s="3">
        <v>28.7</v>
      </c>
      <c r="F396" s="4">
        <v>28.8</v>
      </c>
      <c r="G396" s="4">
        <v>-0.05</v>
      </c>
      <c r="H396" s="5">
        <v>-0.0017</v>
      </c>
      <c r="I396" s="3">
        <v>272</v>
      </c>
      <c r="J396" s="7">
        <v>7847</v>
      </c>
      <c r="K396" s="3">
        <v>0</v>
      </c>
      <c r="S396" s="13">
        <f t="shared" si="35"/>
        <v>0</v>
      </c>
      <c r="T396" s="13">
        <f t="shared" si="36"/>
        <v>0</v>
      </c>
      <c r="U396" s="13">
        <f t="shared" si="37"/>
        <v>0</v>
      </c>
      <c r="V396" s="13">
        <f t="shared" si="38"/>
        <v>0</v>
      </c>
    </row>
    <row r="397" spans="1:22">
      <c r="A397" s="27">
        <f t="shared" si="34"/>
        <v>4</v>
      </c>
      <c r="B397" s="2">
        <v>42795</v>
      </c>
      <c r="C397" s="3">
        <v>29.25</v>
      </c>
      <c r="D397" s="3">
        <v>29.4</v>
      </c>
      <c r="E397" s="3">
        <v>28.85</v>
      </c>
      <c r="F397" s="4">
        <v>28.85</v>
      </c>
      <c r="G397" s="4">
        <v>-0.35</v>
      </c>
      <c r="H397" s="5">
        <v>-0.012</v>
      </c>
      <c r="I397" s="3">
        <v>228</v>
      </c>
      <c r="J397" s="7">
        <v>6629</v>
      </c>
      <c r="K397" s="3">
        <v>0</v>
      </c>
      <c r="S397" s="13">
        <f t="shared" si="35"/>
        <v>0</v>
      </c>
      <c r="T397" s="13">
        <f t="shared" si="36"/>
        <v>0</v>
      </c>
      <c r="U397" s="13">
        <f t="shared" si="37"/>
        <v>0</v>
      </c>
      <c r="V397" s="13">
        <f t="shared" si="38"/>
        <v>0</v>
      </c>
    </row>
    <row r="398" spans="1:22">
      <c r="A398" s="27">
        <f t="shared" si="34"/>
        <v>6</v>
      </c>
      <c r="B398" s="2">
        <v>42790</v>
      </c>
      <c r="C398" s="3">
        <v>29.2</v>
      </c>
      <c r="D398" s="3">
        <v>29.4</v>
      </c>
      <c r="E398" s="3">
        <v>29.2</v>
      </c>
      <c r="F398" s="3">
        <v>29.2</v>
      </c>
      <c r="G398" s="3">
        <v>0</v>
      </c>
      <c r="H398" s="6">
        <v>0</v>
      </c>
      <c r="I398" s="3">
        <v>193</v>
      </c>
      <c r="J398" s="7">
        <v>5655</v>
      </c>
      <c r="K398" s="3">
        <v>0</v>
      </c>
      <c r="S398" s="13">
        <f t="shared" si="35"/>
        <v>0</v>
      </c>
      <c r="T398" s="13">
        <f t="shared" si="36"/>
        <v>0</v>
      </c>
      <c r="U398" s="13">
        <f t="shared" si="37"/>
        <v>0</v>
      </c>
      <c r="V398" s="13">
        <f t="shared" si="38"/>
        <v>0</v>
      </c>
    </row>
    <row r="399" spans="1:22">
      <c r="A399" s="27">
        <f t="shared" si="34"/>
        <v>5</v>
      </c>
      <c r="B399" s="2">
        <v>42789</v>
      </c>
      <c r="C399" s="3">
        <v>29.5</v>
      </c>
      <c r="D399" s="3">
        <v>29.6</v>
      </c>
      <c r="E399" s="3">
        <v>29.2</v>
      </c>
      <c r="F399" s="4">
        <v>29.2</v>
      </c>
      <c r="G399" s="4">
        <v>-0.3</v>
      </c>
      <c r="H399" s="5">
        <v>-0.0102</v>
      </c>
      <c r="I399" s="3">
        <v>341</v>
      </c>
      <c r="J399" s="7">
        <v>9993</v>
      </c>
      <c r="K399" s="3">
        <v>0</v>
      </c>
      <c r="S399" s="13">
        <f t="shared" si="35"/>
        <v>0</v>
      </c>
      <c r="T399" s="13">
        <f t="shared" si="36"/>
        <v>0</v>
      </c>
      <c r="U399" s="13">
        <f t="shared" si="37"/>
        <v>0</v>
      </c>
      <c r="V399" s="13">
        <f t="shared" si="38"/>
        <v>0</v>
      </c>
    </row>
    <row r="400" spans="1:22">
      <c r="A400" s="27">
        <f t="shared" si="34"/>
        <v>4</v>
      </c>
      <c r="B400" s="2">
        <v>42788</v>
      </c>
      <c r="C400" s="3">
        <v>29.85</v>
      </c>
      <c r="D400" s="3">
        <v>29.85</v>
      </c>
      <c r="E400" s="3">
        <v>29.45</v>
      </c>
      <c r="F400" s="4">
        <v>29.5</v>
      </c>
      <c r="G400" s="4">
        <v>-0.05</v>
      </c>
      <c r="H400" s="5">
        <v>-0.0017</v>
      </c>
      <c r="I400" s="3">
        <v>394</v>
      </c>
      <c r="J400" s="7">
        <v>11661</v>
      </c>
      <c r="K400" s="3">
        <v>0</v>
      </c>
      <c r="S400" s="13">
        <f t="shared" si="35"/>
        <v>0</v>
      </c>
      <c r="T400" s="13">
        <f t="shared" si="36"/>
        <v>0</v>
      </c>
      <c r="U400" s="13">
        <f t="shared" si="37"/>
        <v>0</v>
      </c>
      <c r="V400" s="13">
        <f t="shared" si="38"/>
        <v>0</v>
      </c>
    </row>
    <row r="401" spans="1:22">
      <c r="A401" s="27">
        <f t="shared" si="34"/>
        <v>3</v>
      </c>
      <c r="B401" s="2">
        <v>42787</v>
      </c>
      <c r="C401" s="3">
        <v>29.8</v>
      </c>
      <c r="D401" s="3">
        <v>30.35</v>
      </c>
      <c r="E401" s="3">
        <v>29.4</v>
      </c>
      <c r="F401" s="4">
        <v>29.55</v>
      </c>
      <c r="G401" s="4">
        <v>0.45</v>
      </c>
      <c r="H401" s="5">
        <v>0.0155</v>
      </c>
      <c r="I401" s="7">
        <v>2046</v>
      </c>
      <c r="J401" s="7">
        <v>61042</v>
      </c>
      <c r="K401" s="3">
        <v>0</v>
      </c>
      <c r="S401" s="13">
        <f t="shared" si="35"/>
        <v>0</v>
      </c>
      <c r="T401" s="13">
        <f t="shared" si="36"/>
        <v>0</v>
      </c>
      <c r="U401" s="13">
        <f t="shared" si="37"/>
        <v>0</v>
      </c>
      <c r="V401" s="13">
        <f t="shared" si="38"/>
        <v>0</v>
      </c>
    </row>
    <row r="402" spans="1:22">
      <c r="A402" s="27">
        <f t="shared" si="34"/>
        <v>2</v>
      </c>
      <c r="B402" s="2">
        <v>42786</v>
      </c>
      <c r="C402" s="3">
        <v>28.85</v>
      </c>
      <c r="D402" s="3">
        <v>29.2</v>
      </c>
      <c r="E402" s="3">
        <v>28.8</v>
      </c>
      <c r="F402" s="4">
        <v>29.1</v>
      </c>
      <c r="G402" s="4">
        <v>0.3</v>
      </c>
      <c r="H402" s="5">
        <v>0.0104</v>
      </c>
      <c r="I402" s="3">
        <v>593</v>
      </c>
      <c r="J402" s="7">
        <v>17230</v>
      </c>
      <c r="K402" s="3">
        <v>0</v>
      </c>
      <c r="S402" s="13">
        <f t="shared" si="35"/>
        <v>0</v>
      </c>
      <c r="T402" s="13">
        <f t="shared" si="36"/>
        <v>0</v>
      </c>
      <c r="U402" s="13">
        <f t="shared" si="37"/>
        <v>0</v>
      </c>
      <c r="V402" s="13">
        <f t="shared" si="38"/>
        <v>0</v>
      </c>
    </row>
    <row r="403" spans="1:22">
      <c r="A403" s="27">
        <f t="shared" si="34"/>
        <v>7</v>
      </c>
      <c r="B403" s="2">
        <v>42784</v>
      </c>
      <c r="C403" s="3">
        <v>28.8</v>
      </c>
      <c r="D403" s="3">
        <v>28.9</v>
      </c>
      <c r="E403" s="3">
        <v>28.6</v>
      </c>
      <c r="F403" s="3">
        <v>28.8</v>
      </c>
      <c r="G403" s="3">
        <v>0</v>
      </c>
      <c r="H403" s="6">
        <v>0</v>
      </c>
      <c r="I403" s="3">
        <v>195</v>
      </c>
      <c r="J403" s="7">
        <v>5606</v>
      </c>
      <c r="K403" s="3">
        <v>0</v>
      </c>
      <c r="S403" s="13">
        <f t="shared" si="35"/>
        <v>0</v>
      </c>
      <c r="T403" s="13">
        <f t="shared" si="36"/>
        <v>0</v>
      </c>
      <c r="U403" s="13">
        <f t="shared" si="37"/>
        <v>0</v>
      </c>
      <c r="V403" s="13">
        <f t="shared" si="38"/>
        <v>0</v>
      </c>
    </row>
    <row r="404" spans="1:22">
      <c r="A404" s="27">
        <f t="shared" si="34"/>
        <v>6</v>
      </c>
      <c r="B404" s="2">
        <v>42783</v>
      </c>
      <c r="C404" s="3">
        <v>28.9</v>
      </c>
      <c r="D404" s="3">
        <v>28.95</v>
      </c>
      <c r="E404" s="3">
        <v>28.6</v>
      </c>
      <c r="F404" s="4">
        <v>28.8</v>
      </c>
      <c r="G404" s="4">
        <v>0.1</v>
      </c>
      <c r="H404" s="5">
        <v>0.0035</v>
      </c>
      <c r="I404" s="3">
        <v>240</v>
      </c>
      <c r="J404" s="7">
        <v>6902</v>
      </c>
      <c r="K404" s="3">
        <v>0</v>
      </c>
      <c r="S404" s="13">
        <f t="shared" si="35"/>
        <v>0</v>
      </c>
      <c r="T404" s="13">
        <f t="shared" si="36"/>
        <v>0</v>
      </c>
      <c r="U404" s="13">
        <f t="shared" si="37"/>
        <v>0</v>
      </c>
      <c r="V404" s="13">
        <f t="shared" si="38"/>
        <v>0</v>
      </c>
    </row>
    <row r="405" spans="1:22">
      <c r="A405" s="27">
        <f t="shared" si="34"/>
        <v>5</v>
      </c>
      <c r="B405" s="2">
        <v>42782</v>
      </c>
      <c r="C405" s="3">
        <v>28.8</v>
      </c>
      <c r="D405" s="3">
        <v>28.8</v>
      </c>
      <c r="E405" s="3">
        <v>28.65</v>
      </c>
      <c r="F405" s="4">
        <v>28.7</v>
      </c>
      <c r="G405" s="4">
        <v>-0.1</v>
      </c>
      <c r="H405" s="5">
        <v>-0.0035</v>
      </c>
      <c r="I405" s="3">
        <v>296</v>
      </c>
      <c r="J405" s="7">
        <v>8515</v>
      </c>
      <c r="K405" s="3">
        <v>0</v>
      </c>
      <c r="S405" s="13">
        <f t="shared" si="35"/>
        <v>0</v>
      </c>
      <c r="T405" s="13">
        <f t="shared" si="36"/>
        <v>0</v>
      </c>
      <c r="U405" s="13">
        <f t="shared" si="37"/>
        <v>0</v>
      </c>
      <c r="V405" s="13">
        <f t="shared" si="38"/>
        <v>0</v>
      </c>
    </row>
    <row r="406" spans="1:22">
      <c r="A406" s="27">
        <f t="shared" si="34"/>
        <v>4</v>
      </c>
      <c r="B406" s="2">
        <v>42781</v>
      </c>
      <c r="C406" s="3">
        <v>29.05</v>
      </c>
      <c r="D406" s="3">
        <v>29.05</v>
      </c>
      <c r="E406" s="3">
        <v>28.75</v>
      </c>
      <c r="F406" s="4">
        <v>28.8</v>
      </c>
      <c r="G406" s="4">
        <v>-0.2</v>
      </c>
      <c r="H406" s="5">
        <v>-0.0069</v>
      </c>
      <c r="I406" s="3">
        <v>255</v>
      </c>
      <c r="J406" s="7">
        <v>7365</v>
      </c>
      <c r="K406" s="3">
        <v>0</v>
      </c>
      <c r="S406" s="13">
        <f t="shared" si="35"/>
        <v>0</v>
      </c>
      <c r="T406" s="13">
        <f t="shared" si="36"/>
        <v>0</v>
      </c>
      <c r="U406" s="13">
        <f t="shared" si="37"/>
        <v>0</v>
      </c>
      <c r="V406" s="13">
        <f t="shared" si="38"/>
        <v>0</v>
      </c>
    </row>
    <row r="407" spans="1:22">
      <c r="A407" s="27">
        <f t="shared" si="34"/>
        <v>3</v>
      </c>
      <c r="B407" s="2">
        <v>42780</v>
      </c>
      <c r="C407" s="3">
        <v>29.2</v>
      </c>
      <c r="D407" s="3">
        <v>29.2</v>
      </c>
      <c r="E407" s="3">
        <v>28.85</v>
      </c>
      <c r="F407" s="4">
        <v>29</v>
      </c>
      <c r="G407" s="4">
        <v>-0.1</v>
      </c>
      <c r="H407" s="5">
        <v>-0.0034</v>
      </c>
      <c r="I407" s="3">
        <v>244</v>
      </c>
      <c r="J407" s="7">
        <v>7077</v>
      </c>
      <c r="K407" s="3">
        <v>0</v>
      </c>
      <c r="S407" s="13">
        <f t="shared" si="35"/>
        <v>0</v>
      </c>
      <c r="T407" s="13">
        <f t="shared" si="36"/>
        <v>0</v>
      </c>
      <c r="U407" s="13">
        <f t="shared" si="37"/>
        <v>0</v>
      </c>
      <c r="V407" s="13">
        <f t="shared" si="38"/>
        <v>0</v>
      </c>
    </row>
    <row r="408" spans="1:22">
      <c r="A408" s="27">
        <f t="shared" si="34"/>
        <v>2</v>
      </c>
      <c r="B408" s="2">
        <v>42779</v>
      </c>
      <c r="C408" s="3">
        <v>29.35</v>
      </c>
      <c r="D408" s="3">
        <v>29.35</v>
      </c>
      <c r="E408" s="3">
        <v>28.85</v>
      </c>
      <c r="F408" s="4">
        <v>29.1</v>
      </c>
      <c r="G408" s="4">
        <v>0.1</v>
      </c>
      <c r="H408" s="5">
        <v>0.0034</v>
      </c>
      <c r="I408" s="3">
        <v>262</v>
      </c>
      <c r="J408" s="7">
        <v>7610</v>
      </c>
      <c r="K408" s="3">
        <v>0</v>
      </c>
      <c r="S408" s="13">
        <f t="shared" si="35"/>
        <v>0</v>
      </c>
      <c r="T408" s="13">
        <f t="shared" si="36"/>
        <v>0</v>
      </c>
      <c r="U408" s="13">
        <f t="shared" si="37"/>
        <v>0</v>
      </c>
      <c r="V408" s="13">
        <f t="shared" si="38"/>
        <v>0</v>
      </c>
    </row>
    <row r="409" spans="1:22">
      <c r="A409" s="27">
        <f t="shared" si="34"/>
        <v>6</v>
      </c>
      <c r="B409" s="2">
        <v>42776</v>
      </c>
      <c r="C409" s="3">
        <v>29.55</v>
      </c>
      <c r="D409" s="3">
        <v>29.7</v>
      </c>
      <c r="E409" s="3">
        <v>29</v>
      </c>
      <c r="F409" s="4">
        <v>29</v>
      </c>
      <c r="G409" s="4">
        <v>0.1</v>
      </c>
      <c r="H409" s="5">
        <v>0.0035</v>
      </c>
      <c r="I409" s="3">
        <v>638</v>
      </c>
      <c r="J409" s="7">
        <v>18720</v>
      </c>
      <c r="K409" s="3">
        <v>0</v>
      </c>
      <c r="S409" s="13"/>
      <c r="T409" s="13"/>
      <c r="U409" s="13"/>
      <c r="V409" s="13"/>
    </row>
    <row r="410" spans="1:22">
      <c r="A410" s="27">
        <f t="shared" si="34"/>
        <v>5</v>
      </c>
      <c r="B410" s="2">
        <v>42775</v>
      </c>
      <c r="C410" s="3">
        <v>28.75</v>
      </c>
      <c r="D410" s="3">
        <v>29</v>
      </c>
      <c r="E410" s="3">
        <v>28.65</v>
      </c>
      <c r="F410" s="4">
        <v>28.9</v>
      </c>
      <c r="G410" s="4">
        <v>0.2</v>
      </c>
      <c r="H410" s="5">
        <v>0.007</v>
      </c>
      <c r="I410" s="3">
        <v>265</v>
      </c>
      <c r="J410" s="7">
        <v>7628</v>
      </c>
      <c r="K410" s="3">
        <v>0</v>
      </c>
      <c r="S410" s="13"/>
      <c r="T410" s="13"/>
      <c r="U410" s="13"/>
      <c r="V410" s="13"/>
    </row>
    <row r="411" spans="1:22">
      <c r="A411" s="27">
        <f t="shared" si="34"/>
        <v>4</v>
      </c>
      <c r="B411" s="2">
        <v>42774</v>
      </c>
      <c r="C411" s="3">
        <v>28.9</v>
      </c>
      <c r="D411" s="3">
        <v>28.9</v>
      </c>
      <c r="E411" s="3">
        <v>28.6</v>
      </c>
      <c r="F411" s="4">
        <v>28.7</v>
      </c>
      <c r="G411" s="4">
        <v>-0.05</v>
      </c>
      <c r="H411" s="5">
        <v>-0.0017</v>
      </c>
      <c r="I411" s="3">
        <v>261</v>
      </c>
      <c r="J411" s="7">
        <v>7503</v>
      </c>
      <c r="K411" s="3">
        <v>0</v>
      </c>
      <c r="S411" s="13"/>
      <c r="T411" s="13"/>
      <c r="U411" s="13"/>
      <c r="V411" s="13"/>
    </row>
    <row r="412" spans="1:22">
      <c r="A412" s="27">
        <f t="shared" si="34"/>
        <v>3</v>
      </c>
      <c r="B412" s="2">
        <v>42773</v>
      </c>
      <c r="C412" s="3">
        <v>29.05</v>
      </c>
      <c r="D412" s="3">
        <v>29.1</v>
      </c>
      <c r="E412" s="3">
        <v>28.75</v>
      </c>
      <c r="F412" s="4">
        <v>28.75</v>
      </c>
      <c r="G412" s="4">
        <v>-0.3</v>
      </c>
      <c r="H412" s="5">
        <v>-0.0103</v>
      </c>
      <c r="I412" s="3">
        <v>181</v>
      </c>
      <c r="J412" s="7">
        <v>5231</v>
      </c>
      <c r="K412" s="3">
        <v>0</v>
      </c>
      <c r="S412" s="13"/>
      <c r="T412" s="13"/>
      <c r="U412" s="13"/>
      <c r="V412" s="13"/>
    </row>
    <row r="413" spans="2:11">
      <c r="B413" s="2">
        <v>42772</v>
      </c>
      <c r="C413" s="3">
        <v>28.9</v>
      </c>
      <c r="D413" s="3">
        <v>29.15</v>
      </c>
      <c r="E413" s="3">
        <v>28.7</v>
      </c>
      <c r="F413" s="4">
        <v>29.05</v>
      </c>
      <c r="G413" s="4">
        <v>0.35</v>
      </c>
      <c r="H413" s="5">
        <v>0.0122</v>
      </c>
      <c r="I413" s="3">
        <v>315</v>
      </c>
      <c r="J413" s="7">
        <v>9144</v>
      </c>
      <c r="K413" s="3">
        <v>0</v>
      </c>
    </row>
    <row r="414" spans="2:11">
      <c r="B414" s="2">
        <v>42769</v>
      </c>
      <c r="C414" s="3">
        <v>28.5</v>
      </c>
      <c r="D414" s="3">
        <v>28.95</v>
      </c>
      <c r="E414" s="3">
        <v>28.5</v>
      </c>
      <c r="F414" s="4">
        <v>28.7</v>
      </c>
      <c r="G414" s="4">
        <v>0.2</v>
      </c>
      <c r="H414" s="5">
        <v>0.007</v>
      </c>
      <c r="I414" s="3">
        <v>230</v>
      </c>
      <c r="J414" s="7">
        <v>6610</v>
      </c>
      <c r="K414" s="3">
        <v>0</v>
      </c>
    </row>
    <row r="415" spans="2:11">
      <c r="B415" s="2">
        <v>42768</v>
      </c>
      <c r="C415" s="3">
        <v>29</v>
      </c>
      <c r="D415" s="3">
        <v>29</v>
      </c>
      <c r="E415" s="3">
        <v>28.5</v>
      </c>
      <c r="F415" s="4">
        <v>28.5</v>
      </c>
      <c r="G415" s="4">
        <v>-0.25</v>
      </c>
      <c r="H415" s="5">
        <v>-0.0087</v>
      </c>
      <c r="I415" s="3">
        <v>379</v>
      </c>
      <c r="J415" s="7">
        <v>10843</v>
      </c>
      <c r="K415" s="3">
        <v>0</v>
      </c>
    </row>
    <row r="416" spans="2:11">
      <c r="B416" s="2">
        <v>42759</v>
      </c>
      <c r="C416" s="3">
        <v>29.3</v>
      </c>
      <c r="D416" s="3">
        <v>29.3</v>
      </c>
      <c r="E416" s="3">
        <v>28.75</v>
      </c>
      <c r="F416" s="4">
        <v>28.75</v>
      </c>
      <c r="G416" s="4">
        <v>-0.3</v>
      </c>
      <c r="H416" s="5">
        <v>-0.0103</v>
      </c>
      <c r="I416" s="3">
        <v>361</v>
      </c>
      <c r="J416" s="7">
        <v>10420</v>
      </c>
      <c r="K416" s="3">
        <v>0</v>
      </c>
    </row>
    <row r="417" spans="2:11">
      <c r="B417" s="2">
        <v>42758</v>
      </c>
      <c r="C417" s="3">
        <v>29.4</v>
      </c>
      <c r="D417" s="3">
        <v>29.4</v>
      </c>
      <c r="E417" s="3">
        <v>29</v>
      </c>
      <c r="F417" s="4">
        <v>29.05</v>
      </c>
      <c r="G417" s="4">
        <v>-0.1</v>
      </c>
      <c r="H417" s="5">
        <v>-0.0034</v>
      </c>
      <c r="I417" s="3">
        <v>298</v>
      </c>
      <c r="J417" s="7">
        <v>8689</v>
      </c>
      <c r="K417" s="3">
        <v>0</v>
      </c>
    </row>
    <row r="418" spans="2:11">
      <c r="B418" s="2">
        <v>42755</v>
      </c>
      <c r="C418" s="3">
        <v>29.2</v>
      </c>
      <c r="D418" s="3">
        <v>29.3</v>
      </c>
      <c r="E418" s="3">
        <v>29.1</v>
      </c>
      <c r="F418" s="3">
        <v>29.15</v>
      </c>
      <c r="G418" s="3">
        <v>0</v>
      </c>
      <c r="H418" s="6">
        <v>0</v>
      </c>
      <c r="I418" s="3">
        <v>216</v>
      </c>
      <c r="J418" s="7">
        <v>6303</v>
      </c>
      <c r="K418" s="3">
        <v>0</v>
      </c>
    </row>
    <row r="419" spans="2:11">
      <c r="B419" s="2">
        <v>42754</v>
      </c>
      <c r="C419" s="3">
        <v>29.55</v>
      </c>
      <c r="D419" s="3">
        <v>29.55</v>
      </c>
      <c r="E419" s="3">
        <v>29.15</v>
      </c>
      <c r="F419" s="4">
        <v>29.15</v>
      </c>
      <c r="G419" s="4">
        <v>-0.4</v>
      </c>
      <c r="H419" s="5">
        <v>-0.0135</v>
      </c>
      <c r="I419" s="3">
        <v>285</v>
      </c>
      <c r="J419" s="7">
        <v>8353</v>
      </c>
      <c r="K419" s="3">
        <v>0</v>
      </c>
    </row>
    <row r="420" spans="2:11">
      <c r="B420" s="2">
        <v>42753</v>
      </c>
      <c r="C420" s="3">
        <v>29.4</v>
      </c>
      <c r="D420" s="3">
        <v>29.95</v>
      </c>
      <c r="E420" s="3">
        <v>29.4</v>
      </c>
      <c r="F420" s="4">
        <v>29.55</v>
      </c>
      <c r="G420" s="4">
        <v>0.35</v>
      </c>
      <c r="H420" s="5">
        <v>0.012</v>
      </c>
      <c r="I420" s="3">
        <v>946</v>
      </c>
      <c r="J420" s="7">
        <v>28123</v>
      </c>
      <c r="K420" s="3">
        <v>0</v>
      </c>
    </row>
    <row r="421" spans="2:11">
      <c r="B421" s="2">
        <v>42752</v>
      </c>
      <c r="C421" s="3">
        <v>29.25</v>
      </c>
      <c r="D421" s="3">
        <v>29.4</v>
      </c>
      <c r="E421" s="3">
        <v>29.1</v>
      </c>
      <c r="F421" s="4">
        <v>29.2</v>
      </c>
      <c r="G421" s="4">
        <v>-0.05</v>
      </c>
      <c r="H421" s="5">
        <v>-0.0017</v>
      </c>
      <c r="I421" s="3">
        <v>201</v>
      </c>
      <c r="J421" s="7">
        <v>5872</v>
      </c>
      <c r="K421" s="3">
        <v>0</v>
      </c>
    </row>
    <row r="422" spans="2:11">
      <c r="B422" s="2">
        <v>42751</v>
      </c>
      <c r="C422" s="3">
        <v>29.6</v>
      </c>
      <c r="D422" s="3">
        <v>29.6</v>
      </c>
      <c r="E422" s="3">
        <v>29.2</v>
      </c>
      <c r="F422" s="4">
        <v>29.25</v>
      </c>
      <c r="G422" s="4">
        <v>-0.1</v>
      </c>
      <c r="H422" s="5">
        <v>-0.0034</v>
      </c>
      <c r="I422" s="3">
        <v>218</v>
      </c>
      <c r="J422" s="7">
        <v>6404</v>
      </c>
      <c r="K422" s="3">
        <v>0</v>
      </c>
    </row>
    <row r="423" spans="2:11">
      <c r="B423" s="2">
        <v>42748</v>
      </c>
      <c r="C423" s="3">
        <v>29.7</v>
      </c>
      <c r="D423" s="3">
        <v>29.9</v>
      </c>
      <c r="E423" s="3">
        <v>29.25</v>
      </c>
      <c r="F423" s="4">
        <v>29.35</v>
      </c>
      <c r="G423" s="4">
        <v>-0.2</v>
      </c>
      <c r="H423" s="5">
        <v>-0.0068</v>
      </c>
      <c r="I423" s="3">
        <v>433</v>
      </c>
      <c r="J423" s="7">
        <v>12807</v>
      </c>
      <c r="K423" s="3">
        <v>0</v>
      </c>
    </row>
    <row r="424" spans="2:11">
      <c r="B424" s="2">
        <v>42747</v>
      </c>
      <c r="C424" s="3">
        <v>29.35</v>
      </c>
      <c r="D424" s="3">
        <v>29.7</v>
      </c>
      <c r="E424" s="3">
        <v>29.2</v>
      </c>
      <c r="F424" s="4">
        <v>29.55</v>
      </c>
      <c r="G424" s="4">
        <v>0.4</v>
      </c>
      <c r="H424" s="5">
        <v>0.0137</v>
      </c>
      <c r="I424" s="3">
        <v>477</v>
      </c>
      <c r="J424" s="7">
        <v>14045</v>
      </c>
      <c r="K424" s="3">
        <v>0</v>
      </c>
    </row>
    <row r="425" spans="2:11">
      <c r="B425" s="2">
        <v>42746</v>
      </c>
      <c r="C425" s="3">
        <v>29.2</v>
      </c>
      <c r="D425" s="3">
        <v>29.3</v>
      </c>
      <c r="E425" s="3">
        <v>28.95</v>
      </c>
      <c r="F425" s="3">
        <v>29.15</v>
      </c>
      <c r="G425" s="3">
        <v>0</v>
      </c>
      <c r="H425" s="6">
        <v>0</v>
      </c>
      <c r="I425" s="3">
        <v>184</v>
      </c>
      <c r="J425" s="7">
        <v>5375</v>
      </c>
      <c r="K425" s="3">
        <v>0</v>
      </c>
    </row>
    <row r="426" spans="2:11">
      <c r="B426" s="2">
        <v>42745</v>
      </c>
      <c r="C426" s="3">
        <v>29.35</v>
      </c>
      <c r="D426" s="3">
        <v>29.4</v>
      </c>
      <c r="E426" s="3">
        <v>28.7</v>
      </c>
      <c r="F426" s="4">
        <v>29.15</v>
      </c>
      <c r="G426" s="4">
        <v>-0.2</v>
      </c>
      <c r="H426" s="5">
        <v>-0.0068</v>
      </c>
      <c r="I426" s="3">
        <v>192</v>
      </c>
      <c r="J426" s="7">
        <v>5599</v>
      </c>
      <c r="K426" s="3">
        <v>0</v>
      </c>
    </row>
    <row r="427" spans="2:11">
      <c r="B427" s="2">
        <v>42744</v>
      </c>
      <c r="C427" s="3">
        <v>29.75</v>
      </c>
      <c r="D427" s="3">
        <v>29.75</v>
      </c>
      <c r="E427" s="3">
        <v>29.3</v>
      </c>
      <c r="F427" s="4">
        <v>29.35</v>
      </c>
      <c r="G427" s="4">
        <v>-0.15</v>
      </c>
      <c r="H427" s="5">
        <v>-0.0051</v>
      </c>
      <c r="I427" s="3">
        <v>336</v>
      </c>
      <c r="J427" s="7">
        <v>9915</v>
      </c>
      <c r="K427" s="3">
        <v>0</v>
      </c>
    </row>
    <row r="428" spans="2:11">
      <c r="B428" s="2">
        <v>42741</v>
      </c>
      <c r="C428" s="3">
        <v>29.35</v>
      </c>
      <c r="D428" s="3">
        <v>29.5</v>
      </c>
      <c r="E428" s="3">
        <v>29.35</v>
      </c>
      <c r="F428" s="4">
        <v>29.5</v>
      </c>
      <c r="G428" s="4">
        <v>0.15</v>
      </c>
      <c r="H428" s="5">
        <v>0.0051</v>
      </c>
      <c r="I428" s="3">
        <v>165</v>
      </c>
      <c r="J428" s="7">
        <v>4863</v>
      </c>
      <c r="K428" s="3">
        <v>0</v>
      </c>
    </row>
    <row r="429" spans="2:11">
      <c r="B429" s="2">
        <v>42740</v>
      </c>
      <c r="C429" s="3">
        <v>29.6</v>
      </c>
      <c r="D429" s="3">
        <v>29.6</v>
      </c>
      <c r="E429" s="3">
        <v>29.3</v>
      </c>
      <c r="F429" s="3">
        <v>29.35</v>
      </c>
      <c r="G429" s="3">
        <v>0</v>
      </c>
      <c r="H429" s="6">
        <v>0</v>
      </c>
      <c r="I429" s="3">
        <v>224</v>
      </c>
      <c r="J429" s="7">
        <v>6589</v>
      </c>
      <c r="K429" s="3">
        <v>0</v>
      </c>
    </row>
    <row r="430" spans="2:11">
      <c r="B430" s="2">
        <v>42739</v>
      </c>
      <c r="C430" s="3">
        <v>29.6</v>
      </c>
      <c r="D430" s="3">
        <v>29.65</v>
      </c>
      <c r="E430" s="3">
        <v>29.25</v>
      </c>
      <c r="F430" s="4">
        <v>29.35</v>
      </c>
      <c r="G430" s="4">
        <v>-0.15</v>
      </c>
      <c r="H430" s="5">
        <v>-0.0051</v>
      </c>
      <c r="I430" s="3">
        <v>233</v>
      </c>
      <c r="J430" s="7">
        <v>6846</v>
      </c>
      <c r="K430" s="3">
        <v>0</v>
      </c>
    </row>
  </sheetData>
  <mergeCells count="2">
    <mergeCell ref="M2:V2"/>
    <mergeCell ref="X2:AG2"/>
  </mergeCells>
  <hyperlinks>
    <hyperlink ref="C1" r:id="rId2" display="https://www.cnyes.com/twstock/ps_historyprice/6180.ht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42"/>
  <sheetViews>
    <sheetView workbookViewId="0">
      <selection activeCell="B3" sqref="B3:F442"/>
    </sheetView>
  </sheetViews>
  <sheetFormatPr defaultColWidth="9" defaultRowHeight="12.75"/>
  <cols>
    <col min="7" max="7" width="5.625" customWidth="1"/>
    <col min="13" max="17" width="10.625" customWidth="1"/>
  </cols>
  <sheetData>
    <row r="1" spans="2:3">
      <c r="B1" s="8">
        <v>6180</v>
      </c>
      <c r="C1" s="9" t="s">
        <v>1</v>
      </c>
    </row>
    <row r="2" ht="13.5" spans="2:17">
      <c r="B2" s="8" t="s">
        <v>0</v>
      </c>
      <c r="H2" s="21" t="s">
        <v>31</v>
      </c>
      <c r="I2" s="21"/>
      <c r="J2" s="21"/>
      <c r="K2" s="21"/>
      <c r="M2" s="11" t="s">
        <v>32</v>
      </c>
      <c r="N2" s="11"/>
      <c r="O2" s="11"/>
      <c r="P2" s="11"/>
      <c r="Q2" s="11"/>
    </row>
    <row r="3" ht="13.5" spans="2:17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H3" s="22" t="s">
        <v>33</v>
      </c>
      <c r="I3" s="22" t="s">
        <v>34</v>
      </c>
      <c r="J3" s="23" t="s">
        <v>35</v>
      </c>
      <c r="K3" s="23" t="s">
        <v>36</v>
      </c>
      <c r="M3" s="17" t="s">
        <v>3</v>
      </c>
      <c r="N3" s="17" t="s">
        <v>37</v>
      </c>
      <c r="O3" s="17" t="s">
        <v>38</v>
      </c>
      <c r="P3" s="17" t="s">
        <v>39</v>
      </c>
      <c r="Q3" s="17" t="s">
        <v>40</v>
      </c>
    </row>
    <row r="4" spans="2:17">
      <c r="B4" s="2">
        <v>43390</v>
      </c>
      <c r="C4" s="3">
        <v>57.5</v>
      </c>
      <c r="D4" s="3">
        <v>57.7</v>
      </c>
      <c r="E4" s="3">
        <v>56.6</v>
      </c>
      <c r="F4" s="4">
        <v>56.7</v>
      </c>
      <c r="H4" s="8">
        <f>IF(F4&gt;=F5,1,-1)</f>
        <v>1</v>
      </c>
      <c r="I4" s="8">
        <f>IF(OR(AND(I5&gt;=0,F4&gt;=MIN(E5:E7)),AND(I5=-1,F4&gt;=MAX(D5:D7))),1,-1)</f>
        <v>-1</v>
      </c>
      <c r="J4" s="8">
        <f t="shared" ref="J4:J67" si="0">IF(OR(AND(I5=1,H4=-1,F4&lt;P4,J5&gt;K5),AND(I5=-1,H4=1,F4&gt;O4,J5&lt;K5)),J5,K5)</f>
        <v>55.7</v>
      </c>
      <c r="K4">
        <f>F4</f>
        <v>56.7</v>
      </c>
      <c r="M4" s="24">
        <f>B4</f>
        <v>43390</v>
      </c>
      <c r="N4">
        <f t="shared" ref="N4:N67" si="1">IF(OR(AND(I4=1,K4&lt;J4),AND(I4=-1,K4&gt;J4)),K4,J4)</f>
        <v>56.7</v>
      </c>
      <c r="O4" s="25">
        <f>MAX(D5:D7)</f>
        <v>56.9</v>
      </c>
      <c r="P4">
        <f>MIN(E5:E7)</f>
        <v>52</v>
      </c>
      <c r="Q4">
        <f t="shared" ref="Q4:Q67" si="2">IF(N4=K4,J4,K4)</f>
        <v>55.7</v>
      </c>
    </row>
    <row r="5" spans="2:17">
      <c r="B5" s="2">
        <v>43389</v>
      </c>
      <c r="C5" s="3">
        <v>55</v>
      </c>
      <c r="D5" s="3">
        <v>56.9</v>
      </c>
      <c r="E5" s="3">
        <v>55</v>
      </c>
      <c r="F5" s="4">
        <v>55.7</v>
      </c>
      <c r="H5" s="8">
        <f t="shared" ref="H5:H68" si="3">IF(F5&gt;=F6,1,-1)</f>
        <v>1</v>
      </c>
      <c r="I5" s="8">
        <f t="shared" ref="I5:I68" si="4">IF(OR(AND(I6&gt;=0,F5&gt;=MIN(E6:E8)),AND(I6=-1,F5&gt;=MAX(D6:D8))),1,-1)</f>
        <v>-1</v>
      </c>
      <c r="J5" s="8">
        <f t="shared" si="0"/>
        <v>54.5</v>
      </c>
      <c r="K5">
        <f t="shared" ref="K5:K68" si="5">F5</f>
        <v>55.7</v>
      </c>
      <c r="M5" s="24">
        <f t="shared" ref="M5:M68" si="6">B5</f>
        <v>43389</v>
      </c>
      <c r="N5">
        <f t="shared" si="1"/>
        <v>55.7</v>
      </c>
      <c r="O5" s="25">
        <f t="shared" ref="O5:O68" si="7">MAX(D6:D8)</f>
        <v>58.9</v>
      </c>
      <c r="P5">
        <f t="shared" ref="P5:P68" si="8">MIN(E6:E8)</f>
        <v>52</v>
      </c>
      <c r="Q5">
        <f t="shared" si="2"/>
        <v>54.5</v>
      </c>
    </row>
    <row r="6" spans="2:17">
      <c r="B6" s="2">
        <v>43388</v>
      </c>
      <c r="C6" s="3">
        <v>54.6</v>
      </c>
      <c r="D6" s="3">
        <v>55.8</v>
      </c>
      <c r="E6" s="3">
        <v>53.5</v>
      </c>
      <c r="F6" s="4">
        <v>54.5</v>
      </c>
      <c r="H6" s="8">
        <f t="shared" si="3"/>
        <v>1</v>
      </c>
      <c r="I6" s="8">
        <f t="shared" si="4"/>
        <v>-1</v>
      </c>
      <c r="J6" s="8">
        <f t="shared" si="0"/>
        <v>54.2</v>
      </c>
      <c r="K6">
        <f t="shared" si="5"/>
        <v>54.5</v>
      </c>
      <c r="M6" s="24">
        <f t="shared" si="6"/>
        <v>43388</v>
      </c>
      <c r="N6">
        <f t="shared" si="1"/>
        <v>54.5</v>
      </c>
      <c r="O6" s="25">
        <f t="shared" si="7"/>
        <v>65.3</v>
      </c>
      <c r="P6">
        <f t="shared" si="8"/>
        <v>52</v>
      </c>
      <c r="Q6">
        <f t="shared" si="2"/>
        <v>54.2</v>
      </c>
    </row>
    <row r="7" spans="2:17">
      <c r="B7" s="2">
        <v>43385</v>
      </c>
      <c r="C7" s="3">
        <v>52.5</v>
      </c>
      <c r="D7" s="3">
        <v>54.9</v>
      </c>
      <c r="E7" s="3">
        <v>52</v>
      </c>
      <c r="F7" s="4">
        <v>54.2</v>
      </c>
      <c r="H7" s="8">
        <f t="shared" si="3"/>
        <v>-1</v>
      </c>
      <c r="I7" s="8">
        <f t="shared" si="4"/>
        <v>-1</v>
      </c>
      <c r="J7" s="8">
        <f t="shared" si="0"/>
        <v>57.7</v>
      </c>
      <c r="K7">
        <f t="shared" si="5"/>
        <v>54.2</v>
      </c>
      <c r="M7" s="24">
        <f t="shared" si="6"/>
        <v>43385</v>
      </c>
      <c r="N7">
        <f t="shared" si="1"/>
        <v>57.7</v>
      </c>
      <c r="O7" s="25">
        <f t="shared" si="7"/>
        <v>65.3</v>
      </c>
      <c r="P7">
        <f t="shared" si="8"/>
        <v>57.7</v>
      </c>
      <c r="Q7">
        <f t="shared" si="2"/>
        <v>54.2</v>
      </c>
    </row>
    <row r="8" spans="2:17">
      <c r="B8" s="2">
        <v>43384</v>
      </c>
      <c r="C8" s="3">
        <v>57.7</v>
      </c>
      <c r="D8" s="3">
        <v>58.9</v>
      </c>
      <c r="E8" s="3">
        <v>57.7</v>
      </c>
      <c r="F8" s="4">
        <v>57.7</v>
      </c>
      <c r="H8" s="8">
        <f t="shared" si="3"/>
        <v>-1</v>
      </c>
      <c r="I8" s="8">
        <f t="shared" si="4"/>
        <v>-1</v>
      </c>
      <c r="J8" s="8">
        <f t="shared" si="0"/>
        <v>64.1</v>
      </c>
      <c r="K8">
        <f t="shared" si="5"/>
        <v>57.7</v>
      </c>
      <c r="M8" s="24">
        <f t="shared" si="6"/>
        <v>43384</v>
      </c>
      <c r="N8">
        <f t="shared" si="1"/>
        <v>64.1</v>
      </c>
      <c r="O8" s="25">
        <f t="shared" si="7"/>
        <v>67</v>
      </c>
      <c r="P8">
        <f t="shared" si="8"/>
        <v>61</v>
      </c>
      <c r="Q8">
        <f t="shared" si="2"/>
        <v>57.7</v>
      </c>
    </row>
    <row r="9" spans="2:17">
      <c r="B9" s="2">
        <v>43382</v>
      </c>
      <c r="C9" s="3">
        <v>62.6</v>
      </c>
      <c r="D9" s="3">
        <v>65.3</v>
      </c>
      <c r="E9" s="3">
        <v>61.8</v>
      </c>
      <c r="F9" s="4">
        <v>64.1</v>
      </c>
      <c r="H9" s="8">
        <f t="shared" si="3"/>
        <v>1</v>
      </c>
      <c r="I9" s="8">
        <f t="shared" si="4"/>
        <v>-1</v>
      </c>
      <c r="J9" s="8">
        <f t="shared" si="0"/>
        <v>62.8</v>
      </c>
      <c r="K9">
        <f t="shared" si="5"/>
        <v>64.1</v>
      </c>
      <c r="M9" s="24">
        <f t="shared" si="6"/>
        <v>43382</v>
      </c>
      <c r="N9">
        <f t="shared" si="1"/>
        <v>64.1</v>
      </c>
      <c r="O9" s="25">
        <f t="shared" si="7"/>
        <v>68.5</v>
      </c>
      <c r="P9">
        <f t="shared" si="8"/>
        <v>61</v>
      </c>
      <c r="Q9">
        <f t="shared" si="2"/>
        <v>62.8</v>
      </c>
    </row>
    <row r="10" spans="2:17">
      <c r="B10" s="2">
        <v>43381</v>
      </c>
      <c r="C10" s="3">
        <v>62</v>
      </c>
      <c r="D10" s="3">
        <v>63.2</v>
      </c>
      <c r="E10" s="3">
        <v>61</v>
      </c>
      <c r="F10" s="3">
        <v>62.8</v>
      </c>
      <c r="H10" s="8">
        <f t="shared" si="3"/>
        <v>1</v>
      </c>
      <c r="I10" s="8">
        <f t="shared" si="4"/>
        <v>-1</v>
      </c>
      <c r="J10" s="8">
        <f t="shared" si="0"/>
        <v>62.8</v>
      </c>
      <c r="K10">
        <f t="shared" si="5"/>
        <v>62.8</v>
      </c>
      <c r="M10" s="24">
        <f t="shared" si="6"/>
        <v>43381</v>
      </c>
      <c r="N10">
        <f t="shared" si="1"/>
        <v>62.8</v>
      </c>
      <c r="O10" s="25">
        <f t="shared" si="7"/>
        <v>69.1</v>
      </c>
      <c r="P10">
        <f t="shared" si="8"/>
        <v>62</v>
      </c>
      <c r="Q10">
        <f t="shared" si="2"/>
        <v>62.8</v>
      </c>
    </row>
    <row r="11" spans="2:17">
      <c r="B11" s="2">
        <v>43378</v>
      </c>
      <c r="C11" s="3">
        <v>66.7</v>
      </c>
      <c r="D11" s="3">
        <v>67</v>
      </c>
      <c r="E11" s="3">
        <v>62</v>
      </c>
      <c r="F11" s="4">
        <v>62.8</v>
      </c>
      <c r="H11" s="8">
        <f t="shared" si="3"/>
        <v>-1</v>
      </c>
      <c r="I11" s="8">
        <f t="shared" si="4"/>
        <v>-1</v>
      </c>
      <c r="J11" s="8">
        <f t="shared" si="0"/>
        <v>67</v>
      </c>
      <c r="K11">
        <f t="shared" si="5"/>
        <v>62.8</v>
      </c>
      <c r="M11" s="24">
        <f t="shared" si="6"/>
        <v>43378</v>
      </c>
      <c r="N11">
        <f t="shared" si="1"/>
        <v>67</v>
      </c>
      <c r="O11" s="25">
        <f t="shared" si="7"/>
        <v>69.8</v>
      </c>
      <c r="P11">
        <f t="shared" si="8"/>
        <v>66.8</v>
      </c>
      <c r="Q11">
        <f t="shared" si="2"/>
        <v>62.8</v>
      </c>
    </row>
    <row r="12" spans="2:17">
      <c r="B12" s="2">
        <v>43377</v>
      </c>
      <c r="C12" s="3">
        <v>68.2</v>
      </c>
      <c r="D12" s="3">
        <v>68.5</v>
      </c>
      <c r="E12" s="3">
        <v>66.8</v>
      </c>
      <c r="F12" s="4">
        <v>67</v>
      </c>
      <c r="H12" s="8">
        <f t="shared" si="3"/>
        <v>-1</v>
      </c>
      <c r="I12" s="8">
        <f t="shared" si="4"/>
        <v>-1</v>
      </c>
      <c r="J12" s="8">
        <f t="shared" si="0"/>
        <v>67.9</v>
      </c>
      <c r="K12">
        <f t="shared" si="5"/>
        <v>67</v>
      </c>
      <c r="M12" s="24">
        <f t="shared" si="6"/>
        <v>43377</v>
      </c>
      <c r="N12">
        <f t="shared" si="1"/>
        <v>67.9</v>
      </c>
      <c r="O12" s="25">
        <f t="shared" si="7"/>
        <v>69.8</v>
      </c>
      <c r="P12">
        <f t="shared" si="8"/>
        <v>67.8</v>
      </c>
      <c r="Q12">
        <f t="shared" si="2"/>
        <v>67</v>
      </c>
    </row>
    <row r="13" spans="2:17">
      <c r="B13" s="2">
        <v>43376</v>
      </c>
      <c r="C13" s="3">
        <v>69</v>
      </c>
      <c r="D13" s="3">
        <v>69.1</v>
      </c>
      <c r="E13" s="3">
        <v>67.8</v>
      </c>
      <c r="F13" s="4">
        <v>67.9</v>
      </c>
      <c r="H13" s="8">
        <f t="shared" si="3"/>
        <v>-1</v>
      </c>
      <c r="I13" s="8">
        <f t="shared" si="4"/>
        <v>-1</v>
      </c>
      <c r="J13" s="8">
        <f t="shared" si="0"/>
        <v>68.5</v>
      </c>
      <c r="K13">
        <f t="shared" si="5"/>
        <v>67.9</v>
      </c>
      <c r="M13" s="24">
        <f t="shared" si="6"/>
        <v>43376</v>
      </c>
      <c r="N13">
        <f t="shared" si="1"/>
        <v>68.5</v>
      </c>
      <c r="O13" s="25">
        <f t="shared" si="7"/>
        <v>71</v>
      </c>
      <c r="P13">
        <f t="shared" si="8"/>
        <v>68.5</v>
      </c>
      <c r="Q13">
        <f t="shared" si="2"/>
        <v>67.9</v>
      </c>
    </row>
    <row r="14" spans="2:17">
      <c r="B14" s="2">
        <v>43375</v>
      </c>
      <c r="C14" s="3">
        <v>69.4</v>
      </c>
      <c r="D14" s="3">
        <v>69.8</v>
      </c>
      <c r="E14" s="3">
        <v>68.5</v>
      </c>
      <c r="F14" s="4">
        <v>68.5</v>
      </c>
      <c r="H14" s="8">
        <f t="shared" si="3"/>
        <v>-1</v>
      </c>
      <c r="I14" s="8">
        <f t="shared" si="4"/>
        <v>-1</v>
      </c>
      <c r="J14" s="8">
        <f t="shared" si="0"/>
        <v>69.1</v>
      </c>
      <c r="K14">
        <f t="shared" si="5"/>
        <v>68.5</v>
      </c>
      <c r="M14" s="24">
        <f t="shared" si="6"/>
        <v>43375</v>
      </c>
      <c r="N14">
        <f t="shared" si="1"/>
        <v>69.1</v>
      </c>
      <c r="O14" s="25">
        <f t="shared" si="7"/>
        <v>71.6</v>
      </c>
      <c r="P14">
        <f t="shared" si="8"/>
        <v>68.9</v>
      </c>
      <c r="Q14">
        <f t="shared" si="2"/>
        <v>68.5</v>
      </c>
    </row>
    <row r="15" spans="2:17">
      <c r="B15" s="2">
        <v>43374</v>
      </c>
      <c r="C15" s="3">
        <v>69.4</v>
      </c>
      <c r="D15" s="3">
        <v>69.8</v>
      </c>
      <c r="E15" s="3">
        <v>68.9</v>
      </c>
      <c r="F15" s="4">
        <v>69.1</v>
      </c>
      <c r="H15" s="8">
        <f t="shared" si="3"/>
        <v>-1</v>
      </c>
      <c r="I15" s="8">
        <f t="shared" si="4"/>
        <v>-1</v>
      </c>
      <c r="J15" s="8">
        <f t="shared" si="0"/>
        <v>69.4</v>
      </c>
      <c r="K15">
        <f t="shared" si="5"/>
        <v>69.1</v>
      </c>
      <c r="M15" s="24">
        <f t="shared" si="6"/>
        <v>43374</v>
      </c>
      <c r="N15">
        <f t="shared" si="1"/>
        <v>69.4</v>
      </c>
      <c r="O15" s="25">
        <f t="shared" si="7"/>
        <v>71.6</v>
      </c>
      <c r="P15">
        <f t="shared" si="8"/>
        <v>67.4</v>
      </c>
      <c r="Q15">
        <f t="shared" si="2"/>
        <v>69.1</v>
      </c>
    </row>
    <row r="16" spans="2:17">
      <c r="B16" s="2">
        <v>43371</v>
      </c>
      <c r="C16" s="3">
        <v>70</v>
      </c>
      <c r="D16" s="3">
        <v>71</v>
      </c>
      <c r="E16" s="3">
        <v>69.1</v>
      </c>
      <c r="F16" s="4">
        <v>69.4</v>
      </c>
      <c r="H16" s="8">
        <f t="shared" si="3"/>
        <v>-1</v>
      </c>
      <c r="I16" s="8">
        <f t="shared" si="4"/>
        <v>-1</v>
      </c>
      <c r="J16" s="8">
        <f t="shared" si="0"/>
        <v>69.8</v>
      </c>
      <c r="K16">
        <f t="shared" si="5"/>
        <v>69.4</v>
      </c>
      <c r="M16" s="24">
        <f t="shared" si="6"/>
        <v>43371</v>
      </c>
      <c r="N16">
        <f t="shared" si="1"/>
        <v>69.8</v>
      </c>
      <c r="O16" s="25">
        <f t="shared" si="7"/>
        <v>71.6</v>
      </c>
      <c r="P16">
        <f t="shared" si="8"/>
        <v>67</v>
      </c>
      <c r="Q16">
        <f t="shared" si="2"/>
        <v>69.4</v>
      </c>
    </row>
    <row r="17" spans="2:17">
      <c r="B17" s="2">
        <v>43370</v>
      </c>
      <c r="C17" s="3">
        <v>69.4</v>
      </c>
      <c r="D17" s="3">
        <v>71.6</v>
      </c>
      <c r="E17" s="3">
        <v>69.2</v>
      </c>
      <c r="F17" s="4">
        <v>69.8</v>
      </c>
      <c r="H17" s="8">
        <f t="shared" si="3"/>
        <v>1</v>
      </c>
      <c r="I17" s="8">
        <f t="shared" si="4"/>
        <v>-1</v>
      </c>
      <c r="J17" s="8">
        <f t="shared" si="0"/>
        <v>69</v>
      </c>
      <c r="K17">
        <f t="shared" si="5"/>
        <v>69.8</v>
      </c>
      <c r="M17" s="24">
        <f t="shared" si="6"/>
        <v>43370</v>
      </c>
      <c r="N17">
        <f t="shared" si="1"/>
        <v>69.8</v>
      </c>
      <c r="O17" s="25">
        <f t="shared" si="7"/>
        <v>69.9</v>
      </c>
      <c r="P17">
        <f t="shared" si="8"/>
        <v>67</v>
      </c>
      <c r="Q17">
        <f t="shared" si="2"/>
        <v>69</v>
      </c>
    </row>
    <row r="18" spans="2:17">
      <c r="B18" s="2">
        <v>43369</v>
      </c>
      <c r="C18" s="3">
        <v>68</v>
      </c>
      <c r="D18" s="3">
        <v>69.2</v>
      </c>
      <c r="E18" s="3">
        <v>67.4</v>
      </c>
      <c r="F18" s="4">
        <v>69</v>
      </c>
      <c r="H18" s="8">
        <f t="shared" si="3"/>
        <v>1</v>
      </c>
      <c r="I18" s="8">
        <f t="shared" si="4"/>
        <v>-1</v>
      </c>
      <c r="J18" s="8">
        <f t="shared" si="0"/>
        <v>68</v>
      </c>
      <c r="K18">
        <f t="shared" si="5"/>
        <v>69</v>
      </c>
      <c r="M18" s="24">
        <f t="shared" si="6"/>
        <v>43369</v>
      </c>
      <c r="N18">
        <f t="shared" si="1"/>
        <v>69</v>
      </c>
      <c r="O18" s="25">
        <f t="shared" si="7"/>
        <v>69.9</v>
      </c>
      <c r="P18">
        <f t="shared" si="8"/>
        <v>67</v>
      </c>
      <c r="Q18">
        <f t="shared" si="2"/>
        <v>68</v>
      </c>
    </row>
    <row r="19" spans="2:17">
      <c r="B19" s="2">
        <v>43368</v>
      </c>
      <c r="C19" s="3">
        <v>67.6</v>
      </c>
      <c r="D19" s="3">
        <v>69.9</v>
      </c>
      <c r="E19" s="3">
        <v>67</v>
      </c>
      <c r="F19" s="4">
        <v>68</v>
      </c>
      <c r="H19" s="8">
        <f t="shared" si="3"/>
        <v>1</v>
      </c>
      <c r="I19" s="8">
        <f t="shared" si="4"/>
        <v>-1</v>
      </c>
      <c r="J19" s="8">
        <f t="shared" si="0"/>
        <v>67.5</v>
      </c>
      <c r="K19">
        <f t="shared" si="5"/>
        <v>68</v>
      </c>
      <c r="M19" s="24">
        <f t="shared" si="6"/>
        <v>43368</v>
      </c>
      <c r="N19">
        <f t="shared" si="1"/>
        <v>68</v>
      </c>
      <c r="O19" s="25">
        <f t="shared" si="7"/>
        <v>69.6</v>
      </c>
      <c r="P19">
        <f t="shared" si="8"/>
        <v>67</v>
      </c>
      <c r="Q19">
        <f t="shared" si="2"/>
        <v>67.5</v>
      </c>
    </row>
    <row r="20" spans="2:17">
      <c r="B20" s="2">
        <v>43364</v>
      </c>
      <c r="C20" s="3">
        <v>68.2</v>
      </c>
      <c r="D20" s="3">
        <v>68.2</v>
      </c>
      <c r="E20" s="3">
        <v>67.4</v>
      </c>
      <c r="F20" s="4">
        <v>67.5</v>
      </c>
      <c r="H20" s="8">
        <f t="shared" si="3"/>
        <v>1</v>
      </c>
      <c r="I20" s="8">
        <f t="shared" si="4"/>
        <v>-1</v>
      </c>
      <c r="J20" s="8">
        <f t="shared" si="0"/>
        <v>67.3</v>
      </c>
      <c r="K20">
        <f t="shared" si="5"/>
        <v>67.5</v>
      </c>
      <c r="M20" s="24">
        <f t="shared" si="6"/>
        <v>43364</v>
      </c>
      <c r="N20">
        <f t="shared" si="1"/>
        <v>67.5</v>
      </c>
      <c r="O20" s="25">
        <f t="shared" si="7"/>
        <v>69.6</v>
      </c>
      <c r="P20">
        <f t="shared" si="8"/>
        <v>67</v>
      </c>
      <c r="Q20">
        <f t="shared" si="2"/>
        <v>67.3</v>
      </c>
    </row>
    <row r="21" spans="2:17">
      <c r="B21" s="2">
        <v>43363</v>
      </c>
      <c r="C21" s="3">
        <v>69.3</v>
      </c>
      <c r="D21" s="3">
        <v>69.6</v>
      </c>
      <c r="E21" s="3">
        <v>67</v>
      </c>
      <c r="F21" s="4">
        <v>67.3</v>
      </c>
      <c r="H21" s="8">
        <f t="shared" si="3"/>
        <v>-1</v>
      </c>
      <c r="I21" s="8">
        <f t="shared" si="4"/>
        <v>-1</v>
      </c>
      <c r="J21" s="8">
        <f t="shared" si="0"/>
        <v>69</v>
      </c>
      <c r="K21">
        <f t="shared" si="5"/>
        <v>67.3</v>
      </c>
      <c r="M21" s="24">
        <f t="shared" si="6"/>
        <v>43363</v>
      </c>
      <c r="N21">
        <f t="shared" si="1"/>
        <v>69</v>
      </c>
      <c r="O21" s="25">
        <f t="shared" si="7"/>
        <v>70.5</v>
      </c>
      <c r="P21">
        <f t="shared" si="8"/>
        <v>67.6</v>
      </c>
      <c r="Q21">
        <f t="shared" si="2"/>
        <v>67.3</v>
      </c>
    </row>
    <row r="22" spans="2:17">
      <c r="B22" s="2">
        <v>43362</v>
      </c>
      <c r="C22" s="3">
        <v>68.4</v>
      </c>
      <c r="D22" s="3">
        <v>69.3</v>
      </c>
      <c r="E22" s="3">
        <v>67.9</v>
      </c>
      <c r="F22" s="4">
        <v>69</v>
      </c>
      <c r="H22" s="8">
        <f t="shared" si="3"/>
        <v>1</v>
      </c>
      <c r="I22" s="8">
        <f t="shared" si="4"/>
        <v>1</v>
      </c>
      <c r="J22" s="8">
        <f t="shared" si="0"/>
        <v>68.2</v>
      </c>
      <c r="K22">
        <f t="shared" si="5"/>
        <v>69</v>
      </c>
      <c r="M22" s="24">
        <f t="shared" si="6"/>
        <v>43362</v>
      </c>
      <c r="N22">
        <f t="shared" si="1"/>
        <v>68.2</v>
      </c>
      <c r="O22" s="25">
        <f t="shared" si="7"/>
        <v>70.5</v>
      </c>
      <c r="P22">
        <f t="shared" si="8"/>
        <v>66</v>
      </c>
      <c r="Q22">
        <f t="shared" si="2"/>
        <v>69</v>
      </c>
    </row>
    <row r="23" spans="2:17">
      <c r="B23" s="2">
        <v>43361</v>
      </c>
      <c r="C23" s="3">
        <v>68.3</v>
      </c>
      <c r="D23" s="3">
        <v>68.9</v>
      </c>
      <c r="E23" s="3">
        <v>67.6</v>
      </c>
      <c r="F23" s="4">
        <v>68.2</v>
      </c>
      <c r="H23" s="8">
        <f t="shared" si="3"/>
        <v>-1</v>
      </c>
      <c r="I23" s="8">
        <f t="shared" si="4"/>
        <v>1</v>
      </c>
      <c r="J23" s="8">
        <f t="shared" si="0"/>
        <v>68.8</v>
      </c>
      <c r="K23">
        <f t="shared" si="5"/>
        <v>68.2</v>
      </c>
      <c r="M23" s="24">
        <f t="shared" si="6"/>
        <v>43361</v>
      </c>
      <c r="N23">
        <f t="shared" si="1"/>
        <v>68.2</v>
      </c>
      <c r="O23" s="25">
        <f t="shared" si="7"/>
        <v>70.5</v>
      </c>
      <c r="P23">
        <f t="shared" si="8"/>
        <v>65.3</v>
      </c>
      <c r="Q23">
        <f t="shared" si="2"/>
        <v>68.8</v>
      </c>
    </row>
    <row r="24" spans="2:17">
      <c r="B24" s="2">
        <v>43360</v>
      </c>
      <c r="C24" s="3">
        <v>69</v>
      </c>
      <c r="D24" s="3">
        <v>70.5</v>
      </c>
      <c r="E24" s="3">
        <v>68.7</v>
      </c>
      <c r="F24" s="4">
        <v>68.8</v>
      </c>
      <c r="H24" s="8">
        <f t="shared" si="3"/>
        <v>1</v>
      </c>
      <c r="I24" s="8">
        <f t="shared" si="4"/>
        <v>1</v>
      </c>
      <c r="J24" s="8">
        <f t="shared" si="0"/>
        <v>68.7</v>
      </c>
      <c r="K24">
        <f t="shared" si="5"/>
        <v>68.8</v>
      </c>
      <c r="M24" s="24">
        <f t="shared" si="6"/>
        <v>43360</v>
      </c>
      <c r="N24">
        <f t="shared" si="1"/>
        <v>68.7</v>
      </c>
      <c r="O24" s="25">
        <f t="shared" si="7"/>
        <v>69.3</v>
      </c>
      <c r="P24">
        <f t="shared" si="8"/>
        <v>64</v>
      </c>
      <c r="Q24">
        <f t="shared" si="2"/>
        <v>68.8</v>
      </c>
    </row>
    <row r="25" spans="2:17">
      <c r="B25" s="2">
        <v>43357</v>
      </c>
      <c r="C25" s="3">
        <v>66</v>
      </c>
      <c r="D25" s="3">
        <v>69.3</v>
      </c>
      <c r="E25" s="3">
        <v>66</v>
      </c>
      <c r="F25" s="4">
        <v>68.7</v>
      </c>
      <c r="H25" s="8">
        <f t="shared" si="3"/>
        <v>1</v>
      </c>
      <c r="I25" s="8">
        <f t="shared" si="4"/>
        <v>1</v>
      </c>
      <c r="J25" s="8">
        <f t="shared" si="0"/>
        <v>65.5</v>
      </c>
      <c r="K25">
        <f t="shared" si="5"/>
        <v>68.7</v>
      </c>
      <c r="M25" s="24">
        <f t="shared" si="6"/>
        <v>43357</v>
      </c>
      <c r="N25">
        <f t="shared" si="1"/>
        <v>65.5</v>
      </c>
      <c r="O25" s="25">
        <f t="shared" si="7"/>
        <v>66.8</v>
      </c>
      <c r="P25">
        <f t="shared" si="8"/>
        <v>64</v>
      </c>
      <c r="Q25">
        <f t="shared" si="2"/>
        <v>68.7</v>
      </c>
    </row>
    <row r="26" spans="2:17">
      <c r="B26" s="2">
        <v>43356</v>
      </c>
      <c r="C26" s="3">
        <v>66</v>
      </c>
      <c r="D26" s="3">
        <v>66.8</v>
      </c>
      <c r="E26" s="3">
        <v>65.3</v>
      </c>
      <c r="F26" s="4">
        <v>65.5</v>
      </c>
      <c r="H26" s="8">
        <f t="shared" si="3"/>
        <v>-1</v>
      </c>
      <c r="I26" s="8">
        <f t="shared" si="4"/>
        <v>-1</v>
      </c>
      <c r="J26" s="8">
        <f t="shared" si="0"/>
        <v>66</v>
      </c>
      <c r="K26">
        <f t="shared" si="5"/>
        <v>65.5</v>
      </c>
      <c r="M26" s="24">
        <f t="shared" si="6"/>
        <v>43356</v>
      </c>
      <c r="N26">
        <f t="shared" si="1"/>
        <v>66</v>
      </c>
      <c r="O26" s="25">
        <f t="shared" si="7"/>
        <v>68.1</v>
      </c>
      <c r="P26">
        <f t="shared" si="8"/>
        <v>64</v>
      </c>
      <c r="Q26">
        <f t="shared" si="2"/>
        <v>65.5</v>
      </c>
    </row>
    <row r="27" spans="2:17">
      <c r="B27" s="2">
        <v>43355</v>
      </c>
      <c r="C27" s="3">
        <v>66.4</v>
      </c>
      <c r="D27" s="3">
        <v>66.7</v>
      </c>
      <c r="E27" s="3">
        <v>64</v>
      </c>
      <c r="F27" s="4">
        <v>66</v>
      </c>
      <c r="H27" s="8">
        <f t="shared" si="3"/>
        <v>-1</v>
      </c>
      <c r="I27" s="8">
        <f t="shared" si="4"/>
        <v>-1</v>
      </c>
      <c r="J27" s="8">
        <f t="shared" si="0"/>
        <v>66.8</v>
      </c>
      <c r="K27">
        <f t="shared" si="5"/>
        <v>66</v>
      </c>
      <c r="M27" s="24">
        <f t="shared" si="6"/>
        <v>43355</v>
      </c>
      <c r="N27">
        <f t="shared" si="1"/>
        <v>66.8</v>
      </c>
      <c r="O27" s="25">
        <f t="shared" si="7"/>
        <v>68.1</v>
      </c>
      <c r="P27">
        <f t="shared" si="8"/>
        <v>64.5</v>
      </c>
      <c r="Q27">
        <f t="shared" si="2"/>
        <v>66</v>
      </c>
    </row>
    <row r="28" spans="2:17">
      <c r="B28" s="2">
        <v>43354</v>
      </c>
      <c r="C28" s="3">
        <v>65.9</v>
      </c>
      <c r="D28" s="3">
        <v>66.8</v>
      </c>
      <c r="E28" s="3">
        <v>65</v>
      </c>
      <c r="F28" s="4">
        <v>66.8</v>
      </c>
      <c r="H28" s="8">
        <f t="shared" si="3"/>
        <v>1</v>
      </c>
      <c r="I28" s="8">
        <f t="shared" si="4"/>
        <v>-1</v>
      </c>
      <c r="J28" s="8">
        <f t="shared" si="0"/>
        <v>65</v>
      </c>
      <c r="K28">
        <f t="shared" si="5"/>
        <v>66.8</v>
      </c>
      <c r="M28" s="24">
        <f t="shared" si="6"/>
        <v>43354</v>
      </c>
      <c r="N28">
        <f t="shared" si="1"/>
        <v>66.8</v>
      </c>
      <c r="O28" s="25">
        <f t="shared" si="7"/>
        <v>68.6</v>
      </c>
      <c r="P28">
        <f t="shared" si="8"/>
        <v>64.5</v>
      </c>
      <c r="Q28">
        <f t="shared" si="2"/>
        <v>65</v>
      </c>
    </row>
    <row r="29" spans="2:17">
      <c r="B29" s="2">
        <v>43353</v>
      </c>
      <c r="C29" s="3">
        <v>67.8</v>
      </c>
      <c r="D29" s="3">
        <v>68.1</v>
      </c>
      <c r="E29" s="3">
        <v>64.5</v>
      </c>
      <c r="F29" s="4">
        <v>65</v>
      </c>
      <c r="H29" s="8">
        <f t="shared" si="3"/>
        <v>-1</v>
      </c>
      <c r="I29" s="8">
        <f t="shared" si="4"/>
        <v>-1</v>
      </c>
      <c r="J29" s="8">
        <f t="shared" si="0"/>
        <v>66.6</v>
      </c>
      <c r="K29">
        <f t="shared" si="5"/>
        <v>65</v>
      </c>
      <c r="M29" s="24">
        <f t="shared" si="6"/>
        <v>43353</v>
      </c>
      <c r="N29">
        <f t="shared" si="1"/>
        <v>66.6</v>
      </c>
      <c r="O29" s="25">
        <f t="shared" si="7"/>
        <v>68.7</v>
      </c>
      <c r="P29">
        <f t="shared" si="8"/>
        <v>65.6</v>
      </c>
      <c r="Q29">
        <f t="shared" si="2"/>
        <v>65</v>
      </c>
    </row>
    <row r="30" spans="2:17">
      <c r="B30" s="2">
        <v>43350</v>
      </c>
      <c r="C30" s="3">
        <v>67.5</v>
      </c>
      <c r="D30" s="3">
        <v>68</v>
      </c>
      <c r="E30" s="3">
        <v>65.6</v>
      </c>
      <c r="F30" s="4">
        <v>66.6</v>
      </c>
      <c r="H30" s="8">
        <f t="shared" si="3"/>
        <v>-1</v>
      </c>
      <c r="I30" s="8">
        <f t="shared" si="4"/>
        <v>-1</v>
      </c>
      <c r="J30" s="8">
        <f t="shared" si="0"/>
        <v>68.1</v>
      </c>
      <c r="K30">
        <f t="shared" si="5"/>
        <v>66.6</v>
      </c>
      <c r="M30" s="24">
        <f t="shared" si="6"/>
        <v>43350</v>
      </c>
      <c r="N30">
        <f t="shared" si="1"/>
        <v>68.1</v>
      </c>
      <c r="O30" s="25">
        <f t="shared" si="7"/>
        <v>69.3</v>
      </c>
      <c r="P30">
        <f t="shared" si="8"/>
        <v>67.3</v>
      </c>
      <c r="Q30">
        <f t="shared" si="2"/>
        <v>66.6</v>
      </c>
    </row>
    <row r="31" spans="2:17">
      <c r="B31" s="2">
        <v>43349</v>
      </c>
      <c r="C31" s="3">
        <v>67.6</v>
      </c>
      <c r="D31" s="3">
        <v>68.6</v>
      </c>
      <c r="E31" s="3">
        <v>67.3</v>
      </c>
      <c r="F31" s="4">
        <v>68.1</v>
      </c>
      <c r="H31" s="8">
        <f t="shared" si="3"/>
        <v>1</v>
      </c>
      <c r="I31" s="8">
        <f t="shared" si="4"/>
        <v>-1</v>
      </c>
      <c r="J31" s="8">
        <f t="shared" si="0"/>
        <v>67.6</v>
      </c>
      <c r="K31">
        <f t="shared" si="5"/>
        <v>68.1</v>
      </c>
      <c r="M31" s="24">
        <f t="shared" si="6"/>
        <v>43349</v>
      </c>
      <c r="N31">
        <f t="shared" si="1"/>
        <v>68.1</v>
      </c>
      <c r="O31" s="25">
        <f t="shared" si="7"/>
        <v>69.5</v>
      </c>
      <c r="P31">
        <f t="shared" si="8"/>
        <v>67.5</v>
      </c>
      <c r="Q31">
        <f t="shared" si="2"/>
        <v>67.6</v>
      </c>
    </row>
    <row r="32" spans="2:17">
      <c r="B32" s="2">
        <v>43348</v>
      </c>
      <c r="C32" s="3">
        <v>68.7</v>
      </c>
      <c r="D32" s="3">
        <v>68.7</v>
      </c>
      <c r="E32" s="3">
        <v>67.6</v>
      </c>
      <c r="F32" s="4">
        <v>67.6</v>
      </c>
      <c r="H32" s="8">
        <f t="shared" si="3"/>
        <v>-1</v>
      </c>
      <c r="I32" s="8">
        <f t="shared" si="4"/>
        <v>-1</v>
      </c>
      <c r="J32" s="8">
        <f t="shared" si="0"/>
        <v>68.9</v>
      </c>
      <c r="K32">
        <f t="shared" si="5"/>
        <v>67.6</v>
      </c>
      <c r="M32" s="24">
        <f t="shared" si="6"/>
        <v>43348</v>
      </c>
      <c r="N32">
        <f t="shared" si="1"/>
        <v>68.9</v>
      </c>
      <c r="O32" s="25">
        <f t="shared" si="7"/>
        <v>70.5</v>
      </c>
      <c r="P32">
        <f t="shared" si="8"/>
        <v>67.5</v>
      </c>
      <c r="Q32">
        <f t="shared" si="2"/>
        <v>67.6</v>
      </c>
    </row>
    <row r="33" spans="2:17">
      <c r="B33" s="2">
        <v>43347</v>
      </c>
      <c r="C33" s="3">
        <v>68</v>
      </c>
      <c r="D33" s="3">
        <v>69.3</v>
      </c>
      <c r="E33" s="3">
        <v>67.5</v>
      </c>
      <c r="F33" s="4">
        <v>68.9</v>
      </c>
      <c r="H33" s="8">
        <f t="shared" si="3"/>
        <v>1</v>
      </c>
      <c r="I33" s="8">
        <f t="shared" si="4"/>
        <v>-1</v>
      </c>
      <c r="J33" s="8">
        <f t="shared" si="0"/>
        <v>68</v>
      </c>
      <c r="K33">
        <f t="shared" si="5"/>
        <v>68.9</v>
      </c>
      <c r="M33" s="24">
        <f t="shared" si="6"/>
        <v>43347</v>
      </c>
      <c r="N33">
        <f t="shared" si="1"/>
        <v>68.9</v>
      </c>
      <c r="O33" s="25">
        <f t="shared" si="7"/>
        <v>70.7</v>
      </c>
      <c r="P33">
        <f t="shared" si="8"/>
        <v>67.5</v>
      </c>
      <c r="Q33">
        <f t="shared" si="2"/>
        <v>68</v>
      </c>
    </row>
    <row r="34" spans="2:17">
      <c r="B34" s="2">
        <v>43346</v>
      </c>
      <c r="C34" s="3">
        <v>69</v>
      </c>
      <c r="D34" s="3">
        <v>69.5</v>
      </c>
      <c r="E34" s="3">
        <v>67.5</v>
      </c>
      <c r="F34" s="4">
        <v>68</v>
      </c>
      <c r="H34" s="8">
        <f t="shared" si="3"/>
        <v>-1</v>
      </c>
      <c r="I34" s="8">
        <f t="shared" si="4"/>
        <v>-1</v>
      </c>
      <c r="J34" s="8">
        <f t="shared" si="0"/>
        <v>70</v>
      </c>
      <c r="K34">
        <f t="shared" si="5"/>
        <v>68</v>
      </c>
      <c r="M34" s="24">
        <f t="shared" si="6"/>
        <v>43346</v>
      </c>
      <c r="N34">
        <f t="shared" si="1"/>
        <v>70</v>
      </c>
      <c r="O34" s="25">
        <f t="shared" si="7"/>
        <v>72</v>
      </c>
      <c r="P34">
        <f t="shared" si="8"/>
        <v>67</v>
      </c>
      <c r="Q34">
        <f t="shared" si="2"/>
        <v>68</v>
      </c>
    </row>
    <row r="35" spans="2:17">
      <c r="B35" s="2">
        <v>43343</v>
      </c>
      <c r="C35" s="3">
        <v>69.3</v>
      </c>
      <c r="D35" s="3">
        <v>70.5</v>
      </c>
      <c r="E35" s="3">
        <v>68.5</v>
      </c>
      <c r="F35" s="4">
        <v>70</v>
      </c>
      <c r="H35" s="8">
        <f t="shared" si="3"/>
        <v>1</v>
      </c>
      <c r="I35" s="8">
        <f t="shared" si="4"/>
        <v>-1</v>
      </c>
      <c r="J35" s="8">
        <f t="shared" si="0"/>
        <v>69.4</v>
      </c>
      <c r="K35">
        <f t="shared" si="5"/>
        <v>70</v>
      </c>
      <c r="M35" s="24">
        <f t="shared" si="6"/>
        <v>43343</v>
      </c>
      <c r="N35">
        <f t="shared" si="1"/>
        <v>70</v>
      </c>
      <c r="O35" s="25">
        <f t="shared" si="7"/>
        <v>73.8</v>
      </c>
      <c r="P35">
        <f t="shared" si="8"/>
        <v>67</v>
      </c>
      <c r="Q35">
        <f t="shared" si="2"/>
        <v>69.4</v>
      </c>
    </row>
    <row r="36" spans="2:17">
      <c r="B36" s="2">
        <v>43342</v>
      </c>
      <c r="C36" s="3">
        <v>70.1</v>
      </c>
      <c r="D36" s="3">
        <v>70.7</v>
      </c>
      <c r="E36" s="3">
        <v>69</v>
      </c>
      <c r="F36" s="4">
        <v>69.4</v>
      </c>
      <c r="H36" s="8">
        <f t="shared" si="3"/>
        <v>1</v>
      </c>
      <c r="I36" s="8">
        <f t="shared" si="4"/>
        <v>-1</v>
      </c>
      <c r="J36" s="8">
        <f t="shared" si="0"/>
        <v>69.2</v>
      </c>
      <c r="K36">
        <f t="shared" si="5"/>
        <v>69.4</v>
      </c>
      <c r="M36" s="24">
        <f t="shared" si="6"/>
        <v>43342</v>
      </c>
      <c r="N36">
        <f t="shared" si="1"/>
        <v>69.4</v>
      </c>
      <c r="O36" s="25">
        <f t="shared" si="7"/>
        <v>73.8</v>
      </c>
      <c r="P36">
        <f t="shared" si="8"/>
        <v>67</v>
      </c>
      <c r="Q36">
        <f t="shared" si="2"/>
        <v>69.2</v>
      </c>
    </row>
    <row r="37" spans="2:17">
      <c r="B37" s="2">
        <v>43341</v>
      </c>
      <c r="C37" s="3">
        <v>71.9</v>
      </c>
      <c r="D37" s="3">
        <v>72</v>
      </c>
      <c r="E37" s="3">
        <v>67</v>
      </c>
      <c r="F37" s="4">
        <v>69.2</v>
      </c>
      <c r="H37" s="8">
        <f t="shared" si="3"/>
        <v>-1</v>
      </c>
      <c r="I37" s="8">
        <f t="shared" si="4"/>
        <v>-1</v>
      </c>
      <c r="J37" s="8">
        <f t="shared" si="0"/>
        <v>71.7</v>
      </c>
      <c r="K37">
        <f t="shared" si="5"/>
        <v>69.2</v>
      </c>
      <c r="M37" s="24">
        <f t="shared" si="6"/>
        <v>43341</v>
      </c>
      <c r="N37">
        <f t="shared" si="1"/>
        <v>71.7</v>
      </c>
      <c r="O37" s="25">
        <f t="shared" si="7"/>
        <v>74</v>
      </c>
      <c r="P37">
        <f t="shared" si="8"/>
        <v>71.7</v>
      </c>
      <c r="Q37">
        <f t="shared" si="2"/>
        <v>69.2</v>
      </c>
    </row>
    <row r="38" spans="2:17">
      <c r="B38" s="2">
        <v>43340</v>
      </c>
      <c r="C38" s="3">
        <v>73.5</v>
      </c>
      <c r="D38" s="3">
        <v>73.8</v>
      </c>
      <c r="E38" s="3">
        <v>71.7</v>
      </c>
      <c r="F38" s="4">
        <v>71.7</v>
      </c>
      <c r="H38" s="8">
        <f t="shared" si="3"/>
        <v>-1</v>
      </c>
      <c r="I38" s="8">
        <f t="shared" si="4"/>
        <v>-1</v>
      </c>
      <c r="J38" s="8">
        <f t="shared" si="0"/>
        <v>73</v>
      </c>
      <c r="K38">
        <f t="shared" si="5"/>
        <v>71.7</v>
      </c>
      <c r="M38" s="24">
        <f t="shared" si="6"/>
        <v>43340</v>
      </c>
      <c r="N38">
        <f t="shared" si="1"/>
        <v>73</v>
      </c>
      <c r="O38" s="25">
        <f t="shared" si="7"/>
        <v>75</v>
      </c>
      <c r="P38">
        <f t="shared" si="8"/>
        <v>72</v>
      </c>
      <c r="Q38">
        <f t="shared" si="2"/>
        <v>71.7</v>
      </c>
    </row>
    <row r="39" spans="2:17">
      <c r="B39" s="2">
        <v>43339</v>
      </c>
      <c r="C39" s="3">
        <v>72.5</v>
      </c>
      <c r="D39" s="3">
        <v>73.3</v>
      </c>
      <c r="E39" s="3">
        <v>72</v>
      </c>
      <c r="F39" s="4">
        <v>73</v>
      </c>
      <c r="H39" s="8">
        <f t="shared" si="3"/>
        <v>1</v>
      </c>
      <c r="I39" s="8">
        <f t="shared" si="4"/>
        <v>-1</v>
      </c>
      <c r="J39" s="8">
        <f t="shared" si="0"/>
        <v>72.6</v>
      </c>
      <c r="K39">
        <f t="shared" si="5"/>
        <v>73</v>
      </c>
      <c r="M39" s="24">
        <f t="shared" si="6"/>
        <v>43339</v>
      </c>
      <c r="N39">
        <f t="shared" si="1"/>
        <v>73</v>
      </c>
      <c r="O39" s="25">
        <f t="shared" si="7"/>
        <v>77.2</v>
      </c>
      <c r="P39">
        <f t="shared" si="8"/>
        <v>72.5</v>
      </c>
      <c r="Q39">
        <f t="shared" si="2"/>
        <v>72.6</v>
      </c>
    </row>
    <row r="40" spans="2:17">
      <c r="B40" s="2">
        <v>43336</v>
      </c>
      <c r="C40" s="3">
        <v>73.4</v>
      </c>
      <c r="D40" s="3">
        <v>74</v>
      </c>
      <c r="E40" s="3">
        <v>72.5</v>
      </c>
      <c r="F40" s="4">
        <v>72.6</v>
      </c>
      <c r="H40" s="8">
        <f t="shared" si="3"/>
        <v>-1</v>
      </c>
      <c r="I40" s="8">
        <f t="shared" si="4"/>
        <v>-1</v>
      </c>
      <c r="J40" s="8">
        <f t="shared" si="0"/>
        <v>72.7</v>
      </c>
      <c r="K40">
        <f t="shared" si="5"/>
        <v>72.6</v>
      </c>
      <c r="M40" s="24">
        <f t="shared" si="6"/>
        <v>43336</v>
      </c>
      <c r="N40">
        <f t="shared" si="1"/>
        <v>72.7</v>
      </c>
      <c r="O40" s="25">
        <f t="shared" si="7"/>
        <v>77.2</v>
      </c>
      <c r="P40">
        <f t="shared" si="8"/>
        <v>72.5</v>
      </c>
      <c r="Q40">
        <f t="shared" si="2"/>
        <v>72.6</v>
      </c>
    </row>
    <row r="41" spans="2:17">
      <c r="B41" s="2">
        <v>43335</v>
      </c>
      <c r="C41" s="3">
        <v>74.3</v>
      </c>
      <c r="D41" s="3">
        <v>75</v>
      </c>
      <c r="E41" s="3">
        <v>72.5</v>
      </c>
      <c r="F41" s="4">
        <v>72.7</v>
      </c>
      <c r="H41" s="8">
        <f t="shared" si="3"/>
        <v>-1</v>
      </c>
      <c r="I41" s="8">
        <f t="shared" si="4"/>
        <v>-1</v>
      </c>
      <c r="J41" s="8">
        <f t="shared" si="0"/>
        <v>76.5</v>
      </c>
      <c r="K41">
        <f t="shared" si="5"/>
        <v>72.7</v>
      </c>
      <c r="M41" s="24">
        <f t="shared" si="6"/>
        <v>43335</v>
      </c>
      <c r="N41">
        <f t="shared" si="1"/>
        <v>76.5</v>
      </c>
      <c r="O41" s="25">
        <f t="shared" si="7"/>
        <v>77.2</v>
      </c>
      <c r="P41">
        <f t="shared" si="8"/>
        <v>73.7</v>
      </c>
      <c r="Q41">
        <f t="shared" si="2"/>
        <v>72.7</v>
      </c>
    </row>
    <row r="42" spans="2:17">
      <c r="B42" s="2">
        <v>43334</v>
      </c>
      <c r="C42" s="3">
        <v>77</v>
      </c>
      <c r="D42" s="3">
        <v>77.2</v>
      </c>
      <c r="E42" s="3">
        <v>73.8</v>
      </c>
      <c r="F42" s="4">
        <v>74</v>
      </c>
      <c r="H42" s="8">
        <f t="shared" si="3"/>
        <v>-1</v>
      </c>
      <c r="I42" s="8">
        <f t="shared" si="4"/>
        <v>1</v>
      </c>
      <c r="J42" s="8">
        <f t="shared" si="0"/>
        <v>76.5</v>
      </c>
      <c r="K42">
        <f t="shared" si="5"/>
        <v>74</v>
      </c>
      <c r="M42" s="24">
        <f t="shared" si="6"/>
        <v>43334</v>
      </c>
      <c r="N42">
        <f t="shared" si="1"/>
        <v>74</v>
      </c>
      <c r="O42" s="25">
        <f t="shared" si="7"/>
        <v>77.2</v>
      </c>
      <c r="P42">
        <f t="shared" si="8"/>
        <v>73.7</v>
      </c>
      <c r="Q42">
        <f t="shared" si="2"/>
        <v>76.5</v>
      </c>
    </row>
    <row r="43" spans="2:17">
      <c r="B43" s="2">
        <v>43333</v>
      </c>
      <c r="C43" s="3">
        <v>76.2</v>
      </c>
      <c r="D43" s="3">
        <v>76.5</v>
      </c>
      <c r="E43" s="3">
        <v>75</v>
      </c>
      <c r="F43" s="4">
        <v>76.5</v>
      </c>
      <c r="H43" s="8">
        <f t="shared" si="3"/>
        <v>1</v>
      </c>
      <c r="I43" s="8">
        <f t="shared" si="4"/>
        <v>1</v>
      </c>
      <c r="J43" s="8">
        <f t="shared" si="0"/>
        <v>75.6</v>
      </c>
      <c r="K43">
        <f t="shared" si="5"/>
        <v>76.5</v>
      </c>
      <c r="M43" s="24">
        <f t="shared" si="6"/>
        <v>43333</v>
      </c>
      <c r="N43">
        <f t="shared" si="1"/>
        <v>75.6</v>
      </c>
      <c r="O43" s="25">
        <f t="shared" si="7"/>
        <v>77.2</v>
      </c>
      <c r="P43">
        <f t="shared" si="8"/>
        <v>73.2</v>
      </c>
      <c r="Q43">
        <f t="shared" si="2"/>
        <v>76.5</v>
      </c>
    </row>
    <row r="44" spans="2:17">
      <c r="B44" s="2">
        <v>43332</v>
      </c>
      <c r="C44" s="3">
        <v>75.2</v>
      </c>
      <c r="D44" s="3">
        <v>76.4</v>
      </c>
      <c r="E44" s="3">
        <v>73.7</v>
      </c>
      <c r="F44" s="4">
        <v>75.6</v>
      </c>
      <c r="H44" s="8">
        <f t="shared" si="3"/>
        <v>1</v>
      </c>
      <c r="I44" s="8">
        <f t="shared" si="4"/>
        <v>1</v>
      </c>
      <c r="J44" s="8">
        <f t="shared" si="0"/>
        <v>74.7</v>
      </c>
      <c r="K44">
        <f t="shared" si="5"/>
        <v>75.6</v>
      </c>
      <c r="M44" s="24">
        <f t="shared" si="6"/>
        <v>43332</v>
      </c>
      <c r="N44">
        <f t="shared" si="1"/>
        <v>74.7</v>
      </c>
      <c r="O44" s="25">
        <f t="shared" si="7"/>
        <v>77.2</v>
      </c>
      <c r="P44">
        <f t="shared" si="8"/>
        <v>73.2</v>
      </c>
      <c r="Q44">
        <f t="shared" si="2"/>
        <v>75.6</v>
      </c>
    </row>
    <row r="45" spans="2:17">
      <c r="B45" s="2">
        <v>43329</v>
      </c>
      <c r="C45" s="3">
        <v>75.9</v>
      </c>
      <c r="D45" s="3">
        <v>77.2</v>
      </c>
      <c r="E45" s="3">
        <v>74.7</v>
      </c>
      <c r="F45" s="3">
        <v>74.7</v>
      </c>
      <c r="H45" s="8">
        <f t="shared" si="3"/>
        <v>1</v>
      </c>
      <c r="I45" s="8">
        <f t="shared" si="4"/>
        <v>1</v>
      </c>
      <c r="J45" s="8">
        <f t="shared" si="0"/>
        <v>74.7</v>
      </c>
      <c r="K45">
        <f t="shared" si="5"/>
        <v>74.7</v>
      </c>
      <c r="M45" s="24">
        <f t="shared" si="6"/>
        <v>43329</v>
      </c>
      <c r="N45">
        <f t="shared" si="1"/>
        <v>74.7</v>
      </c>
      <c r="O45" s="25">
        <f t="shared" si="7"/>
        <v>76.4</v>
      </c>
      <c r="P45">
        <f t="shared" si="8"/>
        <v>73.2</v>
      </c>
      <c r="Q45">
        <f t="shared" si="2"/>
        <v>74.7</v>
      </c>
    </row>
    <row r="46" spans="2:17">
      <c r="B46" s="2">
        <v>43328</v>
      </c>
      <c r="C46" s="3">
        <v>74.6</v>
      </c>
      <c r="D46" s="3">
        <v>75.3</v>
      </c>
      <c r="E46" s="3">
        <v>73.2</v>
      </c>
      <c r="F46" s="4">
        <v>74.7</v>
      </c>
      <c r="H46" s="8">
        <f t="shared" si="3"/>
        <v>-1</v>
      </c>
      <c r="I46" s="8">
        <f t="shared" si="4"/>
        <v>1</v>
      </c>
      <c r="J46" s="8">
        <f t="shared" si="0"/>
        <v>75.3</v>
      </c>
      <c r="K46">
        <f t="shared" si="5"/>
        <v>74.7</v>
      </c>
      <c r="M46" s="24">
        <f t="shared" si="6"/>
        <v>43328</v>
      </c>
      <c r="N46">
        <f t="shared" si="1"/>
        <v>74.7</v>
      </c>
      <c r="O46" s="25">
        <f t="shared" si="7"/>
        <v>76.4</v>
      </c>
      <c r="P46">
        <f t="shared" si="8"/>
        <v>71.2</v>
      </c>
      <c r="Q46">
        <f t="shared" si="2"/>
        <v>75.3</v>
      </c>
    </row>
    <row r="47" spans="2:17">
      <c r="B47" s="2">
        <v>43327</v>
      </c>
      <c r="C47" s="3">
        <v>75.6</v>
      </c>
      <c r="D47" s="3">
        <v>76.4</v>
      </c>
      <c r="E47" s="3">
        <v>74.5</v>
      </c>
      <c r="F47" s="3">
        <v>75.3</v>
      </c>
      <c r="H47" s="8">
        <f t="shared" si="3"/>
        <v>1</v>
      </c>
      <c r="I47" s="8">
        <f t="shared" si="4"/>
        <v>1</v>
      </c>
      <c r="J47" s="8">
        <f t="shared" si="0"/>
        <v>75.3</v>
      </c>
      <c r="K47">
        <f t="shared" si="5"/>
        <v>75.3</v>
      </c>
      <c r="M47" s="24">
        <f t="shared" si="6"/>
        <v>43327</v>
      </c>
      <c r="N47">
        <f t="shared" si="1"/>
        <v>75.3</v>
      </c>
      <c r="O47" s="25">
        <f t="shared" si="7"/>
        <v>78.4</v>
      </c>
      <c r="P47">
        <f t="shared" si="8"/>
        <v>71.2</v>
      </c>
      <c r="Q47">
        <f t="shared" si="2"/>
        <v>75.3</v>
      </c>
    </row>
    <row r="48" spans="2:17">
      <c r="B48" s="2">
        <v>43326</v>
      </c>
      <c r="C48" s="3">
        <v>74.8</v>
      </c>
      <c r="D48" s="3">
        <v>75.9</v>
      </c>
      <c r="E48" s="3">
        <v>73.7</v>
      </c>
      <c r="F48" s="4">
        <v>75.3</v>
      </c>
      <c r="H48" s="8">
        <f t="shared" si="3"/>
        <v>1</v>
      </c>
      <c r="I48" s="8">
        <f t="shared" si="4"/>
        <v>1</v>
      </c>
      <c r="J48" s="8">
        <f t="shared" si="0"/>
        <v>74.2</v>
      </c>
      <c r="K48">
        <f t="shared" si="5"/>
        <v>75.3</v>
      </c>
      <c r="M48" s="24">
        <f t="shared" si="6"/>
        <v>43326</v>
      </c>
      <c r="N48">
        <f t="shared" si="1"/>
        <v>74.2</v>
      </c>
      <c r="O48" s="25">
        <f t="shared" si="7"/>
        <v>78.4</v>
      </c>
      <c r="P48">
        <f t="shared" si="8"/>
        <v>71.2</v>
      </c>
      <c r="Q48">
        <f t="shared" si="2"/>
        <v>75.3</v>
      </c>
    </row>
    <row r="49" spans="2:17">
      <c r="B49" s="2">
        <v>43325</v>
      </c>
      <c r="C49" s="3">
        <v>72.5</v>
      </c>
      <c r="D49" s="3">
        <v>74.9</v>
      </c>
      <c r="E49" s="3">
        <v>71.2</v>
      </c>
      <c r="F49" s="4">
        <v>74.2</v>
      </c>
      <c r="H49" s="8">
        <f t="shared" si="3"/>
        <v>1</v>
      </c>
      <c r="I49" s="8">
        <f t="shared" si="4"/>
        <v>1</v>
      </c>
      <c r="J49" s="8">
        <f t="shared" si="0"/>
        <v>72.1</v>
      </c>
      <c r="K49">
        <f t="shared" si="5"/>
        <v>74.2</v>
      </c>
      <c r="M49" s="24">
        <f t="shared" si="6"/>
        <v>43325</v>
      </c>
      <c r="N49">
        <f t="shared" si="1"/>
        <v>72.1</v>
      </c>
      <c r="O49" s="25">
        <f t="shared" si="7"/>
        <v>78.4</v>
      </c>
      <c r="P49">
        <f t="shared" si="8"/>
        <v>72.1</v>
      </c>
      <c r="Q49">
        <f t="shared" si="2"/>
        <v>74.2</v>
      </c>
    </row>
    <row r="50" spans="2:17">
      <c r="B50" s="2">
        <v>43322</v>
      </c>
      <c r="C50" s="3">
        <v>76.5</v>
      </c>
      <c r="D50" s="3">
        <v>78.4</v>
      </c>
      <c r="E50" s="3">
        <v>72.1</v>
      </c>
      <c r="F50" s="4">
        <v>72.1</v>
      </c>
      <c r="H50" s="8">
        <f t="shared" si="3"/>
        <v>-1</v>
      </c>
      <c r="I50" s="8">
        <f t="shared" si="4"/>
        <v>1</v>
      </c>
      <c r="J50" s="8">
        <f t="shared" si="0"/>
        <v>75.7</v>
      </c>
      <c r="K50">
        <f t="shared" si="5"/>
        <v>72.1</v>
      </c>
      <c r="M50" s="24">
        <f t="shared" si="6"/>
        <v>43322</v>
      </c>
      <c r="N50">
        <f t="shared" si="1"/>
        <v>72.1</v>
      </c>
      <c r="O50" s="25">
        <f t="shared" si="7"/>
        <v>76</v>
      </c>
      <c r="P50">
        <f t="shared" si="8"/>
        <v>71.5</v>
      </c>
      <c r="Q50">
        <f t="shared" si="2"/>
        <v>75.7</v>
      </c>
    </row>
    <row r="51" spans="2:17">
      <c r="B51" s="2">
        <v>43321</v>
      </c>
      <c r="C51" s="3">
        <v>74.2</v>
      </c>
      <c r="D51" s="3">
        <v>75.9</v>
      </c>
      <c r="E51" s="3">
        <v>73.8</v>
      </c>
      <c r="F51" s="4">
        <v>75.7</v>
      </c>
      <c r="H51" s="8">
        <f t="shared" si="3"/>
        <v>1</v>
      </c>
      <c r="I51" s="8">
        <f t="shared" si="4"/>
        <v>1</v>
      </c>
      <c r="J51" s="8">
        <f t="shared" si="0"/>
        <v>74.5</v>
      </c>
      <c r="K51">
        <f t="shared" si="5"/>
        <v>75.7</v>
      </c>
      <c r="M51" s="24">
        <f t="shared" si="6"/>
        <v>43321</v>
      </c>
      <c r="N51">
        <f t="shared" si="1"/>
        <v>74.5</v>
      </c>
      <c r="O51" s="25">
        <f t="shared" si="7"/>
        <v>76</v>
      </c>
      <c r="P51">
        <f t="shared" si="8"/>
        <v>70.6</v>
      </c>
      <c r="Q51">
        <f t="shared" si="2"/>
        <v>75.7</v>
      </c>
    </row>
    <row r="52" spans="2:17">
      <c r="B52" s="2">
        <v>43320</v>
      </c>
      <c r="C52" s="3">
        <v>74</v>
      </c>
      <c r="D52" s="3">
        <v>76</v>
      </c>
      <c r="E52" s="3">
        <v>73.3</v>
      </c>
      <c r="F52" s="4">
        <v>74.5</v>
      </c>
      <c r="H52" s="8">
        <f t="shared" si="3"/>
        <v>1</v>
      </c>
      <c r="I52" s="8">
        <f t="shared" si="4"/>
        <v>1</v>
      </c>
      <c r="J52" s="8">
        <f t="shared" si="0"/>
        <v>73.9</v>
      </c>
      <c r="K52">
        <f t="shared" si="5"/>
        <v>74.5</v>
      </c>
      <c r="M52" s="24">
        <f t="shared" si="6"/>
        <v>43320</v>
      </c>
      <c r="N52">
        <f t="shared" si="1"/>
        <v>73.9</v>
      </c>
      <c r="O52" s="25">
        <f t="shared" si="7"/>
        <v>75.1</v>
      </c>
      <c r="P52">
        <f t="shared" si="8"/>
        <v>68.9</v>
      </c>
      <c r="Q52">
        <f t="shared" si="2"/>
        <v>74.5</v>
      </c>
    </row>
    <row r="53" spans="2:17">
      <c r="B53" s="2">
        <v>43319</v>
      </c>
      <c r="C53" s="3">
        <v>72</v>
      </c>
      <c r="D53" s="3">
        <v>75.1</v>
      </c>
      <c r="E53" s="3">
        <v>71.5</v>
      </c>
      <c r="F53" s="4">
        <v>73.9</v>
      </c>
      <c r="H53" s="8">
        <f t="shared" si="3"/>
        <v>1</v>
      </c>
      <c r="I53" s="8">
        <f t="shared" si="4"/>
        <v>1</v>
      </c>
      <c r="J53" s="8">
        <f t="shared" si="0"/>
        <v>72</v>
      </c>
      <c r="K53">
        <f t="shared" si="5"/>
        <v>73.9</v>
      </c>
      <c r="M53" s="24">
        <f t="shared" si="6"/>
        <v>43319</v>
      </c>
      <c r="N53">
        <f t="shared" si="1"/>
        <v>72</v>
      </c>
      <c r="O53" s="25">
        <f t="shared" si="7"/>
        <v>72.1</v>
      </c>
      <c r="P53">
        <f t="shared" si="8"/>
        <v>68.8</v>
      </c>
      <c r="Q53">
        <f t="shared" si="2"/>
        <v>73.9</v>
      </c>
    </row>
    <row r="54" spans="2:17">
      <c r="B54" s="2">
        <v>43318</v>
      </c>
      <c r="C54" s="3">
        <v>72</v>
      </c>
      <c r="D54" s="3">
        <v>72.1</v>
      </c>
      <c r="E54" s="3">
        <v>70.6</v>
      </c>
      <c r="F54" s="4">
        <v>72</v>
      </c>
      <c r="H54" s="8">
        <f t="shared" si="3"/>
        <v>1</v>
      </c>
      <c r="I54" s="8">
        <f t="shared" si="4"/>
        <v>1</v>
      </c>
      <c r="J54" s="8">
        <f t="shared" si="0"/>
        <v>71.6</v>
      </c>
      <c r="K54">
        <f t="shared" si="5"/>
        <v>72</v>
      </c>
      <c r="M54" s="24">
        <f t="shared" si="6"/>
        <v>43318</v>
      </c>
      <c r="N54">
        <f t="shared" si="1"/>
        <v>71.6</v>
      </c>
      <c r="O54" s="25">
        <f t="shared" si="7"/>
        <v>72</v>
      </c>
      <c r="P54">
        <f t="shared" si="8"/>
        <v>68.8</v>
      </c>
      <c r="Q54">
        <f t="shared" si="2"/>
        <v>72</v>
      </c>
    </row>
    <row r="55" spans="2:17">
      <c r="B55" s="2">
        <v>43315</v>
      </c>
      <c r="C55" s="3">
        <v>69.6</v>
      </c>
      <c r="D55" s="3">
        <v>72</v>
      </c>
      <c r="E55" s="3">
        <v>68.9</v>
      </c>
      <c r="F55" s="4">
        <v>71.6</v>
      </c>
      <c r="H55" s="8">
        <f t="shared" si="3"/>
        <v>1</v>
      </c>
      <c r="I55" s="8">
        <f t="shared" si="4"/>
        <v>-1</v>
      </c>
      <c r="J55" s="8">
        <f t="shared" si="0"/>
        <v>68.9</v>
      </c>
      <c r="K55">
        <f t="shared" si="5"/>
        <v>71.6</v>
      </c>
      <c r="M55" s="24">
        <f t="shared" si="6"/>
        <v>43315</v>
      </c>
      <c r="N55">
        <f t="shared" si="1"/>
        <v>71.6</v>
      </c>
      <c r="O55" s="25">
        <f t="shared" si="7"/>
        <v>72</v>
      </c>
      <c r="P55">
        <f t="shared" si="8"/>
        <v>68.8</v>
      </c>
      <c r="Q55">
        <f t="shared" si="2"/>
        <v>68.9</v>
      </c>
    </row>
    <row r="56" spans="2:17">
      <c r="B56" s="2">
        <v>43314</v>
      </c>
      <c r="C56" s="3">
        <v>71.3</v>
      </c>
      <c r="D56" s="3">
        <v>71.3</v>
      </c>
      <c r="E56" s="3">
        <v>68.8</v>
      </c>
      <c r="F56" s="4">
        <v>68.9</v>
      </c>
      <c r="H56" s="8">
        <f t="shared" si="3"/>
        <v>-1</v>
      </c>
      <c r="I56" s="8">
        <f t="shared" si="4"/>
        <v>-1</v>
      </c>
      <c r="J56" s="8">
        <f t="shared" si="0"/>
        <v>71</v>
      </c>
      <c r="K56">
        <f t="shared" si="5"/>
        <v>68.9</v>
      </c>
      <c r="M56" s="24">
        <f t="shared" si="6"/>
        <v>43314</v>
      </c>
      <c r="N56">
        <f t="shared" si="1"/>
        <v>71</v>
      </c>
      <c r="O56" s="25">
        <f t="shared" si="7"/>
        <v>72</v>
      </c>
      <c r="P56">
        <f t="shared" si="8"/>
        <v>70.1</v>
      </c>
      <c r="Q56">
        <f t="shared" si="2"/>
        <v>68.9</v>
      </c>
    </row>
    <row r="57" spans="2:17">
      <c r="B57" s="2">
        <v>43313</v>
      </c>
      <c r="C57" s="3">
        <v>72</v>
      </c>
      <c r="D57" s="3">
        <v>72</v>
      </c>
      <c r="E57" s="3">
        <v>70.9</v>
      </c>
      <c r="F57" s="4">
        <v>71</v>
      </c>
      <c r="H57" s="8">
        <f t="shared" si="3"/>
        <v>-1</v>
      </c>
      <c r="I57" s="8">
        <f t="shared" si="4"/>
        <v>-1</v>
      </c>
      <c r="J57" s="8">
        <f t="shared" si="0"/>
        <v>71.4</v>
      </c>
      <c r="K57">
        <f t="shared" si="5"/>
        <v>71</v>
      </c>
      <c r="M57" s="24">
        <f t="shared" si="6"/>
        <v>43313</v>
      </c>
      <c r="N57">
        <f t="shared" si="1"/>
        <v>71.4</v>
      </c>
      <c r="O57" s="25">
        <f t="shared" si="7"/>
        <v>72</v>
      </c>
      <c r="P57">
        <f t="shared" si="8"/>
        <v>70.1</v>
      </c>
      <c r="Q57">
        <f t="shared" si="2"/>
        <v>71</v>
      </c>
    </row>
    <row r="58" spans="2:17">
      <c r="B58" s="2">
        <v>43312</v>
      </c>
      <c r="C58" s="3">
        <v>70.6</v>
      </c>
      <c r="D58" s="3">
        <v>72</v>
      </c>
      <c r="E58" s="3">
        <v>70.6</v>
      </c>
      <c r="F58" s="4">
        <v>71.4</v>
      </c>
      <c r="H58" s="8">
        <f t="shared" si="3"/>
        <v>1</v>
      </c>
      <c r="I58" s="8">
        <f t="shared" si="4"/>
        <v>-1</v>
      </c>
      <c r="J58" s="8">
        <f t="shared" si="0"/>
        <v>70.4</v>
      </c>
      <c r="K58">
        <f t="shared" si="5"/>
        <v>71.4</v>
      </c>
      <c r="M58" s="24">
        <f t="shared" si="6"/>
        <v>43312</v>
      </c>
      <c r="N58">
        <f t="shared" si="1"/>
        <v>71.4</v>
      </c>
      <c r="O58" s="25">
        <f t="shared" si="7"/>
        <v>71.9</v>
      </c>
      <c r="P58">
        <f t="shared" si="8"/>
        <v>69.3</v>
      </c>
      <c r="Q58">
        <f t="shared" si="2"/>
        <v>70.4</v>
      </c>
    </row>
    <row r="59" spans="2:17">
      <c r="B59" s="2">
        <v>43311</v>
      </c>
      <c r="C59" s="3">
        <v>71</v>
      </c>
      <c r="D59" s="3">
        <v>71.9</v>
      </c>
      <c r="E59" s="3">
        <v>70.1</v>
      </c>
      <c r="F59" s="4">
        <v>70.4</v>
      </c>
      <c r="H59" s="8">
        <f t="shared" si="3"/>
        <v>1</v>
      </c>
      <c r="I59" s="8">
        <f t="shared" si="4"/>
        <v>-1</v>
      </c>
      <c r="J59" s="8">
        <f t="shared" si="0"/>
        <v>70.3</v>
      </c>
      <c r="K59">
        <f t="shared" si="5"/>
        <v>70.4</v>
      </c>
      <c r="M59" s="24">
        <f t="shared" si="6"/>
        <v>43311</v>
      </c>
      <c r="N59">
        <f t="shared" si="1"/>
        <v>70.4</v>
      </c>
      <c r="O59" s="25">
        <f t="shared" si="7"/>
        <v>71.1</v>
      </c>
      <c r="P59">
        <f t="shared" si="8"/>
        <v>68.6</v>
      </c>
      <c r="Q59">
        <f t="shared" si="2"/>
        <v>70.3</v>
      </c>
    </row>
    <row r="60" spans="2:17">
      <c r="B60" s="2">
        <v>43308</v>
      </c>
      <c r="C60" s="3">
        <v>71</v>
      </c>
      <c r="D60" s="3">
        <v>71.1</v>
      </c>
      <c r="E60" s="3">
        <v>70.2</v>
      </c>
      <c r="F60" s="4">
        <v>70.3</v>
      </c>
      <c r="H60" s="8">
        <f t="shared" si="3"/>
        <v>1</v>
      </c>
      <c r="I60" s="8">
        <f t="shared" si="4"/>
        <v>-1</v>
      </c>
      <c r="J60" s="8">
        <f t="shared" si="0"/>
        <v>70.2</v>
      </c>
      <c r="K60">
        <f t="shared" si="5"/>
        <v>70.3</v>
      </c>
      <c r="M60" s="24">
        <f t="shared" si="6"/>
        <v>43308</v>
      </c>
      <c r="N60">
        <f t="shared" si="1"/>
        <v>70.3</v>
      </c>
      <c r="O60" s="25">
        <f t="shared" si="7"/>
        <v>70.7</v>
      </c>
      <c r="P60">
        <f t="shared" si="8"/>
        <v>66.6</v>
      </c>
      <c r="Q60">
        <f t="shared" si="2"/>
        <v>70.2</v>
      </c>
    </row>
    <row r="61" spans="2:17">
      <c r="B61" s="2">
        <v>43307</v>
      </c>
      <c r="C61" s="3">
        <v>70</v>
      </c>
      <c r="D61" s="3">
        <v>70.6</v>
      </c>
      <c r="E61" s="3">
        <v>69.3</v>
      </c>
      <c r="F61" s="4">
        <v>70.2</v>
      </c>
      <c r="H61" s="8">
        <f t="shared" si="3"/>
        <v>1</v>
      </c>
      <c r="I61" s="8">
        <f t="shared" si="4"/>
        <v>-1</v>
      </c>
      <c r="J61" s="8">
        <f t="shared" si="0"/>
        <v>69.4</v>
      </c>
      <c r="K61">
        <f t="shared" si="5"/>
        <v>70.2</v>
      </c>
      <c r="M61" s="24">
        <f t="shared" si="6"/>
        <v>43307</v>
      </c>
      <c r="N61">
        <f t="shared" si="1"/>
        <v>70.2</v>
      </c>
      <c r="O61" s="25">
        <f t="shared" si="7"/>
        <v>70.7</v>
      </c>
      <c r="P61">
        <f t="shared" si="8"/>
        <v>65.9</v>
      </c>
      <c r="Q61">
        <f t="shared" si="2"/>
        <v>69.4</v>
      </c>
    </row>
    <row r="62" spans="2:17">
      <c r="B62" s="2">
        <v>43306</v>
      </c>
      <c r="C62" s="3">
        <v>69.5</v>
      </c>
      <c r="D62" s="3">
        <v>70.7</v>
      </c>
      <c r="E62" s="3">
        <v>68.6</v>
      </c>
      <c r="F62" s="4">
        <v>69.4</v>
      </c>
      <c r="H62" s="8">
        <f t="shared" si="3"/>
        <v>1</v>
      </c>
      <c r="I62" s="8">
        <f t="shared" si="4"/>
        <v>-1</v>
      </c>
      <c r="J62" s="8">
        <f t="shared" si="0"/>
        <v>68.9</v>
      </c>
      <c r="K62">
        <f t="shared" si="5"/>
        <v>69.4</v>
      </c>
      <c r="M62" s="24">
        <f t="shared" si="6"/>
        <v>43306</v>
      </c>
      <c r="N62">
        <f t="shared" si="1"/>
        <v>69.4</v>
      </c>
      <c r="O62" s="25">
        <f t="shared" si="7"/>
        <v>69.8</v>
      </c>
      <c r="P62">
        <f t="shared" si="8"/>
        <v>65.9</v>
      </c>
      <c r="Q62">
        <f t="shared" si="2"/>
        <v>68.9</v>
      </c>
    </row>
    <row r="63" spans="2:17">
      <c r="B63" s="2">
        <v>43305</v>
      </c>
      <c r="C63" s="3">
        <v>67.1</v>
      </c>
      <c r="D63" s="3">
        <v>69.5</v>
      </c>
      <c r="E63" s="3">
        <v>66.6</v>
      </c>
      <c r="F63" s="4">
        <v>68.9</v>
      </c>
      <c r="H63" s="8">
        <f t="shared" si="3"/>
        <v>1</v>
      </c>
      <c r="I63" s="8">
        <f t="shared" si="4"/>
        <v>-1</v>
      </c>
      <c r="J63" s="8">
        <f t="shared" si="0"/>
        <v>66.5</v>
      </c>
      <c r="K63">
        <f t="shared" si="5"/>
        <v>68.9</v>
      </c>
      <c r="M63" s="24">
        <f t="shared" si="6"/>
        <v>43305</v>
      </c>
      <c r="N63">
        <f t="shared" si="1"/>
        <v>68.9</v>
      </c>
      <c r="O63" s="25">
        <f t="shared" si="7"/>
        <v>69.8</v>
      </c>
      <c r="P63">
        <f t="shared" si="8"/>
        <v>65.9</v>
      </c>
      <c r="Q63">
        <f t="shared" si="2"/>
        <v>66.5</v>
      </c>
    </row>
    <row r="64" spans="2:17">
      <c r="B64" s="2">
        <v>43304</v>
      </c>
      <c r="C64" s="3">
        <v>68.2</v>
      </c>
      <c r="D64" s="3">
        <v>68.4</v>
      </c>
      <c r="E64" s="3">
        <v>65.9</v>
      </c>
      <c r="F64" s="4">
        <v>66.5</v>
      </c>
      <c r="H64" s="8">
        <f t="shared" si="3"/>
        <v>-1</v>
      </c>
      <c r="I64" s="8">
        <f t="shared" si="4"/>
        <v>-1</v>
      </c>
      <c r="J64" s="8">
        <f t="shared" si="0"/>
        <v>68.1</v>
      </c>
      <c r="K64">
        <f t="shared" si="5"/>
        <v>66.5</v>
      </c>
      <c r="M64" s="24">
        <f t="shared" si="6"/>
        <v>43304</v>
      </c>
      <c r="N64">
        <f t="shared" si="1"/>
        <v>68.1</v>
      </c>
      <c r="O64" s="25">
        <f t="shared" si="7"/>
        <v>70.3</v>
      </c>
      <c r="P64">
        <f t="shared" si="8"/>
        <v>68</v>
      </c>
      <c r="Q64">
        <f t="shared" si="2"/>
        <v>66.5</v>
      </c>
    </row>
    <row r="65" spans="2:17">
      <c r="B65" s="2">
        <v>43301</v>
      </c>
      <c r="C65" s="3">
        <v>69.3</v>
      </c>
      <c r="D65" s="3">
        <v>69.8</v>
      </c>
      <c r="E65" s="3">
        <v>68</v>
      </c>
      <c r="F65" s="4">
        <v>68.1</v>
      </c>
      <c r="H65" s="8">
        <f t="shared" si="3"/>
        <v>-1</v>
      </c>
      <c r="I65" s="8">
        <f t="shared" si="4"/>
        <v>-1</v>
      </c>
      <c r="J65" s="8">
        <f t="shared" si="0"/>
        <v>69.1</v>
      </c>
      <c r="K65">
        <f t="shared" si="5"/>
        <v>68.1</v>
      </c>
      <c r="M65" s="24">
        <f t="shared" si="6"/>
        <v>43301</v>
      </c>
      <c r="N65">
        <f t="shared" si="1"/>
        <v>69.1</v>
      </c>
      <c r="O65" s="25">
        <f t="shared" si="7"/>
        <v>71.1</v>
      </c>
      <c r="P65">
        <f t="shared" si="8"/>
        <v>68.3</v>
      </c>
      <c r="Q65">
        <f t="shared" si="2"/>
        <v>68.1</v>
      </c>
    </row>
    <row r="66" spans="2:17">
      <c r="B66" s="2">
        <v>43300</v>
      </c>
      <c r="C66" s="3">
        <v>69.3</v>
      </c>
      <c r="D66" s="3">
        <v>69.8</v>
      </c>
      <c r="E66" s="3">
        <v>68.7</v>
      </c>
      <c r="F66" s="4">
        <v>69.1</v>
      </c>
      <c r="H66" s="8">
        <f t="shared" si="3"/>
        <v>1</v>
      </c>
      <c r="I66" s="8">
        <f t="shared" si="4"/>
        <v>-1</v>
      </c>
      <c r="J66" s="8">
        <f t="shared" si="0"/>
        <v>68.7</v>
      </c>
      <c r="K66">
        <f t="shared" si="5"/>
        <v>69.1</v>
      </c>
      <c r="M66" s="24">
        <f t="shared" si="6"/>
        <v>43300</v>
      </c>
      <c r="N66">
        <f t="shared" si="1"/>
        <v>69.1</v>
      </c>
      <c r="O66" s="25">
        <f t="shared" si="7"/>
        <v>71.6</v>
      </c>
      <c r="P66">
        <f t="shared" si="8"/>
        <v>68.3</v>
      </c>
      <c r="Q66">
        <f t="shared" si="2"/>
        <v>68.7</v>
      </c>
    </row>
    <row r="67" spans="2:17">
      <c r="B67" s="2">
        <v>43299</v>
      </c>
      <c r="C67" s="3">
        <v>69.8</v>
      </c>
      <c r="D67" s="3">
        <v>70.3</v>
      </c>
      <c r="E67" s="3">
        <v>68.3</v>
      </c>
      <c r="F67" s="4">
        <v>68.7</v>
      </c>
      <c r="H67" s="8">
        <f t="shared" si="3"/>
        <v>-1</v>
      </c>
      <c r="I67" s="8">
        <f t="shared" si="4"/>
        <v>-1</v>
      </c>
      <c r="J67" s="8">
        <f t="shared" si="0"/>
        <v>69.5</v>
      </c>
      <c r="K67">
        <f t="shared" si="5"/>
        <v>68.7</v>
      </c>
      <c r="M67" s="24">
        <f t="shared" si="6"/>
        <v>43299</v>
      </c>
      <c r="N67">
        <f t="shared" si="1"/>
        <v>69.5</v>
      </c>
      <c r="O67" s="25">
        <f t="shared" si="7"/>
        <v>72</v>
      </c>
      <c r="P67">
        <f t="shared" si="8"/>
        <v>69.5</v>
      </c>
      <c r="Q67">
        <f t="shared" si="2"/>
        <v>68.7</v>
      </c>
    </row>
    <row r="68" spans="2:17">
      <c r="B68" s="2">
        <v>43298</v>
      </c>
      <c r="C68" s="3">
        <v>70.9</v>
      </c>
      <c r="D68" s="3">
        <v>71.1</v>
      </c>
      <c r="E68" s="3">
        <v>69.5</v>
      </c>
      <c r="F68" s="4">
        <v>69.5</v>
      </c>
      <c r="H68" s="8">
        <f t="shared" si="3"/>
        <v>-1</v>
      </c>
      <c r="I68" s="8">
        <f t="shared" si="4"/>
        <v>-1</v>
      </c>
      <c r="J68" s="8">
        <f t="shared" ref="J68:J131" si="9">IF(OR(AND(I69=1,H68=-1,F68&lt;P68,J69&gt;K69),AND(I69=-1,H68=1,F68&gt;O68,J69&lt;K69)),J69,K69)</f>
        <v>70.5</v>
      </c>
      <c r="K68">
        <f t="shared" si="5"/>
        <v>69.5</v>
      </c>
      <c r="M68" s="24">
        <f t="shared" si="6"/>
        <v>43298</v>
      </c>
      <c r="N68">
        <f t="shared" ref="N68:N131" si="10">IF(OR(AND(I68=1,K68&lt;J68),AND(I68=-1,K68&gt;J68)),K68,J68)</f>
        <v>70.5</v>
      </c>
      <c r="O68" s="25">
        <f t="shared" si="7"/>
        <v>72</v>
      </c>
      <c r="P68">
        <f t="shared" si="8"/>
        <v>69.2</v>
      </c>
      <c r="Q68">
        <f t="shared" ref="Q68:Q131" si="11">IF(N68=K68,J68,K68)</f>
        <v>69.5</v>
      </c>
    </row>
    <row r="69" spans="2:17">
      <c r="B69" s="2">
        <v>43297</v>
      </c>
      <c r="C69" s="3">
        <v>71.2</v>
      </c>
      <c r="D69" s="3">
        <v>71.6</v>
      </c>
      <c r="E69" s="3">
        <v>69.8</v>
      </c>
      <c r="F69" s="4">
        <v>70.5</v>
      </c>
      <c r="H69" s="8">
        <f t="shared" ref="H69:H132" si="12">IF(F69&gt;=F70,1,-1)</f>
        <v>-1</v>
      </c>
      <c r="I69" s="8">
        <f t="shared" ref="I69:I132" si="13">IF(OR(AND(I70&gt;=0,F69&gt;=MIN(E70:E72)),AND(I70=-1,F69&gt;=MAX(D70:D72))),1,-1)</f>
        <v>-1</v>
      </c>
      <c r="J69" s="8">
        <f t="shared" si="9"/>
        <v>70.9</v>
      </c>
      <c r="K69">
        <f t="shared" ref="K69:K132" si="14">F69</f>
        <v>70.5</v>
      </c>
      <c r="M69" s="24">
        <f t="shared" ref="M69:M132" si="15">B69</f>
        <v>43297</v>
      </c>
      <c r="N69">
        <f t="shared" si="10"/>
        <v>70.9</v>
      </c>
      <c r="O69" s="25">
        <f t="shared" ref="O69:O132" si="16">MAX(D70:D72)</f>
        <v>72</v>
      </c>
      <c r="P69">
        <f t="shared" ref="P69:P132" si="17">MIN(E70:E72)</f>
        <v>69.1</v>
      </c>
      <c r="Q69">
        <f t="shared" si="11"/>
        <v>70.5</v>
      </c>
    </row>
    <row r="70" spans="2:17">
      <c r="B70" s="2">
        <v>43294</v>
      </c>
      <c r="C70" s="3">
        <v>70.5</v>
      </c>
      <c r="D70" s="3">
        <v>72</v>
      </c>
      <c r="E70" s="3">
        <v>70.3</v>
      </c>
      <c r="F70" s="4">
        <v>70.9</v>
      </c>
      <c r="H70" s="8">
        <f t="shared" si="12"/>
        <v>1</v>
      </c>
      <c r="I70" s="8">
        <f t="shared" si="13"/>
        <v>-1</v>
      </c>
      <c r="J70" s="8">
        <f t="shared" si="9"/>
        <v>69.6</v>
      </c>
      <c r="K70">
        <f t="shared" si="14"/>
        <v>70.9</v>
      </c>
      <c r="M70" s="24">
        <f t="shared" si="15"/>
        <v>43294</v>
      </c>
      <c r="N70">
        <f t="shared" si="10"/>
        <v>70.9</v>
      </c>
      <c r="O70" s="25">
        <f t="shared" si="16"/>
        <v>71.3</v>
      </c>
      <c r="P70">
        <f t="shared" si="17"/>
        <v>68.5</v>
      </c>
      <c r="Q70">
        <f t="shared" si="11"/>
        <v>69.6</v>
      </c>
    </row>
    <row r="71" spans="2:17">
      <c r="B71" s="2">
        <v>43293</v>
      </c>
      <c r="C71" s="3">
        <v>69.2</v>
      </c>
      <c r="D71" s="3">
        <v>70.7</v>
      </c>
      <c r="E71" s="3">
        <v>69.2</v>
      </c>
      <c r="F71" s="4">
        <v>69.6</v>
      </c>
      <c r="H71" s="8">
        <f t="shared" si="12"/>
        <v>1</v>
      </c>
      <c r="I71" s="8">
        <f t="shared" si="13"/>
        <v>-1</v>
      </c>
      <c r="J71" s="8">
        <f t="shared" si="9"/>
        <v>69.3</v>
      </c>
      <c r="K71">
        <f t="shared" si="14"/>
        <v>69.6</v>
      </c>
      <c r="M71" s="24">
        <f t="shared" si="15"/>
        <v>43293</v>
      </c>
      <c r="N71">
        <f t="shared" si="10"/>
        <v>69.6</v>
      </c>
      <c r="O71" s="25">
        <f t="shared" si="16"/>
        <v>71.3</v>
      </c>
      <c r="P71">
        <f t="shared" si="17"/>
        <v>67.2</v>
      </c>
      <c r="Q71">
        <f t="shared" si="11"/>
        <v>69.3</v>
      </c>
    </row>
    <row r="72" spans="2:17">
      <c r="B72" s="2">
        <v>43292</v>
      </c>
      <c r="C72" s="3">
        <v>69.5</v>
      </c>
      <c r="D72" s="3">
        <v>70.8</v>
      </c>
      <c r="E72" s="3">
        <v>69.1</v>
      </c>
      <c r="F72" s="4">
        <v>69.3</v>
      </c>
      <c r="H72" s="8">
        <f t="shared" si="12"/>
        <v>-1</v>
      </c>
      <c r="I72" s="8">
        <f t="shared" si="13"/>
        <v>-1</v>
      </c>
      <c r="J72" s="8">
        <f t="shared" si="9"/>
        <v>70.2</v>
      </c>
      <c r="K72">
        <f t="shared" si="14"/>
        <v>69.3</v>
      </c>
      <c r="M72" s="24">
        <f t="shared" si="15"/>
        <v>43292</v>
      </c>
      <c r="N72">
        <f t="shared" si="10"/>
        <v>70.2</v>
      </c>
      <c r="O72" s="25">
        <f t="shared" si="16"/>
        <v>71.3</v>
      </c>
      <c r="P72">
        <f t="shared" si="17"/>
        <v>66</v>
      </c>
      <c r="Q72">
        <f t="shared" si="11"/>
        <v>69.3</v>
      </c>
    </row>
    <row r="73" spans="2:17">
      <c r="B73" s="2">
        <v>43291</v>
      </c>
      <c r="C73" s="3">
        <v>70.6</v>
      </c>
      <c r="D73" s="3">
        <v>71.3</v>
      </c>
      <c r="E73" s="3">
        <v>68.5</v>
      </c>
      <c r="F73" s="4">
        <v>70.2</v>
      </c>
      <c r="H73" s="8">
        <f t="shared" si="12"/>
        <v>1</v>
      </c>
      <c r="I73" s="8">
        <f t="shared" si="13"/>
        <v>-1</v>
      </c>
      <c r="J73" s="8">
        <f t="shared" si="9"/>
        <v>70</v>
      </c>
      <c r="K73">
        <f t="shared" si="14"/>
        <v>70.2</v>
      </c>
      <c r="M73" s="24">
        <f t="shared" si="15"/>
        <v>43291</v>
      </c>
      <c r="N73">
        <f t="shared" si="10"/>
        <v>70.2</v>
      </c>
      <c r="O73" s="25">
        <f t="shared" si="16"/>
        <v>70.6</v>
      </c>
      <c r="P73">
        <f t="shared" si="17"/>
        <v>66</v>
      </c>
      <c r="Q73">
        <f t="shared" si="11"/>
        <v>70</v>
      </c>
    </row>
    <row r="74" spans="2:17">
      <c r="B74" s="2">
        <v>43290</v>
      </c>
      <c r="C74" s="3">
        <v>68.6</v>
      </c>
      <c r="D74" s="3">
        <v>70.2</v>
      </c>
      <c r="E74" s="3">
        <v>67.2</v>
      </c>
      <c r="F74" s="4">
        <v>70</v>
      </c>
      <c r="H74" s="8">
        <f t="shared" si="12"/>
        <v>1</v>
      </c>
      <c r="I74" s="8">
        <f t="shared" si="13"/>
        <v>-1</v>
      </c>
      <c r="J74" s="8">
        <f t="shared" si="9"/>
        <v>68.5</v>
      </c>
      <c r="K74">
        <f t="shared" si="14"/>
        <v>70</v>
      </c>
      <c r="M74" s="24">
        <f t="shared" si="15"/>
        <v>43290</v>
      </c>
      <c r="N74">
        <f t="shared" si="10"/>
        <v>70</v>
      </c>
      <c r="O74" s="25">
        <f t="shared" si="16"/>
        <v>73.9</v>
      </c>
      <c r="P74">
        <f t="shared" si="17"/>
        <v>66</v>
      </c>
      <c r="Q74">
        <f t="shared" si="11"/>
        <v>68.5</v>
      </c>
    </row>
    <row r="75" spans="2:17">
      <c r="B75" s="2">
        <v>43287</v>
      </c>
      <c r="C75" s="3">
        <v>67.4</v>
      </c>
      <c r="D75" s="3">
        <v>68.7</v>
      </c>
      <c r="E75" s="3">
        <v>66</v>
      </c>
      <c r="F75" s="4">
        <v>68.5</v>
      </c>
      <c r="H75" s="8">
        <f t="shared" si="12"/>
        <v>1</v>
      </c>
      <c r="I75" s="8">
        <f t="shared" si="13"/>
        <v>-1</v>
      </c>
      <c r="J75" s="8">
        <f t="shared" si="9"/>
        <v>66.1</v>
      </c>
      <c r="K75">
        <f t="shared" si="14"/>
        <v>68.5</v>
      </c>
      <c r="M75" s="24">
        <f t="shared" si="15"/>
        <v>43287</v>
      </c>
      <c r="N75">
        <f t="shared" si="10"/>
        <v>68.5</v>
      </c>
      <c r="O75" s="25">
        <f t="shared" si="16"/>
        <v>76</v>
      </c>
      <c r="P75">
        <f t="shared" si="17"/>
        <v>66</v>
      </c>
      <c r="Q75">
        <f t="shared" si="11"/>
        <v>66.1</v>
      </c>
    </row>
    <row r="76" spans="2:17">
      <c r="B76" s="2">
        <v>43286</v>
      </c>
      <c r="C76" s="3">
        <v>70.5</v>
      </c>
      <c r="D76" s="3">
        <v>70.6</v>
      </c>
      <c r="E76" s="3">
        <v>66</v>
      </c>
      <c r="F76" s="4">
        <v>66.1</v>
      </c>
      <c r="H76" s="8">
        <f t="shared" si="12"/>
        <v>-1</v>
      </c>
      <c r="I76" s="8">
        <f t="shared" si="13"/>
        <v>-1</v>
      </c>
      <c r="J76" s="8">
        <f t="shared" si="9"/>
        <v>70.4</v>
      </c>
      <c r="K76">
        <f t="shared" si="14"/>
        <v>66.1</v>
      </c>
      <c r="M76" s="24">
        <f t="shared" si="15"/>
        <v>43286</v>
      </c>
      <c r="N76">
        <f t="shared" si="10"/>
        <v>70.4</v>
      </c>
      <c r="O76" s="25">
        <f t="shared" si="16"/>
        <v>77.8</v>
      </c>
      <c r="P76">
        <f t="shared" si="17"/>
        <v>70.2</v>
      </c>
      <c r="Q76">
        <f t="shared" si="11"/>
        <v>66.1</v>
      </c>
    </row>
    <row r="77" spans="2:17">
      <c r="B77" s="2">
        <v>43285</v>
      </c>
      <c r="C77" s="3">
        <v>73</v>
      </c>
      <c r="D77" s="3">
        <v>73.9</v>
      </c>
      <c r="E77" s="3">
        <v>70.2</v>
      </c>
      <c r="F77" s="4">
        <v>70.4</v>
      </c>
      <c r="H77" s="8">
        <f t="shared" si="12"/>
        <v>-1</v>
      </c>
      <c r="I77" s="8">
        <f t="shared" si="13"/>
        <v>-1</v>
      </c>
      <c r="J77" s="8">
        <f t="shared" si="9"/>
        <v>72.4</v>
      </c>
      <c r="K77">
        <f t="shared" si="14"/>
        <v>70.4</v>
      </c>
      <c r="M77" s="24">
        <f t="shared" si="15"/>
        <v>43285</v>
      </c>
      <c r="N77">
        <f t="shared" si="10"/>
        <v>72.4</v>
      </c>
      <c r="O77" s="25">
        <f t="shared" si="16"/>
        <v>77.8</v>
      </c>
      <c r="P77">
        <f t="shared" si="17"/>
        <v>72</v>
      </c>
      <c r="Q77">
        <f t="shared" si="11"/>
        <v>70.4</v>
      </c>
    </row>
    <row r="78" spans="2:17">
      <c r="B78" s="2">
        <v>43284</v>
      </c>
      <c r="C78" s="3">
        <v>75.4</v>
      </c>
      <c r="D78" s="3">
        <v>76</v>
      </c>
      <c r="E78" s="3">
        <v>72</v>
      </c>
      <c r="F78" s="4">
        <v>72.4</v>
      </c>
      <c r="H78" s="8">
        <f t="shared" si="12"/>
        <v>-1</v>
      </c>
      <c r="I78" s="8">
        <f t="shared" si="13"/>
        <v>-1</v>
      </c>
      <c r="J78" s="8">
        <f t="shared" si="9"/>
        <v>75</v>
      </c>
      <c r="K78">
        <f t="shared" si="14"/>
        <v>72.4</v>
      </c>
      <c r="M78" s="24">
        <f t="shared" si="15"/>
        <v>43284</v>
      </c>
      <c r="N78">
        <f t="shared" si="10"/>
        <v>75</v>
      </c>
      <c r="O78" s="25">
        <f t="shared" si="16"/>
        <v>77.8</v>
      </c>
      <c r="P78">
        <f t="shared" si="17"/>
        <v>74.8</v>
      </c>
      <c r="Q78">
        <f t="shared" si="11"/>
        <v>72.4</v>
      </c>
    </row>
    <row r="79" spans="2:17">
      <c r="B79" s="2">
        <v>43283</v>
      </c>
      <c r="C79" s="3">
        <v>77.6</v>
      </c>
      <c r="D79" s="3">
        <v>77.8</v>
      </c>
      <c r="E79" s="3">
        <v>74.8</v>
      </c>
      <c r="F79" s="4">
        <v>75</v>
      </c>
      <c r="H79" s="8">
        <f t="shared" si="12"/>
        <v>-1</v>
      </c>
      <c r="I79" s="8">
        <f t="shared" si="13"/>
        <v>-1</v>
      </c>
      <c r="J79" s="8">
        <f t="shared" si="9"/>
        <v>77.3</v>
      </c>
      <c r="K79">
        <f t="shared" si="14"/>
        <v>75</v>
      </c>
      <c r="M79" s="24">
        <f t="shared" si="15"/>
        <v>43283</v>
      </c>
      <c r="N79">
        <f t="shared" si="10"/>
        <v>77.3</v>
      </c>
      <c r="O79" s="25">
        <f t="shared" si="16"/>
        <v>79</v>
      </c>
      <c r="P79">
        <f t="shared" si="17"/>
        <v>75.1</v>
      </c>
      <c r="Q79">
        <f t="shared" si="11"/>
        <v>75</v>
      </c>
    </row>
    <row r="80" spans="2:17">
      <c r="B80" s="2">
        <v>43280</v>
      </c>
      <c r="C80" s="3">
        <v>76.2</v>
      </c>
      <c r="D80" s="3">
        <v>77.4</v>
      </c>
      <c r="E80" s="3">
        <v>75.9</v>
      </c>
      <c r="F80" s="4">
        <v>77.3</v>
      </c>
      <c r="H80" s="8">
        <f t="shared" si="12"/>
        <v>1</v>
      </c>
      <c r="I80" s="8">
        <f t="shared" si="13"/>
        <v>-1</v>
      </c>
      <c r="J80" s="8">
        <f t="shared" si="9"/>
        <v>75.2</v>
      </c>
      <c r="K80">
        <f t="shared" si="14"/>
        <v>77.3</v>
      </c>
      <c r="M80" s="24">
        <f t="shared" si="15"/>
        <v>43280</v>
      </c>
      <c r="N80">
        <f t="shared" si="10"/>
        <v>77.3</v>
      </c>
      <c r="O80" s="25">
        <f t="shared" si="16"/>
        <v>79</v>
      </c>
      <c r="P80">
        <f t="shared" si="17"/>
        <v>74.7</v>
      </c>
      <c r="Q80">
        <f t="shared" si="11"/>
        <v>75.2</v>
      </c>
    </row>
    <row r="81" spans="2:17">
      <c r="B81" s="2">
        <v>43279</v>
      </c>
      <c r="C81" s="3">
        <v>76.1</v>
      </c>
      <c r="D81" s="3">
        <v>77.2</v>
      </c>
      <c r="E81" s="3">
        <v>75.1</v>
      </c>
      <c r="F81" s="4">
        <v>75.2</v>
      </c>
      <c r="H81" s="8">
        <f t="shared" si="12"/>
        <v>-1</v>
      </c>
      <c r="I81" s="8">
        <f t="shared" si="13"/>
        <v>-1</v>
      </c>
      <c r="J81" s="8">
        <f t="shared" si="9"/>
        <v>76.3</v>
      </c>
      <c r="K81">
        <f t="shared" si="14"/>
        <v>75.2</v>
      </c>
      <c r="M81" s="24">
        <f t="shared" si="15"/>
        <v>43279</v>
      </c>
      <c r="N81">
        <f t="shared" si="10"/>
        <v>76.3</v>
      </c>
      <c r="O81" s="25">
        <f t="shared" si="16"/>
        <v>79</v>
      </c>
      <c r="P81">
        <f t="shared" si="17"/>
        <v>74.7</v>
      </c>
      <c r="Q81">
        <f t="shared" si="11"/>
        <v>75.2</v>
      </c>
    </row>
    <row r="82" spans="2:17">
      <c r="B82" s="2">
        <v>43278</v>
      </c>
      <c r="C82" s="3">
        <v>77.5</v>
      </c>
      <c r="D82" s="3">
        <v>79</v>
      </c>
      <c r="E82" s="3">
        <v>76.3</v>
      </c>
      <c r="F82" s="4">
        <v>76.3</v>
      </c>
      <c r="H82" s="8">
        <f t="shared" si="12"/>
        <v>-1</v>
      </c>
      <c r="I82" s="8">
        <f t="shared" si="13"/>
        <v>-1</v>
      </c>
      <c r="J82" s="8">
        <f t="shared" si="9"/>
        <v>77</v>
      </c>
      <c r="K82">
        <f t="shared" si="14"/>
        <v>76.3</v>
      </c>
      <c r="M82" s="24">
        <f t="shared" si="15"/>
        <v>43278</v>
      </c>
      <c r="N82">
        <f t="shared" si="10"/>
        <v>77</v>
      </c>
      <c r="O82" s="25">
        <f t="shared" si="16"/>
        <v>77</v>
      </c>
      <c r="P82">
        <f t="shared" si="17"/>
        <v>73.5</v>
      </c>
      <c r="Q82">
        <f t="shared" si="11"/>
        <v>76.3</v>
      </c>
    </row>
    <row r="83" spans="2:17">
      <c r="B83" s="2">
        <v>43277</v>
      </c>
      <c r="C83" s="3">
        <v>75.4</v>
      </c>
      <c r="D83" s="3">
        <v>77</v>
      </c>
      <c r="E83" s="3">
        <v>74.7</v>
      </c>
      <c r="F83" s="4">
        <v>77</v>
      </c>
      <c r="H83" s="8">
        <f t="shared" si="12"/>
        <v>1</v>
      </c>
      <c r="I83" s="8">
        <f t="shared" si="13"/>
        <v>-1</v>
      </c>
      <c r="J83" s="8">
        <f t="shared" si="9"/>
        <v>76.3</v>
      </c>
      <c r="K83">
        <f t="shared" si="14"/>
        <v>77</v>
      </c>
      <c r="M83" s="24">
        <f t="shared" si="15"/>
        <v>43277</v>
      </c>
      <c r="N83">
        <f t="shared" si="10"/>
        <v>77</v>
      </c>
      <c r="O83" s="25">
        <f t="shared" si="16"/>
        <v>77.6</v>
      </c>
      <c r="P83">
        <f t="shared" si="17"/>
        <v>73.5</v>
      </c>
      <c r="Q83">
        <f t="shared" si="11"/>
        <v>76.3</v>
      </c>
    </row>
    <row r="84" spans="2:17">
      <c r="B84" s="2">
        <v>43276</v>
      </c>
      <c r="C84" s="3">
        <v>75</v>
      </c>
      <c r="D84" s="3">
        <v>76.9</v>
      </c>
      <c r="E84" s="3">
        <v>75</v>
      </c>
      <c r="F84" s="4">
        <v>76.3</v>
      </c>
      <c r="H84" s="8">
        <f t="shared" si="12"/>
        <v>1</v>
      </c>
      <c r="I84" s="8">
        <f t="shared" si="13"/>
        <v>-1</v>
      </c>
      <c r="J84" s="8">
        <f t="shared" si="9"/>
        <v>74.6</v>
      </c>
      <c r="K84">
        <f t="shared" si="14"/>
        <v>76.3</v>
      </c>
      <c r="M84" s="24">
        <f t="shared" si="15"/>
        <v>43276</v>
      </c>
      <c r="N84">
        <f t="shared" si="10"/>
        <v>76.3</v>
      </c>
      <c r="O84" s="25">
        <f t="shared" si="16"/>
        <v>78</v>
      </c>
      <c r="P84">
        <f t="shared" si="17"/>
        <v>72.6</v>
      </c>
      <c r="Q84">
        <f t="shared" si="11"/>
        <v>74.6</v>
      </c>
    </row>
    <row r="85" spans="2:17">
      <c r="B85" s="2">
        <v>43273</v>
      </c>
      <c r="C85" s="3">
        <v>75.7</v>
      </c>
      <c r="D85" s="3">
        <v>75.7</v>
      </c>
      <c r="E85" s="3">
        <v>73.5</v>
      </c>
      <c r="F85" s="4">
        <v>74.6</v>
      </c>
      <c r="H85" s="8">
        <f t="shared" si="12"/>
        <v>-1</v>
      </c>
      <c r="I85" s="8">
        <f t="shared" si="13"/>
        <v>-1</v>
      </c>
      <c r="J85" s="8">
        <f t="shared" si="9"/>
        <v>75.8</v>
      </c>
      <c r="K85">
        <f t="shared" si="14"/>
        <v>74.6</v>
      </c>
      <c r="M85" s="24">
        <f t="shared" si="15"/>
        <v>43273</v>
      </c>
      <c r="N85">
        <f t="shared" si="10"/>
        <v>75.8</v>
      </c>
      <c r="O85" s="25">
        <f t="shared" si="16"/>
        <v>80</v>
      </c>
      <c r="P85">
        <f t="shared" si="17"/>
        <v>72.6</v>
      </c>
      <c r="Q85">
        <f t="shared" si="11"/>
        <v>74.6</v>
      </c>
    </row>
    <row r="86" spans="2:17">
      <c r="B86" s="2">
        <v>43272</v>
      </c>
      <c r="C86" s="3">
        <v>76.2</v>
      </c>
      <c r="D86" s="3">
        <v>77.6</v>
      </c>
      <c r="E86" s="3">
        <v>75.7</v>
      </c>
      <c r="F86" s="4">
        <v>75.8</v>
      </c>
      <c r="H86" s="8">
        <f t="shared" si="12"/>
        <v>1</v>
      </c>
      <c r="I86" s="8">
        <f t="shared" si="13"/>
        <v>-1</v>
      </c>
      <c r="J86" s="8">
        <f t="shared" si="9"/>
        <v>75.3</v>
      </c>
      <c r="K86">
        <f t="shared" si="14"/>
        <v>75.8</v>
      </c>
      <c r="M86" s="24">
        <f t="shared" si="15"/>
        <v>43272</v>
      </c>
      <c r="N86">
        <f t="shared" si="10"/>
        <v>75.8</v>
      </c>
      <c r="O86" s="25">
        <f t="shared" si="16"/>
        <v>80.3</v>
      </c>
      <c r="P86">
        <f t="shared" si="17"/>
        <v>72.6</v>
      </c>
      <c r="Q86">
        <f t="shared" si="11"/>
        <v>75.3</v>
      </c>
    </row>
    <row r="87" spans="2:17">
      <c r="B87" s="2">
        <v>43271</v>
      </c>
      <c r="C87" s="3">
        <v>77.5</v>
      </c>
      <c r="D87" s="3">
        <v>78</v>
      </c>
      <c r="E87" s="3">
        <v>72.6</v>
      </c>
      <c r="F87" s="4">
        <v>75.3</v>
      </c>
      <c r="H87" s="8">
        <f t="shared" si="12"/>
        <v>-1</v>
      </c>
      <c r="I87" s="8">
        <f t="shared" si="13"/>
        <v>-1</v>
      </c>
      <c r="J87" s="8">
        <f t="shared" si="9"/>
        <v>77.5</v>
      </c>
      <c r="K87">
        <f t="shared" si="14"/>
        <v>75.3</v>
      </c>
      <c r="M87" s="24">
        <f t="shared" si="15"/>
        <v>43271</v>
      </c>
      <c r="N87">
        <f t="shared" si="10"/>
        <v>77.5</v>
      </c>
      <c r="O87" s="25">
        <f t="shared" si="16"/>
        <v>84.8</v>
      </c>
      <c r="P87">
        <f t="shared" si="17"/>
        <v>77.5</v>
      </c>
      <c r="Q87">
        <f t="shared" si="11"/>
        <v>75.3</v>
      </c>
    </row>
    <row r="88" spans="2:17">
      <c r="B88" s="2">
        <v>43270</v>
      </c>
      <c r="C88" s="3">
        <v>79</v>
      </c>
      <c r="D88" s="3">
        <v>80</v>
      </c>
      <c r="E88" s="3">
        <v>77.5</v>
      </c>
      <c r="F88" s="4">
        <v>77.5</v>
      </c>
      <c r="H88" s="8">
        <f t="shared" si="12"/>
        <v>-1</v>
      </c>
      <c r="I88" s="8">
        <f t="shared" si="13"/>
        <v>-1</v>
      </c>
      <c r="J88" s="8">
        <f t="shared" si="9"/>
        <v>79.3</v>
      </c>
      <c r="K88">
        <f t="shared" si="14"/>
        <v>77.5</v>
      </c>
      <c r="M88" s="24">
        <f t="shared" si="15"/>
        <v>43270</v>
      </c>
      <c r="N88">
        <f t="shared" si="10"/>
        <v>79.3</v>
      </c>
      <c r="O88" s="25">
        <f t="shared" si="16"/>
        <v>84.8</v>
      </c>
      <c r="P88">
        <f t="shared" si="17"/>
        <v>77.7</v>
      </c>
      <c r="Q88">
        <f t="shared" si="11"/>
        <v>77.5</v>
      </c>
    </row>
    <row r="89" spans="2:17">
      <c r="B89" s="2">
        <v>43266</v>
      </c>
      <c r="C89" s="3">
        <v>79.4</v>
      </c>
      <c r="D89" s="3">
        <v>80.3</v>
      </c>
      <c r="E89" s="3">
        <v>78.2</v>
      </c>
      <c r="F89" s="4">
        <v>79.3</v>
      </c>
      <c r="H89" s="8">
        <f t="shared" si="12"/>
        <v>1</v>
      </c>
      <c r="I89" s="8">
        <f t="shared" si="13"/>
        <v>1</v>
      </c>
      <c r="J89" s="8">
        <f t="shared" si="9"/>
        <v>79</v>
      </c>
      <c r="K89">
        <f t="shared" si="14"/>
        <v>79.3</v>
      </c>
      <c r="M89" s="24">
        <f t="shared" si="15"/>
        <v>43266</v>
      </c>
      <c r="N89">
        <f t="shared" si="10"/>
        <v>79</v>
      </c>
      <c r="O89" s="25">
        <f t="shared" si="16"/>
        <v>84.8</v>
      </c>
      <c r="P89">
        <f t="shared" si="17"/>
        <v>77.5</v>
      </c>
      <c r="Q89">
        <f t="shared" si="11"/>
        <v>79.3</v>
      </c>
    </row>
    <row r="90" spans="2:17">
      <c r="B90" s="2">
        <v>43265</v>
      </c>
      <c r="C90" s="3">
        <v>83.6</v>
      </c>
      <c r="D90" s="3">
        <v>84.8</v>
      </c>
      <c r="E90" s="3">
        <v>79</v>
      </c>
      <c r="F90" s="4">
        <v>79</v>
      </c>
      <c r="H90" s="8">
        <f t="shared" si="12"/>
        <v>-1</v>
      </c>
      <c r="I90" s="8">
        <f t="shared" si="13"/>
        <v>1</v>
      </c>
      <c r="J90" s="8">
        <f t="shared" si="9"/>
        <v>82.7</v>
      </c>
      <c r="K90">
        <f t="shared" si="14"/>
        <v>79</v>
      </c>
      <c r="M90" s="24">
        <f t="shared" si="15"/>
        <v>43265</v>
      </c>
      <c r="N90">
        <f t="shared" si="10"/>
        <v>79</v>
      </c>
      <c r="O90" s="25">
        <f t="shared" si="16"/>
        <v>83.9</v>
      </c>
      <c r="P90">
        <f t="shared" si="17"/>
        <v>77.1</v>
      </c>
      <c r="Q90">
        <f t="shared" si="11"/>
        <v>82.7</v>
      </c>
    </row>
    <row r="91" spans="2:17">
      <c r="B91" s="2">
        <v>43264</v>
      </c>
      <c r="C91" s="3">
        <v>78.7</v>
      </c>
      <c r="D91" s="3">
        <v>83.9</v>
      </c>
      <c r="E91" s="3">
        <v>77.7</v>
      </c>
      <c r="F91" s="4">
        <v>82.7</v>
      </c>
      <c r="H91" s="8">
        <f t="shared" si="12"/>
        <v>1</v>
      </c>
      <c r="I91" s="8">
        <f t="shared" si="13"/>
        <v>1</v>
      </c>
      <c r="J91" s="8">
        <f t="shared" si="9"/>
        <v>77.7</v>
      </c>
      <c r="K91">
        <f t="shared" si="14"/>
        <v>82.7</v>
      </c>
      <c r="M91" s="24">
        <f t="shared" si="15"/>
        <v>43264</v>
      </c>
      <c r="N91">
        <f t="shared" si="10"/>
        <v>77.7</v>
      </c>
      <c r="O91" s="25">
        <f t="shared" si="16"/>
        <v>80.5</v>
      </c>
      <c r="P91">
        <f t="shared" si="17"/>
        <v>77.1</v>
      </c>
      <c r="Q91">
        <f t="shared" si="11"/>
        <v>82.7</v>
      </c>
    </row>
    <row r="92" spans="2:17">
      <c r="B92" s="2">
        <v>43263</v>
      </c>
      <c r="C92" s="3">
        <v>77.9</v>
      </c>
      <c r="D92" s="3">
        <v>79.3</v>
      </c>
      <c r="E92" s="3">
        <v>77.5</v>
      </c>
      <c r="F92" s="3">
        <v>77.7</v>
      </c>
      <c r="H92" s="8">
        <f t="shared" si="12"/>
        <v>1</v>
      </c>
      <c r="I92" s="8">
        <f t="shared" si="13"/>
        <v>-1</v>
      </c>
      <c r="J92" s="8">
        <f t="shared" si="9"/>
        <v>77.7</v>
      </c>
      <c r="K92">
        <f t="shared" si="14"/>
        <v>77.7</v>
      </c>
      <c r="M92" s="24">
        <f t="shared" si="15"/>
        <v>43263</v>
      </c>
      <c r="N92">
        <f t="shared" si="10"/>
        <v>77.7</v>
      </c>
      <c r="O92" s="25">
        <f t="shared" si="16"/>
        <v>81.5</v>
      </c>
      <c r="P92">
        <f t="shared" si="17"/>
        <v>77.1</v>
      </c>
      <c r="Q92">
        <f t="shared" si="11"/>
        <v>77.7</v>
      </c>
    </row>
    <row r="93" spans="2:17">
      <c r="B93" s="2">
        <v>43262</v>
      </c>
      <c r="C93" s="3">
        <v>79.8</v>
      </c>
      <c r="D93" s="3">
        <v>79.8</v>
      </c>
      <c r="E93" s="3">
        <v>77.1</v>
      </c>
      <c r="F93" s="4">
        <v>77.7</v>
      </c>
      <c r="H93" s="8">
        <f t="shared" si="12"/>
        <v>-1</v>
      </c>
      <c r="I93" s="8">
        <f t="shared" si="13"/>
        <v>-1</v>
      </c>
      <c r="J93" s="8">
        <f t="shared" si="9"/>
        <v>79.3</v>
      </c>
      <c r="K93">
        <f t="shared" si="14"/>
        <v>77.7</v>
      </c>
      <c r="M93" s="24">
        <f t="shared" si="15"/>
        <v>43262</v>
      </c>
      <c r="N93">
        <f t="shared" si="10"/>
        <v>79.3</v>
      </c>
      <c r="O93" s="25">
        <f t="shared" si="16"/>
        <v>81.5</v>
      </c>
      <c r="P93">
        <f t="shared" si="17"/>
        <v>77.9</v>
      </c>
      <c r="Q93">
        <f t="shared" si="11"/>
        <v>77.7</v>
      </c>
    </row>
    <row r="94" spans="2:17">
      <c r="B94" s="2">
        <v>43259</v>
      </c>
      <c r="C94" s="3">
        <v>79.4</v>
      </c>
      <c r="D94" s="3">
        <v>80.5</v>
      </c>
      <c r="E94" s="3">
        <v>78.6</v>
      </c>
      <c r="F94" s="4">
        <v>79.3</v>
      </c>
      <c r="H94" s="8">
        <f t="shared" si="12"/>
        <v>1</v>
      </c>
      <c r="I94" s="8">
        <f t="shared" si="13"/>
        <v>1</v>
      </c>
      <c r="J94" s="8">
        <f t="shared" si="9"/>
        <v>79</v>
      </c>
      <c r="K94">
        <f t="shared" si="14"/>
        <v>79.3</v>
      </c>
      <c r="M94" s="24">
        <f t="shared" si="15"/>
        <v>43259</v>
      </c>
      <c r="N94">
        <f t="shared" si="10"/>
        <v>79</v>
      </c>
      <c r="O94" s="25">
        <f t="shared" si="16"/>
        <v>81.5</v>
      </c>
      <c r="P94">
        <f t="shared" si="17"/>
        <v>77</v>
      </c>
      <c r="Q94">
        <f t="shared" si="11"/>
        <v>79.3</v>
      </c>
    </row>
    <row r="95" spans="2:17">
      <c r="B95" s="2">
        <v>43258</v>
      </c>
      <c r="C95" s="3">
        <v>81.5</v>
      </c>
      <c r="D95" s="3">
        <v>81.5</v>
      </c>
      <c r="E95" s="3">
        <v>79</v>
      </c>
      <c r="F95" s="4">
        <v>79</v>
      </c>
      <c r="H95" s="8">
        <f t="shared" si="12"/>
        <v>-1</v>
      </c>
      <c r="I95" s="8">
        <f t="shared" si="13"/>
        <v>1</v>
      </c>
      <c r="J95" s="8">
        <f t="shared" si="9"/>
        <v>81</v>
      </c>
      <c r="K95">
        <f t="shared" si="14"/>
        <v>79</v>
      </c>
      <c r="M95" s="24">
        <f t="shared" si="15"/>
        <v>43258</v>
      </c>
      <c r="N95">
        <f t="shared" si="10"/>
        <v>79</v>
      </c>
      <c r="O95" s="25">
        <f t="shared" si="16"/>
        <v>81</v>
      </c>
      <c r="P95">
        <f t="shared" si="17"/>
        <v>77</v>
      </c>
      <c r="Q95">
        <f t="shared" si="11"/>
        <v>81</v>
      </c>
    </row>
    <row r="96" spans="2:17">
      <c r="B96" s="2">
        <v>43257</v>
      </c>
      <c r="C96" s="3">
        <v>78.3</v>
      </c>
      <c r="D96" s="3">
        <v>81</v>
      </c>
      <c r="E96" s="3">
        <v>77.9</v>
      </c>
      <c r="F96" s="4">
        <v>81</v>
      </c>
      <c r="H96" s="8">
        <f t="shared" si="12"/>
        <v>1</v>
      </c>
      <c r="I96" s="8">
        <f t="shared" si="13"/>
        <v>1</v>
      </c>
      <c r="J96" s="8">
        <f t="shared" si="9"/>
        <v>77.2</v>
      </c>
      <c r="K96">
        <f t="shared" si="14"/>
        <v>81</v>
      </c>
      <c r="M96" s="24">
        <f t="shared" si="15"/>
        <v>43257</v>
      </c>
      <c r="N96">
        <f t="shared" si="10"/>
        <v>77.2</v>
      </c>
      <c r="O96" s="25">
        <f t="shared" si="16"/>
        <v>79.8</v>
      </c>
      <c r="P96">
        <f t="shared" si="17"/>
        <v>76.3</v>
      </c>
      <c r="Q96">
        <f t="shared" si="11"/>
        <v>81</v>
      </c>
    </row>
    <row r="97" spans="2:17">
      <c r="B97" s="2">
        <v>43256</v>
      </c>
      <c r="C97" s="3">
        <v>78.4</v>
      </c>
      <c r="D97" s="3">
        <v>78.5</v>
      </c>
      <c r="E97" s="3">
        <v>77</v>
      </c>
      <c r="F97" s="4">
        <v>77.2</v>
      </c>
      <c r="H97" s="8">
        <f t="shared" si="12"/>
        <v>-1</v>
      </c>
      <c r="I97" s="8">
        <f t="shared" si="13"/>
        <v>1</v>
      </c>
      <c r="J97" s="8">
        <f t="shared" si="9"/>
        <v>77.9</v>
      </c>
      <c r="K97">
        <f t="shared" si="14"/>
        <v>77.2</v>
      </c>
      <c r="M97" s="24">
        <f t="shared" si="15"/>
        <v>43256</v>
      </c>
      <c r="N97">
        <f t="shared" si="10"/>
        <v>77.2</v>
      </c>
      <c r="O97" s="25">
        <f t="shared" si="16"/>
        <v>80.4</v>
      </c>
      <c r="P97">
        <f t="shared" si="17"/>
        <v>76.3</v>
      </c>
      <c r="Q97">
        <f t="shared" si="11"/>
        <v>77.9</v>
      </c>
    </row>
    <row r="98" spans="2:17">
      <c r="B98" s="2">
        <v>43255</v>
      </c>
      <c r="C98" s="3">
        <v>79.5</v>
      </c>
      <c r="D98" s="3">
        <v>79.8</v>
      </c>
      <c r="E98" s="3">
        <v>77.8</v>
      </c>
      <c r="F98" s="4">
        <v>77.9</v>
      </c>
      <c r="H98" s="8">
        <f t="shared" si="12"/>
        <v>1</v>
      </c>
      <c r="I98" s="8">
        <f t="shared" si="13"/>
        <v>1</v>
      </c>
      <c r="J98" s="8">
        <f t="shared" si="9"/>
        <v>77.5</v>
      </c>
      <c r="K98">
        <f t="shared" si="14"/>
        <v>77.9</v>
      </c>
      <c r="M98" s="24">
        <f t="shared" si="15"/>
        <v>43255</v>
      </c>
      <c r="N98">
        <f t="shared" si="10"/>
        <v>77.5</v>
      </c>
      <c r="O98" s="25">
        <f t="shared" si="16"/>
        <v>80.4</v>
      </c>
      <c r="P98">
        <f t="shared" si="17"/>
        <v>75.6</v>
      </c>
      <c r="Q98">
        <f t="shared" si="11"/>
        <v>77.9</v>
      </c>
    </row>
    <row r="99" spans="2:17">
      <c r="B99" s="2">
        <v>43252</v>
      </c>
      <c r="C99" s="3">
        <v>76.6</v>
      </c>
      <c r="D99" s="3">
        <v>77.8</v>
      </c>
      <c r="E99" s="3">
        <v>76.3</v>
      </c>
      <c r="F99" s="4">
        <v>77.5</v>
      </c>
      <c r="H99" s="8">
        <f t="shared" si="12"/>
        <v>1</v>
      </c>
      <c r="I99" s="8">
        <f t="shared" si="13"/>
        <v>1</v>
      </c>
      <c r="J99" s="8">
        <f t="shared" si="9"/>
        <v>76.6</v>
      </c>
      <c r="K99">
        <f t="shared" si="14"/>
        <v>77.5</v>
      </c>
      <c r="M99" s="24">
        <f t="shared" si="15"/>
        <v>43252</v>
      </c>
      <c r="N99">
        <f t="shared" si="10"/>
        <v>76.6</v>
      </c>
      <c r="O99" s="25">
        <f t="shared" si="16"/>
        <v>81.1</v>
      </c>
      <c r="P99">
        <f t="shared" si="17"/>
        <v>75.6</v>
      </c>
      <c r="Q99">
        <f t="shared" si="11"/>
        <v>77.5</v>
      </c>
    </row>
    <row r="100" spans="2:17">
      <c r="B100" s="2">
        <v>43251</v>
      </c>
      <c r="C100" s="3">
        <v>79.5</v>
      </c>
      <c r="D100" s="3">
        <v>80.4</v>
      </c>
      <c r="E100" s="3">
        <v>76.6</v>
      </c>
      <c r="F100" s="4">
        <v>76.6</v>
      </c>
      <c r="H100" s="8">
        <f t="shared" si="12"/>
        <v>-1</v>
      </c>
      <c r="I100" s="8">
        <f t="shared" si="13"/>
        <v>1</v>
      </c>
      <c r="J100" s="8">
        <f t="shared" si="9"/>
        <v>78.3</v>
      </c>
      <c r="K100">
        <f t="shared" si="14"/>
        <v>76.6</v>
      </c>
      <c r="M100" s="24">
        <f t="shared" si="15"/>
        <v>43251</v>
      </c>
      <c r="N100">
        <f t="shared" si="10"/>
        <v>76.6</v>
      </c>
      <c r="O100" s="25">
        <f t="shared" si="16"/>
        <v>84.9</v>
      </c>
      <c r="P100">
        <f t="shared" si="17"/>
        <v>75.6</v>
      </c>
      <c r="Q100">
        <f t="shared" si="11"/>
        <v>78.3</v>
      </c>
    </row>
    <row r="101" spans="2:17">
      <c r="B101" s="2">
        <v>43250</v>
      </c>
      <c r="C101" s="3">
        <v>76.7</v>
      </c>
      <c r="D101" s="3">
        <v>79</v>
      </c>
      <c r="E101" s="3">
        <v>75.6</v>
      </c>
      <c r="F101" s="4">
        <v>78.3</v>
      </c>
      <c r="H101" s="8">
        <f t="shared" si="12"/>
        <v>1</v>
      </c>
      <c r="I101" s="8">
        <f t="shared" si="13"/>
        <v>1</v>
      </c>
      <c r="J101" s="8">
        <f t="shared" si="9"/>
        <v>77.7</v>
      </c>
      <c r="K101">
        <f t="shared" si="14"/>
        <v>78.3</v>
      </c>
      <c r="M101" s="24">
        <f t="shared" si="15"/>
        <v>43250</v>
      </c>
      <c r="N101">
        <f t="shared" si="10"/>
        <v>77.7</v>
      </c>
      <c r="O101" s="25">
        <f t="shared" si="16"/>
        <v>84.9</v>
      </c>
      <c r="P101">
        <f t="shared" si="17"/>
        <v>77.4</v>
      </c>
      <c r="Q101">
        <f t="shared" si="11"/>
        <v>78.3</v>
      </c>
    </row>
    <row r="102" spans="2:17">
      <c r="B102" s="2">
        <v>43249</v>
      </c>
      <c r="C102" s="3">
        <v>80.7</v>
      </c>
      <c r="D102" s="3">
        <v>81.1</v>
      </c>
      <c r="E102" s="3">
        <v>77.4</v>
      </c>
      <c r="F102" s="4">
        <v>77.7</v>
      </c>
      <c r="H102" s="8">
        <f t="shared" si="12"/>
        <v>-1</v>
      </c>
      <c r="I102" s="8">
        <f t="shared" si="13"/>
        <v>1</v>
      </c>
      <c r="J102" s="8">
        <f t="shared" si="9"/>
        <v>80.7</v>
      </c>
      <c r="K102">
        <f t="shared" si="14"/>
        <v>77.7</v>
      </c>
      <c r="M102" s="24">
        <f t="shared" si="15"/>
        <v>43249</v>
      </c>
      <c r="N102">
        <f t="shared" si="10"/>
        <v>77.7</v>
      </c>
      <c r="O102" s="25">
        <f t="shared" si="16"/>
        <v>84.9</v>
      </c>
      <c r="P102">
        <f t="shared" si="17"/>
        <v>77.2</v>
      </c>
      <c r="Q102">
        <f t="shared" si="11"/>
        <v>80.7</v>
      </c>
    </row>
    <row r="103" spans="2:17">
      <c r="B103" s="2">
        <v>43248</v>
      </c>
      <c r="C103" s="3">
        <v>83</v>
      </c>
      <c r="D103" s="3">
        <v>84.9</v>
      </c>
      <c r="E103" s="3">
        <v>80.2</v>
      </c>
      <c r="F103" s="4">
        <v>80.7</v>
      </c>
      <c r="H103" s="8">
        <f t="shared" si="12"/>
        <v>-1</v>
      </c>
      <c r="I103" s="8">
        <f t="shared" si="13"/>
        <v>1</v>
      </c>
      <c r="J103" s="8">
        <f t="shared" si="9"/>
        <v>82</v>
      </c>
      <c r="K103">
        <f t="shared" si="14"/>
        <v>80.7</v>
      </c>
      <c r="M103" s="24">
        <f t="shared" si="15"/>
        <v>43248</v>
      </c>
      <c r="N103">
        <f t="shared" si="10"/>
        <v>80.7</v>
      </c>
      <c r="O103" s="25">
        <f t="shared" si="16"/>
        <v>84.4</v>
      </c>
      <c r="P103">
        <f t="shared" si="17"/>
        <v>76</v>
      </c>
      <c r="Q103">
        <f t="shared" si="11"/>
        <v>82</v>
      </c>
    </row>
    <row r="104" spans="2:17">
      <c r="B104" s="2">
        <v>43245</v>
      </c>
      <c r="C104" s="3">
        <v>80.6</v>
      </c>
      <c r="D104" s="3">
        <v>84.4</v>
      </c>
      <c r="E104" s="3">
        <v>80.5</v>
      </c>
      <c r="F104" s="4">
        <v>82</v>
      </c>
      <c r="H104" s="8">
        <f t="shared" si="12"/>
        <v>1</v>
      </c>
      <c r="I104" s="8">
        <f t="shared" si="13"/>
        <v>1</v>
      </c>
      <c r="J104" s="8">
        <f t="shared" si="9"/>
        <v>78.9</v>
      </c>
      <c r="K104">
        <f t="shared" si="14"/>
        <v>82</v>
      </c>
      <c r="M104" s="24">
        <f t="shared" si="15"/>
        <v>43245</v>
      </c>
      <c r="N104">
        <f t="shared" si="10"/>
        <v>78.9</v>
      </c>
      <c r="O104" s="25">
        <f t="shared" si="16"/>
        <v>79.9</v>
      </c>
      <c r="P104">
        <f t="shared" si="17"/>
        <v>75.5</v>
      </c>
      <c r="Q104">
        <f t="shared" si="11"/>
        <v>82</v>
      </c>
    </row>
    <row r="105" spans="2:17">
      <c r="B105" s="2">
        <v>43244</v>
      </c>
      <c r="C105" s="3">
        <v>78.3</v>
      </c>
      <c r="D105" s="3">
        <v>79.9</v>
      </c>
      <c r="E105" s="3">
        <v>77.2</v>
      </c>
      <c r="F105" s="4">
        <v>78.9</v>
      </c>
      <c r="H105" s="8">
        <f t="shared" si="12"/>
        <v>1</v>
      </c>
      <c r="I105" s="8">
        <f t="shared" si="13"/>
        <v>1</v>
      </c>
      <c r="J105" s="8">
        <f t="shared" si="9"/>
        <v>77.7</v>
      </c>
      <c r="K105">
        <f t="shared" si="14"/>
        <v>78.9</v>
      </c>
      <c r="M105" s="24">
        <f t="shared" si="15"/>
        <v>43244</v>
      </c>
      <c r="N105">
        <f t="shared" si="10"/>
        <v>77.7</v>
      </c>
      <c r="O105" s="25">
        <f t="shared" si="16"/>
        <v>80.5</v>
      </c>
      <c r="P105">
        <f t="shared" si="17"/>
        <v>75.5</v>
      </c>
      <c r="Q105">
        <f t="shared" si="11"/>
        <v>78.9</v>
      </c>
    </row>
    <row r="106" spans="2:17">
      <c r="B106" s="2">
        <v>43243</v>
      </c>
      <c r="C106" s="3">
        <v>78.2</v>
      </c>
      <c r="D106" s="3">
        <v>78.5</v>
      </c>
      <c r="E106" s="3">
        <v>76</v>
      </c>
      <c r="F106" s="4">
        <v>77.7</v>
      </c>
      <c r="H106" s="8">
        <f t="shared" si="12"/>
        <v>-1</v>
      </c>
      <c r="I106" s="8">
        <f t="shared" si="13"/>
        <v>1</v>
      </c>
      <c r="J106" s="8">
        <f t="shared" si="9"/>
        <v>77.8</v>
      </c>
      <c r="K106">
        <f t="shared" si="14"/>
        <v>77.7</v>
      </c>
      <c r="M106" s="24">
        <f t="shared" si="15"/>
        <v>43243</v>
      </c>
      <c r="N106">
        <f t="shared" si="10"/>
        <v>77.7</v>
      </c>
      <c r="O106" s="25">
        <f t="shared" si="16"/>
        <v>80.5</v>
      </c>
      <c r="P106">
        <f t="shared" si="17"/>
        <v>75.5</v>
      </c>
      <c r="Q106">
        <f t="shared" si="11"/>
        <v>77.8</v>
      </c>
    </row>
    <row r="107" spans="2:17">
      <c r="B107" s="2">
        <v>43242</v>
      </c>
      <c r="C107" s="3">
        <v>77.3</v>
      </c>
      <c r="D107" s="3">
        <v>79.4</v>
      </c>
      <c r="E107" s="3">
        <v>75.5</v>
      </c>
      <c r="F107" s="4">
        <v>77.8</v>
      </c>
      <c r="H107" s="8">
        <f t="shared" si="12"/>
        <v>1</v>
      </c>
      <c r="I107" s="8">
        <f t="shared" si="13"/>
        <v>1</v>
      </c>
      <c r="J107" s="8">
        <f t="shared" si="9"/>
        <v>76</v>
      </c>
      <c r="K107">
        <f t="shared" si="14"/>
        <v>77.8</v>
      </c>
      <c r="M107" s="24">
        <f t="shared" si="15"/>
        <v>43242</v>
      </c>
      <c r="N107">
        <f t="shared" si="10"/>
        <v>76</v>
      </c>
      <c r="O107" s="25">
        <f t="shared" si="16"/>
        <v>80.5</v>
      </c>
      <c r="P107">
        <f t="shared" si="17"/>
        <v>69.6</v>
      </c>
      <c r="Q107">
        <f t="shared" si="11"/>
        <v>77.8</v>
      </c>
    </row>
    <row r="108" spans="2:17">
      <c r="B108" s="2">
        <v>43241</v>
      </c>
      <c r="C108" s="3">
        <v>79.3</v>
      </c>
      <c r="D108" s="3">
        <v>80.5</v>
      </c>
      <c r="E108" s="3">
        <v>76</v>
      </c>
      <c r="F108" s="4">
        <v>76</v>
      </c>
      <c r="H108" s="8">
        <f t="shared" si="12"/>
        <v>-1</v>
      </c>
      <c r="I108" s="8">
        <f t="shared" si="13"/>
        <v>1</v>
      </c>
      <c r="J108" s="8">
        <f t="shared" si="9"/>
        <v>77</v>
      </c>
      <c r="K108">
        <f t="shared" si="14"/>
        <v>76</v>
      </c>
      <c r="M108" s="24">
        <f t="shared" si="15"/>
        <v>43241</v>
      </c>
      <c r="N108">
        <f t="shared" si="10"/>
        <v>76</v>
      </c>
      <c r="O108" s="25">
        <f t="shared" si="16"/>
        <v>79.9</v>
      </c>
      <c r="P108">
        <f t="shared" si="17"/>
        <v>65.4</v>
      </c>
      <c r="Q108">
        <f t="shared" si="11"/>
        <v>77</v>
      </c>
    </row>
    <row r="109" spans="2:17">
      <c r="B109" s="2">
        <v>43238</v>
      </c>
      <c r="C109" s="3">
        <v>77</v>
      </c>
      <c r="D109" s="3">
        <v>79.9</v>
      </c>
      <c r="E109" s="3">
        <v>76.1</v>
      </c>
      <c r="F109" s="4">
        <v>77</v>
      </c>
      <c r="H109" s="8">
        <f t="shared" si="12"/>
        <v>1</v>
      </c>
      <c r="I109" s="8">
        <f t="shared" si="13"/>
        <v>1</v>
      </c>
      <c r="J109" s="8">
        <f t="shared" si="9"/>
        <v>75</v>
      </c>
      <c r="K109">
        <f t="shared" si="14"/>
        <v>77</v>
      </c>
      <c r="M109" s="24">
        <f t="shared" si="15"/>
        <v>43238</v>
      </c>
      <c r="N109">
        <f t="shared" si="10"/>
        <v>75</v>
      </c>
      <c r="O109" s="25">
        <f t="shared" si="16"/>
        <v>75</v>
      </c>
      <c r="P109">
        <f t="shared" si="17"/>
        <v>64.1</v>
      </c>
      <c r="Q109">
        <f t="shared" si="11"/>
        <v>77</v>
      </c>
    </row>
    <row r="110" spans="2:17">
      <c r="B110" s="2">
        <v>43237</v>
      </c>
      <c r="C110" s="3">
        <v>69.8</v>
      </c>
      <c r="D110" s="3">
        <v>75</v>
      </c>
      <c r="E110" s="3">
        <v>69.6</v>
      </c>
      <c r="F110" s="4">
        <v>75</v>
      </c>
      <c r="H110" s="8">
        <f t="shared" si="12"/>
        <v>1</v>
      </c>
      <c r="I110" s="8">
        <f t="shared" si="13"/>
        <v>1</v>
      </c>
      <c r="J110" s="8">
        <f t="shared" si="9"/>
        <v>68.2</v>
      </c>
      <c r="K110">
        <f t="shared" si="14"/>
        <v>75</v>
      </c>
      <c r="M110" s="24">
        <f t="shared" si="15"/>
        <v>43237</v>
      </c>
      <c r="N110">
        <f t="shared" si="10"/>
        <v>68.2</v>
      </c>
      <c r="O110" s="25">
        <f t="shared" si="16"/>
        <v>69.5</v>
      </c>
      <c r="P110">
        <f t="shared" si="17"/>
        <v>63.7</v>
      </c>
      <c r="Q110">
        <f t="shared" si="11"/>
        <v>75</v>
      </c>
    </row>
    <row r="111" spans="2:17">
      <c r="B111" s="2">
        <v>43236</v>
      </c>
      <c r="C111" s="3">
        <v>65.5</v>
      </c>
      <c r="D111" s="3">
        <v>69.5</v>
      </c>
      <c r="E111" s="3">
        <v>65.4</v>
      </c>
      <c r="F111" s="4">
        <v>68.2</v>
      </c>
      <c r="H111" s="8">
        <f t="shared" si="12"/>
        <v>1</v>
      </c>
      <c r="I111" s="8">
        <f t="shared" si="13"/>
        <v>1</v>
      </c>
      <c r="J111" s="8">
        <f t="shared" si="9"/>
        <v>65.3</v>
      </c>
      <c r="K111">
        <f t="shared" si="14"/>
        <v>68.2</v>
      </c>
      <c r="M111" s="24">
        <f t="shared" si="15"/>
        <v>43236</v>
      </c>
      <c r="N111">
        <f t="shared" si="10"/>
        <v>65.3</v>
      </c>
      <c r="O111" s="25">
        <f t="shared" si="16"/>
        <v>66.9</v>
      </c>
      <c r="P111">
        <f t="shared" si="17"/>
        <v>63.7</v>
      </c>
      <c r="Q111">
        <f t="shared" si="11"/>
        <v>68.2</v>
      </c>
    </row>
    <row r="112" spans="2:17">
      <c r="B112" s="2">
        <v>43235</v>
      </c>
      <c r="C112" s="3">
        <v>65.1</v>
      </c>
      <c r="D112" s="3">
        <v>66.9</v>
      </c>
      <c r="E112" s="3">
        <v>64.1</v>
      </c>
      <c r="F112" s="4">
        <v>65.3</v>
      </c>
      <c r="H112" s="8">
        <f t="shared" si="12"/>
        <v>1</v>
      </c>
      <c r="I112" s="8">
        <f t="shared" si="13"/>
        <v>1</v>
      </c>
      <c r="J112" s="8">
        <f t="shared" si="9"/>
        <v>64.3</v>
      </c>
      <c r="K112">
        <f t="shared" si="14"/>
        <v>65.3</v>
      </c>
      <c r="M112" s="24">
        <f t="shared" si="15"/>
        <v>43235</v>
      </c>
      <c r="N112">
        <f t="shared" si="10"/>
        <v>64.3</v>
      </c>
      <c r="O112" s="25">
        <f t="shared" si="16"/>
        <v>67.5</v>
      </c>
      <c r="P112">
        <f t="shared" si="17"/>
        <v>62.3</v>
      </c>
      <c r="Q112">
        <f t="shared" si="11"/>
        <v>65.3</v>
      </c>
    </row>
    <row r="113" spans="2:17">
      <c r="B113" s="2">
        <v>43234</v>
      </c>
      <c r="C113" s="3">
        <v>66</v>
      </c>
      <c r="D113" s="3">
        <v>66.1</v>
      </c>
      <c r="E113" s="3">
        <v>63.7</v>
      </c>
      <c r="F113" s="4">
        <v>64.3</v>
      </c>
      <c r="H113" s="8">
        <f t="shared" si="12"/>
        <v>-1</v>
      </c>
      <c r="I113" s="8">
        <f t="shared" si="13"/>
        <v>1</v>
      </c>
      <c r="J113" s="8">
        <f t="shared" si="9"/>
        <v>65.3</v>
      </c>
      <c r="K113">
        <f t="shared" si="14"/>
        <v>64.3</v>
      </c>
      <c r="M113" s="24">
        <f t="shared" si="15"/>
        <v>43234</v>
      </c>
      <c r="N113">
        <f t="shared" si="10"/>
        <v>64.3</v>
      </c>
      <c r="O113" s="25">
        <f t="shared" si="16"/>
        <v>67.5</v>
      </c>
      <c r="P113">
        <f t="shared" si="17"/>
        <v>60.8</v>
      </c>
      <c r="Q113">
        <f t="shared" si="11"/>
        <v>65.3</v>
      </c>
    </row>
    <row r="114" spans="2:17">
      <c r="B114" s="2">
        <v>43231</v>
      </c>
      <c r="C114" s="3">
        <v>66</v>
      </c>
      <c r="D114" s="3">
        <v>66.7</v>
      </c>
      <c r="E114" s="3">
        <v>65</v>
      </c>
      <c r="F114" s="3">
        <v>65.3</v>
      </c>
      <c r="H114" s="8">
        <f t="shared" si="12"/>
        <v>1</v>
      </c>
      <c r="I114" s="8">
        <f t="shared" si="13"/>
        <v>1</v>
      </c>
      <c r="J114" s="8">
        <f t="shared" si="9"/>
        <v>65.3</v>
      </c>
      <c r="K114">
        <f t="shared" si="14"/>
        <v>65.3</v>
      </c>
      <c r="M114" s="24">
        <f t="shared" si="15"/>
        <v>43231</v>
      </c>
      <c r="N114">
        <f t="shared" si="10"/>
        <v>65.3</v>
      </c>
      <c r="O114" s="25">
        <f t="shared" si="16"/>
        <v>67.5</v>
      </c>
      <c r="P114">
        <f t="shared" si="17"/>
        <v>60.4</v>
      </c>
      <c r="Q114">
        <f t="shared" si="11"/>
        <v>65.3</v>
      </c>
    </row>
    <row r="115" spans="2:17">
      <c r="B115" s="2">
        <v>43230</v>
      </c>
      <c r="C115" s="3">
        <v>63.1</v>
      </c>
      <c r="D115" s="3">
        <v>67.5</v>
      </c>
      <c r="E115" s="3">
        <v>62.3</v>
      </c>
      <c r="F115" s="4">
        <v>65.3</v>
      </c>
      <c r="H115" s="8">
        <f t="shared" si="12"/>
        <v>1</v>
      </c>
      <c r="I115" s="8">
        <f t="shared" si="13"/>
        <v>1</v>
      </c>
      <c r="J115" s="8">
        <f t="shared" si="9"/>
        <v>61</v>
      </c>
      <c r="K115">
        <f t="shared" si="14"/>
        <v>65.3</v>
      </c>
      <c r="M115" s="24">
        <f t="shared" si="15"/>
        <v>43230</v>
      </c>
      <c r="N115">
        <f t="shared" si="10"/>
        <v>61</v>
      </c>
      <c r="O115" s="25">
        <f t="shared" si="16"/>
        <v>62.3</v>
      </c>
      <c r="P115">
        <f t="shared" si="17"/>
        <v>59.7</v>
      </c>
      <c r="Q115">
        <f t="shared" si="11"/>
        <v>65.3</v>
      </c>
    </row>
    <row r="116" spans="2:17">
      <c r="B116" s="2">
        <v>43229</v>
      </c>
      <c r="C116" s="3">
        <v>61</v>
      </c>
      <c r="D116" s="3">
        <v>62.3</v>
      </c>
      <c r="E116" s="3">
        <v>60.8</v>
      </c>
      <c r="F116" s="4">
        <v>61.9</v>
      </c>
      <c r="H116" s="8">
        <f t="shared" si="12"/>
        <v>1</v>
      </c>
      <c r="I116" s="8">
        <f t="shared" si="13"/>
        <v>-1</v>
      </c>
      <c r="J116" s="8">
        <f t="shared" si="9"/>
        <v>61</v>
      </c>
      <c r="K116">
        <f t="shared" si="14"/>
        <v>61.9</v>
      </c>
      <c r="M116" s="24">
        <f t="shared" si="15"/>
        <v>43229</v>
      </c>
      <c r="N116">
        <f t="shared" si="10"/>
        <v>61.9</v>
      </c>
      <c r="O116" s="25">
        <f t="shared" si="16"/>
        <v>63.7</v>
      </c>
      <c r="P116">
        <f t="shared" si="17"/>
        <v>59.7</v>
      </c>
      <c r="Q116">
        <f t="shared" si="11"/>
        <v>61</v>
      </c>
    </row>
    <row r="117" spans="2:17">
      <c r="B117" s="2">
        <v>43228</v>
      </c>
      <c r="C117" s="3">
        <v>60.9</v>
      </c>
      <c r="D117" s="3">
        <v>62</v>
      </c>
      <c r="E117" s="3">
        <v>60.4</v>
      </c>
      <c r="F117" s="4">
        <v>61</v>
      </c>
      <c r="H117" s="8">
        <f t="shared" si="12"/>
        <v>1</v>
      </c>
      <c r="I117" s="8">
        <f t="shared" si="13"/>
        <v>-1</v>
      </c>
      <c r="J117" s="8">
        <f t="shared" si="9"/>
        <v>60.5</v>
      </c>
      <c r="K117">
        <f t="shared" si="14"/>
        <v>61</v>
      </c>
      <c r="M117" s="24">
        <f t="shared" si="15"/>
        <v>43228</v>
      </c>
      <c r="N117">
        <f t="shared" si="10"/>
        <v>61</v>
      </c>
      <c r="O117" s="25">
        <f t="shared" si="16"/>
        <v>66.3</v>
      </c>
      <c r="P117">
        <f t="shared" si="17"/>
        <v>59.7</v>
      </c>
      <c r="Q117">
        <f t="shared" si="11"/>
        <v>60.5</v>
      </c>
    </row>
    <row r="118" spans="2:17">
      <c r="B118" s="2">
        <v>43227</v>
      </c>
      <c r="C118" s="3">
        <v>62</v>
      </c>
      <c r="D118" s="3">
        <v>62</v>
      </c>
      <c r="E118" s="3">
        <v>59.7</v>
      </c>
      <c r="F118" s="4">
        <v>60.5</v>
      </c>
      <c r="H118" s="8">
        <f t="shared" si="12"/>
        <v>-1</v>
      </c>
      <c r="I118" s="8">
        <f t="shared" si="13"/>
        <v>-1</v>
      </c>
      <c r="J118" s="8">
        <f t="shared" si="9"/>
        <v>62.5</v>
      </c>
      <c r="K118">
        <f t="shared" si="14"/>
        <v>60.5</v>
      </c>
      <c r="M118" s="24">
        <f t="shared" si="15"/>
        <v>43227</v>
      </c>
      <c r="N118">
        <f t="shared" si="10"/>
        <v>62.5</v>
      </c>
      <c r="O118" s="25">
        <f t="shared" si="16"/>
        <v>67.3</v>
      </c>
      <c r="P118">
        <f t="shared" si="17"/>
        <v>61.3</v>
      </c>
      <c r="Q118">
        <f t="shared" si="11"/>
        <v>60.5</v>
      </c>
    </row>
    <row r="119" spans="2:17">
      <c r="B119" s="2">
        <v>43224</v>
      </c>
      <c r="C119" s="3">
        <v>63.2</v>
      </c>
      <c r="D119" s="3">
        <v>63.7</v>
      </c>
      <c r="E119" s="3">
        <v>61.3</v>
      </c>
      <c r="F119" s="4">
        <v>61.3</v>
      </c>
      <c r="H119" s="8">
        <f t="shared" si="12"/>
        <v>-1</v>
      </c>
      <c r="I119" s="8">
        <f t="shared" si="13"/>
        <v>1</v>
      </c>
      <c r="J119" s="8">
        <f t="shared" si="9"/>
        <v>62.5</v>
      </c>
      <c r="K119">
        <f t="shared" si="14"/>
        <v>61.3</v>
      </c>
      <c r="M119" s="24">
        <f t="shared" si="15"/>
        <v>43224</v>
      </c>
      <c r="N119">
        <f t="shared" si="10"/>
        <v>61.3</v>
      </c>
      <c r="O119" s="25">
        <f t="shared" si="16"/>
        <v>67.3</v>
      </c>
      <c r="P119">
        <f t="shared" si="17"/>
        <v>60.4</v>
      </c>
      <c r="Q119">
        <f t="shared" si="11"/>
        <v>62.5</v>
      </c>
    </row>
    <row r="120" spans="2:17">
      <c r="B120" s="2">
        <v>43223</v>
      </c>
      <c r="C120" s="3">
        <v>63.2</v>
      </c>
      <c r="D120" s="3">
        <v>66.3</v>
      </c>
      <c r="E120" s="3">
        <v>62.5</v>
      </c>
      <c r="F120" s="4">
        <v>62.5</v>
      </c>
      <c r="H120" s="8">
        <f t="shared" si="12"/>
        <v>-1</v>
      </c>
      <c r="I120" s="8">
        <f t="shared" si="13"/>
        <v>1</v>
      </c>
      <c r="J120" s="8">
        <f t="shared" si="9"/>
        <v>64.4</v>
      </c>
      <c r="K120">
        <f t="shared" si="14"/>
        <v>62.5</v>
      </c>
      <c r="M120" s="24">
        <f t="shared" si="15"/>
        <v>43223</v>
      </c>
      <c r="N120">
        <f t="shared" si="10"/>
        <v>62.5</v>
      </c>
      <c r="O120" s="25">
        <f t="shared" si="16"/>
        <v>67.3</v>
      </c>
      <c r="P120">
        <f t="shared" si="17"/>
        <v>57.6</v>
      </c>
      <c r="Q120">
        <f t="shared" si="11"/>
        <v>64.4</v>
      </c>
    </row>
    <row r="121" spans="2:17">
      <c r="B121" s="2">
        <v>43222</v>
      </c>
      <c r="C121" s="3">
        <v>66</v>
      </c>
      <c r="D121" s="3">
        <v>67.3</v>
      </c>
      <c r="E121" s="3">
        <v>64.2</v>
      </c>
      <c r="F121" s="4">
        <v>64.4</v>
      </c>
      <c r="H121" s="8">
        <f t="shared" si="12"/>
        <v>-1</v>
      </c>
      <c r="I121" s="8">
        <f t="shared" si="13"/>
        <v>1</v>
      </c>
      <c r="J121" s="8">
        <f t="shared" si="9"/>
        <v>65.6</v>
      </c>
      <c r="K121">
        <f t="shared" si="14"/>
        <v>64.4</v>
      </c>
      <c r="M121" s="24">
        <f t="shared" si="15"/>
        <v>43222</v>
      </c>
      <c r="N121">
        <f t="shared" si="10"/>
        <v>64.4</v>
      </c>
      <c r="O121" s="25">
        <f t="shared" si="16"/>
        <v>65.6</v>
      </c>
      <c r="P121">
        <f t="shared" si="17"/>
        <v>57.6</v>
      </c>
      <c r="Q121">
        <f t="shared" si="11"/>
        <v>65.6</v>
      </c>
    </row>
    <row r="122" spans="2:17">
      <c r="B122" s="2">
        <v>43220</v>
      </c>
      <c r="C122" s="3">
        <v>61.2</v>
      </c>
      <c r="D122" s="3">
        <v>65.6</v>
      </c>
      <c r="E122" s="3">
        <v>60.4</v>
      </c>
      <c r="F122" s="4">
        <v>65.6</v>
      </c>
      <c r="H122" s="8">
        <f t="shared" si="12"/>
        <v>1</v>
      </c>
      <c r="I122" s="8">
        <f t="shared" si="13"/>
        <v>1</v>
      </c>
      <c r="J122" s="8">
        <f t="shared" si="9"/>
        <v>59.7</v>
      </c>
      <c r="K122">
        <f t="shared" si="14"/>
        <v>65.6</v>
      </c>
      <c r="M122" s="24">
        <f t="shared" si="15"/>
        <v>43220</v>
      </c>
      <c r="N122">
        <f t="shared" si="10"/>
        <v>59.7</v>
      </c>
      <c r="O122" s="25">
        <f t="shared" si="16"/>
        <v>63.2</v>
      </c>
      <c r="P122">
        <f t="shared" si="17"/>
        <v>57.6</v>
      </c>
      <c r="Q122">
        <f t="shared" si="11"/>
        <v>65.6</v>
      </c>
    </row>
    <row r="123" spans="2:17">
      <c r="B123" s="2">
        <v>43217</v>
      </c>
      <c r="C123" s="3">
        <v>59.8</v>
      </c>
      <c r="D123" s="3">
        <v>60.7</v>
      </c>
      <c r="E123" s="3">
        <v>57.6</v>
      </c>
      <c r="F123" s="3">
        <v>59.7</v>
      </c>
      <c r="H123" s="8">
        <f t="shared" si="12"/>
        <v>1</v>
      </c>
      <c r="I123" s="8">
        <f t="shared" si="13"/>
        <v>-1</v>
      </c>
      <c r="J123" s="8">
        <f t="shared" si="9"/>
        <v>59.7</v>
      </c>
      <c r="K123">
        <f t="shared" si="14"/>
        <v>59.7</v>
      </c>
      <c r="M123" s="24">
        <f t="shared" si="15"/>
        <v>43217</v>
      </c>
      <c r="N123">
        <f t="shared" si="10"/>
        <v>59.7</v>
      </c>
      <c r="O123" s="25">
        <f t="shared" si="16"/>
        <v>65</v>
      </c>
      <c r="P123">
        <f t="shared" si="17"/>
        <v>59.6</v>
      </c>
      <c r="Q123">
        <f t="shared" si="11"/>
        <v>59.7</v>
      </c>
    </row>
    <row r="124" spans="2:17">
      <c r="B124" s="2">
        <v>43216</v>
      </c>
      <c r="C124" s="3">
        <v>62.8</v>
      </c>
      <c r="D124" s="3">
        <v>63.2</v>
      </c>
      <c r="E124" s="3">
        <v>59.6</v>
      </c>
      <c r="F124" s="4">
        <v>59.7</v>
      </c>
      <c r="H124" s="8">
        <f t="shared" si="12"/>
        <v>-1</v>
      </c>
      <c r="I124" s="8">
        <f t="shared" si="13"/>
        <v>-1</v>
      </c>
      <c r="J124" s="8">
        <f t="shared" si="9"/>
        <v>61.9</v>
      </c>
      <c r="K124">
        <f t="shared" si="14"/>
        <v>59.7</v>
      </c>
      <c r="M124" s="24">
        <f t="shared" si="15"/>
        <v>43216</v>
      </c>
      <c r="N124">
        <f t="shared" si="10"/>
        <v>61.9</v>
      </c>
      <c r="O124" s="25">
        <f t="shared" si="16"/>
        <v>67.1</v>
      </c>
      <c r="P124">
        <f t="shared" si="17"/>
        <v>60.2</v>
      </c>
      <c r="Q124">
        <f t="shared" si="11"/>
        <v>59.7</v>
      </c>
    </row>
    <row r="125" spans="2:17">
      <c r="B125" s="2">
        <v>43215</v>
      </c>
      <c r="C125" s="3">
        <v>61.1</v>
      </c>
      <c r="D125" s="3">
        <v>62.4</v>
      </c>
      <c r="E125" s="3">
        <v>60.4</v>
      </c>
      <c r="F125" s="4">
        <v>61.9</v>
      </c>
      <c r="H125" s="8">
        <f t="shared" si="12"/>
        <v>1</v>
      </c>
      <c r="I125" s="8">
        <f t="shared" si="13"/>
        <v>-1</v>
      </c>
      <c r="J125" s="8">
        <f t="shared" si="9"/>
        <v>60.9</v>
      </c>
      <c r="K125">
        <f t="shared" si="14"/>
        <v>61.9</v>
      </c>
      <c r="M125" s="24">
        <f t="shared" si="15"/>
        <v>43215</v>
      </c>
      <c r="N125">
        <f t="shared" si="10"/>
        <v>61.9</v>
      </c>
      <c r="O125" s="25">
        <f t="shared" si="16"/>
        <v>67.6</v>
      </c>
      <c r="P125">
        <f t="shared" si="17"/>
        <v>60.2</v>
      </c>
      <c r="Q125">
        <f t="shared" si="11"/>
        <v>60.9</v>
      </c>
    </row>
    <row r="126" spans="2:17">
      <c r="B126" s="2">
        <v>43214</v>
      </c>
      <c r="C126" s="3">
        <v>64.5</v>
      </c>
      <c r="D126" s="3">
        <v>65</v>
      </c>
      <c r="E126" s="3">
        <v>60.2</v>
      </c>
      <c r="F126" s="4">
        <v>60.9</v>
      </c>
      <c r="H126" s="8">
        <f t="shared" si="12"/>
        <v>-1</v>
      </c>
      <c r="I126" s="8">
        <f t="shared" si="13"/>
        <v>-1</v>
      </c>
      <c r="J126" s="8">
        <f t="shared" si="9"/>
        <v>64.8</v>
      </c>
      <c r="K126">
        <f t="shared" si="14"/>
        <v>60.9</v>
      </c>
      <c r="M126" s="24">
        <f t="shared" si="15"/>
        <v>43214</v>
      </c>
      <c r="N126">
        <f t="shared" si="10"/>
        <v>64.8</v>
      </c>
      <c r="O126" s="25">
        <f t="shared" si="16"/>
        <v>67.6</v>
      </c>
      <c r="P126">
        <f t="shared" si="17"/>
        <v>64.1</v>
      </c>
      <c r="Q126">
        <f t="shared" si="11"/>
        <v>60.9</v>
      </c>
    </row>
    <row r="127" spans="2:17">
      <c r="B127" s="2">
        <v>43213</v>
      </c>
      <c r="C127" s="3">
        <v>66.2</v>
      </c>
      <c r="D127" s="3">
        <v>67.1</v>
      </c>
      <c r="E127" s="3">
        <v>64.7</v>
      </c>
      <c r="F127" s="4">
        <v>64.8</v>
      </c>
      <c r="H127" s="8">
        <f t="shared" si="12"/>
        <v>-1</v>
      </c>
      <c r="I127" s="8">
        <f t="shared" si="13"/>
        <v>-1</v>
      </c>
      <c r="J127" s="8">
        <f t="shared" si="9"/>
        <v>66.5</v>
      </c>
      <c r="K127">
        <f t="shared" si="14"/>
        <v>64.8</v>
      </c>
      <c r="M127" s="24">
        <f t="shared" si="15"/>
        <v>43213</v>
      </c>
      <c r="N127">
        <f t="shared" si="10"/>
        <v>66.5</v>
      </c>
      <c r="O127" s="25">
        <f t="shared" si="16"/>
        <v>67.6</v>
      </c>
      <c r="P127">
        <f t="shared" si="17"/>
        <v>62.7</v>
      </c>
      <c r="Q127">
        <f t="shared" si="11"/>
        <v>64.8</v>
      </c>
    </row>
    <row r="128" spans="2:17">
      <c r="B128" s="2">
        <v>43210</v>
      </c>
      <c r="C128" s="3">
        <v>64.3</v>
      </c>
      <c r="D128" s="3">
        <v>67.6</v>
      </c>
      <c r="E128" s="3">
        <v>64.2</v>
      </c>
      <c r="F128" s="4">
        <v>66.5</v>
      </c>
      <c r="H128" s="8">
        <f t="shared" si="12"/>
        <v>1</v>
      </c>
      <c r="I128" s="8">
        <f t="shared" si="13"/>
        <v>-1</v>
      </c>
      <c r="J128" s="8">
        <f t="shared" si="9"/>
        <v>65</v>
      </c>
      <c r="K128">
        <f t="shared" si="14"/>
        <v>66.5</v>
      </c>
      <c r="M128" s="24">
        <f t="shared" si="15"/>
        <v>43210</v>
      </c>
      <c r="N128">
        <f t="shared" si="10"/>
        <v>66.5</v>
      </c>
      <c r="O128" s="25">
        <f t="shared" si="16"/>
        <v>67.9</v>
      </c>
      <c r="P128">
        <f t="shared" si="17"/>
        <v>61.9</v>
      </c>
      <c r="Q128">
        <f t="shared" si="11"/>
        <v>65</v>
      </c>
    </row>
    <row r="129" spans="2:17">
      <c r="B129" s="2">
        <v>43209</v>
      </c>
      <c r="C129" s="3">
        <v>64.8</v>
      </c>
      <c r="D129" s="3">
        <v>66.1</v>
      </c>
      <c r="E129" s="3">
        <v>64.1</v>
      </c>
      <c r="F129" s="4">
        <v>65</v>
      </c>
      <c r="H129" s="8">
        <f t="shared" si="12"/>
        <v>-1</v>
      </c>
      <c r="I129" s="8">
        <f t="shared" si="13"/>
        <v>-1</v>
      </c>
      <c r="J129" s="8">
        <f t="shared" si="9"/>
        <v>65.3</v>
      </c>
      <c r="K129">
        <f t="shared" si="14"/>
        <v>65</v>
      </c>
      <c r="M129" s="24">
        <f t="shared" si="15"/>
        <v>43209</v>
      </c>
      <c r="N129">
        <f t="shared" si="10"/>
        <v>65.3</v>
      </c>
      <c r="O129" s="25">
        <f t="shared" si="16"/>
        <v>70.7</v>
      </c>
      <c r="P129">
        <f t="shared" si="17"/>
        <v>61.9</v>
      </c>
      <c r="Q129">
        <f t="shared" si="11"/>
        <v>65</v>
      </c>
    </row>
    <row r="130" spans="2:17">
      <c r="B130" s="2">
        <v>43208</v>
      </c>
      <c r="C130" s="3">
        <v>64</v>
      </c>
      <c r="D130" s="3">
        <v>65.4</v>
      </c>
      <c r="E130" s="3">
        <v>62.7</v>
      </c>
      <c r="F130" s="4">
        <v>65.3</v>
      </c>
      <c r="H130" s="8">
        <f t="shared" si="12"/>
        <v>1</v>
      </c>
      <c r="I130" s="8">
        <f t="shared" si="13"/>
        <v>-1</v>
      </c>
      <c r="J130" s="8">
        <f t="shared" si="9"/>
        <v>62.7</v>
      </c>
      <c r="K130">
        <f t="shared" si="14"/>
        <v>65.3</v>
      </c>
      <c r="M130" s="24">
        <f t="shared" si="15"/>
        <v>43208</v>
      </c>
      <c r="N130">
        <f t="shared" si="10"/>
        <v>65.3</v>
      </c>
      <c r="O130" s="25">
        <f t="shared" si="16"/>
        <v>72</v>
      </c>
      <c r="P130">
        <f t="shared" si="17"/>
        <v>61.9</v>
      </c>
      <c r="Q130">
        <f t="shared" si="11"/>
        <v>62.7</v>
      </c>
    </row>
    <row r="131" spans="2:17">
      <c r="B131" s="2">
        <v>43207</v>
      </c>
      <c r="C131" s="3">
        <v>67.6</v>
      </c>
      <c r="D131" s="3">
        <v>67.9</v>
      </c>
      <c r="E131" s="3">
        <v>61.9</v>
      </c>
      <c r="F131" s="4">
        <v>62.7</v>
      </c>
      <c r="H131" s="8">
        <f t="shared" si="12"/>
        <v>-1</v>
      </c>
      <c r="I131" s="8">
        <f t="shared" si="13"/>
        <v>-1</v>
      </c>
      <c r="J131" s="8">
        <f t="shared" si="9"/>
        <v>68.6</v>
      </c>
      <c r="K131">
        <f t="shared" si="14"/>
        <v>62.7</v>
      </c>
      <c r="M131" s="24">
        <f t="shared" si="15"/>
        <v>43207</v>
      </c>
      <c r="N131">
        <f t="shared" si="10"/>
        <v>68.6</v>
      </c>
      <c r="O131" s="25">
        <f t="shared" si="16"/>
        <v>73</v>
      </c>
      <c r="P131">
        <f t="shared" si="17"/>
        <v>68.3</v>
      </c>
      <c r="Q131">
        <f t="shared" si="11"/>
        <v>62.7</v>
      </c>
    </row>
    <row r="132" spans="2:17">
      <c r="B132" s="2">
        <v>43206</v>
      </c>
      <c r="C132" s="3">
        <v>70.5</v>
      </c>
      <c r="D132" s="3">
        <v>70.7</v>
      </c>
      <c r="E132" s="3">
        <v>68.3</v>
      </c>
      <c r="F132" s="4">
        <v>68.6</v>
      </c>
      <c r="H132" s="8">
        <f t="shared" si="12"/>
        <v>-1</v>
      </c>
      <c r="I132" s="8">
        <f t="shared" si="13"/>
        <v>-1</v>
      </c>
      <c r="J132" s="8">
        <f t="shared" ref="J132:J195" si="18">IF(OR(AND(I133=1,H132=-1,F132&lt;P132,J133&gt;K133),AND(I133=-1,H132=1,F132&gt;O132,J133&lt;K133)),J133,K133)</f>
        <v>71</v>
      </c>
      <c r="K132">
        <f t="shared" si="14"/>
        <v>68.6</v>
      </c>
      <c r="M132" s="24">
        <f t="shared" si="15"/>
        <v>43206</v>
      </c>
      <c r="N132">
        <f t="shared" ref="N132:N195" si="19">IF(OR(AND(I132=1,K132&lt;J132),AND(I132=-1,K132&gt;J132)),K132,J132)</f>
        <v>71</v>
      </c>
      <c r="O132" s="25">
        <f t="shared" si="16"/>
        <v>74.3</v>
      </c>
      <c r="P132">
        <f t="shared" si="17"/>
        <v>70.6</v>
      </c>
      <c r="Q132">
        <f t="shared" ref="Q132:Q195" si="20">IF(N132=K132,J132,K132)</f>
        <v>68.6</v>
      </c>
    </row>
    <row r="133" spans="2:17">
      <c r="B133" s="2">
        <v>43203</v>
      </c>
      <c r="C133" s="3">
        <v>71.6</v>
      </c>
      <c r="D133" s="3">
        <v>72</v>
      </c>
      <c r="E133" s="3">
        <v>70.6</v>
      </c>
      <c r="F133" s="4">
        <v>71</v>
      </c>
      <c r="H133" s="8">
        <f t="shared" ref="H133:H196" si="21">IF(F133&gt;=F134,1,-1)</f>
        <v>-1</v>
      </c>
      <c r="I133" s="8">
        <f t="shared" ref="I133:I196" si="22">IF(OR(AND(I134&gt;=0,F133&gt;=MIN(E134:E136)),AND(I134=-1,F133&gt;=MAX(D134:D136))),1,-1)</f>
        <v>-1</v>
      </c>
      <c r="J133" s="8">
        <f t="shared" si="18"/>
        <v>71.2</v>
      </c>
      <c r="K133">
        <f t="shared" ref="K133:K196" si="23">F133</f>
        <v>71</v>
      </c>
      <c r="M133" s="24">
        <f t="shared" ref="M133:M196" si="24">B133</f>
        <v>43203</v>
      </c>
      <c r="N133">
        <f t="shared" si="19"/>
        <v>71.2</v>
      </c>
      <c r="O133" s="25">
        <f t="shared" ref="O133:O196" si="25">MAX(D134:D136)</f>
        <v>78.2</v>
      </c>
      <c r="P133">
        <f t="shared" ref="P133:P196" si="26">MIN(E134:E136)</f>
        <v>70.8</v>
      </c>
      <c r="Q133">
        <f t="shared" si="20"/>
        <v>71</v>
      </c>
    </row>
    <row r="134" spans="2:17">
      <c r="B134" s="2">
        <v>43202</v>
      </c>
      <c r="C134" s="3">
        <v>73</v>
      </c>
      <c r="D134" s="3">
        <v>73</v>
      </c>
      <c r="E134" s="3">
        <v>70.8</v>
      </c>
      <c r="F134" s="4">
        <v>71.2</v>
      </c>
      <c r="H134" s="8">
        <f t="shared" si="21"/>
        <v>-1</v>
      </c>
      <c r="I134" s="8">
        <f t="shared" si="22"/>
        <v>-1</v>
      </c>
      <c r="J134" s="8">
        <f t="shared" si="18"/>
        <v>73.4</v>
      </c>
      <c r="K134">
        <f t="shared" si="23"/>
        <v>71.2</v>
      </c>
      <c r="M134" s="24">
        <f t="shared" si="24"/>
        <v>43202</v>
      </c>
      <c r="N134">
        <f t="shared" si="19"/>
        <v>73.4</v>
      </c>
      <c r="O134" s="25">
        <f t="shared" si="25"/>
        <v>79.6</v>
      </c>
      <c r="P134">
        <f t="shared" si="26"/>
        <v>73</v>
      </c>
      <c r="Q134">
        <f t="shared" si="20"/>
        <v>71.2</v>
      </c>
    </row>
    <row r="135" spans="2:17">
      <c r="B135" s="2">
        <v>43201</v>
      </c>
      <c r="C135" s="3">
        <v>74</v>
      </c>
      <c r="D135" s="3">
        <v>74.3</v>
      </c>
      <c r="E135" s="3">
        <v>73.2</v>
      </c>
      <c r="F135" s="4">
        <v>73.4</v>
      </c>
      <c r="H135" s="8">
        <f t="shared" si="21"/>
        <v>1</v>
      </c>
      <c r="I135" s="8">
        <f t="shared" si="22"/>
        <v>-1</v>
      </c>
      <c r="J135" s="8">
        <f t="shared" si="18"/>
        <v>73</v>
      </c>
      <c r="K135">
        <f t="shared" si="23"/>
        <v>73.4</v>
      </c>
      <c r="M135" s="24">
        <f t="shared" si="24"/>
        <v>43201</v>
      </c>
      <c r="N135">
        <f t="shared" si="19"/>
        <v>73.4</v>
      </c>
      <c r="O135" s="25">
        <f t="shared" si="25"/>
        <v>79.6</v>
      </c>
      <c r="P135">
        <f t="shared" si="26"/>
        <v>73</v>
      </c>
      <c r="Q135">
        <f t="shared" si="20"/>
        <v>73</v>
      </c>
    </row>
    <row r="136" spans="2:17">
      <c r="B136" s="2">
        <v>43200</v>
      </c>
      <c r="C136" s="3">
        <v>78</v>
      </c>
      <c r="D136" s="3">
        <v>78.2</v>
      </c>
      <c r="E136" s="3">
        <v>73</v>
      </c>
      <c r="F136" s="4">
        <v>73</v>
      </c>
      <c r="H136" s="8">
        <f t="shared" si="21"/>
        <v>-1</v>
      </c>
      <c r="I136" s="8">
        <f t="shared" si="22"/>
        <v>-1</v>
      </c>
      <c r="J136" s="8">
        <f t="shared" si="18"/>
        <v>78.6</v>
      </c>
      <c r="K136">
        <f t="shared" si="23"/>
        <v>73</v>
      </c>
      <c r="M136" s="24">
        <f t="shared" si="24"/>
        <v>43200</v>
      </c>
      <c r="N136">
        <f t="shared" si="19"/>
        <v>78.6</v>
      </c>
      <c r="O136" s="25">
        <f t="shared" si="25"/>
        <v>79.6</v>
      </c>
      <c r="P136">
        <f t="shared" si="26"/>
        <v>73.5</v>
      </c>
      <c r="Q136">
        <f t="shared" si="20"/>
        <v>73</v>
      </c>
    </row>
    <row r="137" spans="2:17">
      <c r="B137" s="2">
        <v>43199</v>
      </c>
      <c r="C137" s="3">
        <v>79.5</v>
      </c>
      <c r="D137" s="3">
        <v>79.6</v>
      </c>
      <c r="E137" s="3">
        <v>78</v>
      </c>
      <c r="F137" s="4">
        <v>78.6</v>
      </c>
      <c r="H137" s="8">
        <f t="shared" si="21"/>
        <v>1</v>
      </c>
      <c r="I137" s="8">
        <f t="shared" si="22"/>
        <v>1</v>
      </c>
      <c r="J137" s="8">
        <f t="shared" si="18"/>
        <v>77.6</v>
      </c>
      <c r="K137">
        <f t="shared" si="23"/>
        <v>78.6</v>
      </c>
      <c r="M137" s="24">
        <f t="shared" si="24"/>
        <v>43199</v>
      </c>
      <c r="N137">
        <f t="shared" si="19"/>
        <v>77.6</v>
      </c>
      <c r="O137" s="25">
        <f t="shared" si="25"/>
        <v>79.8</v>
      </c>
      <c r="P137">
        <f t="shared" si="26"/>
        <v>73.5</v>
      </c>
      <c r="Q137">
        <f t="shared" si="20"/>
        <v>78.6</v>
      </c>
    </row>
    <row r="138" spans="2:17">
      <c r="B138" s="2">
        <v>43193</v>
      </c>
      <c r="C138" s="3">
        <v>75.1</v>
      </c>
      <c r="D138" s="3">
        <v>77.8</v>
      </c>
      <c r="E138" s="3">
        <v>73.5</v>
      </c>
      <c r="F138" s="4">
        <v>77.6</v>
      </c>
      <c r="H138" s="8">
        <f t="shared" si="21"/>
        <v>1</v>
      </c>
      <c r="I138" s="8">
        <f t="shared" si="22"/>
        <v>1</v>
      </c>
      <c r="J138" s="8">
        <f t="shared" si="18"/>
        <v>75.2</v>
      </c>
      <c r="K138">
        <f t="shared" si="23"/>
        <v>77.6</v>
      </c>
      <c r="M138" s="24">
        <f t="shared" si="24"/>
        <v>43193</v>
      </c>
      <c r="N138">
        <f t="shared" si="19"/>
        <v>75.2</v>
      </c>
      <c r="O138" s="25">
        <f t="shared" si="25"/>
        <v>79.8</v>
      </c>
      <c r="P138">
        <f t="shared" si="26"/>
        <v>74.8</v>
      </c>
      <c r="Q138">
        <f t="shared" si="20"/>
        <v>77.6</v>
      </c>
    </row>
    <row r="139" spans="2:17">
      <c r="B139" s="2">
        <v>43192</v>
      </c>
      <c r="C139" s="3">
        <v>78.6</v>
      </c>
      <c r="D139" s="3">
        <v>78.6</v>
      </c>
      <c r="E139" s="3">
        <v>74.8</v>
      </c>
      <c r="F139" s="4">
        <v>75.2</v>
      </c>
      <c r="H139" s="8">
        <f t="shared" si="21"/>
        <v>-1</v>
      </c>
      <c r="I139" s="8">
        <f t="shared" si="22"/>
        <v>1</v>
      </c>
      <c r="J139" s="8">
        <f t="shared" si="18"/>
        <v>77.8</v>
      </c>
      <c r="K139">
        <f t="shared" si="23"/>
        <v>75.2</v>
      </c>
      <c r="M139" s="24">
        <f t="shared" si="24"/>
        <v>43192</v>
      </c>
      <c r="N139">
        <f t="shared" si="19"/>
        <v>75.2</v>
      </c>
      <c r="O139" s="25">
        <f t="shared" si="25"/>
        <v>79.8</v>
      </c>
      <c r="P139">
        <f t="shared" si="26"/>
        <v>74.9</v>
      </c>
      <c r="Q139">
        <f t="shared" si="20"/>
        <v>77.8</v>
      </c>
    </row>
    <row r="140" spans="2:17">
      <c r="B140" s="2">
        <v>43190</v>
      </c>
      <c r="C140" s="3">
        <v>78.8</v>
      </c>
      <c r="D140" s="3">
        <v>79.8</v>
      </c>
      <c r="E140" s="3">
        <v>77.4</v>
      </c>
      <c r="F140" s="4">
        <v>77.8</v>
      </c>
      <c r="H140" s="8">
        <f t="shared" si="21"/>
        <v>-1</v>
      </c>
      <c r="I140" s="8">
        <f t="shared" si="22"/>
        <v>1</v>
      </c>
      <c r="J140" s="8">
        <f t="shared" si="18"/>
        <v>77.9</v>
      </c>
      <c r="K140">
        <f t="shared" si="23"/>
        <v>77.8</v>
      </c>
      <c r="M140" s="24">
        <f t="shared" si="24"/>
        <v>43190</v>
      </c>
      <c r="N140">
        <f t="shared" si="19"/>
        <v>77.8</v>
      </c>
      <c r="O140" s="25">
        <f t="shared" si="25"/>
        <v>78.5</v>
      </c>
      <c r="P140">
        <f t="shared" si="26"/>
        <v>74.6</v>
      </c>
      <c r="Q140">
        <f t="shared" si="20"/>
        <v>77.9</v>
      </c>
    </row>
    <row r="141" spans="2:17">
      <c r="B141" s="2">
        <v>43189</v>
      </c>
      <c r="C141" s="3">
        <v>76.6</v>
      </c>
      <c r="D141" s="3">
        <v>78.5</v>
      </c>
      <c r="E141" s="3">
        <v>76.2</v>
      </c>
      <c r="F141" s="4">
        <v>77.9</v>
      </c>
      <c r="H141" s="8">
        <f t="shared" si="21"/>
        <v>1</v>
      </c>
      <c r="I141" s="8">
        <f t="shared" si="22"/>
        <v>1</v>
      </c>
      <c r="J141" s="8">
        <f t="shared" si="18"/>
        <v>75.3</v>
      </c>
      <c r="K141">
        <f t="shared" si="23"/>
        <v>77.9</v>
      </c>
      <c r="M141" s="24">
        <f t="shared" si="24"/>
        <v>43189</v>
      </c>
      <c r="N141">
        <f t="shared" si="19"/>
        <v>75.3</v>
      </c>
      <c r="O141" s="25">
        <f t="shared" si="25"/>
        <v>77.3</v>
      </c>
      <c r="P141">
        <f t="shared" si="26"/>
        <v>74.6</v>
      </c>
      <c r="Q141">
        <f t="shared" si="20"/>
        <v>77.9</v>
      </c>
    </row>
    <row r="142" spans="2:17">
      <c r="B142" s="2">
        <v>43188</v>
      </c>
      <c r="C142" s="3">
        <v>76</v>
      </c>
      <c r="D142" s="3">
        <v>76.1</v>
      </c>
      <c r="E142" s="3">
        <v>74.9</v>
      </c>
      <c r="F142" s="4">
        <v>75.4</v>
      </c>
      <c r="H142" s="8">
        <f t="shared" si="21"/>
        <v>1</v>
      </c>
      <c r="I142" s="8">
        <f t="shared" si="22"/>
        <v>-1</v>
      </c>
      <c r="J142" s="8">
        <f t="shared" si="18"/>
        <v>75.3</v>
      </c>
      <c r="K142">
        <f t="shared" si="23"/>
        <v>75.4</v>
      </c>
      <c r="M142" s="24">
        <f t="shared" si="24"/>
        <v>43188</v>
      </c>
      <c r="N142">
        <f t="shared" si="19"/>
        <v>75.4</v>
      </c>
      <c r="O142" s="25">
        <f t="shared" si="25"/>
        <v>77.3</v>
      </c>
      <c r="P142">
        <f t="shared" si="26"/>
        <v>72.4</v>
      </c>
      <c r="Q142">
        <f t="shared" si="20"/>
        <v>75.3</v>
      </c>
    </row>
    <row r="143" spans="2:17">
      <c r="B143" s="2">
        <v>43187</v>
      </c>
      <c r="C143" s="3">
        <v>75.9</v>
      </c>
      <c r="D143" s="3">
        <v>76.7</v>
      </c>
      <c r="E143" s="3">
        <v>74.6</v>
      </c>
      <c r="F143" s="4">
        <v>75.3</v>
      </c>
      <c r="H143" s="8">
        <f t="shared" si="21"/>
        <v>-1</v>
      </c>
      <c r="I143" s="8">
        <f t="shared" si="22"/>
        <v>-1</v>
      </c>
      <c r="J143" s="8">
        <f t="shared" si="18"/>
        <v>75.5</v>
      </c>
      <c r="K143">
        <f t="shared" si="23"/>
        <v>75.3</v>
      </c>
      <c r="M143" s="24">
        <f t="shared" si="24"/>
        <v>43187</v>
      </c>
      <c r="N143">
        <f t="shared" si="19"/>
        <v>75.5</v>
      </c>
      <c r="O143" s="25">
        <f t="shared" si="25"/>
        <v>77.3</v>
      </c>
      <c r="P143">
        <f t="shared" si="26"/>
        <v>70.5</v>
      </c>
      <c r="Q143">
        <f t="shared" si="20"/>
        <v>75.3</v>
      </c>
    </row>
    <row r="144" spans="2:17">
      <c r="B144" s="2">
        <v>43186</v>
      </c>
      <c r="C144" s="3">
        <v>77.2</v>
      </c>
      <c r="D144" s="3">
        <v>77.3</v>
      </c>
      <c r="E144" s="3">
        <v>75.2</v>
      </c>
      <c r="F144" s="4">
        <v>75.5</v>
      </c>
      <c r="H144" s="8">
        <f t="shared" si="21"/>
        <v>1</v>
      </c>
      <c r="I144" s="8">
        <f t="shared" si="22"/>
        <v>-1</v>
      </c>
      <c r="J144" s="8">
        <f t="shared" si="18"/>
        <v>75.4</v>
      </c>
      <c r="K144">
        <f t="shared" si="23"/>
        <v>75.5</v>
      </c>
      <c r="M144" s="24">
        <f t="shared" si="24"/>
        <v>43186</v>
      </c>
      <c r="N144">
        <f t="shared" si="19"/>
        <v>75.5</v>
      </c>
      <c r="O144" s="25">
        <f t="shared" si="25"/>
        <v>76.4</v>
      </c>
      <c r="P144">
        <f t="shared" si="26"/>
        <v>70.5</v>
      </c>
      <c r="Q144">
        <f t="shared" si="20"/>
        <v>75.4</v>
      </c>
    </row>
    <row r="145" spans="2:17">
      <c r="B145" s="2">
        <v>43185</v>
      </c>
      <c r="C145" s="3">
        <v>73</v>
      </c>
      <c r="D145" s="3">
        <v>75.4</v>
      </c>
      <c r="E145" s="3">
        <v>72.4</v>
      </c>
      <c r="F145" s="4">
        <v>75.4</v>
      </c>
      <c r="H145" s="8">
        <f t="shared" si="21"/>
        <v>1</v>
      </c>
      <c r="I145" s="8">
        <f t="shared" si="22"/>
        <v>-1</v>
      </c>
      <c r="J145" s="8">
        <f t="shared" si="18"/>
        <v>72.2</v>
      </c>
      <c r="K145">
        <f t="shared" si="23"/>
        <v>75.4</v>
      </c>
      <c r="M145" s="24">
        <f t="shared" si="24"/>
        <v>43185</v>
      </c>
      <c r="N145">
        <f t="shared" si="19"/>
        <v>75.4</v>
      </c>
      <c r="O145" s="25">
        <f t="shared" si="25"/>
        <v>76.7</v>
      </c>
      <c r="P145">
        <f t="shared" si="26"/>
        <v>70.5</v>
      </c>
      <c r="Q145">
        <f t="shared" si="20"/>
        <v>72.2</v>
      </c>
    </row>
    <row r="146" spans="2:17">
      <c r="B146" s="2">
        <v>43182</v>
      </c>
      <c r="C146" s="3">
        <v>71.3</v>
      </c>
      <c r="D146" s="3">
        <v>73</v>
      </c>
      <c r="E146" s="3">
        <v>70.5</v>
      </c>
      <c r="F146" s="4">
        <v>72.2</v>
      </c>
      <c r="H146" s="8">
        <f t="shared" si="21"/>
        <v>-1</v>
      </c>
      <c r="I146" s="8">
        <f t="shared" si="22"/>
        <v>-1</v>
      </c>
      <c r="J146" s="8">
        <f t="shared" si="18"/>
        <v>73.9</v>
      </c>
      <c r="K146">
        <f t="shared" si="23"/>
        <v>72.2</v>
      </c>
      <c r="M146" s="24">
        <f t="shared" si="24"/>
        <v>43182</v>
      </c>
      <c r="N146">
        <f t="shared" si="19"/>
        <v>73.9</v>
      </c>
      <c r="O146" s="25">
        <f t="shared" si="25"/>
        <v>77.4</v>
      </c>
      <c r="P146">
        <f t="shared" si="26"/>
        <v>73.6</v>
      </c>
      <c r="Q146">
        <f t="shared" si="20"/>
        <v>72.2</v>
      </c>
    </row>
    <row r="147" spans="2:17">
      <c r="B147" s="2">
        <v>43181</v>
      </c>
      <c r="C147" s="3">
        <v>76.3</v>
      </c>
      <c r="D147" s="3">
        <v>76.4</v>
      </c>
      <c r="E147" s="3">
        <v>73.6</v>
      </c>
      <c r="F147" s="4">
        <v>73.9</v>
      </c>
      <c r="H147" s="8">
        <f t="shared" si="21"/>
        <v>-1</v>
      </c>
      <c r="I147" s="8">
        <f t="shared" si="22"/>
        <v>-1</v>
      </c>
      <c r="J147" s="8">
        <f t="shared" si="18"/>
        <v>75</v>
      </c>
      <c r="K147">
        <f t="shared" si="23"/>
        <v>73.9</v>
      </c>
      <c r="M147" s="24">
        <f t="shared" si="24"/>
        <v>43181</v>
      </c>
      <c r="N147">
        <f t="shared" si="19"/>
        <v>75</v>
      </c>
      <c r="O147" s="25">
        <f t="shared" si="25"/>
        <v>78.6</v>
      </c>
      <c r="P147">
        <f t="shared" si="26"/>
        <v>75</v>
      </c>
      <c r="Q147">
        <f t="shared" si="20"/>
        <v>73.9</v>
      </c>
    </row>
    <row r="148" spans="2:17">
      <c r="B148" s="2">
        <v>43180</v>
      </c>
      <c r="C148" s="3">
        <v>76.5</v>
      </c>
      <c r="D148" s="3">
        <v>76.7</v>
      </c>
      <c r="E148" s="3">
        <v>75</v>
      </c>
      <c r="F148" s="4">
        <v>75</v>
      </c>
      <c r="H148" s="8">
        <f t="shared" si="21"/>
        <v>-1</v>
      </c>
      <c r="I148" s="8">
        <f t="shared" si="22"/>
        <v>-1</v>
      </c>
      <c r="J148" s="8">
        <f t="shared" si="18"/>
        <v>77.6</v>
      </c>
      <c r="K148">
        <f t="shared" si="23"/>
        <v>75</v>
      </c>
      <c r="M148" s="24">
        <f t="shared" si="24"/>
        <v>43180</v>
      </c>
      <c r="N148">
        <f t="shared" si="19"/>
        <v>77.6</v>
      </c>
      <c r="O148" s="25">
        <f t="shared" si="25"/>
        <v>80</v>
      </c>
      <c r="P148">
        <f t="shared" si="26"/>
        <v>76.2</v>
      </c>
      <c r="Q148">
        <f t="shared" si="20"/>
        <v>75</v>
      </c>
    </row>
    <row r="149" spans="2:17">
      <c r="B149" s="2">
        <v>43179</v>
      </c>
      <c r="C149" s="3">
        <v>77</v>
      </c>
      <c r="D149" s="3">
        <v>77.4</v>
      </c>
      <c r="E149" s="3">
        <v>76.2</v>
      </c>
      <c r="F149" s="4">
        <v>76.2</v>
      </c>
      <c r="H149" s="8">
        <f t="shared" si="21"/>
        <v>-1</v>
      </c>
      <c r="I149" s="8">
        <f t="shared" si="22"/>
        <v>1</v>
      </c>
      <c r="J149" s="8">
        <f t="shared" si="18"/>
        <v>77.6</v>
      </c>
      <c r="K149">
        <f t="shared" si="23"/>
        <v>76.2</v>
      </c>
      <c r="M149" s="24">
        <f t="shared" si="24"/>
        <v>43179</v>
      </c>
      <c r="N149">
        <f t="shared" si="19"/>
        <v>76.2</v>
      </c>
      <c r="O149" s="25">
        <f t="shared" si="25"/>
        <v>80</v>
      </c>
      <c r="P149">
        <f t="shared" si="26"/>
        <v>74.5</v>
      </c>
      <c r="Q149">
        <f t="shared" si="20"/>
        <v>77.6</v>
      </c>
    </row>
    <row r="150" spans="2:17">
      <c r="B150" s="2">
        <v>43178</v>
      </c>
      <c r="C150" s="3">
        <v>78</v>
      </c>
      <c r="D150" s="3">
        <v>78.6</v>
      </c>
      <c r="E150" s="3">
        <v>77.2</v>
      </c>
      <c r="F150" s="4">
        <v>77.6</v>
      </c>
      <c r="H150" s="8">
        <f t="shared" si="21"/>
        <v>1</v>
      </c>
      <c r="I150" s="8">
        <f t="shared" si="22"/>
        <v>1</v>
      </c>
      <c r="J150" s="8">
        <f t="shared" si="18"/>
        <v>77.1</v>
      </c>
      <c r="K150">
        <f t="shared" si="23"/>
        <v>77.6</v>
      </c>
      <c r="M150" s="24">
        <f t="shared" si="24"/>
        <v>43178</v>
      </c>
      <c r="N150">
        <f t="shared" si="19"/>
        <v>77.1</v>
      </c>
      <c r="O150" s="25">
        <f t="shared" si="25"/>
        <v>80</v>
      </c>
      <c r="P150">
        <f t="shared" si="26"/>
        <v>74</v>
      </c>
      <c r="Q150">
        <f t="shared" si="20"/>
        <v>77.6</v>
      </c>
    </row>
    <row r="151" spans="2:17">
      <c r="B151" s="2">
        <v>43175</v>
      </c>
      <c r="C151" s="3">
        <v>77</v>
      </c>
      <c r="D151" s="3">
        <v>80</v>
      </c>
      <c r="E151" s="3">
        <v>76.7</v>
      </c>
      <c r="F151" s="4">
        <v>77.1</v>
      </c>
      <c r="H151" s="8">
        <f t="shared" si="21"/>
        <v>1</v>
      </c>
      <c r="I151" s="8">
        <f t="shared" si="22"/>
        <v>1</v>
      </c>
      <c r="J151" s="8">
        <f t="shared" si="18"/>
        <v>74.6</v>
      </c>
      <c r="K151">
        <f t="shared" si="23"/>
        <v>77.1</v>
      </c>
      <c r="M151" s="24">
        <f t="shared" si="24"/>
        <v>43175</v>
      </c>
      <c r="N151">
        <f t="shared" si="19"/>
        <v>74.6</v>
      </c>
      <c r="O151" s="25">
        <f t="shared" si="25"/>
        <v>75.8</v>
      </c>
      <c r="P151">
        <f t="shared" si="26"/>
        <v>73.8</v>
      </c>
      <c r="Q151">
        <f t="shared" si="20"/>
        <v>77.1</v>
      </c>
    </row>
    <row r="152" spans="2:17">
      <c r="B152" s="2">
        <v>43174</v>
      </c>
      <c r="C152" s="3">
        <v>75</v>
      </c>
      <c r="D152" s="3">
        <v>75.5</v>
      </c>
      <c r="E152" s="3">
        <v>74.5</v>
      </c>
      <c r="F152" s="4">
        <v>74.6</v>
      </c>
      <c r="H152" s="8">
        <f t="shared" si="21"/>
        <v>1</v>
      </c>
      <c r="I152" s="8">
        <f t="shared" si="22"/>
        <v>1</v>
      </c>
      <c r="J152" s="8">
        <f t="shared" si="18"/>
        <v>74.5</v>
      </c>
      <c r="K152">
        <f t="shared" si="23"/>
        <v>74.6</v>
      </c>
      <c r="M152" s="24">
        <f t="shared" si="24"/>
        <v>43174</v>
      </c>
      <c r="N152">
        <f t="shared" si="19"/>
        <v>74.5</v>
      </c>
      <c r="O152" s="25">
        <f t="shared" si="25"/>
        <v>77.5</v>
      </c>
      <c r="P152">
        <f t="shared" si="26"/>
        <v>73.7</v>
      </c>
      <c r="Q152">
        <f t="shared" si="20"/>
        <v>74.6</v>
      </c>
    </row>
    <row r="153" spans="2:17">
      <c r="B153" s="2">
        <v>43173</v>
      </c>
      <c r="C153" s="3">
        <v>74.5</v>
      </c>
      <c r="D153" s="3">
        <v>75.7</v>
      </c>
      <c r="E153" s="3">
        <v>74</v>
      </c>
      <c r="F153" s="4">
        <v>74.5</v>
      </c>
      <c r="H153" s="8">
        <f t="shared" si="21"/>
        <v>1</v>
      </c>
      <c r="I153" s="8">
        <f t="shared" si="22"/>
        <v>1</v>
      </c>
      <c r="J153" s="8">
        <f t="shared" si="18"/>
        <v>74</v>
      </c>
      <c r="K153">
        <f t="shared" si="23"/>
        <v>74.5</v>
      </c>
      <c r="M153" s="24">
        <f t="shared" si="24"/>
        <v>43173</v>
      </c>
      <c r="N153">
        <f t="shared" si="19"/>
        <v>74</v>
      </c>
      <c r="O153" s="25">
        <f t="shared" si="25"/>
        <v>77.5</v>
      </c>
      <c r="P153">
        <f t="shared" si="26"/>
        <v>70.8</v>
      </c>
      <c r="Q153">
        <f t="shared" si="20"/>
        <v>74.5</v>
      </c>
    </row>
    <row r="154" spans="2:17">
      <c r="B154" s="2">
        <v>43172</v>
      </c>
      <c r="C154" s="3">
        <v>75</v>
      </c>
      <c r="D154" s="3">
        <v>75.8</v>
      </c>
      <c r="E154" s="3">
        <v>73.8</v>
      </c>
      <c r="F154" s="4">
        <v>74</v>
      </c>
      <c r="H154" s="8">
        <f t="shared" si="21"/>
        <v>-1</v>
      </c>
      <c r="I154" s="8">
        <f t="shared" si="22"/>
        <v>1</v>
      </c>
      <c r="J154" s="8">
        <f t="shared" si="18"/>
        <v>74.3</v>
      </c>
      <c r="K154">
        <f t="shared" si="23"/>
        <v>74</v>
      </c>
      <c r="M154" s="24">
        <f t="shared" si="24"/>
        <v>43172</v>
      </c>
      <c r="N154">
        <f t="shared" si="19"/>
        <v>74</v>
      </c>
      <c r="O154" s="25">
        <f t="shared" si="25"/>
        <v>77.5</v>
      </c>
      <c r="P154">
        <f t="shared" si="26"/>
        <v>69.7</v>
      </c>
      <c r="Q154">
        <f t="shared" si="20"/>
        <v>74.3</v>
      </c>
    </row>
    <row r="155" spans="2:17">
      <c r="B155" s="2">
        <v>43171</v>
      </c>
      <c r="C155" s="3">
        <v>75</v>
      </c>
      <c r="D155" s="3">
        <v>77.5</v>
      </c>
      <c r="E155" s="3">
        <v>73.7</v>
      </c>
      <c r="F155" s="4">
        <v>74.3</v>
      </c>
      <c r="H155" s="8">
        <f t="shared" si="21"/>
        <v>1</v>
      </c>
      <c r="I155" s="8">
        <f t="shared" si="22"/>
        <v>1</v>
      </c>
      <c r="J155" s="8">
        <f t="shared" si="18"/>
        <v>70.8</v>
      </c>
      <c r="K155">
        <f t="shared" si="23"/>
        <v>74.3</v>
      </c>
      <c r="M155" s="24">
        <f t="shared" si="24"/>
        <v>43171</v>
      </c>
      <c r="N155">
        <f t="shared" si="19"/>
        <v>70.8</v>
      </c>
      <c r="O155" s="25">
        <f t="shared" si="25"/>
        <v>71.9</v>
      </c>
      <c r="P155">
        <f t="shared" si="26"/>
        <v>69.4</v>
      </c>
      <c r="Q155">
        <f t="shared" si="20"/>
        <v>74.3</v>
      </c>
    </row>
    <row r="156" spans="2:17">
      <c r="B156" s="2">
        <v>43168</v>
      </c>
      <c r="C156" s="3">
        <v>71.1</v>
      </c>
      <c r="D156" s="3">
        <v>71.9</v>
      </c>
      <c r="E156" s="3">
        <v>70.8</v>
      </c>
      <c r="F156" s="4">
        <v>71.1</v>
      </c>
      <c r="H156" s="8">
        <f t="shared" si="21"/>
        <v>1</v>
      </c>
      <c r="I156" s="8">
        <f t="shared" si="22"/>
        <v>-1</v>
      </c>
      <c r="J156" s="8">
        <f t="shared" si="18"/>
        <v>70.8</v>
      </c>
      <c r="K156">
        <f t="shared" si="23"/>
        <v>71.1</v>
      </c>
      <c r="M156" s="24">
        <f t="shared" si="24"/>
        <v>43168</v>
      </c>
      <c r="N156">
        <f t="shared" si="19"/>
        <v>71.1</v>
      </c>
      <c r="O156" s="25">
        <f t="shared" si="25"/>
        <v>71.6</v>
      </c>
      <c r="P156">
        <f t="shared" si="26"/>
        <v>69.2</v>
      </c>
      <c r="Q156">
        <f t="shared" si="20"/>
        <v>70.8</v>
      </c>
    </row>
    <row r="157" spans="2:17">
      <c r="B157" s="2">
        <v>43167</v>
      </c>
      <c r="C157" s="3">
        <v>70</v>
      </c>
      <c r="D157" s="3">
        <v>71</v>
      </c>
      <c r="E157" s="3">
        <v>69.7</v>
      </c>
      <c r="F157" s="4">
        <v>70.8</v>
      </c>
      <c r="H157" s="8">
        <f t="shared" si="21"/>
        <v>1</v>
      </c>
      <c r="I157" s="8">
        <f t="shared" si="22"/>
        <v>-1</v>
      </c>
      <c r="J157" s="8">
        <f t="shared" si="18"/>
        <v>69.4</v>
      </c>
      <c r="K157">
        <f t="shared" si="23"/>
        <v>70.8</v>
      </c>
      <c r="M157" s="24">
        <f t="shared" si="24"/>
        <v>43167</v>
      </c>
      <c r="N157">
        <f t="shared" si="19"/>
        <v>70.8</v>
      </c>
      <c r="O157" s="25">
        <f t="shared" si="25"/>
        <v>72.8</v>
      </c>
      <c r="P157">
        <f t="shared" si="26"/>
        <v>69.2</v>
      </c>
      <c r="Q157">
        <f t="shared" si="20"/>
        <v>69.4</v>
      </c>
    </row>
    <row r="158" spans="2:17">
      <c r="B158" s="2">
        <v>43166</v>
      </c>
      <c r="C158" s="3">
        <v>69.7</v>
      </c>
      <c r="D158" s="3">
        <v>71.2</v>
      </c>
      <c r="E158" s="3">
        <v>69.4</v>
      </c>
      <c r="F158" s="4">
        <v>69.4</v>
      </c>
      <c r="H158" s="8">
        <f t="shared" si="21"/>
        <v>-1</v>
      </c>
      <c r="I158" s="8">
        <f t="shared" si="22"/>
        <v>-1</v>
      </c>
      <c r="J158" s="8">
        <f t="shared" si="18"/>
        <v>70.3</v>
      </c>
      <c r="K158">
        <f t="shared" si="23"/>
        <v>69.4</v>
      </c>
      <c r="M158" s="24">
        <f t="shared" si="24"/>
        <v>43166</v>
      </c>
      <c r="N158">
        <f t="shared" si="19"/>
        <v>70.3</v>
      </c>
      <c r="O158" s="25">
        <f t="shared" si="25"/>
        <v>73.9</v>
      </c>
      <c r="P158">
        <f t="shared" si="26"/>
        <v>69.2</v>
      </c>
      <c r="Q158">
        <f t="shared" si="20"/>
        <v>69.4</v>
      </c>
    </row>
    <row r="159" spans="2:17">
      <c r="B159" s="2">
        <v>43165</v>
      </c>
      <c r="C159" s="3">
        <v>71.3</v>
      </c>
      <c r="D159" s="3">
        <v>71.6</v>
      </c>
      <c r="E159" s="3">
        <v>69.2</v>
      </c>
      <c r="F159" s="4">
        <v>70.3</v>
      </c>
      <c r="H159" s="8">
        <f t="shared" si="21"/>
        <v>-1</v>
      </c>
      <c r="I159" s="8">
        <f t="shared" si="22"/>
        <v>-1</v>
      </c>
      <c r="J159" s="8">
        <f t="shared" si="18"/>
        <v>70.7</v>
      </c>
      <c r="K159">
        <f t="shared" si="23"/>
        <v>70.3</v>
      </c>
      <c r="M159" s="24">
        <f t="shared" si="24"/>
        <v>43165</v>
      </c>
      <c r="N159">
        <f t="shared" si="19"/>
        <v>70.7</v>
      </c>
      <c r="O159" s="25">
        <f t="shared" si="25"/>
        <v>73.9</v>
      </c>
      <c r="P159">
        <f t="shared" si="26"/>
        <v>69.6</v>
      </c>
      <c r="Q159">
        <f t="shared" si="20"/>
        <v>70.3</v>
      </c>
    </row>
    <row r="160" spans="2:17">
      <c r="B160" s="2">
        <v>43164</v>
      </c>
      <c r="C160" s="3">
        <v>72.7</v>
      </c>
      <c r="D160" s="3">
        <v>72.8</v>
      </c>
      <c r="E160" s="3">
        <v>69.7</v>
      </c>
      <c r="F160" s="4">
        <v>70.7</v>
      </c>
      <c r="H160" s="8">
        <f t="shared" si="21"/>
        <v>-1</v>
      </c>
      <c r="I160" s="8">
        <f t="shared" si="22"/>
        <v>-1</v>
      </c>
      <c r="J160" s="8">
        <f t="shared" si="18"/>
        <v>72.1</v>
      </c>
      <c r="K160">
        <f t="shared" si="23"/>
        <v>70.7</v>
      </c>
      <c r="M160" s="24">
        <f t="shared" si="24"/>
        <v>43164</v>
      </c>
      <c r="N160">
        <f t="shared" si="19"/>
        <v>72.1</v>
      </c>
      <c r="O160" s="25">
        <f t="shared" si="25"/>
        <v>73.9</v>
      </c>
      <c r="P160">
        <f t="shared" si="26"/>
        <v>69.6</v>
      </c>
      <c r="Q160">
        <f t="shared" si="20"/>
        <v>70.7</v>
      </c>
    </row>
    <row r="161" spans="2:17">
      <c r="B161" s="2">
        <v>43161</v>
      </c>
      <c r="C161" s="3">
        <v>72</v>
      </c>
      <c r="D161" s="3">
        <v>73.9</v>
      </c>
      <c r="E161" s="3">
        <v>71.2</v>
      </c>
      <c r="F161" s="4">
        <v>72.1</v>
      </c>
      <c r="H161" s="8">
        <f t="shared" si="21"/>
        <v>1</v>
      </c>
      <c r="I161" s="8">
        <f t="shared" si="22"/>
        <v>-1</v>
      </c>
      <c r="J161" s="8">
        <f t="shared" si="18"/>
        <v>72</v>
      </c>
      <c r="K161">
        <f t="shared" si="23"/>
        <v>72.1</v>
      </c>
      <c r="M161" s="24">
        <f t="shared" si="24"/>
        <v>43161</v>
      </c>
      <c r="N161">
        <f t="shared" si="19"/>
        <v>72.1</v>
      </c>
      <c r="O161" s="25">
        <f t="shared" si="25"/>
        <v>73.5</v>
      </c>
      <c r="P161">
        <f t="shared" si="26"/>
        <v>69.6</v>
      </c>
      <c r="Q161">
        <f t="shared" si="20"/>
        <v>72</v>
      </c>
    </row>
    <row r="162" spans="2:17">
      <c r="B162" s="2">
        <v>43160</v>
      </c>
      <c r="C162" s="3">
        <v>70.8</v>
      </c>
      <c r="D162" s="3">
        <v>72.4</v>
      </c>
      <c r="E162" s="3">
        <v>69.6</v>
      </c>
      <c r="F162" s="4">
        <v>72</v>
      </c>
      <c r="H162" s="8">
        <f t="shared" si="21"/>
        <v>1</v>
      </c>
      <c r="I162" s="8">
        <f t="shared" si="22"/>
        <v>-1</v>
      </c>
      <c r="J162" s="8">
        <f t="shared" si="18"/>
        <v>71.1</v>
      </c>
      <c r="K162">
        <f t="shared" si="23"/>
        <v>72</v>
      </c>
      <c r="M162" s="24">
        <f t="shared" si="24"/>
        <v>43160</v>
      </c>
      <c r="N162">
        <f t="shared" si="19"/>
        <v>72</v>
      </c>
      <c r="O162" s="25">
        <f t="shared" si="25"/>
        <v>73.8</v>
      </c>
      <c r="P162">
        <f t="shared" si="26"/>
        <v>70.9</v>
      </c>
      <c r="Q162">
        <f t="shared" si="20"/>
        <v>71.1</v>
      </c>
    </row>
    <row r="163" spans="2:17">
      <c r="B163" s="2">
        <v>43158</v>
      </c>
      <c r="C163" s="3">
        <v>72</v>
      </c>
      <c r="D163" s="3">
        <v>72.5</v>
      </c>
      <c r="E163" s="3">
        <v>70.9</v>
      </c>
      <c r="F163" s="4">
        <v>71.1</v>
      </c>
      <c r="H163" s="8">
        <f t="shared" si="21"/>
        <v>-1</v>
      </c>
      <c r="I163" s="8">
        <f t="shared" si="22"/>
        <v>-1</v>
      </c>
      <c r="J163" s="8">
        <f t="shared" si="18"/>
        <v>71.3</v>
      </c>
      <c r="K163">
        <f t="shared" si="23"/>
        <v>71.1</v>
      </c>
      <c r="M163" s="24">
        <f t="shared" si="24"/>
        <v>43158</v>
      </c>
      <c r="N163">
        <f t="shared" si="19"/>
        <v>71.3</v>
      </c>
      <c r="O163" s="25">
        <f t="shared" si="25"/>
        <v>73.8</v>
      </c>
      <c r="P163">
        <f t="shared" si="26"/>
        <v>68.2</v>
      </c>
      <c r="Q163">
        <f t="shared" si="20"/>
        <v>71.1</v>
      </c>
    </row>
    <row r="164" spans="2:17">
      <c r="B164" s="2">
        <v>43157</v>
      </c>
      <c r="C164" s="3">
        <v>72.3</v>
      </c>
      <c r="D164" s="3">
        <v>73.5</v>
      </c>
      <c r="E164" s="3">
        <v>71.2</v>
      </c>
      <c r="F164" s="4">
        <v>71.3</v>
      </c>
      <c r="H164" s="8">
        <f t="shared" si="21"/>
        <v>-1</v>
      </c>
      <c r="I164" s="8">
        <f t="shared" si="22"/>
        <v>-1</v>
      </c>
      <c r="J164" s="8">
        <f t="shared" si="18"/>
        <v>72.3</v>
      </c>
      <c r="K164">
        <f t="shared" si="23"/>
        <v>71.3</v>
      </c>
      <c r="M164" s="24">
        <f t="shared" si="24"/>
        <v>43157</v>
      </c>
      <c r="N164">
        <f t="shared" si="19"/>
        <v>72.3</v>
      </c>
      <c r="O164" s="25">
        <f t="shared" si="25"/>
        <v>77.1</v>
      </c>
      <c r="P164">
        <f t="shared" si="26"/>
        <v>68.2</v>
      </c>
      <c r="Q164">
        <f t="shared" si="20"/>
        <v>71.3</v>
      </c>
    </row>
    <row r="165" spans="2:17">
      <c r="B165" s="2">
        <v>43154</v>
      </c>
      <c r="C165" s="3">
        <v>72</v>
      </c>
      <c r="D165" s="3">
        <v>73.8</v>
      </c>
      <c r="E165" s="3">
        <v>71</v>
      </c>
      <c r="F165" s="4">
        <v>72.3</v>
      </c>
      <c r="H165" s="8">
        <f t="shared" si="21"/>
        <v>1</v>
      </c>
      <c r="I165" s="8">
        <f t="shared" si="22"/>
        <v>-1</v>
      </c>
      <c r="J165" s="8">
        <f t="shared" si="18"/>
        <v>71.3</v>
      </c>
      <c r="K165">
        <f t="shared" si="23"/>
        <v>72.3</v>
      </c>
      <c r="M165" s="24">
        <f t="shared" si="24"/>
        <v>43154</v>
      </c>
      <c r="N165">
        <f t="shared" si="19"/>
        <v>72.3</v>
      </c>
      <c r="O165" s="25">
        <f t="shared" si="25"/>
        <v>81.5</v>
      </c>
      <c r="P165">
        <f t="shared" si="26"/>
        <v>68.2</v>
      </c>
      <c r="Q165">
        <f t="shared" si="20"/>
        <v>71.3</v>
      </c>
    </row>
    <row r="166" spans="2:17">
      <c r="B166" s="2">
        <v>43153</v>
      </c>
      <c r="C166" s="3">
        <v>69</v>
      </c>
      <c r="D166" s="3">
        <v>72.7</v>
      </c>
      <c r="E166" s="3">
        <v>68.2</v>
      </c>
      <c r="F166" s="4">
        <v>71.3</v>
      </c>
      <c r="H166" s="8">
        <f t="shared" si="21"/>
        <v>1</v>
      </c>
      <c r="I166" s="8">
        <f t="shared" si="22"/>
        <v>-1</v>
      </c>
      <c r="J166" s="8">
        <f t="shared" si="18"/>
        <v>71.1</v>
      </c>
      <c r="K166">
        <f t="shared" si="23"/>
        <v>71.3</v>
      </c>
      <c r="M166" s="24">
        <f t="shared" si="24"/>
        <v>43153</v>
      </c>
      <c r="N166">
        <f t="shared" si="19"/>
        <v>71.3</v>
      </c>
      <c r="O166" s="25">
        <f t="shared" si="25"/>
        <v>81.5</v>
      </c>
      <c r="P166">
        <f t="shared" si="26"/>
        <v>70.8</v>
      </c>
      <c r="Q166">
        <f t="shared" si="20"/>
        <v>71.1</v>
      </c>
    </row>
    <row r="167" spans="2:17">
      <c r="B167" s="2">
        <v>43152</v>
      </c>
      <c r="C167" s="3">
        <v>77</v>
      </c>
      <c r="D167" s="3">
        <v>77.1</v>
      </c>
      <c r="E167" s="3">
        <v>70.8</v>
      </c>
      <c r="F167" s="4">
        <v>71.1</v>
      </c>
      <c r="H167" s="8">
        <f t="shared" si="21"/>
        <v>-1</v>
      </c>
      <c r="I167" s="8">
        <f t="shared" si="22"/>
        <v>-1</v>
      </c>
      <c r="J167" s="8">
        <f t="shared" si="18"/>
        <v>80.7</v>
      </c>
      <c r="K167">
        <f t="shared" si="23"/>
        <v>71.1</v>
      </c>
      <c r="M167" s="24">
        <f t="shared" si="24"/>
        <v>43152</v>
      </c>
      <c r="N167">
        <f t="shared" si="19"/>
        <v>80.7</v>
      </c>
      <c r="O167" s="25">
        <f t="shared" si="25"/>
        <v>82.9</v>
      </c>
      <c r="P167">
        <f t="shared" si="26"/>
        <v>73.8</v>
      </c>
      <c r="Q167">
        <f t="shared" si="20"/>
        <v>71.1</v>
      </c>
    </row>
    <row r="168" spans="2:17">
      <c r="B168" s="2">
        <v>43143</v>
      </c>
      <c r="C168" s="3">
        <v>79.9</v>
      </c>
      <c r="D168" s="3">
        <v>81.5</v>
      </c>
      <c r="E168" s="3">
        <v>74.9</v>
      </c>
      <c r="F168" s="4">
        <v>74.9</v>
      </c>
      <c r="H168" s="8">
        <f t="shared" si="21"/>
        <v>-1</v>
      </c>
      <c r="I168" s="8">
        <f t="shared" si="22"/>
        <v>1</v>
      </c>
      <c r="J168" s="8">
        <f t="shared" si="18"/>
        <v>80.7</v>
      </c>
      <c r="K168">
        <f t="shared" si="23"/>
        <v>74.9</v>
      </c>
      <c r="M168" s="24">
        <f t="shared" si="24"/>
        <v>43143</v>
      </c>
      <c r="N168">
        <f t="shared" si="19"/>
        <v>74.9</v>
      </c>
      <c r="O168" s="25">
        <f t="shared" si="25"/>
        <v>85.1</v>
      </c>
      <c r="P168">
        <f t="shared" si="26"/>
        <v>73.8</v>
      </c>
      <c r="Q168">
        <f t="shared" si="20"/>
        <v>80.7</v>
      </c>
    </row>
    <row r="169" spans="2:17">
      <c r="B169" s="2">
        <v>43140</v>
      </c>
      <c r="C169" s="3">
        <v>74</v>
      </c>
      <c r="D169" s="3">
        <v>81.2</v>
      </c>
      <c r="E169" s="3">
        <v>73.8</v>
      </c>
      <c r="F169" s="4">
        <v>80.7</v>
      </c>
      <c r="H169" s="8">
        <f t="shared" si="21"/>
        <v>1</v>
      </c>
      <c r="I169" s="8">
        <f t="shared" si="22"/>
        <v>1</v>
      </c>
      <c r="J169" s="8">
        <f t="shared" si="18"/>
        <v>79.8</v>
      </c>
      <c r="K169">
        <f t="shared" si="23"/>
        <v>80.7</v>
      </c>
      <c r="M169" s="24">
        <f t="shared" si="24"/>
        <v>43140</v>
      </c>
      <c r="N169">
        <f t="shared" si="19"/>
        <v>79.8</v>
      </c>
      <c r="O169" s="25">
        <f t="shared" si="25"/>
        <v>85.3</v>
      </c>
      <c r="P169">
        <f t="shared" si="26"/>
        <v>78</v>
      </c>
      <c r="Q169">
        <f t="shared" si="20"/>
        <v>80.7</v>
      </c>
    </row>
    <row r="170" spans="2:17">
      <c r="B170" s="2">
        <v>43139</v>
      </c>
      <c r="C170" s="3">
        <v>82.7</v>
      </c>
      <c r="D170" s="3">
        <v>82.9</v>
      </c>
      <c r="E170" s="3">
        <v>78</v>
      </c>
      <c r="F170" s="4">
        <v>79.8</v>
      </c>
      <c r="H170" s="8">
        <f t="shared" si="21"/>
        <v>-1</v>
      </c>
      <c r="I170" s="8">
        <f t="shared" si="22"/>
        <v>1</v>
      </c>
      <c r="J170" s="8">
        <f t="shared" si="18"/>
        <v>82.1</v>
      </c>
      <c r="K170">
        <f t="shared" si="23"/>
        <v>79.8</v>
      </c>
      <c r="M170" s="24">
        <f t="shared" si="24"/>
        <v>43139</v>
      </c>
      <c r="N170">
        <f t="shared" si="19"/>
        <v>79.8</v>
      </c>
      <c r="O170" s="25">
        <f t="shared" si="25"/>
        <v>86.4</v>
      </c>
      <c r="P170">
        <f t="shared" si="26"/>
        <v>78.7</v>
      </c>
      <c r="Q170">
        <f t="shared" si="20"/>
        <v>82.1</v>
      </c>
    </row>
    <row r="171" spans="2:17">
      <c r="B171" s="2">
        <v>43138</v>
      </c>
      <c r="C171" s="3">
        <v>85</v>
      </c>
      <c r="D171" s="3">
        <v>85.1</v>
      </c>
      <c r="E171" s="3">
        <v>82.1</v>
      </c>
      <c r="F171" s="4">
        <v>82.1</v>
      </c>
      <c r="H171" s="8">
        <f t="shared" si="21"/>
        <v>-1</v>
      </c>
      <c r="I171" s="8">
        <f t="shared" si="22"/>
        <v>1</v>
      </c>
      <c r="J171" s="8">
        <f t="shared" si="18"/>
        <v>82.6</v>
      </c>
      <c r="K171">
        <f t="shared" si="23"/>
        <v>82.1</v>
      </c>
      <c r="M171" s="24">
        <f t="shared" si="24"/>
        <v>43138</v>
      </c>
      <c r="N171">
        <f t="shared" si="19"/>
        <v>82.1</v>
      </c>
      <c r="O171" s="25">
        <f t="shared" si="25"/>
        <v>86.4</v>
      </c>
      <c r="P171">
        <f t="shared" si="26"/>
        <v>78.7</v>
      </c>
      <c r="Q171">
        <f t="shared" si="20"/>
        <v>82.6</v>
      </c>
    </row>
    <row r="172" spans="2:17">
      <c r="B172" s="2">
        <v>43137</v>
      </c>
      <c r="C172" s="3">
        <v>82.9</v>
      </c>
      <c r="D172" s="3">
        <v>85.3</v>
      </c>
      <c r="E172" s="3">
        <v>78.7</v>
      </c>
      <c r="F172" s="4">
        <v>82.6</v>
      </c>
      <c r="H172" s="8">
        <f t="shared" si="21"/>
        <v>-1</v>
      </c>
      <c r="I172" s="8">
        <f t="shared" si="22"/>
        <v>1</v>
      </c>
      <c r="J172" s="8">
        <f t="shared" si="18"/>
        <v>86.4</v>
      </c>
      <c r="K172">
        <f t="shared" si="23"/>
        <v>82.6</v>
      </c>
      <c r="M172" s="24">
        <f t="shared" si="24"/>
        <v>43137</v>
      </c>
      <c r="N172">
        <f t="shared" si="19"/>
        <v>82.6</v>
      </c>
      <c r="O172" s="25">
        <f t="shared" si="25"/>
        <v>86.4</v>
      </c>
      <c r="P172">
        <f t="shared" si="26"/>
        <v>79.4</v>
      </c>
      <c r="Q172">
        <f t="shared" si="20"/>
        <v>86.4</v>
      </c>
    </row>
    <row r="173" spans="2:17">
      <c r="B173" s="2">
        <v>43136</v>
      </c>
      <c r="C173" s="3">
        <v>79.4</v>
      </c>
      <c r="D173" s="3">
        <v>86.4</v>
      </c>
      <c r="E173" s="3">
        <v>79.4</v>
      </c>
      <c r="F173" s="4">
        <v>86.4</v>
      </c>
      <c r="H173" s="8">
        <f t="shared" si="21"/>
        <v>1</v>
      </c>
      <c r="I173" s="8">
        <f t="shared" si="22"/>
        <v>1</v>
      </c>
      <c r="J173" s="8">
        <f t="shared" si="18"/>
        <v>83.5</v>
      </c>
      <c r="K173">
        <f t="shared" si="23"/>
        <v>86.4</v>
      </c>
      <c r="M173" s="24">
        <f t="shared" si="24"/>
        <v>43136</v>
      </c>
      <c r="N173">
        <f t="shared" si="19"/>
        <v>83.5</v>
      </c>
      <c r="O173" s="25">
        <f t="shared" si="25"/>
        <v>85</v>
      </c>
      <c r="P173">
        <f t="shared" si="26"/>
        <v>81.6</v>
      </c>
      <c r="Q173">
        <f t="shared" si="20"/>
        <v>86.4</v>
      </c>
    </row>
    <row r="174" spans="2:17">
      <c r="B174" s="2">
        <v>43133</v>
      </c>
      <c r="C174" s="3">
        <v>84</v>
      </c>
      <c r="D174" s="3">
        <v>85</v>
      </c>
      <c r="E174" s="3">
        <v>83.1</v>
      </c>
      <c r="F174" s="3">
        <v>83.5</v>
      </c>
      <c r="H174" s="8">
        <f t="shared" si="21"/>
        <v>1</v>
      </c>
      <c r="I174" s="8">
        <f t="shared" si="22"/>
        <v>-1</v>
      </c>
      <c r="J174" s="8">
        <f t="shared" si="18"/>
        <v>83.5</v>
      </c>
      <c r="K174">
        <f t="shared" si="23"/>
        <v>83.5</v>
      </c>
      <c r="M174" s="24">
        <f t="shared" si="24"/>
        <v>43133</v>
      </c>
      <c r="N174">
        <f t="shared" si="19"/>
        <v>83.5</v>
      </c>
      <c r="O174" s="25">
        <f t="shared" si="25"/>
        <v>87.8</v>
      </c>
      <c r="P174">
        <f t="shared" si="26"/>
        <v>81.6</v>
      </c>
      <c r="Q174">
        <f t="shared" si="20"/>
        <v>83.5</v>
      </c>
    </row>
    <row r="175" spans="2:17">
      <c r="B175" s="2">
        <v>43132</v>
      </c>
      <c r="C175" s="3">
        <v>83.3</v>
      </c>
      <c r="D175" s="3">
        <v>84.8</v>
      </c>
      <c r="E175" s="3">
        <v>82.8</v>
      </c>
      <c r="F175" s="4">
        <v>83.5</v>
      </c>
      <c r="H175" s="8">
        <f t="shared" si="21"/>
        <v>1</v>
      </c>
      <c r="I175" s="8">
        <f t="shared" si="22"/>
        <v>-1</v>
      </c>
      <c r="J175" s="8">
        <f t="shared" si="18"/>
        <v>83.1</v>
      </c>
      <c r="K175">
        <f t="shared" si="23"/>
        <v>83.5</v>
      </c>
      <c r="M175" s="24">
        <f t="shared" si="24"/>
        <v>43132</v>
      </c>
      <c r="N175">
        <f t="shared" si="19"/>
        <v>83.5</v>
      </c>
      <c r="O175" s="25">
        <f t="shared" si="25"/>
        <v>88</v>
      </c>
      <c r="P175">
        <f t="shared" si="26"/>
        <v>81.6</v>
      </c>
      <c r="Q175">
        <f t="shared" si="20"/>
        <v>83.1</v>
      </c>
    </row>
    <row r="176" spans="2:17">
      <c r="B176" s="2">
        <v>43131</v>
      </c>
      <c r="C176" s="3">
        <v>81.8</v>
      </c>
      <c r="D176" s="3">
        <v>84</v>
      </c>
      <c r="E176" s="3">
        <v>81.6</v>
      </c>
      <c r="F176" s="4">
        <v>83.1</v>
      </c>
      <c r="H176" s="8">
        <f t="shared" si="21"/>
        <v>-1</v>
      </c>
      <c r="I176" s="8">
        <f t="shared" si="22"/>
        <v>-1</v>
      </c>
      <c r="J176" s="8">
        <f t="shared" si="18"/>
        <v>83.5</v>
      </c>
      <c r="K176">
        <f t="shared" si="23"/>
        <v>83.1</v>
      </c>
      <c r="M176" s="24">
        <f t="shared" si="24"/>
        <v>43131</v>
      </c>
      <c r="N176">
        <f t="shared" si="19"/>
        <v>83.5</v>
      </c>
      <c r="O176" s="25">
        <f t="shared" si="25"/>
        <v>88</v>
      </c>
      <c r="P176">
        <f t="shared" si="26"/>
        <v>82.9</v>
      </c>
      <c r="Q176">
        <f t="shared" si="20"/>
        <v>83.1</v>
      </c>
    </row>
    <row r="177" spans="2:17">
      <c r="B177" s="2">
        <v>43130</v>
      </c>
      <c r="C177" s="3">
        <v>87.1</v>
      </c>
      <c r="D177" s="3">
        <v>87.8</v>
      </c>
      <c r="E177" s="3">
        <v>82.9</v>
      </c>
      <c r="F177" s="4">
        <v>83.5</v>
      </c>
      <c r="H177" s="8">
        <f t="shared" si="21"/>
        <v>-1</v>
      </c>
      <c r="I177" s="8">
        <f t="shared" si="22"/>
        <v>-1</v>
      </c>
      <c r="J177" s="8">
        <f t="shared" si="18"/>
        <v>87.7</v>
      </c>
      <c r="K177">
        <f t="shared" si="23"/>
        <v>83.5</v>
      </c>
      <c r="M177" s="24">
        <f t="shared" si="24"/>
        <v>43130</v>
      </c>
      <c r="N177">
        <f t="shared" si="19"/>
        <v>87.7</v>
      </c>
      <c r="O177" s="25">
        <f t="shared" si="25"/>
        <v>92.3</v>
      </c>
      <c r="P177">
        <f t="shared" si="26"/>
        <v>85.6</v>
      </c>
      <c r="Q177">
        <f t="shared" si="20"/>
        <v>83.5</v>
      </c>
    </row>
    <row r="178" spans="2:17">
      <c r="B178" s="2">
        <v>43129</v>
      </c>
      <c r="C178" s="3">
        <v>87.5</v>
      </c>
      <c r="D178" s="3">
        <v>88</v>
      </c>
      <c r="E178" s="3">
        <v>86.2</v>
      </c>
      <c r="F178" s="4">
        <v>87.7</v>
      </c>
      <c r="H178" s="8">
        <f t="shared" si="21"/>
        <v>1</v>
      </c>
      <c r="I178" s="8">
        <f t="shared" si="22"/>
        <v>1</v>
      </c>
      <c r="J178" s="8">
        <f t="shared" si="18"/>
        <v>86.7</v>
      </c>
      <c r="K178">
        <f t="shared" si="23"/>
        <v>87.7</v>
      </c>
      <c r="M178" s="24">
        <f t="shared" si="24"/>
        <v>43129</v>
      </c>
      <c r="N178">
        <f t="shared" si="19"/>
        <v>86.7</v>
      </c>
      <c r="O178" s="25">
        <f t="shared" si="25"/>
        <v>92.3</v>
      </c>
      <c r="P178">
        <f t="shared" si="26"/>
        <v>85.6</v>
      </c>
      <c r="Q178">
        <f t="shared" si="20"/>
        <v>87.7</v>
      </c>
    </row>
    <row r="179" spans="2:17">
      <c r="B179" s="2">
        <v>43126</v>
      </c>
      <c r="C179" s="3">
        <v>88</v>
      </c>
      <c r="D179" s="3">
        <v>88</v>
      </c>
      <c r="E179" s="3">
        <v>85.6</v>
      </c>
      <c r="F179" s="3">
        <v>86.7</v>
      </c>
      <c r="H179" s="8">
        <f t="shared" si="21"/>
        <v>1</v>
      </c>
      <c r="I179" s="8">
        <f t="shared" si="22"/>
        <v>1</v>
      </c>
      <c r="J179" s="8">
        <f t="shared" si="18"/>
        <v>86.7</v>
      </c>
      <c r="K179">
        <f t="shared" si="23"/>
        <v>86.7</v>
      </c>
      <c r="M179" s="24">
        <f t="shared" si="24"/>
        <v>43126</v>
      </c>
      <c r="N179">
        <f t="shared" si="19"/>
        <v>86.7</v>
      </c>
      <c r="O179" s="25">
        <f t="shared" si="25"/>
        <v>92.3</v>
      </c>
      <c r="P179">
        <f t="shared" si="26"/>
        <v>85.6</v>
      </c>
      <c r="Q179">
        <f t="shared" si="20"/>
        <v>86.7</v>
      </c>
    </row>
    <row r="180" spans="2:17">
      <c r="B180" s="2">
        <v>43125</v>
      </c>
      <c r="C180" s="3">
        <v>91.2</v>
      </c>
      <c r="D180" s="3">
        <v>92.3</v>
      </c>
      <c r="E180" s="3">
        <v>86.7</v>
      </c>
      <c r="F180" s="4">
        <v>86.7</v>
      </c>
      <c r="H180" s="8">
        <f t="shared" si="21"/>
        <v>-1</v>
      </c>
      <c r="I180" s="8">
        <f t="shared" si="22"/>
        <v>1</v>
      </c>
      <c r="J180" s="8">
        <f t="shared" si="18"/>
        <v>89</v>
      </c>
      <c r="K180">
        <f t="shared" si="23"/>
        <v>86.7</v>
      </c>
      <c r="M180" s="24">
        <f t="shared" si="24"/>
        <v>43125</v>
      </c>
      <c r="N180">
        <f t="shared" si="19"/>
        <v>86.7</v>
      </c>
      <c r="O180" s="25">
        <f t="shared" si="25"/>
        <v>89.2</v>
      </c>
      <c r="P180">
        <f t="shared" si="26"/>
        <v>85.6</v>
      </c>
      <c r="Q180">
        <f t="shared" si="20"/>
        <v>89</v>
      </c>
    </row>
    <row r="181" spans="2:17">
      <c r="B181" s="2">
        <v>43124</v>
      </c>
      <c r="C181" s="3">
        <v>87.9</v>
      </c>
      <c r="D181" s="3">
        <v>89.2</v>
      </c>
      <c r="E181" s="3">
        <v>87.2</v>
      </c>
      <c r="F181" s="4">
        <v>89</v>
      </c>
      <c r="H181" s="8">
        <f t="shared" si="21"/>
        <v>1</v>
      </c>
      <c r="I181" s="8">
        <f t="shared" si="22"/>
        <v>1</v>
      </c>
      <c r="J181" s="8">
        <f t="shared" si="18"/>
        <v>87.3</v>
      </c>
      <c r="K181">
        <f t="shared" si="23"/>
        <v>89</v>
      </c>
      <c r="M181" s="24">
        <f t="shared" si="24"/>
        <v>43124</v>
      </c>
      <c r="N181">
        <f t="shared" si="19"/>
        <v>87.3</v>
      </c>
      <c r="O181" s="25">
        <f t="shared" si="25"/>
        <v>88.6</v>
      </c>
      <c r="P181">
        <f t="shared" si="26"/>
        <v>84.4</v>
      </c>
      <c r="Q181">
        <f t="shared" si="20"/>
        <v>89</v>
      </c>
    </row>
    <row r="182" spans="2:17">
      <c r="B182" s="2">
        <v>43123</v>
      </c>
      <c r="C182" s="3">
        <v>87</v>
      </c>
      <c r="D182" s="3">
        <v>88.4</v>
      </c>
      <c r="E182" s="3">
        <v>85.6</v>
      </c>
      <c r="F182" s="4">
        <v>87.3</v>
      </c>
      <c r="H182" s="8">
        <f t="shared" si="21"/>
        <v>1</v>
      </c>
      <c r="I182" s="8">
        <f t="shared" si="22"/>
        <v>1</v>
      </c>
      <c r="J182" s="8">
        <f t="shared" si="18"/>
        <v>86.5</v>
      </c>
      <c r="K182">
        <f t="shared" si="23"/>
        <v>87.3</v>
      </c>
      <c r="M182" s="24">
        <f t="shared" si="24"/>
        <v>43123</v>
      </c>
      <c r="N182">
        <f t="shared" si="19"/>
        <v>86.5</v>
      </c>
      <c r="O182" s="25">
        <f t="shared" si="25"/>
        <v>88.6</v>
      </c>
      <c r="P182">
        <f t="shared" si="26"/>
        <v>82.6</v>
      </c>
      <c r="Q182">
        <f t="shared" si="20"/>
        <v>87.3</v>
      </c>
    </row>
    <row r="183" spans="2:17">
      <c r="B183" s="2">
        <v>43122</v>
      </c>
      <c r="C183" s="3">
        <v>87.5</v>
      </c>
      <c r="D183" s="3">
        <v>88.5</v>
      </c>
      <c r="E183" s="3">
        <v>85.8</v>
      </c>
      <c r="F183" s="3">
        <v>86.5</v>
      </c>
      <c r="H183" s="8">
        <f t="shared" si="21"/>
        <v>1</v>
      </c>
      <c r="I183" s="8">
        <f t="shared" si="22"/>
        <v>1</v>
      </c>
      <c r="J183" s="8">
        <f t="shared" si="18"/>
        <v>86.5</v>
      </c>
      <c r="K183">
        <f t="shared" si="23"/>
        <v>86.5</v>
      </c>
      <c r="M183" s="24">
        <f t="shared" si="24"/>
        <v>43122</v>
      </c>
      <c r="N183">
        <f t="shared" si="19"/>
        <v>86.5</v>
      </c>
      <c r="O183" s="25">
        <f t="shared" si="25"/>
        <v>88.6</v>
      </c>
      <c r="P183">
        <f t="shared" si="26"/>
        <v>81.5</v>
      </c>
      <c r="Q183">
        <f t="shared" si="20"/>
        <v>86.5</v>
      </c>
    </row>
    <row r="184" spans="2:17">
      <c r="B184" s="2">
        <v>43119</v>
      </c>
      <c r="C184" s="3">
        <v>88</v>
      </c>
      <c r="D184" s="3">
        <v>88.6</v>
      </c>
      <c r="E184" s="3">
        <v>84.4</v>
      </c>
      <c r="F184" s="4">
        <v>86.5</v>
      </c>
      <c r="H184" s="8">
        <f t="shared" si="21"/>
        <v>1</v>
      </c>
      <c r="I184" s="8">
        <f t="shared" si="22"/>
        <v>1</v>
      </c>
      <c r="J184" s="8">
        <f t="shared" si="18"/>
        <v>85.3</v>
      </c>
      <c r="K184">
        <f t="shared" si="23"/>
        <v>86.5</v>
      </c>
      <c r="M184" s="24">
        <f t="shared" si="24"/>
        <v>43119</v>
      </c>
      <c r="N184">
        <f t="shared" si="19"/>
        <v>85.3</v>
      </c>
      <c r="O184" s="25">
        <f t="shared" si="25"/>
        <v>87.2</v>
      </c>
      <c r="P184">
        <f t="shared" si="26"/>
        <v>79.3</v>
      </c>
      <c r="Q184">
        <f t="shared" si="20"/>
        <v>86.5</v>
      </c>
    </row>
    <row r="185" spans="2:17">
      <c r="B185" s="2">
        <v>43118</v>
      </c>
      <c r="C185" s="3">
        <v>83</v>
      </c>
      <c r="D185" s="3">
        <v>87.2</v>
      </c>
      <c r="E185" s="3">
        <v>82.6</v>
      </c>
      <c r="F185" s="4">
        <v>85.3</v>
      </c>
      <c r="H185" s="8">
        <f t="shared" si="21"/>
        <v>1</v>
      </c>
      <c r="I185" s="8">
        <f t="shared" si="22"/>
        <v>1</v>
      </c>
      <c r="J185" s="8">
        <f t="shared" si="18"/>
        <v>81.8</v>
      </c>
      <c r="K185">
        <f t="shared" si="23"/>
        <v>85.3</v>
      </c>
      <c r="M185" s="24">
        <f t="shared" si="24"/>
        <v>43118</v>
      </c>
      <c r="N185">
        <f t="shared" si="19"/>
        <v>81.8</v>
      </c>
      <c r="O185" s="25">
        <f t="shared" si="25"/>
        <v>83.8</v>
      </c>
      <c r="P185">
        <f t="shared" si="26"/>
        <v>79.3</v>
      </c>
      <c r="Q185">
        <f t="shared" si="20"/>
        <v>85.3</v>
      </c>
    </row>
    <row r="186" spans="2:17">
      <c r="B186" s="2">
        <v>43117</v>
      </c>
      <c r="C186" s="3">
        <v>82</v>
      </c>
      <c r="D186" s="3">
        <v>82.9</v>
      </c>
      <c r="E186" s="3">
        <v>81.5</v>
      </c>
      <c r="F186" s="4">
        <v>81.8</v>
      </c>
      <c r="H186" s="8">
        <f t="shared" si="21"/>
        <v>-1</v>
      </c>
      <c r="I186" s="8">
        <f t="shared" si="22"/>
        <v>-1</v>
      </c>
      <c r="J186" s="8">
        <f t="shared" si="18"/>
        <v>81.9</v>
      </c>
      <c r="K186">
        <f t="shared" si="23"/>
        <v>81.8</v>
      </c>
      <c r="M186" s="24">
        <f t="shared" si="24"/>
        <v>43117</v>
      </c>
      <c r="N186">
        <f t="shared" si="19"/>
        <v>81.9</v>
      </c>
      <c r="O186" s="25">
        <f t="shared" si="25"/>
        <v>83.8</v>
      </c>
      <c r="P186">
        <f t="shared" si="26"/>
        <v>79.3</v>
      </c>
      <c r="Q186">
        <f t="shared" si="20"/>
        <v>81.8</v>
      </c>
    </row>
    <row r="187" spans="2:17">
      <c r="B187" s="2">
        <v>43116</v>
      </c>
      <c r="C187" s="3">
        <v>82.2</v>
      </c>
      <c r="D187" s="3">
        <v>82.6</v>
      </c>
      <c r="E187" s="3">
        <v>79.3</v>
      </c>
      <c r="F187" s="4">
        <v>81.9</v>
      </c>
      <c r="H187" s="8">
        <f t="shared" si="21"/>
        <v>-1</v>
      </c>
      <c r="I187" s="8">
        <f t="shared" si="22"/>
        <v>-1</v>
      </c>
      <c r="J187" s="8">
        <f t="shared" si="18"/>
        <v>82.8</v>
      </c>
      <c r="K187">
        <f t="shared" si="23"/>
        <v>81.9</v>
      </c>
      <c r="M187" s="24">
        <f t="shared" si="24"/>
        <v>43116</v>
      </c>
      <c r="N187">
        <f t="shared" si="19"/>
        <v>82.8</v>
      </c>
      <c r="O187" s="25">
        <f t="shared" si="25"/>
        <v>84.2</v>
      </c>
      <c r="P187">
        <f t="shared" si="26"/>
        <v>80.9</v>
      </c>
      <c r="Q187">
        <f t="shared" si="20"/>
        <v>81.9</v>
      </c>
    </row>
    <row r="188" spans="2:17">
      <c r="B188" s="2">
        <v>43115</v>
      </c>
      <c r="C188" s="3">
        <v>83.4</v>
      </c>
      <c r="D188" s="3">
        <v>83.8</v>
      </c>
      <c r="E188" s="3">
        <v>81.3</v>
      </c>
      <c r="F188" s="4">
        <v>82.8</v>
      </c>
      <c r="H188" s="8">
        <f t="shared" si="21"/>
        <v>1</v>
      </c>
      <c r="I188" s="8">
        <f t="shared" si="22"/>
        <v>-1</v>
      </c>
      <c r="J188" s="8">
        <f t="shared" si="18"/>
        <v>82.1</v>
      </c>
      <c r="K188">
        <f t="shared" si="23"/>
        <v>82.8</v>
      </c>
      <c r="M188" s="24">
        <f t="shared" si="24"/>
        <v>43115</v>
      </c>
      <c r="N188">
        <f t="shared" si="19"/>
        <v>82.8</v>
      </c>
      <c r="O188" s="25">
        <f t="shared" si="25"/>
        <v>89</v>
      </c>
      <c r="P188">
        <f t="shared" si="26"/>
        <v>79.5</v>
      </c>
      <c r="Q188">
        <f t="shared" si="20"/>
        <v>82.1</v>
      </c>
    </row>
    <row r="189" spans="2:17">
      <c r="B189" s="2">
        <v>43112</v>
      </c>
      <c r="C189" s="3">
        <v>82.5</v>
      </c>
      <c r="D189" s="3">
        <v>83.5</v>
      </c>
      <c r="E189" s="3">
        <v>81.5</v>
      </c>
      <c r="F189" s="4">
        <v>82.1</v>
      </c>
      <c r="H189" s="8">
        <f t="shared" si="21"/>
        <v>1</v>
      </c>
      <c r="I189" s="8">
        <f t="shared" si="22"/>
        <v>-1</v>
      </c>
      <c r="J189" s="8">
        <f t="shared" si="18"/>
        <v>81.5</v>
      </c>
      <c r="K189">
        <f t="shared" si="23"/>
        <v>82.1</v>
      </c>
      <c r="M189" s="24">
        <f t="shared" si="24"/>
        <v>43112</v>
      </c>
      <c r="N189">
        <f t="shared" si="19"/>
        <v>82.1</v>
      </c>
      <c r="O189" s="25">
        <f t="shared" si="25"/>
        <v>96.1</v>
      </c>
      <c r="P189">
        <f t="shared" si="26"/>
        <v>79.5</v>
      </c>
      <c r="Q189">
        <f t="shared" si="20"/>
        <v>81.5</v>
      </c>
    </row>
    <row r="190" spans="2:17">
      <c r="B190" s="2">
        <v>43111</v>
      </c>
      <c r="C190" s="3">
        <v>84.2</v>
      </c>
      <c r="D190" s="3">
        <v>84.2</v>
      </c>
      <c r="E190" s="3">
        <v>80.9</v>
      </c>
      <c r="F190" s="4">
        <v>81.5</v>
      </c>
      <c r="H190" s="8">
        <f t="shared" si="21"/>
        <v>-1</v>
      </c>
      <c r="I190" s="8">
        <f t="shared" si="22"/>
        <v>-1</v>
      </c>
      <c r="J190" s="8">
        <f t="shared" si="18"/>
        <v>83</v>
      </c>
      <c r="K190">
        <f t="shared" si="23"/>
        <v>81.5</v>
      </c>
      <c r="M190" s="24">
        <f t="shared" si="24"/>
        <v>43111</v>
      </c>
      <c r="N190">
        <f t="shared" si="19"/>
        <v>83</v>
      </c>
      <c r="O190" s="25">
        <f t="shared" si="25"/>
        <v>96.7</v>
      </c>
      <c r="P190">
        <f t="shared" si="26"/>
        <v>79.5</v>
      </c>
      <c r="Q190">
        <f t="shared" si="20"/>
        <v>81.5</v>
      </c>
    </row>
    <row r="191" spans="2:17">
      <c r="B191" s="2">
        <v>43110</v>
      </c>
      <c r="C191" s="3">
        <v>87.2</v>
      </c>
      <c r="D191" s="3">
        <v>89</v>
      </c>
      <c r="E191" s="3">
        <v>79.5</v>
      </c>
      <c r="F191" s="4">
        <v>83</v>
      </c>
      <c r="H191" s="8">
        <f t="shared" si="21"/>
        <v>-1</v>
      </c>
      <c r="I191" s="8">
        <f t="shared" si="22"/>
        <v>-1</v>
      </c>
      <c r="J191" s="8">
        <f t="shared" si="18"/>
        <v>85</v>
      </c>
      <c r="K191">
        <f t="shared" si="23"/>
        <v>83</v>
      </c>
      <c r="M191" s="24">
        <f t="shared" si="24"/>
        <v>43110</v>
      </c>
      <c r="N191">
        <f t="shared" si="19"/>
        <v>85</v>
      </c>
      <c r="O191" s="25">
        <f t="shared" si="25"/>
        <v>96.7</v>
      </c>
      <c r="P191">
        <f t="shared" si="26"/>
        <v>84.8</v>
      </c>
      <c r="Q191">
        <f t="shared" si="20"/>
        <v>83</v>
      </c>
    </row>
    <row r="192" spans="2:17">
      <c r="B192" s="2">
        <v>43109</v>
      </c>
      <c r="C192" s="3">
        <v>94.5</v>
      </c>
      <c r="D192" s="3">
        <v>96.1</v>
      </c>
      <c r="E192" s="3">
        <v>84.8</v>
      </c>
      <c r="F192" s="4">
        <v>85</v>
      </c>
      <c r="H192" s="8">
        <f t="shared" si="21"/>
        <v>-1</v>
      </c>
      <c r="I192" s="8">
        <f t="shared" si="22"/>
        <v>-1</v>
      </c>
      <c r="J192" s="8">
        <f t="shared" si="18"/>
        <v>94.2</v>
      </c>
      <c r="K192">
        <f t="shared" si="23"/>
        <v>85</v>
      </c>
      <c r="M192" s="24">
        <f t="shared" si="24"/>
        <v>43109</v>
      </c>
      <c r="N192">
        <f t="shared" si="19"/>
        <v>94.2</v>
      </c>
      <c r="O192" s="25">
        <f t="shared" si="25"/>
        <v>96.7</v>
      </c>
      <c r="P192">
        <f t="shared" si="26"/>
        <v>87.5</v>
      </c>
      <c r="Q192">
        <f t="shared" si="20"/>
        <v>85</v>
      </c>
    </row>
    <row r="193" spans="2:17">
      <c r="B193" s="2">
        <v>43108</v>
      </c>
      <c r="C193" s="3">
        <v>93.9</v>
      </c>
      <c r="D193" s="3">
        <v>96.7</v>
      </c>
      <c r="E193" s="3">
        <v>93</v>
      </c>
      <c r="F193" s="4">
        <v>94.2</v>
      </c>
      <c r="H193" s="8">
        <f t="shared" si="21"/>
        <v>1</v>
      </c>
      <c r="I193" s="8">
        <f t="shared" si="22"/>
        <v>1</v>
      </c>
      <c r="J193" s="8">
        <f t="shared" si="18"/>
        <v>93.9</v>
      </c>
      <c r="K193">
        <f t="shared" si="23"/>
        <v>94.2</v>
      </c>
      <c r="M193" s="24">
        <f t="shared" si="24"/>
        <v>43108</v>
      </c>
      <c r="N193">
        <f t="shared" si="19"/>
        <v>93.9</v>
      </c>
      <c r="O193" s="25">
        <f t="shared" si="25"/>
        <v>95.9</v>
      </c>
      <c r="P193">
        <f t="shared" si="26"/>
        <v>87.5</v>
      </c>
      <c r="Q193">
        <f t="shared" si="20"/>
        <v>94.2</v>
      </c>
    </row>
    <row r="194" spans="2:17">
      <c r="B194" s="2">
        <v>43105</v>
      </c>
      <c r="C194" s="3">
        <v>92.9</v>
      </c>
      <c r="D194" s="3">
        <v>95.9</v>
      </c>
      <c r="E194" s="3">
        <v>91.3</v>
      </c>
      <c r="F194" s="4">
        <v>93.9</v>
      </c>
      <c r="H194" s="8">
        <f t="shared" si="21"/>
        <v>1</v>
      </c>
      <c r="I194" s="8">
        <f t="shared" si="22"/>
        <v>1</v>
      </c>
      <c r="J194" s="8">
        <f t="shared" si="18"/>
        <v>92.3</v>
      </c>
      <c r="K194">
        <f t="shared" si="23"/>
        <v>93.9</v>
      </c>
      <c r="M194" s="24">
        <f t="shared" si="24"/>
        <v>43105</v>
      </c>
      <c r="N194">
        <f t="shared" si="19"/>
        <v>92.3</v>
      </c>
      <c r="O194" s="25">
        <f t="shared" si="25"/>
        <v>95.8</v>
      </c>
      <c r="P194">
        <f t="shared" si="26"/>
        <v>84.7</v>
      </c>
      <c r="Q194">
        <f t="shared" si="20"/>
        <v>93.9</v>
      </c>
    </row>
    <row r="195" spans="2:17">
      <c r="B195" s="2">
        <v>43104</v>
      </c>
      <c r="C195" s="3">
        <v>90.5</v>
      </c>
      <c r="D195" s="3">
        <v>92.3</v>
      </c>
      <c r="E195" s="3">
        <v>87.5</v>
      </c>
      <c r="F195" s="4">
        <v>92.3</v>
      </c>
      <c r="H195" s="8">
        <f t="shared" si="21"/>
        <v>1</v>
      </c>
      <c r="I195" s="8">
        <f t="shared" si="22"/>
        <v>1</v>
      </c>
      <c r="J195" s="8">
        <f t="shared" si="18"/>
        <v>89.7</v>
      </c>
      <c r="K195">
        <f t="shared" si="23"/>
        <v>92.3</v>
      </c>
      <c r="M195" s="24">
        <f t="shared" si="24"/>
        <v>43104</v>
      </c>
      <c r="N195">
        <f t="shared" si="19"/>
        <v>89.7</v>
      </c>
      <c r="O195" s="25">
        <f t="shared" si="25"/>
        <v>95.8</v>
      </c>
      <c r="P195">
        <f t="shared" si="26"/>
        <v>83.5</v>
      </c>
      <c r="Q195">
        <f t="shared" si="20"/>
        <v>92.3</v>
      </c>
    </row>
    <row r="196" spans="2:17">
      <c r="B196" s="2">
        <v>43103</v>
      </c>
      <c r="C196" s="3">
        <v>93.7</v>
      </c>
      <c r="D196" s="3">
        <v>95.8</v>
      </c>
      <c r="E196" s="3">
        <v>88.7</v>
      </c>
      <c r="F196" s="4">
        <v>89.7</v>
      </c>
      <c r="H196" s="8">
        <f t="shared" si="21"/>
        <v>-1</v>
      </c>
      <c r="I196" s="8">
        <f t="shared" si="22"/>
        <v>1</v>
      </c>
      <c r="J196" s="8">
        <f t="shared" ref="J196:J259" si="27">IF(OR(AND(I197=1,H196=-1,F196&lt;P196,J197&gt;K197),AND(I197=-1,H196=1,F196&gt;O196,J197&lt;K197)),J197,K197)</f>
        <v>92.7</v>
      </c>
      <c r="K196">
        <f t="shared" si="23"/>
        <v>89.7</v>
      </c>
      <c r="M196" s="24">
        <f t="shared" si="24"/>
        <v>43103</v>
      </c>
      <c r="N196">
        <f t="shared" ref="N196:N259" si="28">IF(OR(AND(I196=1,K196&lt;J196),AND(I196=-1,K196&gt;J196)),K196,J196)</f>
        <v>89.7</v>
      </c>
      <c r="O196" s="25">
        <f t="shared" si="25"/>
        <v>92.7</v>
      </c>
      <c r="P196">
        <f t="shared" si="26"/>
        <v>82</v>
      </c>
      <c r="Q196">
        <f t="shared" ref="Q196:Q259" si="29">IF(N196=K196,J196,K196)</f>
        <v>92.7</v>
      </c>
    </row>
    <row r="197" spans="2:17">
      <c r="B197" s="2">
        <v>43102</v>
      </c>
      <c r="C197" s="3">
        <v>85.2</v>
      </c>
      <c r="D197" s="3">
        <v>92.7</v>
      </c>
      <c r="E197" s="3">
        <v>84.7</v>
      </c>
      <c r="F197" s="4">
        <v>92.7</v>
      </c>
      <c r="H197" s="8">
        <f t="shared" ref="H197:H260" si="30">IF(F197&gt;=F198,1,-1)</f>
        <v>1</v>
      </c>
      <c r="I197" s="8">
        <f t="shared" ref="I197:I260" si="31">IF(OR(AND(I198&gt;=0,F197&gt;=MIN(E198:E200)),AND(I198=-1,F197&gt;=MAX(D198:D200))),1,-1)</f>
        <v>1</v>
      </c>
      <c r="J197" s="8">
        <f t="shared" si="27"/>
        <v>83.5</v>
      </c>
      <c r="K197">
        <f t="shared" ref="K197:K260" si="32">F197</f>
        <v>92.7</v>
      </c>
      <c r="M197" s="24">
        <f t="shared" ref="M197:M260" si="33">B197</f>
        <v>43102</v>
      </c>
      <c r="N197">
        <f t="shared" si="28"/>
        <v>83.5</v>
      </c>
      <c r="O197" s="25">
        <f t="shared" ref="O197:O260" si="34">MAX(D198:D200)</f>
        <v>85.6</v>
      </c>
      <c r="P197">
        <f t="shared" ref="P197:P260" si="35">MIN(E198:E200)</f>
        <v>79.7</v>
      </c>
      <c r="Q197">
        <f t="shared" si="29"/>
        <v>92.7</v>
      </c>
    </row>
    <row r="198" spans="2:17">
      <c r="B198" s="2">
        <v>43098</v>
      </c>
      <c r="C198" s="3">
        <v>83.5</v>
      </c>
      <c r="D198" s="3">
        <v>85.6</v>
      </c>
      <c r="E198" s="3">
        <v>83.5</v>
      </c>
      <c r="F198" s="4">
        <v>84.3</v>
      </c>
      <c r="H198" s="8">
        <f t="shared" si="30"/>
        <v>1</v>
      </c>
      <c r="I198" s="8">
        <f t="shared" si="31"/>
        <v>-1</v>
      </c>
      <c r="J198" s="8">
        <f t="shared" si="27"/>
        <v>83.5</v>
      </c>
      <c r="K198">
        <f t="shared" si="32"/>
        <v>84.3</v>
      </c>
      <c r="M198" s="24">
        <f t="shared" si="33"/>
        <v>43098</v>
      </c>
      <c r="N198">
        <f t="shared" si="28"/>
        <v>84.3</v>
      </c>
      <c r="O198" s="25">
        <f t="shared" si="34"/>
        <v>84.7</v>
      </c>
      <c r="P198">
        <f t="shared" si="35"/>
        <v>77</v>
      </c>
      <c r="Q198">
        <f t="shared" si="29"/>
        <v>83.5</v>
      </c>
    </row>
    <row r="199" spans="2:17">
      <c r="B199" s="2">
        <v>43097</v>
      </c>
      <c r="C199" s="3">
        <v>82</v>
      </c>
      <c r="D199" s="3">
        <v>84.7</v>
      </c>
      <c r="E199" s="3">
        <v>82</v>
      </c>
      <c r="F199" s="4">
        <v>83.5</v>
      </c>
      <c r="H199" s="8">
        <f t="shared" si="30"/>
        <v>1</v>
      </c>
      <c r="I199" s="8">
        <f t="shared" si="31"/>
        <v>-1</v>
      </c>
      <c r="J199" s="8">
        <f t="shared" si="27"/>
        <v>81.6</v>
      </c>
      <c r="K199">
        <f t="shared" si="32"/>
        <v>83.5</v>
      </c>
      <c r="M199" s="24">
        <f t="shared" si="33"/>
        <v>43097</v>
      </c>
      <c r="N199">
        <f t="shared" si="28"/>
        <v>83.5</v>
      </c>
      <c r="O199" s="25">
        <f t="shared" si="34"/>
        <v>85</v>
      </c>
      <c r="P199">
        <f t="shared" si="35"/>
        <v>77</v>
      </c>
      <c r="Q199">
        <f t="shared" si="29"/>
        <v>81.6</v>
      </c>
    </row>
    <row r="200" spans="2:17">
      <c r="B200" s="2">
        <v>43096</v>
      </c>
      <c r="C200" s="3">
        <v>81</v>
      </c>
      <c r="D200" s="3">
        <v>81.8</v>
      </c>
      <c r="E200" s="3">
        <v>79.7</v>
      </c>
      <c r="F200" s="4">
        <v>81.6</v>
      </c>
      <c r="H200" s="8">
        <f t="shared" si="30"/>
        <v>1</v>
      </c>
      <c r="I200" s="8">
        <f t="shared" si="31"/>
        <v>-1</v>
      </c>
      <c r="J200" s="8">
        <f t="shared" si="27"/>
        <v>80</v>
      </c>
      <c r="K200">
        <f t="shared" si="32"/>
        <v>81.6</v>
      </c>
      <c r="M200" s="24">
        <f t="shared" si="33"/>
        <v>43096</v>
      </c>
      <c r="N200">
        <f t="shared" si="28"/>
        <v>81.6</v>
      </c>
      <c r="O200" s="25">
        <f t="shared" si="34"/>
        <v>85.5</v>
      </c>
      <c r="P200">
        <f t="shared" si="35"/>
        <v>77</v>
      </c>
      <c r="Q200">
        <f t="shared" si="29"/>
        <v>80</v>
      </c>
    </row>
    <row r="201" spans="2:17">
      <c r="B201" s="2">
        <v>43095</v>
      </c>
      <c r="C201" s="3">
        <v>83</v>
      </c>
      <c r="D201" s="3">
        <v>83</v>
      </c>
      <c r="E201" s="3">
        <v>77</v>
      </c>
      <c r="F201" s="4">
        <v>80</v>
      </c>
      <c r="H201" s="8">
        <f t="shared" si="30"/>
        <v>-1</v>
      </c>
      <c r="I201" s="8">
        <f t="shared" si="31"/>
        <v>-1</v>
      </c>
      <c r="J201" s="8">
        <f t="shared" si="27"/>
        <v>83.5</v>
      </c>
      <c r="K201">
        <f t="shared" si="32"/>
        <v>80</v>
      </c>
      <c r="M201" s="24">
        <f t="shared" si="33"/>
        <v>43095</v>
      </c>
      <c r="N201">
        <f t="shared" si="28"/>
        <v>83.5</v>
      </c>
      <c r="O201" s="25">
        <f t="shared" si="34"/>
        <v>85.5</v>
      </c>
      <c r="P201">
        <f t="shared" si="35"/>
        <v>80.6</v>
      </c>
      <c r="Q201">
        <f t="shared" si="29"/>
        <v>80</v>
      </c>
    </row>
    <row r="202" spans="2:17">
      <c r="B202" s="2">
        <v>43094</v>
      </c>
      <c r="C202" s="3">
        <v>84.5</v>
      </c>
      <c r="D202" s="3">
        <v>85</v>
      </c>
      <c r="E202" s="3">
        <v>81.8</v>
      </c>
      <c r="F202" s="4">
        <v>82.1</v>
      </c>
      <c r="H202" s="8">
        <f t="shared" si="30"/>
        <v>-1</v>
      </c>
      <c r="I202" s="8">
        <f t="shared" si="31"/>
        <v>1</v>
      </c>
      <c r="J202" s="8">
        <f t="shared" si="27"/>
        <v>83.5</v>
      </c>
      <c r="K202">
        <f t="shared" si="32"/>
        <v>82.1</v>
      </c>
      <c r="M202" s="24">
        <f t="shared" si="33"/>
        <v>43094</v>
      </c>
      <c r="N202">
        <f t="shared" si="28"/>
        <v>82.1</v>
      </c>
      <c r="O202" s="25">
        <f t="shared" si="34"/>
        <v>85.5</v>
      </c>
      <c r="P202">
        <f t="shared" si="35"/>
        <v>80.5</v>
      </c>
      <c r="Q202">
        <f t="shared" si="29"/>
        <v>83.5</v>
      </c>
    </row>
    <row r="203" spans="2:17">
      <c r="B203" s="2">
        <v>43091</v>
      </c>
      <c r="C203" s="3">
        <v>83.7</v>
      </c>
      <c r="D203" s="3">
        <v>85.5</v>
      </c>
      <c r="E203" s="3">
        <v>81</v>
      </c>
      <c r="F203" s="4">
        <v>83.5</v>
      </c>
      <c r="H203" s="8">
        <f t="shared" si="30"/>
        <v>-1</v>
      </c>
      <c r="I203" s="8">
        <f t="shared" si="31"/>
        <v>1</v>
      </c>
      <c r="J203" s="8">
        <f t="shared" si="27"/>
        <v>83.7</v>
      </c>
      <c r="K203">
        <f t="shared" si="32"/>
        <v>83.5</v>
      </c>
      <c r="M203" s="24">
        <f t="shared" si="33"/>
        <v>43091</v>
      </c>
      <c r="N203">
        <f t="shared" si="28"/>
        <v>83.5</v>
      </c>
      <c r="O203" s="25">
        <f t="shared" si="34"/>
        <v>84.7</v>
      </c>
      <c r="P203">
        <f t="shared" si="35"/>
        <v>77.3</v>
      </c>
      <c r="Q203">
        <f t="shared" si="29"/>
        <v>83.7</v>
      </c>
    </row>
    <row r="204" spans="2:17">
      <c r="B204" s="2">
        <v>43090</v>
      </c>
      <c r="C204" s="3">
        <v>80.7</v>
      </c>
      <c r="D204" s="3">
        <v>84.7</v>
      </c>
      <c r="E204" s="3">
        <v>80.6</v>
      </c>
      <c r="F204" s="4">
        <v>83.7</v>
      </c>
      <c r="H204" s="8">
        <f t="shared" si="30"/>
        <v>1</v>
      </c>
      <c r="I204" s="8">
        <f t="shared" si="31"/>
        <v>1</v>
      </c>
      <c r="J204" s="8">
        <f t="shared" si="27"/>
        <v>80.9</v>
      </c>
      <c r="K204">
        <f t="shared" si="32"/>
        <v>83.7</v>
      </c>
      <c r="M204" s="24">
        <f t="shared" si="33"/>
        <v>43090</v>
      </c>
      <c r="N204">
        <f t="shared" si="28"/>
        <v>80.9</v>
      </c>
      <c r="O204" s="25">
        <f t="shared" si="34"/>
        <v>83.5</v>
      </c>
      <c r="P204">
        <f t="shared" si="35"/>
        <v>75.5</v>
      </c>
      <c r="Q204">
        <f t="shared" si="29"/>
        <v>83.7</v>
      </c>
    </row>
    <row r="205" spans="2:17">
      <c r="B205" s="2">
        <v>43089</v>
      </c>
      <c r="C205" s="3">
        <v>82</v>
      </c>
      <c r="D205" s="3">
        <v>83.5</v>
      </c>
      <c r="E205" s="3">
        <v>80.5</v>
      </c>
      <c r="F205" s="4">
        <v>80.9</v>
      </c>
      <c r="H205" s="8">
        <f t="shared" si="30"/>
        <v>-1</v>
      </c>
      <c r="I205" s="8">
        <f t="shared" si="31"/>
        <v>-1</v>
      </c>
      <c r="J205" s="8">
        <f t="shared" si="27"/>
        <v>82</v>
      </c>
      <c r="K205">
        <f t="shared" si="32"/>
        <v>80.9</v>
      </c>
      <c r="M205" s="24">
        <f t="shared" si="33"/>
        <v>43089</v>
      </c>
      <c r="N205">
        <f t="shared" si="28"/>
        <v>82</v>
      </c>
      <c r="O205" s="25">
        <f t="shared" si="34"/>
        <v>83.3</v>
      </c>
      <c r="P205">
        <f t="shared" si="35"/>
        <v>75.5</v>
      </c>
      <c r="Q205">
        <f t="shared" si="29"/>
        <v>80.9</v>
      </c>
    </row>
    <row r="206" spans="2:17">
      <c r="B206" s="2">
        <v>43088</v>
      </c>
      <c r="C206" s="3">
        <v>79</v>
      </c>
      <c r="D206" s="3">
        <v>83.3</v>
      </c>
      <c r="E206" s="3">
        <v>77.3</v>
      </c>
      <c r="F206" s="4">
        <v>82</v>
      </c>
      <c r="H206" s="8">
        <f t="shared" si="30"/>
        <v>1</v>
      </c>
      <c r="I206" s="8">
        <f t="shared" si="31"/>
        <v>-1</v>
      </c>
      <c r="J206" s="8">
        <f t="shared" si="27"/>
        <v>77.5</v>
      </c>
      <c r="K206">
        <f t="shared" si="32"/>
        <v>82</v>
      </c>
      <c r="M206" s="24">
        <f t="shared" si="33"/>
        <v>43088</v>
      </c>
      <c r="N206">
        <f t="shared" si="28"/>
        <v>82</v>
      </c>
      <c r="O206" s="25">
        <f t="shared" si="34"/>
        <v>93.2</v>
      </c>
      <c r="P206">
        <f t="shared" si="35"/>
        <v>75.5</v>
      </c>
      <c r="Q206">
        <f t="shared" si="29"/>
        <v>77.5</v>
      </c>
    </row>
    <row r="207" spans="2:17">
      <c r="B207" s="2">
        <v>43087</v>
      </c>
      <c r="C207" s="3">
        <v>80</v>
      </c>
      <c r="D207" s="3">
        <v>81.9</v>
      </c>
      <c r="E207" s="3">
        <v>75.5</v>
      </c>
      <c r="F207" s="4">
        <v>77.5</v>
      </c>
      <c r="H207" s="8">
        <f t="shared" si="30"/>
        <v>-1</v>
      </c>
      <c r="I207" s="8">
        <f t="shared" si="31"/>
        <v>-1</v>
      </c>
      <c r="J207" s="8">
        <f t="shared" si="27"/>
        <v>78.2</v>
      </c>
      <c r="K207">
        <f t="shared" si="32"/>
        <v>77.5</v>
      </c>
      <c r="M207" s="24">
        <f t="shared" si="33"/>
        <v>43087</v>
      </c>
      <c r="N207">
        <f t="shared" si="28"/>
        <v>78.2</v>
      </c>
      <c r="O207" s="25">
        <f t="shared" si="34"/>
        <v>93.2</v>
      </c>
      <c r="P207">
        <f t="shared" si="35"/>
        <v>76.6</v>
      </c>
      <c r="Q207">
        <f t="shared" si="29"/>
        <v>77.5</v>
      </c>
    </row>
    <row r="208" spans="2:17">
      <c r="B208" s="2">
        <v>43084</v>
      </c>
      <c r="C208" s="3">
        <v>79.8</v>
      </c>
      <c r="D208" s="3">
        <v>81.1</v>
      </c>
      <c r="E208" s="3">
        <v>76.6</v>
      </c>
      <c r="F208" s="4">
        <v>78.2</v>
      </c>
      <c r="H208" s="8">
        <f t="shared" si="30"/>
        <v>-1</v>
      </c>
      <c r="I208" s="8">
        <f t="shared" si="31"/>
        <v>-1</v>
      </c>
      <c r="J208" s="8">
        <f t="shared" si="27"/>
        <v>80.8</v>
      </c>
      <c r="K208">
        <f t="shared" si="32"/>
        <v>78.2</v>
      </c>
      <c r="M208" s="24">
        <f t="shared" si="33"/>
        <v>43084</v>
      </c>
      <c r="N208">
        <f t="shared" si="28"/>
        <v>80.8</v>
      </c>
      <c r="O208" s="25">
        <f t="shared" si="34"/>
        <v>99.1</v>
      </c>
      <c r="P208">
        <f t="shared" si="35"/>
        <v>80.8</v>
      </c>
      <c r="Q208">
        <f t="shared" si="29"/>
        <v>78.2</v>
      </c>
    </row>
    <row r="209" spans="2:17">
      <c r="B209" s="2">
        <v>43083</v>
      </c>
      <c r="C209" s="3">
        <v>91</v>
      </c>
      <c r="D209" s="3">
        <v>93.2</v>
      </c>
      <c r="E209" s="3">
        <v>80.8</v>
      </c>
      <c r="F209" s="4">
        <v>80.8</v>
      </c>
      <c r="H209" s="8">
        <f t="shared" si="30"/>
        <v>-1</v>
      </c>
      <c r="I209" s="8">
        <f t="shared" si="31"/>
        <v>-1</v>
      </c>
      <c r="J209" s="8">
        <f t="shared" si="27"/>
        <v>89.7</v>
      </c>
      <c r="K209">
        <f t="shared" si="32"/>
        <v>80.8</v>
      </c>
      <c r="M209" s="24">
        <f t="shared" si="33"/>
        <v>43083</v>
      </c>
      <c r="N209">
        <f t="shared" si="28"/>
        <v>89.7</v>
      </c>
      <c r="O209" s="25">
        <f t="shared" si="34"/>
        <v>106.5</v>
      </c>
      <c r="P209">
        <f t="shared" si="35"/>
        <v>83</v>
      </c>
      <c r="Q209">
        <f t="shared" si="29"/>
        <v>80.8</v>
      </c>
    </row>
    <row r="210" spans="2:17">
      <c r="B210" s="2">
        <v>43082</v>
      </c>
      <c r="C210" s="3">
        <v>86.5</v>
      </c>
      <c r="D210" s="3">
        <v>90.9</v>
      </c>
      <c r="E210" s="3">
        <v>83</v>
      </c>
      <c r="F210" s="4">
        <v>89.7</v>
      </c>
      <c r="H210" s="8">
        <f t="shared" si="30"/>
        <v>1</v>
      </c>
      <c r="I210" s="8">
        <f t="shared" si="31"/>
        <v>-1</v>
      </c>
      <c r="J210" s="8">
        <f t="shared" si="27"/>
        <v>89.1</v>
      </c>
      <c r="K210">
        <f t="shared" si="32"/>
        <v>89.7</v>
      </c>
      <c r="M210" s="24">
        <f t="shared" si="33"/>
        <v>43082</v>
      </c>
      <c r="N210">
        <f t="shared" si="28"/>
        <v>89.7</v>
      </c>
      <c r="O210" s="25">
        <f t="shared" si="34"/>
        <v>106.5</v>
      </c>
      <c r="P210">
        <f t="shared" si="35"/>
        <v>89.1</v>
      </c>
      <c r="Q210">
        <f t="shared" si="29"/>
        <v>89.1</v>
      </c>
    </row>
    <row r="211" spans="2:17">
      <c r="B211" s="2">
        <v>43081</v>
      </c>
      <c r="C211" s="3">
        <v>99</v>
      </c>
      <c r="D211" s="3">
        <v>99.1</v>
      </c>
      <c r="E211" s="3">
        <v>89.1</v>
      </c>
      <c r="F211" s="4">
        <v>89.1</v>
      </c>
      <c r="H211" s="8">
        <f t="shared" si="30"/>
        <v>-1</v>
      </c>
      <c r="I211" s="8">
        <f t="shared" si="31"/>
        <v>-1</v>
      </c>
      <c r="J211" s="8">
        <f t="shared" si="27"/>
        <v>99</v>
      </c>
      <c r="K211">
        <f t="shared" si="32"/>
        <v>89.1</v>
      </c>
      <c r="M211" s="24">
        <f t="shared" si="33"/>
        <v>43081</v>
      </c>
      <c r="N211">
        <f t="shared" si="28"/>
        <v>99</v>
      </c>
      <c r="O211" s="25">
        <f t="shared" si="34"/>
        <v>106.5</v>
      </c>
      <c r="P211">
        <f t="shared" si="35"/>
        <v>91.9</v>
      </c>
      <c r="Q211">
        <f t="shared" si="29"/>
        <v>89.1</v>
      </c>
    </row>
    <row r="212" spans="2:17">
      <c r="B212" s="2">
        <v>43080</v>
      </c>
      <c r="C212" s="3">
        <v>104</v>
      </c>
      <c r="D212" s="3">
        <v>106.5</v>
      </c>
      <c r="E212" s="3">
        <v>99</v>
      </c>
      <c r="F212" s="4">
        <v>99</v>
      </c>
      <c r="H212" s="8">
        <f t="shared" si="30"/>
        <v>-1</v>
      </c>
      <c r="I212" s="8">
        <f t="shared" si="31"/>
        <v>-1</v>
      </c>
      <c r="J212" s="8">
        <f t="shared" si="27"/>
        <v>101</v>
      </c>
      <c r="K212">
        <f t="shared" si="32"/>
        <v>99</v>
      </c>
      <c r="M212" s="24">
        <f t="shared" si="33"/>
        <v>43080</v>
      </c>
      <c r="N212">
        <f t="shared" si="28"/>
        <v>101</v>
      </c>
      <c r="O212" s="25">
        <f t="shared" si="34"/>
        <v>115</v>
      </c>
      <c r="P212">
        <f t="shared" si="35"/>
        <v>91.9</v>
      </c>
      <c r="Q212">
        <f t="shared" si="29"/>
        <v>99</v>
      </c>
    </row>
    <row r="213" spans="2:17">
      <c r="B213" s="2">
        <v>43077</v>
      </c>
      <c r="C213" s="3">
        <v>94.3</v>
      </c>
      <c r="D213" s="3">
        <v>101</v>
      </c>
      <c r="E213" s="3">
        <v>92</v>
      </c>
      <c r="F213" s="4">
        <v>101</v>
      </c>
      <c r="H213" s="8">
        <f t="shared" si="30"/>
        <v>1</v>
      </c>
      <c r="I213" s="8">
        <f t="shared" si="31"/>
        <v>-1</v>
      </c>
      <c r="J213" s="8">
        <f t="shared" si="27"/>
        <v>92.1</v>
      </c>
      <c r="K213">
        <f t="shared" si="32"/>
        <v>101</v>
      </c>
      <c r="M213" s="24">
        <f t="shared" si="33"/>
        <v>43077</v>
      </c>
      <c r="N213">
        <f t="shared" si="28"/>
        <v>101</v>
      </c>
      <c r="O213" s="25">
        <f t="shared" si="34"/>
        <v>116</v>
      </c>
      <c r="P213">
        <f t="shared" si="35"/>
        <v>91.9</v>
      </c>
      <c r="Q213">
        <f t="shared" si="29"/>
        <v>92.1</v>
      </c>
    </row>
    <row r="214" spans="2:17">
      <c r="B214" s="2">
        <v>43076</v>
      </c>
      <c r="C214" s="3">
        <v>100</v>
      </c>
      <c r="D214" s="3">
        <v>100</v>
      </c>
      <c r="E214" s="3">
        <v>91.9</v>
      </c>
      <c r="F214" s="4">
        <v>92.1</v>
      </c>
      <c r="H214" s="8">
        <f t="shared" si="30"/>
        <v>-1</v>
      </c>
      <c r="I214" s="8">
        <f t="shared" si="31"/>
        <v>-1</v>
      </c>
      <c r="J214" s="8">
        <f t="shared" si="27"/>
        <v>102</v>
      </c>
      <c r="K214">
        <f t="shared" si="32"/>
        <v>92.1</v>
      </c>
      <c r="M214" s="24">
        <f t="shared" si="33"/>
        <v>43076</v>
      </c>
      <c r="N214">
        <f t="shared" si="28"/>
        <v>102</v>
      </c>
      <c r="O214" s="25">
        <f t="shared" si="34"/>
        <v>116</v>
      </c>
      <c r="P214">
        <f t="shared" si="35"/>
        <v>102</v>
      </c>
      <c r="Q214">
        <f t="shared" si="29"/>
        <v>92.1</v>
      </c>
    </row>
    <row r="215" spans="2:17">
      <c r="B215" s="2">
        <v>43075</v>
      </c>
      <c r="C215" s="3">
        <v>113</v>
      </c>
      <c r="D215" s="3">
        <v>115</v>
      </c>
      <c r="E215" s="3">
        <v>102</v>
      </c>
      <c r="F215" s="4">
        <v>102</v>
      </c>
      <c r="H215" s="8">
        <f t="shared" si="30"/>
        <v>-1</v>
      </c>
      <c r="I215" s="8">
        <f t="shared" si="31"/>
        <v>-1</v>
      </c>
      <c r="J215" s="8">
        <f t="shared" si="27"/>
        <v>113</v>
      </c>
      <c r="K215">
        <f t="shared" si="32"/>
        <v>102</v>
      </c>
      <c r="M215" s="24">
        <f t="shared" si="33"/>
        <v>43075</v>
      </c>
      <c r="N215">
        <f t="shared" si="28"/>
        <v>113</v>
      </c>
      <c r="O215" s="25">
        <f t="shared" si="34"/>
        <v>118</v>
      </c>
      <c r="P215">
        <f t="shared" si="35"/>
        <v>111</v>
      </c>
      <c r="Q215">
        <f t="shared" si="29"/>
        <v>102</v>
      </c>
    </row>
    <row r="216" spans="2:17">
      <c r="B216" s="2">
        <v>43074</v>
      </c>
      <c r="C216" s="3">
        <v>111</v>
      </c>
      <c r="D216" s="3">
        <v>116</v>
      </c>
      <c r="E216" s="3">
        <v>111</v>
      </c>
      <c r="F216" s="4">
        <v>113</v>
      </c>
      <c r="H216" s="8">
        <f t="shared" si="30"/>
        <v>1</v>
      </c>
      <c r="I216" s="8">
        <f t="shared" si="31"/>
        <v>1</v>
      </c>
      <c r="J216" s="8">
        <f t="shared" si="27"/>
        <v>112.5</v>
      </c>
      <c r="K216">
        <f t="shared" si="32"/>
        <v>113</v>
      </c>
      <c r="M216" s="24">
        <f t="shared" si="33"/>
        <v>43074</v>
      </c>
      <c r="N216">
        <f t="shared" si="28"/>
        <v>112.5</v>
      </c>
      <c r="O216" s="25">
        <f t="shared" si="34"/>
        <v>118</v>
      </c>
      <c r="P216">
        <f t="shared" si="35"/>
        <v>110</v>
      </c>
      <c r="Q216">
        <f t="shared" si="29"/>
        <v>113</v>
      </c>
    </row>
    <row r="217" spans="2:17">
      <c r="B217" s="2">
        <v>43073</v>
      </c>
      <c r="C217" s="3">
        <v>116</v>
      </c>
      <c r="D217" s="3">
        <v>116</v>
      </c>
      <c r="E217" s="3">
        <v>111</v>
      </c>
      <c r="F217" s="4">
        <v>112.5</v>
      </c>
      <c r="H217" s="8">
        <f t="shared" si="30"/>
        <v>-1</v>
      </c>
      <c r="I217" s="8">
        <f t="shared" si="31"/>
        <v>1</v>
      </c>
      <c r="J217" s="8">
        <f t="shared" si="27"/>
        <v>115.5</v>
      </c>
      <c r="K217">
        <f t="shared" si="32"/>
        <v>112.5</v>
      </c>
      <c r="M217" s="24">
        <f t="shared" si="33"/>
        <v>43073</v>
      </c>
      <c r="N217">
        <f t="shared" si="28"/>
        <v>112.5</v>
      </c>
      <c r="O217" s="25">
        <f t="shared" si="34"/>
        <v>119.5</v>
      </c>
      <c r="P217">
        <f t="shared" si="35"/>
        <v>110</v>
      </c>
      <c r="Q217">
        <f t="shared" si="29"/>
        <v>115.5</v>
      </c>
    </row>
    <row r="218" spans="2:17">
      <c r="B218" s="2">
        <v>43070</v>
      </c>
      <c r="C218" s="3">
        <v>115</v>
      </c>
      <c r="D218" s="3">
        <v>118</v>
      </c>
      <c r="E218" s="3">
        <v>112</v>
      </c>
      <c r="F218" s="4">
        <v>115.5</v>
      </c>
      <c r="H218" s="8">
        <f t="shared" si="30"/>
        <v>1</v>
      </c>
      <c r="I218" s="8">
        <f t="shared" si="31"/>
        <v>1</v>
      </c>
      <c r="J218" s="8">
        <f t="shared" si="27"/>
        <v>114.5</v>
      </c>
      <c r="K218">
        <f t="shared" si="32"/>
        <v>115.5</v>
      </c>
      <c r="M218" s="24">
        <f t="shared" si="33"/>
        <v>43070</v>
      </c>
      <c r="N218">
        <f t="shared" si="28"/>
        <v>114.5</v>
      </c>
      <c r="O218" s="25">
        <f t="shared" si="34"/>
        <v>119.5</v>
      </c>
      <c r="P218">
        <f t="shared" si="35"/>
        <v>110</v>
      </c>
      <c r="Q218">
        <f t="shared" si="29"/>
        <v>115.5</v>
      </c>
    </row>
    <row r="219" spans="2:17">
      <c r="B219" s="2">
        <v>43069</v>
      </c>
      <c r="C219" s="3">
        <v>110</v>
      </c>
      <c r="D219" s="3">
        <v>116.5</v>
      </c>
      <c r="E219" s="3">
        <v>110</v>
      </c>
      <c r="F219" s="4">
        <v>114.5</v>
      </c>
      <c r="H219" s="8">
        <f t="shared" si="30"/>
        <v>-1</v>
      </c>
      <c r="I219" s="8">
        <f t="shared" si="31"/>
        <v>1</v>
      </c>
      <c r="J219" s="8">
        <f t="shared" si="27"/>
        <v>115.5</v>
      </c>
      <c r="K219">
        <f t="shared" si="32"/>
        <v>114.5</v>
      </c>
      <c r="M219" s="24">
        <f t="shared" si="33"/>
        <v>43069</v>
      </c>
      <c r="N219">
        <f t="shared" si="28"/>
        <v>114.5</v>
      </c>
      <c r="O219" s="25">
        <f t="shared" si="34"/>
        <v>119.5</v>
      </c>
      <c r="P219">
        <f t="shared" si="35"/>
        <v>108.5</v>
      </c>
      <c r="Q219">
        <f t="shared" si="29"/>
        <v>115.5</v>
      </c>
    </row>
    <row r="220" spans="2:17">
      <c r="B220" s="2">
        <v>43068</v>
      </c>
      <c r="C220" s="3">
        <v>119.5</v>
      </c>
      <c r="D220" s="3">
        <v>119.5</v>
      </c>
      <c r="E220" s="3">
        <v>110.5</v>
      </c>
      <c r="F220" s="4">
        <v>115.5</v>
      </c>
      <c r="H220" s="8">
        <f t="shared" si="30"/>
        <v>-1</v>
      </c>
      <c r="I220" s="8">
        <f t="shared" si="31"/>
        <v>1</v>
      </c>
      <c r="J220" s="8">
        <f t="shared" si="27"/>
        <v>117.5</v>
      </c>
      <c r="K220">
        <f t="shared" si="32"/>
        <v>115.5</v>
      </c>
      <c r="M220" s="24">
        <f t="shared" si="33"/>
        <v>43068</v>
      </c>
      <c r="N220">
        <f t="shared" si="28"/>
        <v>115.5</v>
      </c>
      <c r="O220" s="25">
        <f t="shared" si="34"/>
        <v>118</v>
      </c>
      <c r="P220">
        <f t="shared" si="35"/>
        <v>106</v>
      </c>
      <c r="Q220">
        <f t="shared" si="29"/>
        <v>117.5</v>
      </c>
    </row>
    <row r="221" spans="2:17">
      <c r="B221" s="2">
        <v>43067</v>
      </c>
      <c r="C221" s="3">
        <v>114.5</v>
      </c>
      <c r="D221" s="3">
        <v>118</v>
      </c>
      <c r="E221" s="3">
        <v>114</v>
      </c>
      <c r="F221" s="4">
        <v>117.5</v>
      </c>
      <c r="H221" s="8">
        <f t="shared" si="30"/>
        <v>1</v>
      </c>
      <c r="I221" s="8">
        <f t="shared" si="31"/>
        <v>1</v>
      </c>
      <c r="J221" s="8">
        <f t="shared" si="27"/>
        <v>113</v>
      </c>
      <c r="K221">
        <f t="shared" si="32"/>
        <v>117.5</v>
      </c>
      <c r="M221" s="24">
        <f t="shared" si="33"/>
        <v>43067</v>
      </c>
      <c r="N221">
        <f t="shared" si="28"/>
        <v>113</v>
      </c>
      <c r="O221" s="25">
        <f t="shared" si="34"/>
        <v>113</v>
      </c>
      <c r="P221">
        <f t="shared" si="35"/>
        <v>103.5</v>
      </c>
      <c r="Q221">
        <f t="shared" si="29"/>
        <v>117.5</v>
      </c>
    </row>
    <row r="222" spans="2:17">
      <c r="B222" s="2">
        <v>43066</v>
      </c>
      <c r="C222" s="3">
        <v>109.5</v>
      </c>
      <c r="D222" s="3">
        <v>113</v>
      </c>
      <c r="E222" s="3">
        <v>108.5</v>
      </c>
      <c r="F222" s="4">
        <v>113</v>
      </c>
      <c r="H222" s="8">
        <f t="shared" si="30"/>
        <v>1</v>
      </c>
      <c r="I222" s="8">
        <f t="shared" si="31"/>
        <v>1</v>
      </c>
      <c r="J222" s="8">
        <f t="shared" si="27"/>
        <v>107.5</v>
      </c>
      <c r="K222">
        <f t="shared" si="32"/>
        <v>113</v>
      </c>
      <c r="M222" s="24">
        <f t="shared" si="33"/>
        <v>43066</v>
      </c>
      <c r="N222">
        <f t="shared" si="28"/>
        <v>107.5</v>
      </c>
      <c r="O222" s="25">
        <f t="shared" si="34"/>
        <v>110.5</v>
      </c>
      <c r="P222">
        <f t="shared" si="35"/>
        <v>101.5</v>
      </c>
      <c r="Q222">
        <f t="shared" si="29"/>
        <v>113</v>
      </c>
    </row>
    <row r="223" spans="2:17">
      <c r="B223" s="2">
        <v>43063</v>
      </c>
      <c r="C223" s="3">
        <v>108.5</v>
      </c>
      <c r="D223" s="3">
        <v>108.5</v>
      </c>
      <c r="E223" s="3">
        <v>106</v>
      </c>
      <c r="F223" s="3">
        <v>107.5</v>
      </c>
      <c r="H223" s="8">
        <f t="shared" si="30"/>
        <v>1</v>
      </c>
      <c r="I223" s="8">
        <f t="shared" si="31"/>
        <v>1</v>
      </c>
      <c r="J223" s="8">
        <f t="shared" si="27"/>
        <v>107.5</v>
      </c>
      <c r="K223">
        <f t="shared" si="32"/>
        <v>107.5</v>
      </c>
      <c r="M223" s="24">
        <f t="shared" si="33"/>
        <v>43063</v>
      </c>
      <c r="N223">
        <f t="shared" si="28"/>
        <v>107.5</v>
      </c>
      <c r="O223" s="25">
        <f t="shared" si="34"/>
        <v>110.5</v>
      </c>
      <c r="P223">
        <f t="shared" si="35"/>
        <v>99.9</v>
      </c>
      <c r="Q223">
        <f t="shared" si="29"/>
        <v>107.5</v>
      </c>
    </row>
    <row r="224" spans="2:17">
      <c r="B224" s="2">
        <v>43062</v>
      </c>
      <c r="C224" s="3">
        <v>105.5</v>
      </c>
      <c r="D224" s="3">
        <v>110.5</v>
      </c>
      <c r="E224" s="3">
        <v>103.5</v>
      </c>
      <c r="F224" s="4">
        <v>107.5</v>
      </c>
      <c r="H224" s="8">
        <f t="shared" si="30"/>
        <v>1</v>
      </c>
      <c r="I224" s="8">
        <f t="shared" si="31"/>
        <v>1</v>
      </c>
      <c r="J224" s="8">
        <f t="shared" si="27"/>
        <v>104</v>
      </c>
      <c r="K224">
        <f t="shared" si="32"/>
        <v>107.5</v>
      </c>
      <c r="M224" s="24">
        <f t="shared" si="33"/>
        <v>43062</v>
      </c>
      <c r="N224">
        <f t="shared" si="28"/>
        <v>104</v>
      </c>
      <c r="O224" s="25">
        <f t="shared" si="34"/>
        <v>107.5</v>
      </c>
      <c r="P224">
        <f t="shared" si="35"/>
        <v>93.5</v>
      </c>
      <c r="Q224">
        <f t="shared" si="29"/>
        <v>107.5</v>
      </c>
    </row>
    <row r="225" spans="2:17">
      <c r="B225" s="2">
        <v>43061</v>
      </c>
      <c r="C225" s="3">
        <v>106</v>
      </c>
      <c r="D225" s="3">
        <v>106</v>
      </c>
      <c r="E225" s="3">
        <v>101.5</v>
      </c>
      <c r="F225" s="4">
        <v>104</v>
      </c>
      <c r="H225" s="8">
        <f t="shared" si="30"/>
        <v>-1</v>
      </c>
      <c r="I225" s="8">
        <f t="shared" si="31"/>
        <v>1</v>
      </c>
      <c r="J225" s="8">
        <f t="shared" si="27"/>
        <v>107.5</v>
      </c>
      <c r="K225">
        <f t="shared" si="32"/>
        <v>104</v>
      </c>
      <c r="M225" s="24">
        <f t="shared" si="33"/>
        <v>43061</v>
      </c>
      <c r="N225">
        <f t="shared" si="28"/>
        <v>104</v>
      </c>
      <c r="O225" s="25">
        <f t="shared" si="34"/>
        <v>107.5</v>
      </c>
      <c r="P225">
        <f t="shared" si="35"/>
        <v>91.9</v>
      </c>
      <c r="Q225">
        <f t="shared" si="29"/>
        <v>107.5</v>
      </c>
    </row>
    <row r="226" spans="2:17">
      <c r="B226" s="2">
        <v>43060</v>
      </c>
      <c r="C226" s="3">
        <v>101</v>
      </c>
      <c r="D226" s="3">
        <v>107.5</v>
      </c>
      <c r="E226" s="3">
        <v>99.9</v>
      </c>
      <c r="F226" s="4">
        <v>107.5</v>
      </c>
      <c r="H226" s="8">
        <f t="shared" si="30"/>
        <v>1</v>
      </c>
      <c r="I226" s="8">
        <f t="shared" si="31"/>
        <v>1</v>
      </c>
      <c r="J226" s="8">
        <f t="shared" si="27"/>
        <v>98.5</v>
      </c>
      <c r="K226">
        <f t="shared" si="32"/>
        <v>107.5</v>
      </c>
      <c r="M226" s="24">
        <f t="shared" si="33"/>
        <v>43060</v>
      </c>
      <c r="N226">
        <f t="shared" si="28"/>
        <v>98.5</v>
      </c>
      <c r="O226" s="25">
        <f t="shared" si="34"/>
        <v>98.5</v>
      </c>
      <c r="P226">
        <f t="shared" si="35"/>
        <v>91.9</v>
      </c>
      <c r="Q226">
        <f t="shared" si="29"/>
        <v>107.5</v>
      </c>
    </row>
    <row r="227" spans="2:17">
      <c r="B227" s="2">
        <v>43059</v>
      </c>
      <c r="C227" s="3">
        <v>94.9</v>
      </c>
      <c r="D227" s="3">
        <v>98.5</v>
      </c>
      <c r="E227" s="3">
        <v>93.5</v>
      </c>
      <c r="F227" s="4">
        <v>98.5</v>
      </c>
      <c r="H227" s="8">
        <f t="shared" si="30"/>
        <v>1</v>
      </c>
      <c r="I227" s="8">
        <f t="shared" si="31"/>
        <v>1</v>
      </c>
      <c r="J227" s="8">
        <f t="shared" si="27"/>
        <v>94</v>
      </c>
      <c r="K227">
        <f t="shared" si="32"/>
        <v>98.5</v>
      </c>
      <c r="M227" s="24">
        <f t="shared" si="33"/>
        <v>43059</v>
      </c>
      <c r="N227">
        <f t="shared" si="28"/>
        <v>94</v>
      </c>
      <c r="O227" s="25">
        <f t="shared" si="34"/>
        <v>97</v>
      </c>
      <c r="P227">
        <f t="shared" si="35"/>
        <v>91.1</v>
      </c>
      <c r="Q227">
        <f t="shared" si="29"/>
        <v>98.5</v>
      </c>
    </row>
    <row r="228" spans="2:17">
      <c r="B228" s="2">
        <v>43056</v>
      </c>
      <c r="C228" s="3">
        <v>93.5</v>
      </c>
      <c r="D228" s="3">
        <v>94.8</v>
      </c>
      <c r="E228" s="3">
        <v>91.9</v>
      </c>
      <c r="F228" s="4">
        <v>94</v>
      </c>
      <c r="H228" s="8">
        <f t="shared" si="30"/>
        <v>1</v>
      </c>
      <c r="I228" s="8">
        <f t="shared" si="31"/>
        <v>1</v>
      </c>
      <c r="J228" s="8">
        <f t="shared" si="27"/>
        <v>92.3</v>
      </c>
      <c r="K228">
        <f t="shared" si="32"/>
        <v>94</v>
      </c>
      <c r="M228" s="24">
        <f t="shared" si="33"/>
        <v>43056</v>
      </c>
      <c r="N228">
        <f t="shared" si="28"/>
        <v>92.3</v>
      </c>
      <c r="O228" s="25">
        <f t="shared" si="34"/>
        <v>97</v>
      </c>
      <c r="P228">
        <f t="shared" si="35"/>
        <v>88.5</v>
      </c>
      <c r="Q228">
        <f t="shared" si="29"/>
        <v>94</v>
      </c>
    </row>
    <row r="229" spans="2:17">
      <c r="B229" s="2">
        <v>43055</v>
      </c>
      <c r="C229" s="3">
        <v>95</v>
      </c>
      <c r="D229" s="3">
        <v>96.1</v>
      </c>
      <c r="E229" s="3">
        <v>92.2</v>
      </c>
      <c r="F229" s="4">
        <v>92.3</v>
      </c>
      <c r="H229" s="8">
        <f t="shared" si="30"/>
        <v>-1</v>
      </c>
      <c r="I229" s="8">
        <f t="shared" si="31"/>
        <v>1</v>
      </c>
      <c r="J229" s="8">
        <f t="shared" si="27"/>
        <v>94.5</v>
      </c>
      <c r="K229">
        <f t="shared" si="32"/>
        <v>92.3</v>
      </c>
      <c r="M229" s="24">
        <f t="shared" si="33"/>
        <v>43055</v>
      </c>
      <c r="N229">
        <f t="shared" si="28"/>
        <v>92.3</v>
      </c>
      <c r="O229" s="25">
        <f t="shared" si="34"/>
        <v>97.4</v>
      </c>
      <c r="P229">
        <f t="shared" si="35"/>
        <v>88.5</v>
      </c>
      <c r="Q229">
        <f t="shared" si="29"/>
        <v>94.5</v>
      </c>
    </row>
    <row r="230" spans="2:17">
      <c r="B230" s="2">
        <v>43054</v>
      </c>
      <c r="C230" s="3">
        <v>92.4</v>
      </c>
      <c r="D230" s="3">
        <v>97</v>
      </c>
      <c r="E230" s="3">
        <v>91.1</v>
      </c>
      <c r="F230" s="4">
        <v>94.5</v>
      </c>
      <c r="H230" s="8">
        <f t="shared" si="30"/>
        <v>1</v>
      </c>
      <c r="I230" s="8">
        <f t="shared" si="31"/>
        <v>1</v>
      </c>
      <c r="J230" s="8">
        <f t="shared" si="27"/>
        <v>91</v>
      </c>
      <c r="K230">
        <f t="shared" si="32"/>
        <v>94.5</v>
      </c>
      <c r="M230" s="24">
        <f t="shared" si="33"/>
        <v>43054</v>
      </c>
      <c r="N230">
        <f t="shared" si="28"/>
        <v>91</v>
      </c>
      <c r="O230" s="25">
        <f t="shared" si="34"/>
        <v>97.4</v>
      </c>
      <c r="P230">
        <f t="shared" si="35"/>
        <v>84.7</v>
      </c>
      <c r="Q230">
        <f t="shared" si="29"/>
        <v>94.5</v>
      </c>
    </row>
    <row r="231" spans="2:17">
      <c r="B231" s="2">
        <v>43053</v>
      </c>
      <c r="C231" s="3">
        <v>91</v>
      </c>
      <c r="D231" s="3">
        <v>93.1</v>
      </c>
      <c r="E231" s="3">
        <v>88.5</v>
      </c>
      <c r="F231" s="3">
        <v>91</v>
      </c>
      <c r="H231" s="8">
        <f t="shared" si="30"/>
        <v>1</v>
      </c>
      <c r="I231" s="8">
        <f t="shared" si="31"/>
        <v>1</v>
      </c>
      <c r="J231" s="8">
        <f t="shared" si="27"/>
        <v>91</v>
      </c>
      <c r="K231">
        <f t="shared" si="32"/>
        <v>91</v>
      </c>
      <c r="M231" s="24">
        <f t="shared" si="33"/>
        <v>43053</v>
      </c>
      <c r="N231">
        <f t="shared" si="28"/>
        <v>91</v>
      </c>
      <c r="O231" s="25">
        <f t="shared" si="34"/>
        <v>97.4</v>
      </c>
      <c r="P231">
        <f t="shared" si="35"/>
        <v>84.7</v>
      </c>
      <c r="Q231">
        <f t="shared" si="29"/>
        <v>91</v>
      </c>
    </row>
    <row r="232" spans="2:17">
      <c r="B232" s="2">
        <v>43052</v>
      </c>
      <c r="C232" s="3">
        <v>95.5</v>
      </c>
      <c r="D232" s="3">
        <v>97.4</v>
      </c>
      <c r="E232" s="3">
        <v>90.8</v>
      </c>
      <c r="F232" s="4">
        <v>91</v>
      </c>
      <c r="H232" s="8">
        <f t="shared" si="30"/>
        <v>-1</v>
      </c>
      <c r="I232" s="8">
        <f t="shared" si="31"/>
        <v>1</v>
      </c>
      <c r="J232" s="8">
        <f t="shared" si="27"/>
        <v>92.1</v>
      </c>
      <c r="K232">
        <f t="shared" si="32"/>
        <v>91</v>
      </c>
      <c r="M232" s="24">
        <f t="shared" si="33"/>
        <v>43052</v>
      </c>
      <c r="N232">
        <f t="shared" si="28"/>
        <v>91</v>
      </c>
      <c r="O232" s="25">
        <f t="shared" si="34"/>
        <v>96</v>
      </c>
      <c r="P232">
        <f t="shared" si="35"/>
        <v>84.5</v>
      </c>
      <c r="Q232">
        <f t="shared" si="29"/>
        <v>92.1</v>
      </c>
    </row>
    <row r="233" spans="2:17">
      <c r="B233" s="2">
        <v>43049</v>
      </c>
      <c r="C233" s="3">
        <v>85.9</v>
      </c>
      <c r="D233" s="3">
        <v>94.4</v>
      </c>
      <c r="E233" s="3">
        <v>84.7</v>
      </c>
      <c r="F233" s="4">
        <v>92.1</v>
      </c>
      <c r="H233" s="8">
        <f t="shared" si="30"/>
        <v>1</v>
      </c>
      <c r="I233" s="8">
        <f t="shared" si="31"/>
        <v>1</v>
      </c>
      <c r="J233" s="8">
        <f t="shared" si="27"/>
        <v>85.9</v>
      </c>
      <c r="K233">
        <f t="shared" si="32"/>
        <v>92.1</v>
      </c>
      <c r="M233" s="24">
        <f t="shared" si="33"/>
        <v>43049</v>
      </c>
      <c r="N233">
        <f t="shared" si="28"/>
        <v>85.9</v>
      </c>
      <c r="O233" s="25">
        <f t="shared" si="34"/>
        <v>96</v>
      </c>
      <c r="P233">
        <f t="shared" si="35"/>
        <v>80</v>
      </c>
      <c r="Q233">
        <f t="shared" si="29"/>
        <v>92.1</v>
      </c>
    </row>
    <row r="234" spans="2:17">
      <c r="B234" s="2">
        <v>43048</v>
      </c>
      <c r="C234" s="3">
        <v>92.4</v>
      </c>
      <c r="D234" s="3">
        <v>96</v>
      </c>
      <c r="E234" s="3">
        <v>84.9</v>
      </c>
      <c r="F234" s="4">
        <v>85.9</v>
      </c>
      <c r="H234" s="8">
        <f t="shared" si="30"/>
        <v>-1</v>
      </c>
      <c r="I234" s="8">
        <f t="shared" si="31"/>
        <v>1</v>
      </c>
      <c r="J234" s="8">
        <f t="shared" si="27"/>
        <v>92</v>
      </c>
      <c r="K234">
        <f t="shared" si="32"/>
        <v>85.9</v>
      </c>
      <c r="M234" s="24">
        <f t="shared" si="33"/>
        <v>43048</v>
      </c>
      <c r="N234">
        <f t="shared" si="28"/>
        <v>85.9</v>
      </c>
      <c r="O234" s="25">
        <f t="shared" si="34"/>
        <v>92</v>
      </c>
      <c r="P234">
        <f t="shared" si="35"/>
        <v>77.3</v>
      </c>
      <c r="Q234">
        <f t="shared" si="29"/>
        <v>92</v>
      </c>
    </row>
    <row r="235" spans="2:17">
      <c r="B235" s="2">
        <v>43047</v>
      </c>
      <c r="C235" s="3">
        <v>85.2</v>
      </c>
      <c r="D235" s="3">
        <v>92</v>
      </c>
      <c r="E235" s="3">
        <v>84.5</v>
      </c>
      <c r="F235" s="4">
        <v>92</v>
      </c>
      <c r="H235" s="8">
        <f t="shared" si="30"/>
        <v>1</v>
      </c>
      <c r="I235" s="8">
        <f t="shared" si="31"/>
        <v>1</v>
      </c>
      <c r="J235" s="8">
        <f t="shared" si="27"/>
        <v>83.7</v>
      </c>
      <c r="K235">
        <f t="shared" si="32"/>
        <v>92</v>
      </c>
      <c r="M235" s="24">
        <f t="shared" si="33"/>
        <v>43047</v>
      </c>
      <c r="N235">
        <f t="shared" si="28"/>
        <v>83.7</v>
      </c>
      <c r="O235" s="25">
        <f t="shared" si="34"/>
        <v>84.2</v>
      </c>
      <c r="P235">
        <f t="shared" si="35"/>
        <v>76.5</v>
      </c>
      <c r="Q235">
        <f t="shared" si="29"/>
        <v>92</v>
      </c>
    </row>
    <row r="236" spans="2:17">
      <c r="B236" s="2">
        <v>43046</v>
      </c>
      <c r="C236" s="3">
        <v>82</v>
      </c>
      <c r="D236" s="3">
        <v>84.2</v>
      </c>
      <c r="E236" s="3">
        <v>80</v>
      </c>
      <c r="F236" s="4">
        <v>83.7</v>
      </c>
      <c r="H236" s="8">
        <f t="shared" si="30"/>
        <v>1</v>
      </c>
      <c r="I236" s="8">
        <f t="shared" si="31"/>
        <v>1</v>
      </c>
      <c r="J236" s="8">
        <f t="shared" si="27"/>
        <v>79.3</v>
      </c>
      <c r="K236">
        <f t="shared" si="32"/>
        <v>83.7</v>
      </c>
      <c r="M236" s="24">
        <f t="shared" si="33"/>
        <v>43046</v>
      </c>
      <c r="N236">
        <f t="shared" si="28"/>
        <v>79.3</v>
      </c>
      <c r="O236" s="25">
        <f t="shared" si="34"/>
        <v>80.9</v>
      </c>
      <c r="P236">
        <f t="shared" si="35"/>
        <v>74.3</v>
      </c>
      <c r="Q236">
        <f t="shared" si="29"/>
        <v>83.7</v>
      </c>
    </row>
    <row r="237" spans="2:17">
      <c r="B237" s="2">
        <v>43045</v>
      </c>
      <c r="C237" s="3">
        <v>78.2</v>
      </c>
      <c r="D237" s="3">
        <v>79.3</v>
      </c>
      <c r="E237" s="3">
        <v>77.3</v>
      </c>
      <c r="F237" s="4">
        <v>79.3</v>
      </c>
      <c r="H237" s="8">
        <f t="shared" si="30"/>
        <v>1</v>
      </c>
      <c r="I237" s="8">
        <f t="shared" si="31"/>
        <v>1</v>
      </c>
      <c r="J237" s="8">
        <f t="shared" si="27"/>
        <v>77</v>
      </c>
      <c r="K237">
        <f t="shared" si="32"/>
        <v>79.3</v>
      </c>
      <c r="M237" s="24">
        <f t="shared" si="33"/>
        <v>43045</v>
      </c>
      <c r="N237">
        <f t="shared" si="28"/>
        <v>77</v>
      </c>
      <c r="O237" s="25">
        <f t="shared" si="34"/>
        <v>80.9</v>
      </c>
      <c r="P237">
        <f t="shared" si="35"/>
        <v>72.4</v>
      </c>
      <c r="Q237">
        <f t="shared" si="29"/>
        <v>79.3</v>
      </c>
    </row>
    <row r="238" spans="2:17">
      <c r="B238" s="2">
        <v>43042</v>
      </c>
      <c r="C238" s="3">
        <v>78</v>
      </c>
      <c r="D238" s="3">
        <v>79.4</v>
      </c>
      <c r="E238" s="3">
        <v>76.5</v>
      </c>
      <c r="F238" s="4">
        <v>77</v>
      </c>
      <c r="H238" s="8">
        <f t="shared" si="30"/>
        <v>1</v>
      </c>
      <c r="I238" s="8">
        <f t="shared" si="31"/>
        <v>1</v>
      </c>
      <c r="J238" s="8">
        <f t="shared" si="27"/>
        <v>76.5</v>
      </c>
      <c r="K238">
        <f t="shared" si="32"/>
        <v>77</v>
      </c>
      <c r="M238" s="24">
        <f t="shared" si="33"/>
        <v>43042</v>
      </c>
      <c r="N238">
        <f t="shared" si="28"/>
        <v>76.5</v>
      </c>
      <c r="O238" s="25">
        <f t="shared" si="34"/>
        <v>80.9</v>
      </c>
      <c r="P238">
        <f t="shared" si="35"/>
        <v>70.8</v>
      </c>
      <c r="Q238">
        <f t="shared" si="29"/>
        <v>77</v>
      </c>
    </row>
    <row r="239" spans="2:17">
      <c r="B239" s="2">
        <v>43041</v>
      </c>
      <c r="C239" s="3">
        <v>74.5</v>
      </c>
      <c r="D239" s="3">
        <v>80.9</v>
      </c>
      <c r="E239" s="3">
        <v>74.3</v>
      </c>
      <c r="F239" s="4">
        <v>76.5</v>
      </c>
      <c r="H239" s="8">
        <f t="shared" si="30"/>
        <v>1</v>
      </c>
      <c r="I239" s="8">
        <f t="shared" si="31"/>
        <v>1</v>
      </c>
      <c r="J239" s="8">
        <f t="shared" si="27"/>
        <v>73.6</v>
      </c>
      <c r="K239">
        <f t="shared" si="32"/>
        <v>76.5</v>
      </c>
      <c r="M239" s="24">
        <f t="shared" si="33"/>
        <v>43041</v>
      </c>
      <c r="N239">
        <f t="shared" si="28"/>
        <v>73.6</v>
      </c>
      <c r="O239" s="25">
        <f t="shared" si="34"/>
        <v>75.2</v>
      </c>
      <c r="P239">
        <f t="shared" si="35"/>
        <v>70.8</v>
      </c>
      <c r="Q239">
        <f t="shared" si="29"/>
        <v>76.5</v>
      </c>
    </row>
    <row r="240" spans="2:17">
      <c r="B240" s="2">
        <v>43040</v>
      </c>
      <c r="C240" s="3">
        <v>73.6</v>
      </c>
      <c r="D240" s="3">
        <v>75.2</v>
      </c>
      <c r="E240" s="3">
        <v>72.4</v>
      </c>
      <c r="F240" s="4">
        <v>73.6</v>
      </c>
      <c r="H240" s="8">
        <f t="shared" si="30"/>
        <v>-1</v>
      </c>
      <c r="I240" s="8">
        <f t="shared" si="31"/>
        <v>-1</v>
      </c>
      <c r="J240" s="8">
        <f t="shared" si="27"/>
        <v>73.8</v>
      </c>
      <c r="K240">
        <f t="shared" si="32"/>
        <v>73.6</v>
      </c>
      <c r="M240" s="24">
        <f t="shared" si="33"/>
        <v>43040</v>
      </c>
      <c r="N240">
        <f t="shared" si="28"/>
        <v>73.8</v>
      </c>
      <c r="O240" s="25">
        <f t="shared" si="34"/>
        <v>75.9</v>
      </c>
      <c r="P240">
        <f t="shared" si="35"/>
        <v>70.8</v>
      </c>
      <c r="Q240">
        <f t="shared" si="29"/>
        <v>73.6</v>
      </c>
    </row>
    <row r="241" spans="2:17">
      <c r="B241" s="2">
        <v>43039</v>
      </c>
      <c r="C241" s="3">
        <v>73</v>
      </c>
      <c r="D241" s="3">
        <v>73.8</v>
      </c>
      <c r="E241" s="3">
        <v>70.8</v>
      </c>
      <c r="F241" s="4">
        <v>73.8</v>
      </c>
      <c r="H241" s="8">
        <f t="shared" si="30"/>
        <v>-1</v>
      </c>
      <c r="I241" s="8">
        <f t="shared" si="31"/>
        <v>-1</v>
      </c>
      <c r="J241" s="8">
        <f t="shared" si="27"/>
        <v>74.5</v>
      </c>
      <c r="K241">
        <f t="shared" si="32"/>
        <v>73.8</v>
      </c>
      <c r="M241" s="24">
        <f t="shared" si="33"/>
        <v>43039</v>
      </c>
      <c r="N241">
        <f t="shared" si="28"/>
        <v>74.5</v>
      </c>
      <c r="O241" s="25">
        <f t="shared" si="34"/>
        <v>77.4</v>
      </c>
      <c r="P241">
        <f t="shared" si="35"/>
        <v>73</v>
      </c>
      <c r="Q241">
        <f t="shared" si="29"/>
        <v>73.8</v>
      </c>
    </row>
    <row r="242" spans="2:17">
      <c r="B242" s="2">
        <v>43038</v>
      </c>
      <c r="C242" s="3">
        <v>75.2</v>
      </c>
      <c r="D242" s="3">
        <v>75.2</v>
      </c>
      <c r="E242" s="3">
        <v>73</v>
      </c>
      <c r="F242" s="4">
        <v>74.5</v>
      </c>
      <c r="H242" s="8">
        <f t="shared" si="30"/>
        <v>1</v>
      </c>
      <c r="I242" s="8">
        <f t="shared" si="31"/>
        <v>-1</v>
      </c>
      <c r="J242" s="8">
        <f t="shared" si="27"/>
        <v>73.6</v>
      </c>
      <c r="K242">
        <f t="shared" si="32"/>
        <v>74.5</v>
      </c>
      <c r="M242" s="24">
        <f t="shared" si="33"/>
        <v>43038</v>
      </c>
      <c r="N242">
        <f t="shared" si="28"/>
        <v>74.5</v>
      </c>
      <c r="O242" s="25">
        <f t="shared" si="34"/>
        <v>77.4</v>
      </c>
      <c r="P242">
        <f t="shared" si="35"/>
        <v>73.1</v>
      </c>
      <c r="Q242">
        <f t="shared" si="29"/>
        <v>73.6</v>
      </c>
    </row>
    <row r="243" spans="2:17">
      <c r="B243" s="2">
        <v>43035</v>
      </c>
      <c r="C243" s="3">
        <v>75.6</v>
      </c>
      <c r="D243" s="3">
        <v>75.9</v>
      </c>
      <c r="E243" s="3">
        <v>73.5</v>
      </c>
      <c r="F243" s="4">
        <v>73.6</v>
      </c>
      <c r="H243" s="8">
        <f t="shared" si="30"/>
        <v>-1</v>
      </c>
      <c r="I243" s="8">
        <f t="shared" si="31"/>
        <v>-1</v>
      </c>
      <c r="J243" s="8">
        <f t="shared" si="27"/>
        <v>74.8</v>
      </c>
      <c r="K243">
        <f t="shared" si="32"/>
        <v>73.6</v>
      </c>
      <c r="M243" s="24">
        <f t="shared" si="33"/>
        <v>43035</v>
      </c>
      <c r="N243">
        <f t="shared" si="28"/>
        <v>74.8</v>
      </c>
      <c r="O243" s="25">
        <f t="shared" si="34"/>
        <v>77.4</v>
      </c>
      <c r="P243">
        <f t="shared" si="35"/>
        <v>72.3</v>
      </c>
      <c r="Q243">
        <f t="shared" si="29"/>
        <v>73.6</v>
      </c>
    </row>
    <row r="244" spans="2:17">
      <c r="B244" s="2">
        <v>43034</v>
      </c>
      <c r="C244" s="3">
        <v>75</v>
      </c>
      <c r="D244" s="3">
        <v>77.4</v>
      </c>
      <c r="E244" s="3">
        <v>74.3</v>
      </c>
      <c r="F244" s="4">
        <v>74.8</v>
      </c>
      <c r="H244" s="8">
        <f t="shared" si="30"/>
        <v>1</v>
      </c>
      <c r="I244" s="8">
        <f t="shared" si="31"/>
        <v>-1</v>
      </c>
      <c r="J244" s="8">
        <f t="shared" si="27"/>
        <v>73.1</v>
      </c>
      <c r="K244">
        <f t="shared" si="32"/>
        <v>74.8</v>
      </c>
      <c r="M244" s="24">
        <f t="shared" si="33"/>
        <v>43034</v>
      </c>
      <c r="N244">
        <f t="shared" si="28"/>
        <v>74.8</v>
      </c>
      <c r="O244" s="25">
        <f t="shared" si="34"/>
        <v>77.4</v>
      </c>
      <c r="P244">
        <f t="shared" si="35"/>
        <v>67.9</v>
      </c>
      <c r="Q244">
        <f t="shared" si="29"/>
        <v>73.1</v>
      </c>
    </row>
    <row r="245" spans="2:17">
      <c r="B245" s="2">
        <v>43033</v>
      </c>
      <c r="C245" s="3">
        <v>75</v>
      </c>
      <c r="D245" s="3">
        <v>76.3</v>
      </c>
      <c r="E245" s="3">
        <v>73.1</v>
      </c>
      <c r="F245" s="4">
        <v>73.1</v>
      </c>
      <c r="H245" s="8">
        <f t="shared" si="30"/>
        <v>-1</v>
      </c>
      <c r="I245" s="8">
        <f t="shared" si="31"/>
        <v>-1</v>
      </c>
      <c r="J245" s="8">
        <f t="shared" si="27"/>
        <v>75.1</v>
      </c>
      <c r="K245">
        <f t="shared" si="32"/>
        <v>73.1</v>
      </c>
      <c r="M245" s="24">
        <f t="shared" si="33"/>
        <v>43033</v>
      </c>
      <c r="N245">
        <f t="shared" si="28"/>
        <v>75.1</v>
      </c>
      <c r="O245" s="25">
        <f t="shared" si="34"/>
        <v>77.4</v>
      </c>
      <c r="P245">
        <f t="shared" si="35"/>
        <v>67.9</v>
      </c>
      <c r="Q245">
        <f t="shared" si="29"/>
        <v>73.1</v>
      </c>
    </row>
    <row r="246" spans="2:17">
      <c r="B246" s="2">
        <v>43032</v>
      </c>
      <c r="C246" s="3">
        <v>72.3</v>
      </c>
      <c r="D246" s="3">
        <v>77.4</v>
      </c>
      <c r="E246" s="3">
        <v>72.3</v>
      </c>
      <c r="F246" s="4">
        <v>75.1</v>
      </c>
      <c r="H246" s="8">
        <f t="shared" si="30"/>
        <v>1</v>
      </c>
      <c r="I246" s="8">
        <f t="shared" si="31"/>
        <v>-1</v>
      </c>
      <c r="J246" s="8">
        <f t="shared" si="27"/>
        <v>71.7</v>
      </c>
      <c r="K246">
        <f t="shared" si="32"/>
        <v>75.1</v>
      </c>
      <c r="M246" s="24">
        <f t="shared" si="33"/>
        <v>43032</v>
      </c>
      <c r="N246">
        <f t="shared" si="28"/>
        <v>75.1</v>
      </c>
      <c r="O246" s="25">
        <f t="shared" si="34"/>
        <v>76.7</v>
      </c>
      <c r="P246">
        <f t="shared" si="35"/>
        <v>67.9</v>
      </c>
      <c r="Q246">
        <f t="shared" si="29"/>
        <v>71.7</v>
      </c>
    </row>
    <row r="247" spans="2:17">
      <c r="B247" s="2">
        <v>43031</v>
      </c>
      <c r="C247" s="3">
        <v>71.5</v>
      </c>
      <c r="D247" s="3">
        <v>72.8</v>
      </c>
      <c r="E247" s="3">
        <v>67.9</v>
      </c>
      <c r="F247" s="4">
        <v>71.7</v>
      </c>
      <c r="H247" s="8">
        <f t="shared" si="30"/>
        <v>-1</v>
      </c>
      <c r="I247" s="8">
        <f t="shared" si="31"/>
        <v>-1</v>
      </c>
      <c r="J247" s="8">
        <f t="shared" si="27"/>
        <v>72.9</v>
      </c>
      <c r="K247">
        <f t="shared" si="32"/>
        <v>71.7</v>
      </c>
      <c r="M247" s="24">
        <f t="shared" si="33"/>
        <v>43031</v>
      </c>
      <c r="N247">
        <f t="shared" si="28"/>
        <v>72.9</v>
      </c>
      <c r="O247" s="25">
        <f t="shared" si="34"/>
        <v>80.4</v>
      </c>
      <c r="P247">
        <f t="shared" si="35"/>
        <v>72.2</v>
      </c>
      <c r="Q247">
        <f t="shared" si="29"/>
        <v>71.7</v>
      </c>
    </row>
    <row r="248" spans="2:17">
      <c r="B248" s="2">
        <v>43028</v>
      </c>
      <c r="C248" s="3">
        <v>75</v>
      </c>
      <c r="D248" s="3">
        <v>75.2</v>
      </c>
      <c r="E248" s="3">
        <v>72.2</v>
      </c>
      <c r="F248" s="4">
        <v>72.9</v>
      </c>
      <c r="H248" s="8">
        <f t="shared" si="30"/>
        <v>-1</v>
      </c>
      <c r="I248" s="8">
        <f t="shared" si="31"/>
        <v>-1</v>
      </c>
      <c r="J248" s="8">
        <f t="shared" si="27"/>
        <v>75.9</v>
      </c>
      <c r="K248">
        <f t="shared" si="32"/>
        <v>72.9</v>
      </c>
      <c r="M248" s="24">
        <f t="shared" si="33"/>
        <v>43028</v>
      </c>
      <c r="N248">
        <f t="shared" si="28"/>
        <v>75.9</v>
      </c>
      <c r="O248" s="25">
        <f t="shared" si="34"/>
        <v>81.1</v>
      </c>
      <c r="P248">
        <f t="shared" si="35"/>
        <v>73.4</v>
      </c>
      <c r="Q248">
        <f t="shared" si="29"/>
        <v>72.9</v>
      </c>
    </row>
    <row r="249" spans="2:17">
      <c r="B249" s="2">
        <v>43027</v>
      </c>
      <c r="C249" s="3">
        <v>75.2</v>
      </c>
      <c r="D249" s="3">
        <v>76.7</v>
      </c>
      <c r="E249" s="3">
        <v>73.4</v>
      </c>
      <c r="F249" s="4">
        <v>75.9</v>
      </c>
      <c r="H249" s="8">
        <f t="shared" si="30"/>
        <v>-1</v>
      </c>
      <c r="I249" s="8">
        <f t="shared" si="31"/>
        <v>-1</v>
      </c>
      <c r="J249" s="8">
        <f t="shared" si="27"/>
        <v>76.2</v>
      </c>
      <c r="K249">
        <f t="shared" si="32"/>
        <v>75.9</v>
      </c>
      <c r="M249" s="24">
        <f t="shared" si="33"/>
        <v>43027</v>
      </c>
      <c r="N249">
        <f t="shared" si="28"/>
        <v>76.2</v>
      </c>
      <c r="O249" s="25">
        <f t="shared" si="34"/>
        <v>82.4</v>
      </c>
      <c r="P249">
        <f t="shared" si="35"/>
        <v>75.7</v>
      </c>
      <c r="Q249">
        <f t="shared" si="29"/>
        <v>75.9</v>
      </c>
    </row>
    <row r="250" spans="2:17">
      <c r="B250" s="2">
        <v>43026</v>
      </c>
      <c r="C250" s="3">
        <v>79.7</v>
      </c>
      <c r="D250" s="3">
        <v>80.4</v>
      </c>
      <c r="E250" s="3">
        <v>75.7</v>
      </c>
      <c r="F250" s="4">
        <v>76.2</v>
      </c>
      <c r="H250" s="8">
        <f t="shared" si="30"/>
        <v>-1</v>
      </c>
      <c r="I250" s="8">
        <f t="shared" si="31"/>
        <v>-1</v>
      </c>
      <c r="J250" s="8">
        <f t="shared" si="27"/>
        <v>81.3</v>
      </c>
      <c r="K250">
        <f t="shared" si="32"/>
        <v>76.2</v>
      </c>
      <c r="M250" s="24">
        <f t="shared" si="33"/>
        <v>43026</v>
      </c>
      <c r="N250">
        <f t="shared" si="28"/>
        <v>81.3</v>
      </c>
      <c r="O250" s="25">
        <f t="shared" si="34"/>
        <v>83.9</v>
      </c>
      <c r="P250">
        <f t="shared" si="35"/>
        <v>79.5</v>
      </c>
      <c r="Q250">
        <f t="shared" si="29"/>
        <v>76.2</v>
      </c>
    </row>
    <row r="251" spans="2:17">
      <c r="B251" s="2">
        <v>43025</v>
      </c>
      <c r="C251" s="3">
        <v>80.7</v>
      </c>
      <c r="D251" s="3">
        <v>81.1</v>
      </c>
      <c r="E251" s="3">
        <v>79.5</v>
      </c>
      <c r="F251" s="4">
        <v>79.8</v>
      </c>
      <c r="H251" s="8">
        <f t="shared" si="30"/>
        <v>-1</v>
      </c>
      <c r="I251" s="8">
        <f t="shared" si="31"/>
        <v>1</v>
      </c>
      <c r="J251" s="8">
        <f t="shared" si="27"/>
        <v>81.3</v>
      </c>
      <c r="K251">
        <f t="shared" si="32"/>
        <v>79.8</v>
      </c>
      <c r="M251" s="24">
        <f t="shared" si="33"/>
        <v>43025</v>
      </c>
      <c r="N251">
        <f t="shared" si="28"/>
        <v>79.8</v>
      </c>
      <c r="O251" s="25">
        <f t="shared" si="34"/>
        <v>83.9</v>
      </c>
      <c r="P251">
        <f t="shared" si="35"/>
        <v>78.5</v>
      </c>
      <c r="Q251">
        <f t="shared" si="29"/>
        <v>81.3</v>
      </c>
    </row>
    <row r="252" spans="2:17">
      <c r="B252" s="2">
        <v>43024</v>
      </c>
      <c r="C252" s="3">
        <v>81.9</v>
      </c>
      <c r="D252" s="3">
        <v>82.4</v>
      </c>
      <c r="E252" s="3">
        <v>80.6</v>
      </c>
      <c r="F252" s="4">
        <v>81.3</v>
      </c>
      <c r="H252" s="8">
        <f t="shared" si="30"/>
        <v>1</v>
      </c>
      <c r="I252" s="8">
        <f t="shared" si="31"/>
        <v>1</v>
      </c>
      <c r="J252" s="8">
        <f t="shared" si="27"/>
        <v>81.1</v>
      </c>
      <c r="K252">
        <f t="shared" si="32"/>
        <v>81.3</v>
      </c>
      <c r="M252" s="24">
        <f t="shared" si="33"/>
        <v>43024</v>
      </c>
      <c r="N252">
        <f t="shared" si="28"/>
        <v>81.1</v>
      </c>
      <c r="O252" s="25">
        <f t="shared" si="34"/>
        <v>84</v>
      </c>
      <c r="P252">
        <f t="shared" si="35"/>
        <v>78.5</v>
      </c>
      <c r="Q252">
        <f t="shared" si="29"/>
        <v>81.3</v>
      </c>
    </row>
    <row r="253" spans="2:17">
      <c r="B253" s="2">
        <v>43021</v>
      </c>
      <c r="C253" s="3">
        <v>83.4</v>
      </c>
      <c r="D253" s="3">
        <v>83.9</v>
      </c>
      <c r="E253" s="3">
        <v>81</v>
      </c>
      <c r="F253" s="4">
        <v>81.1</v>
      </c>
      <c r="H253" s="8">
        <f t="shared" si="30"/>
        <v>-1</v>
      </c>
      <c r="I253" s="8">
        <f t="shared" si="31"/>
        <v>1</v>
      </c>
      <c r="J253" s="8">
        <f t="shared" si="27"/>
        <v>82.3</v>
      </c>
      <c r="K253">
        <f t="shared" si="32"/>
        <v>81.1</v>
      </c>
      <c r="M253" s="24">
        <f t="shared" si="33"/>
        <v>43021</v>
      </c>
      <c r="N253">
        <f t="shared" si="28"/>
        <v>81.1</v>
      </c>
      <c r="O253" s="25">
        <f t="shared" si="34"/>
        <v>84.6</v>
      </c>
      <c r="P253">
        <f t="shared" si="35"/>
        <v>78.5</v>
      </c>
      <c r="Q253">
        <f t="shared" si="29"/>
        <v>82.3</v>
      </c>
    </row>
    <row r="254" spans="2:17">
      <c r="B254" s="2">
        <v>43020</v>
      </c>
      <c r="C254" s="3">
        <v>78.7</v>
      </c>
      <c r="D254" s="3">
        <v>82.3</v>
      </c>
      <c r="E254" s="3">
        <v>78.5</v>
      </c>
      <c r="F254" s="4">
        <v>82.3</v>
      </c>
      <c r="H254" s="8">
        <f t="shared" si="30"/>
        <v>1</v>
      </c>
      <c r="I254" s="8">
        <f t="shared" si="31"/>
        <v>1</v>
      </c>
      <c r="J254" s="8">
        <f t="shared" si="27"/>
        <v>79</v>
      </c>
      <c r="K254">
        <f t="shared" si="32"/>
        <v>82.3</v>
      </c>
      <c r="M254" s="24">
        <f t="shared" si="33"/>
        <v>43020</v>
      </c>
      <c r="N254">
        <f t="shared" si="28"/>
        <v>79</v>
      </c>
      <c r="O254" s="25">
        <f t="shared" si="34"/>
        <v>84.6</v>
      </c>
      <c r="P254">
        <f t="shared" si="35"/>
        <v>77</v>
      </c>
      <c r="Q254">
        <f t="shared" si="29"/>
        <v>82.3</v>
      </c>
    </row>
    <row r="255" spans="2:17">
      <c r="B255" s="2">
        <v>43019</v>
      </c>
      <c r="C255" s="3">
        <v>83</v>
      </c>
      <c r="D255" s="3">
        <v>84</v>
      </c>
      <c r="E255" s="3">
        <v>78.7</v>
      </c>
      <c r="F255" s="4">
        <v>79</v>
      </c>
      <c r="H255" s="8">
        <f t="shared" si="30"/>
        <v>-1</v>
      </c>
      <c r="I255" s="8">
        <f t="shared" si="31"/>
        <v>1</v>
      </c>
      <c r="J255" s="8">
        <f t="shared" si="27"/>
        <v>82.3</v>
      </c>
      <c r="K255">
        <f t="shared" si="32"/>
        <v>79</v>
      </c>
      <c r="M255" s="24">
        <f t="shared" si="33"/>
        <v>43019</v>
      </c>
      <c r="N255">
        <f t="shared" si="28"/>
        <v>79</v>
      </c>
      <c r="O255" s="25">
        <f t="shared" si="34"/>
        <v>84.6</v>
      </c>
      <c r="P255">
        <f t="shared" si="35"/>
        <v>77</v>
      </c>
      <c r="Q255">
        <f t="shared" si="29"/>
        <v>82.3</v>
      </c>
    </row>
    <row r="256" spans="2:17">
      <c r="B256" s="2">
        <v>43014</v>
      </c>
      <c r="C256" s="3">
        <v>82.5</v>
      </c>
      <c r="D256" s="3">
        <v>84.6</v>
      </c>
      <c r="E256" s="3">
        <v>80.7</v>
      </c>
      <c r="F256" s="4">
        <v>82.3</v>
      </c>
      <c r="H256" s="8">
        <f t="shared" si="30"/>
        <v>1</v>
      </c>
      <c r="I256" s="8">
        <f t="shared" si="31"/>
        <v>1</v>
      </c>
      <c r="J256" s="8">
        <f t="shared" si="27"/>
        <v>81.5</v>
      </c>
      <c r="K256">
        <f t="shared" si="32"/>
        <v>82.3</v>
      </c>
      <c r="M256" s="24">
        <f t="shared" si="33"/>
        <v>43014</v>
      </c>
      <c r="N256">
        <f t="shared" si="28"/>
        <v>81.5</v>
      </c>
      <c r="O256" s="25">
        <f t="shared" si="34"/>
        <v>84.1</v>
      </c>
      <c r="P256">
        <f t="shared" si="35"/>
        <v>77</v>
      </c>
      <c r="Q256">
        <f t="shared" si="29"/>
        <v>82.3</v>
      </c>
    </row>
    <row r="257" spans="2:17">
      <c r="B257" s="2">
        <v>43013</v>
      </c>
      <c r="C257" s="3">
        <v>79</v>
      </c>
      <c r="D257" s="3">
        <v>82.9</v>
      </c>
      <c r="E257" s="3">
        <v>77</v>
      </c>
      <c r="F257" s="4">
        <v>81.5</v>
      </c>
      <c r="H257" s="8">
        <f t="shared" si="30"/>
        <v>-1</v>
      </c>
      <c r="I257" s="8">
        <f t="shared" si="31"/>
        <v>1</v>
      </c>
      <c r="J257" s="8">
        <f t="shared" si="27"/>
        <v>82.4</v>
      </c>
      <c r="K257">
        <f t="shared" si="32"/>
        <v>81.5</v>
      </c>
      <c r="M257" s="24">
        <f t="shared" si="33"/>
        <v>43013</v>
      </c>
      <c r="N257">
        <f t="shared" si="28"/>
        <v>81.5</v>
      </c>
      <c r="O257" s="25">
        <f t="shared" si="34"/>
        <v>84.1</v>
      </c>
      <c r="P257">
        <f t="shared" si="35"/>
        <v>77.5</v>
      </c>
      <c r="Q257">
        <f t="shared" si="29"/>
        <v>82.4</v>
      </c>
    </row>
    <row r="258" spans="2:17">
      <c r="B258" s="2">
        <v>43011</v>
      </c>
      <c r="C258" s="3">
        <v>83.3</v>
      </c>
      <c r="D258" s="3">
        <v>84.1</v>
      </c>
      <c r="E258" s="3">
        <v>80.2</v>
      </c>
      <c r="F258" s="4">
        <v>82.4</v>
      </c>
      <c r="H258" s="8">
        <f t="shared" si="30"/>
        <v>-1</v>
      </c>
      <c r="I258" s="8">
        <f t="shared" si="31"/>
        <v>1</v>
      </c>
      <c r="J258" s="8">
        <f t="shared" si="27"/>
        <v>83.7</v>
      </c>
      <c r="K258">
        <f t="shared" si="32"/>
        <v>82.4</v>
      </c>
      <c r="M258" s="24">
        <f t="shared" si="33"/>
        <v>43011</v>
      </c>
      <c r="N258">
        <f t="shared" si="28"/>
        <v>82.4</v>
      </c>
      <c r="O258" s="25">
        <f t="shared" si="34"/>
        <v>83.7</v>
      </c>
      <c r="P258">
        <f t="shared" si="35"/>
        <v>72.6</v>
      </c>
      <c r="Q258">
        <f t="shared" si="29"/>
        <v>83.7</v>
      </c>
    </row>
    <row r="259" spans="2:17">
      <c r="B259" s="2">
        <v>43010</v>
      </c>
      <c r="C259" s="3">
        <v>81</v>
      </c>
      <c r="D259" s="3">
        <v>83.7</v>
      </c>
      <c r="E259" s="3">
        <v>79.3</v>
      </c>
      <c r="F259" s="4">
        <v>83.7</v>
      </c>
      <c r="H259" s="8">
        <f t="shared" si="30"/>
        <v>1</v>
      </c>
      <c r="I259" s="8">
        <f t="shared" si="31"/>
        <v>1</v>
      </c>
      <c r="J259" s="8">
        <f t="shared" si="27"/>
        <v>79.2</v>
      </c>
      <c r="K259">
        <f t="shared" si="32"/>
        <v>83.7</v>
      </c>
      <c r="M259" s="24">
        <f t="shared" si="33"/>
        <v>43010</v>
      </c>
      <c r="N259">
        <f t="shared" si="28"/>
        <v>79.2</v>
      </c>
      <c r="O259" s="25">
        <f t="shared" si="34"/>
        <v>82</v>
      </c>
      <c r="P259">
        <f t="shared" si="35"/>
        <v>72.6</v>
      </c>
      <c r="Q259">
        <f t="shared" si="29"/>
        <v>83.7</v>
      </c>
    </row>
    <row r="260" spans="2:17">
      <c r="B260" s="2">
        <v>43008</v>
      </c>
      <c r="C260" s="3">
        <v>77.6</v>
      </c>
      <c r="D260" s="3">
        <v>80.2</v>
      </c>
      <c r="E260" s="3">
        <v>77.5</v>
      </c>
      <c r="F260" s="4">
        <v>79.2</v>
      </c>
      <c r="H260" s="8">
        <f t="shared" si="30"/>
        <v>1</v>
      </c>
      <c r="I260" s="8">
        <f t="shared" si="31"/>
        <v>1</v>
      </c>
      <c r="J260" s="8">
        <f t="shared" ref="J260:J323" si="36">IF(OR(AND(I261=1,H260=-1,F260&lt;P260,J261&gt;K261),AND(I261=-1,H260=1,F260&gt;O260,J261&lt;K261)),J261,K261)</f>
        <v>76.9</v>
      </c>
      <c r="K260">
        <f t="shared" si="32"/>
        <v>79.2</v>
      </c>
      <c r="M260" s="24">
        <f t="shared" si="33"/>
        <v>43008</v>
      </c>
      <c r="N260">
        <f t="shared" ref="N260:N323" si="37">IF(OR(AND(I260=1,K260&lt;J260),AND(I260=-1,K260&gt;J260)),K260,J260)</f>
        <v>76.9</v>
      </c>
      <c r="O260" s="25">
        <f t="shared" si="34"/>
        <v>82</v>
      </c>
      <c r="P260">
        <f t="shared" si="35"/>
        <v>72.6</v>
      </c>
      <c r="Q260">
        <f t="shared" ref="Q260:Q323" si="38">IF(N260=K260,J260,K260)</f>
        <v>79.2</v>
      </c>
    </row>
    <row r="261" spans="2:17">
      <c r="B261" s="2">
        <v>43007</v>
      </c>
      <c r="C261" s="3">
        <v>79.6</v>
      </c>
      <c r="D261" s="3">
        <v>79.6</v>
      </c>
      <c r="E261" s="3">
        <v>72.6</v>
      </c>
      <c r="F261" s="4">
        <v>76.9</v>
      </c>
      <c r="H261" s="8">
        <f t="shared" ref="H261:H324" si="39">IF(F261&gt;=F262,1,-1)</f>
        <v>-1</v>
      </c>
      <c r="I261" s="8">
        <f t="shared" ref="I261:I324" si="40">IF(OR(AND(I262&gt;=0,F261&gt;=MIN(E262:E264)),AND(I262=-1,F261&gt;=MAX(D262:D264))),1,-1)</f>
        <v>1</v>
      </c>
      <c r="J261" s="8">
        <f t="shared" si="36"/>
        <v>80</v>
      </c>
      <c r="K261">
        <f t="shared" ref="K261:K324" si="41">F261</f>
        <v>76.9</v>
      </c>
      <c r="M261" s="24">
        <f t="shared" ref="M261:M324" si="42">B261</f>
        <v>43007</v>
      </c>
      <c r="N261">
        <f t="shared" si="37"/>
        <v>76.9</v>
      </c>
      <c r="O261" s="25">
        <f t="shared" ref="O261:O324" si="43">MAX(D262:D264)</f>
        <v>82</v>
      </c>
      <c r="P261">
        <f t="shared" ref="P261:P324" si="44">MIN(E262:E264)</f>
        <v>68.7</v>
      </c>
      <c r="Q261">
        <f t="shared" si="38"/>
        <v>80</v>
      </c>
    </row>
    <row r="262" spans="2:17">
      <c r="B262" s="2">
        <v>43006</v>
      </c>
      <c r="C262" s="3">
        <v>79.1</v>
      </c>
      <c r="D262" s="3">
        <v>82</v>
      </c>
      <c r="E262" s="3">
        <v>78</v>
      </c>
      <c r="F262" s="4">
        <v>80</v>
      </c>
      <c r="H262" s="8">
        <f t="shared" si="39"/>
        <v>1</v>
      </c>
      <c r="I262" s="8">
        <f t="shared" si="40"/>
        <v>1</v>
      </c>
      <c r="J262" s="8">
        <f t="shared" si="36"/>
        <v>69.4</v>
      </c>
      <c r="K262">
        <f t="shared" si="41"/>
        <v>80</v>
      </c>
      <c r="M262" s="24">
        <f t="shared" si="42"/>
        <v>43006</v>
      </c>
      <c r="N262">
        <f t="shared" si="37"/>
        <v>69.4</v>
      </c>
      <c r="O262" s="25">
        <f t="shared" si="43"/>
        <v>79.4</v>
      </c>
      <c r="P262">
        <f t="shared" si="44"/>
        <v>68.7</v>
      </c>
      <c r="Q262">
        <f t="shared" si="38"/>
        <v>80</v>
      </c>
    </row>
    <row r="263" spans="2:17">
      <c r="B263" s="2">
        <v>43005</v>
      </c>
      <c r="C263" s="3">
        <v>75.5</v>
      </c>
      <c r="D263" s="3">
        <v>76.3</v>
      </c>
      <c r="E263" s="3">
        <v>75.5</v>
      </c>
      <c r="F263" s="4">
        <v>76.3</v>
      </c>
      <c r="H263" s="8">
        <f t="shared" si="39"/>
        <v>1</v>
      </c>
      <c r="I263" s="8">
        <f t="shared" si="40"/>
        <v>-1</v>
      </c>
      <c r="J263" s="8">
        <f t="shared" si="36"/>
        <v>69.4</v>
      </c>
      <c r="K263">
        <f t="shared" si="41"/>
        <v>76.3</v>
      </c>
      <c r="M263" s="24">
        <f t="shared" si="42"/>
        <v>43005</v>
      </c>
      <c r="N263">
        <f t="shared" si="37"/>
        <v>76.3</v>
      </c>
      <c r="O263" s="25">
        <f t="shared" si="43"/>
        <v>83.9</v>
      </c>
      <c r="P263">
        <f t="shared" si="44"/>
        <v>68.7</v>
      </c>
      <c r="Q263">
        <f t="shared" si="38"/>
        <v>69.4</v>
      </c>
    </row>
    <row r="264" spans="2:17">
      <c r="B264" s="2">
        <v>43004</v>
      </c>
      <c r="C264" s="3">
        <v>71</v>
      </c>
      <c r="D264" s="3">
        <v>74.3</v>
      </c>
      <c r="E264" s="3">
        <v>68.7</v>
      </c>
      <c r="F264" s="4">
        <v>69.4</v>
      </c>
      <c r="H264" s="8">
        <f t="shared" si="39"/>
        <v>-1</v>
      </c>
      <c r="I264" s="8">
        <f t="shared" si="40"/>
        <v>-1</v>
      </c>
      <c r="J264" s="8">
        <f t="shared" si="36"/>
        <v>72.1</v>
      </c>
      <c r="K264">
        <f t="shared" si="41"/>
        <v>69.4</v>
      </c>
      <c r="M264" s="24">
        <f t="shared" si="42"/>
        <v>43004</v>
      </c>
      <c r="N264">
        <f t="shared" si="37"/>
        <v>72.1</v>
      </c>
      <c r="O264" s="25">
        <f t="shared" si="43"/>
        <v>83.9</v>
      </c>
      <c r="P264">
        <f t="shared" si="44"/>
        <v>72.1</v>
      </c>
      <c r="Q264">
        <f t="shared" si="38"/>
        <v>69.4</v>
      </c>
    </row>
    <row r="265" spans="2:17">
      <c r="B265" s="2">
        <v>43003</v>
      </c>
      <c r="C265" s="3">
        <v>79.2</v>
      </c>
      <c r="D265" s="3">
        <v>79.4</v>
      </c>
      <c r="E265" s="3">
        <v>72.1</v>
      </c>
      <c r="F265" s="4">
        <v>72.1</v>
      </c>
      <c r="H265" s="8">
        <f t="shared" si="39"/>
        <v>-1</v>
      </c>
      <c r="I265" s="8">
        <f t="shared" si="40"/>
        <v>-1</v>
      </c>
      <c r="J265" s="8">
        <f t="shared" si="36"/>
        <v>82.9</v>
      </c>
      <c r="K265">
        <f t="shared" si="41"/>
        <v>72.1</v>
      </c>
      <c r="M265" s="24">
        <f t="shared" si="42"/>
        <v>43003</v>
      </c>
      <c r="N265">
        <f t="shared" si="37"/>
        <v>82.9</v>
      </c>
      <c r="O265" s="25">
        <f t="shared" si="43"/>
        <v>83.9</v>
      </c>
      <c r="P265">
        <f t="shared" si="44"/>
        <v>75</v>
      </c>
      <c r="Q265">
        <f t="shared" si="38"/>
        <v>72.1</v>
      </c>
    </row>
    <row r="266" spans="2:17">
      <c r="B266" s="2">
        <v>43000</v>
      </c>
      <c r="C266" s="3">
        <v>82.8</v>
      </c>
      <c r="D266" s="3">
        <v>83.9</v>
      </c>
      <c r="E266" s="3">
        <v>79</v>
      </c>
      <c r="F266" s="4">
        <v>80.1</v>
      </c>
      <c r="H266" s="8">
        <f t="shared" si="39"/>
        <v>-1</v>
      </c>
      <c r="I266" s="8">
        <f t="shared" si="40"/>
        <v>1</v>
      </c>
      <c r="J266" s="8">
        <f t="shared" si="36"/>
        <v>82.9</v>
      </c>
      <c r="K266">
        <f t="shared" si="41"/>
        <v>80.1</v>
      </c>
      <c r="M266" s="24">
        <f t="shared" si="42"/>
        <v>43000</v>
      </c>
      <c r="N266">
        <f t="shared" si="37"/>
        <v>80.1</v>
      </c>
      <c r="O266" s="25">
        <f t="shared" si="43"/>
        <v>83.5</v>
      </c>
      <c r="P266">
        <f t="shared" si="44"/>
        <v>72.6</v>
      </c>
      <c r="Q266">
        <f t="shared" si="38"/>
        <v>82.9</v>
      </c>
    </row>
    <row r="267" spans="2:17">
      <c r="B267" s="2">
        <v>42999</v>
      </c>
      <c r="C267" s="3">
        <v>80.2</v>
      </c>
      <c r="D267" s="3">
        <v>83.5</v>
      </c>
      <c r="E267" s="3">
        <v>75.7</v>
      </c>
      <c r="F267" s="4">
        <v>82.9</v>
      </c>
      <c r="H267" s="8">
        <f t="shared" si="39"/>
        <v>1</v>
      </c>
      <c r="I267" s="8">
        <f t="shared" si="40"/>
        <v>1</v>
      </c>
      <c r="J267" s="8">
        <f t="shared" si="36"/>
        <v>76</v>
      </c>
      <c r="K267">
        <f t="shared" si="41"/>
        <v>82.9</v>
      </c>
      <c r="M267" s="24">
        <f t="shared" si="42"/>
        <v>42999</v>
      </c>
      <c r="N267">
        <f t="shared" si="37"/>
        <v>76</v>
      </c>
      <c r="O267" s="25">
        <f t="shared" si="43"/>
        <v>78.1</v>
      </c>
      <c r="P267">
        <f t="shared" si="44"/>
        <v>67.3</v>
      </c>
      <c r="Q267">
        <f t="shared" si="38"/>
        <v>82.9</v>
      </c>
    </row>
    <row r="268" spans="2:17">
      <c r="B268" s="2">
        <v>42998</v>
      </c>
      <c r="C268" s="3">
        <v>76.2</v>
      </c>
      <c r="D268" s="3">
        <v>78.1</v>
      </c>
      <c r="E268" s="3">
        <v>75</v>
      </c>
      <c r="F268" s="4">
        <v>76</v>
      </c>
      <c r="H268" s="8">
        <f t="shared" si="39"/>
        <v>1</v>
      </c>
      <c r="I268" s="8">
        <f t="shared" si="40"/>
        <v>1</v>
      </c>
      <c r="J268" s="8">
        <f t="shared" si="36"/>
        <v>74.8</v>
      </c>
      <c r="K268">
        <f t="shared" si="41"/>
        <v>76</v>
      </c>
      <c r="M268" s="24">
        <f t="shared" si="42"/>
        <v>42998</v>
      </c>
      <c r="N268">
        <f t="shared" si="37"/>
        <v>74.8</v>
      </c>
      <c r="O268" s="25">
        <f t="shared" si="43"/>
        <v>75</v>
      </c>
      <c r="P268">
        <f t="shared" si="44"/>
        <v>67.3</v>
      </c>
      <c r="Q268">
        <f t="shared" si="38"/>
        <v>76</v>
      </c>
    </row>
    <row r="269" spans="2:17">
      <c r="B269" s="2">
        <v>42997</v>
      </c>
      <c r="C269" s="3">
        <v>75</v>
      </c>
      <c r="D269" s="3">
        <v>75</v>
      </c>
      <c r="E269" s="3">
        <v>72.6</v>
      </c>
      <c r="F269" s="4">
        <v>74.8</v>
      </c>
      <c r="H269" s="8">
        <f t="shared" si="39"/>
        <v>1</v>
      </c>
      <c r="I269" s="8">
        <f t="shared" si="40"/>
        <v>1</v>
      </c>
      <c r="J269" s="8">
        <f t="shared" si="36"/>
        <v>74</v>
      </c>
      <c r="K269">
        <f t="shared" si="41"/>
        <v>74.8</v>
      </c>
      <c r="M269" s="24">
        <f t="shared" si="42"/>
        <v>42997</v>
      </c>
      <c r="N269">
        <f t="shared" si="37"/>
        <v>74</v>
      </c>
      <c r="O269" s="25">
        <f t="shared" si="43"/>
        <v>74</v>
      </c>
      <c r="P269">
        <f t="shared" si="44"/>
        <v>64.9</v>
      </c>
      <c r="Q269">
        <f t="shared" si="38"/>
        <v>74.8</v>
      </c>
    </row>
    <row r="270" spans="2:17">
      <c r="B270" s="2">
        <v>42996</v>
      </c>
      <c r="C270" s="3">
        <v>67.3</v>
      </c>
      <c r="D270" s="3">
        <v>74</v>
      </c>
      <c r="E270" s="3">
        <v>67.3</v>
      </c>
      <c r="F270" s="4">
        <v>74</v>
      </c>
      <c r="H270" s="8">
        <f t="shared" si="39"/>
        <v>1</v>
      </c>
      <c r="I270" s="8">
        <f t="shared" si="40"/>
        <v>1</v>
      </c>
      <c r="J270" s="8">
        <f t="shared" si="36"/>
        <v>67.3</v>
      </c>
      <c r="K270">
        <f t="shared" si="41"/>
        <v>74</v>
      </c>
      <c r="M270" s="24">
        <f t="shared" si="42"/>
        <v>42996</v>
      </c>
      <c r="N270">
        <f t="shared" si="37"/>
        <v>67.3</v>
      </c>
      <c r="O270" s="25">
        <f t="shared" si="43"/>
        <v>70</v>
      </c>
      <c r="P270">
        <f t="shared" si="44"/>
        <v>61.2</v>
      </c>
      <c r="Q270">
        <f t="shared" si="38"/>
        <v>74</v>
      </c>
    </row>
    <row r="271" spans="2:17">
      <c r="B271" s="2">
        <v>42993</v>
      </c>
      <c r="C271" s="3">
        <v>67.5</v>
      </c>
      <c r="D271" s="3">
        <v>70</v>
      </c>
      <c r="E271" s="3">
        <v>67.3</v>
      </c>
      <c r="F271" s="4">
        <v>67.3</v>
      </c>
      <c r="H271" s="8">
        <f t="shared" si="39"/>
        <v>1</v>
      </c>
      <c r="I271" s="8">
        <f t="shared" si="40"/>
        <v>1</v>
      </c>
      <c r="J271" s="8">
        <f t="shared" si="36"/>
        <v>66.6</v>
      </c>
      <c r="K271">
        <f t="shared" si="41"/>
        <v>67.3</v>
      </c>
      <c r="M271" s="24">
        <f t="shared" si="42"/>
        <v>42993</v>
      </c>
      <c r="N271">
        <f t="shared" si="37"/>
        <v>66.6</v>
      </c>
      <c r="O271" s="25">
        <f t="shared" si="43"/>
        <v>67</v>
      </c>
      <c r="P271">
        <f t="shared" si="44"/>
        <v>61.2</v>
      </c>
      <c r="Q271">
        <f t="shared" si="38"/>
        <v>67.3</v>
      </c>
    </row>
    <row r="272" spans="2:17">
      <c r="B272" s="2">
        <v>42992</v>
      </c>
      <c r="C272" s="3">
        <v>65</v>
      </c>
      <c r="D272" s="3">
        <v>67</v>
      </c>
      <c r="E272" s="3">
        <v>64.9</v>
      </c>
      <c r="F272" s="4">
        <v>66.6</v>
      </c>
      <c r="H272" s="8">
        <f t="shared" si="39"/>
        <v>1</v>
      </c>
      <c r="I272" s="8">
        <f t="shared" si="40"/>
        <v>1</v>
      </c>
      <c r="J272" s="8">
        <f t="shared" si="36"/>
        <v>64</v>
      </c>
      <c r="K272">
        <f t="shared" si="41"/>
        <v>66.6</v>
      </c>
      <c r="M272" s="24">
        <f t="shared" si="42"/>
        <v>42992</v>
      </c>
      <c r="N272">
        <f t="shared" si="37"/>
        <v>64</v>
      </c>
      <c r="O272" s="25">
        <f t="shared" si="43"/>
        <v>65.4</v>
      </c>
      <c r="P272">
        <f t="shared" si="44"/>
        <v>61.2</v>
      </c>
      <c r="Q272">
        <f t="shared" si="38"/>
        <v>66.6</v>
      </c>
    </row>
    <row r="273" spans="2:17">
      <c r="B273" s="2">
        <v>42991</v>
      </c>
      <c r="C273" s="3">
        <v>64</v>
      </c>
      <c r="D273" s="3">
        <v>64</v>
      </c>
      <c r="E273" s="3">
        <v>61.2</v>
      </c>
      <c r="F273" s="4">
        <v>64</v>
      </c>
      <c r="H273" s="8">
        <f t="shared" si="39"/>
        <v>1</v>
      </c>
      <c r="I273" s="8">
        <f t="shared" si="40"/>
        <v>1</v>
      </c>
      <c r="J273" s="8">
        <f t="shared" si="36"/>
        <v>63</v>
      </c>
      <c r="K273">
        <f t="shared" si="41"/>
        <v>64</v>
      </c>
      <c r="M273" s="24">
        <f t="shared" si="42"/>
        <v>42991</v>
      </c>
      <c r="N273">
        <f t="shared" si="37"/>
        <v>63</v>
      </c>
      <c r="O273" s="25">
        <f t="shared" si="43"/>
        <v>65.4</v>
      </c>
      <c r="P273">
        <f t="shared" si="44"/>
        <v>60.2</v>
      </c>
      <c r="Q273">
        <f t="shared" si="38"/>
        <v>64</v>
      </c>
    </row>
    <row r="274" spans="2:17">
      <c r="B274" s="2">
        <v>42990</v>
      </c>
      <c r="C274" s="3">
        <v>65</v>
      </c>
      <c r="D274" s="3">
        <v>65</v>
      </c>
      <c r="E274" s="3">
        <v>61.9</v>
      </c>
      <c r="F274" s="4">
        <v>63</v>
      </c>
      <c r="H274" s="8">
        <f t="shared" si="39"/>
        <v>-1</v>
      </c>
      <c r="I274" s="8">
        <f t="shared" si="40"/>
        <v>1</v>
      </c>
      <c r="J274" s="8">
        <f t="shared" si="36"/>
        <v>63.5</v>
      </c>
      <c r="K274">
        <f t="shared" si="41"/>
        <v>63</v>
      </c>
      <c r="M274" s="24">
        <f t="shared" si="42"/>
        <v>42990</v>
      </c>
      <c r="N274">
        <f t="shared" si="37"/>
        <v>63</v>
      </c>
      <c r="O274" s="25">
        <f t="shared" si="43"/>
        <v>67.5</v>
      </c>
      <c r="P274">
        <f t="shared" si="44"/>
        <v>60.2</v>
      </c>
      <c r="Q274">
        <f t="shared" si="38"/>
        <v>63.5</v>
      </c>
    </row>
    <row r="275" spans="2:17">
      <c r="B275" s="2">
        <v>42989</v>
      </c>
      <c r="C275" s="3">
        <v>65.4</v>
      </c>
      <c r="D275" s="3">
        <v>65.4</v>
      </c>
      <c r="E275" s="3">
        <v>63.5</v>
      </c>
      <c r="F275" s="4">
        <v>63.5</v>
      </c>
      <c r="H275" s="8">
        <f t="shared" si="39"/>
        <v>-1</v>
      </c>
      <c r="I275" s="8">
        <f t="shared" si="40"/>
        <v>1</v>
      </c>
      <c r="J275" s="8">
        <f t="shared" si="36"/>
        <v>64.5</v>
      </c>
      <c r="K275">
        <f t="shared" si="41"/>
        <v>63.5</v>
      </c>
      <c r="M275" s="24">
        <f t="shared" si="42"/>
        <v>42989</v>
      </c>
      <c r="N275">
        <f t="shared" si="37"/>
        <v>63.5</v>
      </c>
      <c r="O275" s="25">
        <f t="shared" si="43"/>
        <v>71</v>
      </c>
      <c r="P275">
        <f t="shared" si="44"/>
        <v>60.2</v>
      </c>
      <c r="Q275">
        <f t="shared" si="38"/>
        <v>64.5</v>
      </c>
    </row>
    <row r="276" spans="2:17">
      <c r="B276" s="2">
        <v>42986</v>
      </c>
      <c r="C276" s="3">
        <v>60.2</v>
      </c>
      <c r="D276" s="3">
        <v>64.5</v>
      </c>
      <c r="E276" s="3">
        <v>60.2</v>
      </c>
      <c r="F276" s="4">
        <v>64.5</v>
      </c>
      <c r="H276" s="8">
        <f t="shared" si="39"/>
        <v>1</v>
      </c>
      <c r="I276" s="8">
        <f t="shared" si="40"/>
        <v>1</v>
      </c>
      <c r="J276" s="8">
        <f t="shared" si="36"/>
        <v>63</v>
      </c>
      <c r="K276">
        <f t="shared" si="41"/>
        <v>64.5</v>
      </c>
      <c r="M276" s="24">
        <f t="shared" si="42"/>
        <v>42986</v>
      </c>
      <c r="N276">
        <f t="shared" si="37"/>
        <v>63</v>
      </c>
      <c r="O276" s="25">
        <f t="shared" si="43"/>
        <v>71</v>
      </c>
      <c r="P276">
        <f t="shared" si="44"/>
        <v>62.1</v>
      </c>
      <c r="Q276">
        <f t="shared" si="38"/>
        <v>64.5</v>
      </c>
    </row>
    <row r="277" spans="2:17">
      <c r="B277" s="2">
        <v>42985</v>
      </c>
      <c r="C277" s="3">
        <v>67.5</v>
      </c>
      <c r="D277" s="3">
        <v>67.5</v>
      </c>
      <c r="E277" s="3">
        <v>63</v>
      </c>
      <c r="F277" s="4">
        <v>63</v>
      </c>
      <c r="H277" s="8">
        <f t="shared" si="39"/>
        <v>-1</v>
      </c>
      <c r="I277" s="8">
        <f t="shared" si="40"/>
        <v>1</v>
      </c>
      <c r="J277" s="8">
        <f t="shared" si="36"/>
        <v>68</v>
      </c>
      <c r="K277">
        <f t="shared" si="41"/>
        <v>63</v>
      </c>
      <c r="M277" s="24">
        <f t="shared" si="42"/>
        <v>42985</v>
      </c>
      <c r="N277">
        <f t="shared" si="37"/>
        <v>63</v>
      </c>
      <c r="O277" s="25">
        <f t="shared" si="43"/>
        <v>71</v>
      </c>
      <c r="P277">
        <f t="shared" si="44"/>
        <v>59.5</v>
      </c>
      <c r="Q277">
        <f t="shared" si="38"/>
        <v>68</v>
      </c>
    </row>
    <row r="278" spans="2:17">
      <c r="B278" s="2">
        <v>42984</v>
      </c>
      <c r="C278" s="3">
        <v>71</v>
      </c>
      <c r="D278" s="3">
        <v>71</v>
      </c>
      <c r="E278" s="3">
        <v>62.1</v>
      </c>
      <c r="F278" s="4">
        <v>68</v>
      </c>
      <c r="H278" s="8">
        <f t="shared" si="39"/>
        <v>1</v>
      </c>
      <c r="I278" s="8">
        <f t="shared" si="40"/>
        <v>1</v>
      </c>
      <c r="J278" s="8">
        <f t="shared" si="36"/>
        <v>66.8</v>
      </c>
      <c r="K278">
        <f t="shared" si="41"/>
        <v>68</v>
      </c>
      <c r="M278" s="24">
        <f t="shared" si="42"/>
        <v>42984</v>
      </c>
      <c r="N278">
        <f t="shared" si="37"/>
        <v>66.8</v>
      </c>
      <c r="O278" s="25">
        <f t="shared" si="43"/>
        <v>66.8</v>
      </c>
      <c r="P278">
        <f t="shared" si="44"/>
        <v>51.2</v>
      </c>
      <c r="Q278">
        <f t="shared" si="38"/>
        <v>68</v>
      </c>
    </row>
    <row r="279" spans="2:17">
      <c r="B279" s="2">
        <v>42983</v>
      </c>
      <c r="C279" s="3">
        <v>66.8</v>
      </c>
      <c r="D279" s="3">
        <v>66.8</v>
      </c>
      <c r="E279" s="3">
        <v>66.8</v>
      </c>
      <c r="F279" s="4">
        <v>66.8</v>
      </c>
      <c r="H279" s="8">
        <f t="shared" si="39"/>
        <v>1</v>
      </c>
      <c r="I279" s="8">
        <f t="shared" si="40"/>
        <v>1</v>
      </c>
      <c r="J279" s="8">
        <f t="shared" si="36"/>
        <v>60.8</v>
      </c>
      <c r="K279">
        <f t="shared" si="41"/>
        <v>66.8</v>
      </c>
      <c r="M279" s="24">
        <f t="shared" si="42"/>
        <v>42983</v>
      </c>
      <c r="N279">
        <f t="shared" si="37"/>
        <v>60.8</v>
      </c>
      <c r="O279" s="25">
        <f t="shared" si="43"/>
        <v>60.8</v>
      </c>
      <c r="P279">
        <f t="shared" si="44"/>
        <v>49.1</v>
      </c>
      <c r="Q279">
        <f t="shared" si="38"/>
        <v>66.8</v>
      </c>
    </row>
    <row r="280" spans="2:17">
      <c r="B280" s="2">
        <v>42982</v>
      </c>
      <c r="C280" s="3">
        <v>59.5</v>
      </c>
      <c r="D280" s="3">
        <v>60.8</v>
      </c>
      <c r="E280" s="3">
        <v>59.5</v>
      </c>
      <c r="F280" s="4">
        <v>60.8</v>
      </c>
      <c r="H280" s="8">
        <f t="shared" si="39"/>
        <v>1</v>
      </c>
      <c r="I280" s="8">
        <f t="shared" si="40"/>
        <v>1</v>
      </c>
      <c r="J280" s="8">
        <f t="shared" si="36"/>
        <v>55.3</v>
      </c>
      <c r="K280">
        <f t="shared" si="41"/>
        <v>60.8</v>
      </c>
      <c r="M280" s="24">
        <f t="shared" si="42"/>
        <v>42982</v>
      </c>
      <c r="N280">
        <f t="shared" si="37"/>
        <v>55.3</v>
      </c>
      <c r="O280" s="25">
        <f t="shared" si="43"/>
        <v>55.3</v>
      </c>
      <c r="P280">
        <f t="shared" si="44"/>
        <v>49</v>
      </c>
      <c r="Q280">
        <f t="shared" si="38"/>
        <v>60.8</v>
      </c>
    </row>
    <row r="281" spans="2:17">
      <c r="B281" s="2">
        <v>42979</v>
      </c>
      <c r="C281" s="3">
        <v>51.2</v>
      </c>
      <c r="D281" s="3">
        <v>55.3</v>
      </c>
      <c r="E281" s="3">
        <v>51.2</v>
      </c>
      <c r="F281" s="4">
        <v>55.3</v>
      </c>
      <c r="H281" s="8">
        <f t="shared" si="39"/>
        <v>1</v>
      </c>
      <c r="I281" s="8">
        <f t="shared" si="40"/>
        <v>1</v>
      </c>
      <c r="J281" s="8">
        <f t="shared" si="36"/>
        <v>50.3</v>
      </c>
      <c r="K281">
        <f t="shared" si="41"/>
        <v>55.3</v>
      </c>
      <c r="M281" s="24">
        <f t="shared" si="42"/>
        <v>42979</v>
      </c>
      <c r="N281">
        <f t="shared" si="37"/>
        <v>50.3</v>
      </c>
      <c r="O281" s="25">
        <f t="shared" si="43"/>
        <v>52.2</v>
      </c>
      <c r="P281">
        <f t="shared" si="44"/>
        <v>48</v>
      </c>
      <c r="Q281">
        <f t="shared" si="38"/>
        <v>55.3</v>
      </c>
    </row>
    <row r="282" spans="2:17">
      <c r="B282" s="2">
        <v>42978</v>
      </c>
      <c r="C282" s="3">
        <v>50.7</v>
      </c>
      <c r="D282" s="3">
        <v>52.2</v>
      </c>
      <c r="E282" s="3">
        <v>49.1</v>
      </c>
      <c r="F282" s="4">
        <v>50.3</v>
      </c>
      <c r="H282" s="8">
        <f t="shared" si="39"/>
        <v>-1</v>
      </c>
      <c r="I282" s="8">
        <f t="shared" si="40"/>
        <v>1</v>
      </c>
      <c r="J282" s="8">
        <f t="shared" si="36"/>
        <v>51.3</v>
      </c>
      <c r="K282">
        <f t="shared" si="41"/>
        <v>50.3</v>
      </c>
      <c r="M282" s="24">
        <f t="shared" si="42"/>
        <v>42978</v>
      </c>
      <c r="N282">
        <f t="shared" si="37"/>
        <v>50.3</v>
      </c>
      <c r="O282" s="25">
        <f t="shared" si="43"/>
        <v>51.7</v>
      </c>
      <c r="P282">
        <f t="shared" si="44"/>
        <v>46.7</v>
      </c>
      <c r="Q282">
        <f t="shared" si="38"/>
        <v>51.3</v>
      </c>
    </row>
    <row r="283" spans="2:17">
      <c r="B283" s="2">
        <v>42977</v>
      </c>
      <c r="C283" s="3">
        <v>50.1</v>
      </c>
      <c r="D283" s="3">
        <v>51.7</v>
      </c>
      <c r="E283" s="3">
        <v>49</v>
      </c>
      <c r="F283" s="4">
        <v>51.3</v>
      </c>
      <c r="H283" s="8">
        <f t="shared" si="39"/>
        <v>1</v>
      </c>
      <c r="I283" s="8">
        <f t="shared" si="40"/>
        <v>1</v>
      </c>
      <c r="J283" s="8">
        <f t="shared" si="36"/>
        <v>49.5</v>
      </c>
      <c r="K283">
        <f t="shared" si="41"/>
        <v>51.3</v>
      </c>
      <c r="M283" s="24">
        <f t="shared" si="42"/>
        <v>42977</v>
      </c>
      <c r="N283">
        <f t="shared" si="37"/>
        <v>49.5</v>
      </c>
      <c r="O283" s="25">
        <f t="shared" si="43"/>
        <v>50.7</v>
      </c>
      <c r="P283">
        <f t="shared" si="44"/>
        <v>42.25</v>
      </c>
      <c r="Q283">
        <f t="shared" si="38"/>
        <v>51.3</v>
      </c>
    </row>
    <row r="284" spans="2:17">
      <c r="B284" s="2">
        <v>42976</v>
      </c>
      <c r="C284" s="3">
        <v>50</v>
      </c>
      <c r="D284" s="3">
        <v>50.7</v>
      </c>
      <c r="E284" s="3">
        <v>48</v>
      </c>
      <c r="F284" s="4">
        <v>49.5</v>
      </c>
      <c r="H284" s="8">
        <f t="shared" si="39"/>
        <v>1</v>
      </c>
      <c r="I284" s="8">
        <f t="shared" si="40"/>
        <v>1</v>
      </c>
      <c r="J284" s="8">
        <f t="shared" si="36"/>
        <v>48.95</v>
      </c>
      <c r="K284">
        <f t="shared" si="41"/>
        <v>49.5</v>
      </c>
      <c r="M284" s="24">
        <f t="shared" si="42"/>
        <v>42976</v>
      </c>
      <c r="N284">
        <f t="shared" si="37"/>
        <v>48.95</v>
      </c>
      <c r="O284" s="25">
        <f t="shared" si="43"/>
        <v>48.95</v>
      </c>
      <c r="P284">
        <f t="shared" si="44"/>
        <v>39.4</v>
      </c>
      <c r="Q284">
        <f t="shared" si="38"/>
        <v>49.5</v>
      </c>
    </row>
    <row r="285" spans="2:17">
      <c r="B285" s="2">
        <v>42975</v>
      </c>
      <c r="C285" s="3">
        <v>47</v>
      </c>
      <c r="D285" s="3">
        <v>48.95</v>
      </c>
      <c r="E285" s="3">
        <v>46.7</v>
      </c>
      <c r="F285" s="4">
        <v>48.95</v>
      </c>
      <c r="H285" s="8">
        <f t="shared" si="39"/>
        <v>1</v>
      </c>
      <c r="I285" s="8">
        <f t="shared" si="40"/>
        <v>1</v>
      </c>
      <c r="J285" s="8">
        <f t="shared" si="36"/>
        <v>44.5</v>
      </c>
      <c r="K285">
        <f t="shared" si="41"/>
        <v>48.95</v>
      </c>
      <c r="M285" s="24">
        <f t="shared" si="42"/>
        <v>42975</v>
      </c>
      <c r="N285">
        <f t="shared" si="37"/>
        <v>44.5</v>
      </c>
      <c r="O285" s="25">
        <f t="shared" si="43"/>
        <v>44.85</v>
      </c>
      <c r="P285">
        <f t="shared" si="44"/>
        <v>35.75</v>
      </c>
      <c r="Q285">
        <f t="shared" si="38"/>
        <v>48.95</v>
      </c>
    </row>
    <row r="286" spans="2:17">
      <c r="B286" s="2">
        <v>42972</v>
      </c>
      <c r="C286" s="3">
        <v>43</v>
      </c>
      <c r="D286" s="3">
        <v>44.85</v>
      </c>
      <c r="E286" s="3">
        <v>42.25</v>
      </c>
      <c r="F286" s="4">
        <v>44.5</v>
      </c>
      <c r="H286" s="8">
        <f t="shared" si="39"/>
        <v>1</v>
      </c>
      <c r="I286" s="8">
        <f t="shared" si="40"/>
        <v>1</v>
      </c>
      <c r="J286" s="8">
        <f t="shared" si="36"/>
        <v>41.8</v>
      </c>
      <c r="K286">
        <f t="shared" si="41"/>
        <v>44.5</v>
      </c>
      <c r="M286" s="24">
        <f t="shared" si="42"/>
        <v>42972</v>
      </c>
      <c r="N286">
        <f t="shared" si="37"/>
        <v>41.8</v>
      </c>
      <c r="O286" s="25">
        <f t="shared" si="43"/>
        <v>42.5</v>
      </c>
      <c r="P286">
        <f t="shared" si="44"/>
        <v>35.7</v>
      </c>
      <c r="Q286">
        <f t="shared" si="38"/>
        <v>44.5</v>
      </c>
    </row>
    <row r="287" spans="2:17">
      <c r="B287" s="2">
        <v>42971</v>
      </c>
      <c r="C287" s="3">
        <v>39.4</v>
      </c>
      <c r="D287" s="3">
        <v>42.5</v>
      </c>
      <c r="E287" s="3">
        <v>39.4</v>
      </c>
      <c r="F287" s="4">
        <v>41.8</v>
      </c>
      <c r="H287" s="8">
        <f t="shared" si="39"/>
        <v>1</v>
      </c>
      <c r="I287" s="8">
        <f t="shared" si="40"/>
        <v>1</v>
      </c>
      <c r="J287" s="8">
        <f t="shared" si="36"/>
        <v>39.3</v>
      </c>
      <c r="K287">
        <f t="shared" si="41"/>
        <v>41.8</v>
      </c>
      <c r="M287" s="24">
        <f t="shared" si="42"/>
        <v>42971</v>
      </c>
      <c r="N287">
        <f t="shared" si="37"/>
        <v>39.3</v>
      </c>
      <c r="O287" s="25">
        <f t="shared" si="43"/>
        <v>39.35</v>
      </c>
      <c r="P287">
        <f t="shared" si="44"/>
        <v>35.7</v>
      </c>
      <c r="Q287">
        <f t="shared" si="38"/>
        <v>41.8</v>
      </c>
    </row>
    <row r="288" spans="2:17">
      <c r="B288" s="2">
        <v>42970</v>
      </c>
      <c r="C288" s="3">
        <v>36</v>
      </c>
      <c r="D288" s="3">
        <v>39.35</v>
      </c>
      <c r="E288" s="3">
        <v>35.75</v>
      </c>
      <c r="F288" s="4">
        <v>39.3</v>
      </c>
      <c r="H288" s="8">
        <f t="shared" si="39"/>
        <v>1</v>
      </c>
      <c r="I288" s="8">
        <f t="shared" si="40"/>
        <v>1</v>
      </c>
      <c r="J288" s="8">
        <f t="shared" si="36"/>
        <v>35.8</v>
      </c>
      <c r="K288">
        <f t="shared" si="41"/>
        <v>39.3</v>
      </c>
      <c r="M288" s="24">
        <f t="shared" si="42"/>
        <v>42970</v>
      </c>
      <c r="N288">
        <f t="shared" si="37"/>
        <v>35.8</v>
      </c>
      <c r="O288" s="25">
        <f t="shared" si="43"/>
        <v>36.3</v>
      </c>
      <c r="P288">
        <f t="shared" si="44"/>
        <v>35.65</v>
      </c>
      <c r="Q288">
        <f t="shared" si="38"/>
        <v>39.3</v>
      </c>
    </row>
    <row r="289" spans="2:17">
      <c r="B289" s="2">
        <v>42969</v>
      </c>
      <c r="C289" s="3">
        <v>35.8</v>
      </c>
      <c r="D289" s="3">
        <v>35.9</v>
      </c>
      <c r="E289" s="3">
        <v>35.7</v>
      </c>
      <c r="F289" s="4">
        <v>35.8</v>
      </c>
      <c r="H289" s="8">
        <f t="shared" si="39"/>
        <v>-1</v>
      </c>
      <c r="I289" s="8">
        <f t="shared" si="40"/>
        <v>1</v>
      </c>
      <c r="J289" s="8">
        <f t="shared" si="36"/>
        <v>35.9</v>
      </c>
      <c r="K289">
        <f t="shared" si="41"/>
        <v>35.8</v>
      </c>
      <c r="M289" s="24">
        <f t="shared" si="42"/>
        <v>42969</v>
      </c>
      <c r="N289">
        <f t="shared" si="37"/>
        <v>35.8</v>
      </c>
      <c r="O289" s="25">
        <f t="shared" si="43"/>
        <v>37.1</v>
      </c>
      <c r="P289">
        <f t="shared" si="44"/>
        <v>35.65</v>
      </c>
      <c r="Q289">
        <f t="shared" si="38"/>
        <v>35.9</v>
      </c>
    </row>
    <row r="290" spans="2:17">
      <c r="B290" s="2">
        <v>42968</v>
      </c>
      <c r="C290" s="3">
        <v>35.95</v>
      </c>
      <c r="D290" s="3">
        <v>36</v>
      </c>
      <c r="E290" s="3">
        <v>35.7</v>
      </c>
      <c r="F290" s="4">
        <v>35.9</v>
      </c>
      <c r="H290" s="8">
        <f t="shared" si="39"/>
        <v>-1</v>
      </c>
      <c r="I290" s="8">
        <f t="shared" si="40"/>
        <v>1</v>
      </c>
      <c r="J290" s="8">
        <f t="shared" si="36"/>
        <v>36.3</v>
      </c>
      <c r="K290">
        <f t="shared" si="41"/>
        <v>35.9</v>
      </c>
      <c r="M290" s="24">
        <f t="shared" si="42"/>
        <v>42968</v>
      </c>
      <c r="N290">
        <f t="shared" si="37"/>
        <v>35.9</v>
      </c>
      <c r="O290" s="25">
        <f t="shared" si="43"/>
        <v>37.1</v>
      </c>
      <c r="P290">
        <f t="shared" si="44"/>
        <v>35.65</v>
      </c>
      <c r="Q290">
        <f t="shared" si="38"/>
        <v>36.3</v>
      </c>
    </row>
    <row r="291" spans="2:17">
      <c r="B291" s="2">
        <v>42965</v>
      </c>
      <c r="C291" s="3">
        <v>36</v>
      </c>
      <c r="D291" s="3">
        <v>36.3</v>
      </c>
      <c r="E291" s="3">
        <v>35.65</v>
      </c>
      <c r="F291" s="3">
        <v>36.3</v>
      </c>
      <c r="H291" s="8">
        <f t="shared" si="39"/>
        <v>1</v>
      </c>
      <c r="I291" s="8">
        <f t="shared" si="40"/>
        <v>1</v>
      </c>
      <c r="J291" s="8">
        <f t="shared" si="36"/>
        <v>36.3</v>
      </c>
      <c r="K291">
        <f t="shared" si="41"/>
        <v>36.3</v>
      </c>
      <c r="M291" s="24">
        <f t="shared" si="42"/>
        <v>42965</v>
      </c>
      <c r="N291">
        <f t="shared" si="37"/>
        <v>36.3</v>
      </c>
      <c r="O291" s="25">
        <f t="shared" si="43"/>
        <v>37.1</v>
      </c>
      <c r="P291">
        <f t="shared" si="44"/>
        <v>35.35</v>
      </c>
      <c r="Q291">
        <f t="shared" si="38"/>
        <v>36.3</v>
      </c>
    </row>
    <row r="292" spans="2:17">
      <c r="B292" s="2">
        <v>42964</v>
      </c>
      <c r="C292" s="3">
        <v>37</v>
      </c>
      <c r="D292" s="3">
        <v>37.1</v>
      </c>
      <c r="E292" s="3">
        <v>36.25</v>
      </c>
      <c r="F292" s="4">
        <v>36.3</v>
      </c>
      <c r="H292" s="8">
        <f t="shared" si="39"/>
        <v>-1</v>
      </c>
      <c r="I292" s="8">
        <f t="shared" si="40"/>
        <v>1</v>
      </c>
      <c r="J292" s="8">
        <f t="shared" si="36"/>
        <v>36.6</v>
      </c>
      <c r="K292">
        <f t="shared" si="41"/>
        <v>36.3</v>
      </c>
      <c r="M292" s="24">
        <f t="shared" si="42"/>
        <v>42964</v>
      </c>
      <c r="N292">
        <f t="shared" si="37"/>
        <v>36.3</v>
      </c>
      <c r="O292" s="25">
        <f t="shared" si="43"/>
        <v>36.6</v>
      </c>
      <c r="P292">
        <f t="shared" si="44"/>
        <v>35.3</v>
      </c>
      <c r="Q292">
        <f t="shared" si="38"/>
        <v>36.6</v>
      </c>
    </row>
    <row r="293" spans="2:17">
      <c r="B293" s="2">
        <v>42963</v>
      </c>
      <c r="C293" s="3">
        <v>35.75</v>
      </c>
      <c r="D293" s="3">
        <v>36.6</v>
      </c>
      <c r="E293" s="3">
        <v>35.75</v>
      </c>
      <c r="F293" s="4">
        <v>36.6</v>
      </c>
      <c r="H293" s="8">
        <f t="shared" si="39"/>
        <v>1</v>
      </c>
      <c r="I293" s="8">
        <f t="shared" si="40"/>
        <v>1</v>
      </c>
      <c r="J293" s="8">
        <f t="shared" si="36"/>
        <v>35.75</v>
      </c>
      <c r="K293">
        <f t="shared" si="41"/>
        <v>36.6</v>
      </c>
      <c r="M293" s="24">
        <f t="shared" si="42"/>
        <v>42963</v>
      </c>
      <c r="N293">
        <f t="shared" si="37"/>
        <v>35.75</v>
      </c>
      <c r="O293" s="25">
        <f t="shared" si="43"/>
        <v>36.35</v>
      </c>
      <c r="P293">
        <f t="shared" si="44"/>
        <v>35.3</v>
      </c>
      <c r="Q293">
        <f t="shared" si="38"/>
        <v>36.6</v>
      </c>
    </row>
    <row r="294" spans="2:17">
      <c r="B294" s="2">
        <v>42962</v>
      </c>
      <c r="C294" s="3">
        <v>35.5</v>
      </c>
      <c r="D294" s="3">
        <v>36</v>
      </c>
      <c r="E294" s="3">
        <v>35.35</v>
      </c>
      <c r="F294" s="4">
        <v>35.75</v>
      </c>
      <c r="H294" s="8">
        <f t="shared" si="39"/>
        <v>1</v>
      </c>
      <c r="I294" s="8">
        <f t="shared" si="40"/>
        <v>1</v>
      </c>
      <c r="J294" s="8">
        <f t="shared" si="36"/>
        <v>35.5</v>
      </c>
      <c r="K294">
        <f t="shared" si="41"/>
        <v>35.75</v>
      </c>
      <c r="M294" s="24">
        <f t="shared" si="42"/>
        <v>42962</v>
      </c>
      <c r="N294">
        <f t="shared" si="37"/>
        <v>35.5</v>
      </c>
      <c r="O294" s="25">
        <f t="shared" si="43"/>
        <v>36.35</v>
      </c>
      <c r="P294">
        <f t="shared" si="44"/>
        <v>35.3</v>
      </c>
      <c r="Q294">
        <f t="shared" si="38"/>
        <v>35.75</v>
      </c>
    </row>
    <row r="295" spans="2:17">
      <c r="B295" s="2">
        <v>42961</v>
      </c>
      <c r="C295" s="3">
        <v>36.35</v>
      </c>
      <c r="D295" s="3">
        <v>36.35</v>
      </c>
      <c r="E295" s="3">
        <v>35.3</v>
      </c>
      <c r="F295" s="4">
        <v>35.5</v>
      </c>
      <c r="H295" s="8">
        <f t="shared" si="39"/>
        <v>-1</v>
      </c>
      <c r="I295" s="8">
        <f t="shared" si="40"/>
        <v>1</v>
      </c>
      <c r="J295" s="8">
        <f t="shared" si="36"/>
        <v>35.8</v>
      </c>
      <c r="K295">
        <f t="shared" si="41"/>
        <v>35.5</v>
      </c>
      <c r="M295" s="24">
        <f t="shared" si="42"/>
        <v>42961</v>
      </c>
      <c r="N295">
        <f t="shared" si="37"/>
        <v>35.5</v>
      </c>
      <c r="O295" s="25">
        <f t="shared" si="43"/>
        <v>36.95</v>
      </c>
      <c r="P295">
        <f t="shared" si="44"/>
        <v>35.3</v>
      </c>
      <c r="Q295">
        <f t="shared" si="38"/>
        <v>35.8</v>
      </c>
    </row>
    <row r="296" spans="2:17">
      <c r="B296" s="2">
        <v>42958</v>
      </c>
      <c r="C296" s="3">
        <v>36</v>
      </c>
      <c r="D296" s="3">
        <v>36.05</v>
      </c>
      <c r="E296" s="3">
        <v>35.3</v>
      </c>
      <c r="F296" s="4">
        <v>35.8</v>
      </c>
      <c r="H296" s="8">
        <f t="shared" si="39"/>
        <v>-1</v>
      </c>
      <c r="I296" s="8">
        <f t="shared" si="40"/>
        <v>1</v>
      </c>
      <c r="J296" s="8">
        <f t="shared" si="36"/>
        <v>36.2</v>
      </c>
      <c r="K296">
        <f t="shared" si="41"/>
        <v>35.8</v>
      </c>
      <c r="M296" s="24">
        <f t="shared" si="42"/>
        <v>42958</v>
      </c>
      <c r="N296">
        <f t="shared" si="37"/>
        <v>35.8</v>
      </c>
      <c r="O296" s="25">
        <f t="shared" si="43"/>
        <v>37</v>
      </c>
      <c r="P296">
        <f t="shared" si="44"/>
        <v>35.5</v>
      </c>
      <c r="Q296">
        <f t="shared" si="38"/>
        <v>36.2</v>
      </c>
    </row>
    <row r="297" spans="2:17">
      <c r="B297" s="2">
        <v>42957</v>
      </c>
      <c r="C297" s="3">
        <v>36.25</v>
      </c>
      <c r="D297" s="3">
        <v>36.25</v>
      </c>
      <c r="E297" s="3">
        <v>35.5</v>
      </c>
      <c r="F297" s="4">
        <v>36.2</v>
      </c>
      <c r="H297" s="8">
        <f t="shared" si="39"/>
        <v>-1</v>
      </c>
      <c r="I297" s="8">
        <f t="shared" si="40"/>
        <v>1</v>
      </c>
      <c r="J297" s="8">
        <f t="shared" si="36"/>
        <v>36.25</v>
      </c>
      <c r="K297">
        <f t="shared" si="41"/>
        <v>36.2</v>
      </c>
      <c r="M297" s="24">
        <f t="shared" si="42"/>
        <v>42957</v>
      </c>
      <c r="N297">
        <f t="shared" si="37"/>
        <v>36.2</v>
      </c>
      <c r="O297" s="25">
        <f t="shared" si="43"/>
        <v>37.25</v>
      </c>
      <c r="P297">
        <f t="shared" si="44"/>
        <v>36.2</v>
      </c>
      <c r="Q297">
        <f t="shared" si="38"/>
        <v>36.25</v>
      </c>
    </row>
    <row r="298" spans="2:17">
      <c r="B298" s="2">
        <v>42956</v>
      </c>
      <c r="C298" s="3">
        <v>36.95</v>
      </c>
      <c r="D298" s="3">
        <v>36.95</v>
      </c>
      <c r="E298" s="3">
        <v>36.2</v>
      </c>
      <c r="F298" s="4">
        <v>36.25</v>
      </c>
      <c r="H298" s="8">
        <f t="shared" si="39"/>
        <v>-1</v>
      </c>
      <c r="I298" s="8">
        <f t="shared" si="40"/>
        <v>1</v>
      </c>
      <c r="J298" s="8">
        <f t="shared" si="36"/>
        <v>36.95</v>
      </c>
      <c r="K298">
        <f t="shared" si="41"/>
        <v>36.25</v>
      </c>
      <c r="M298" s="24">
        <f t="shared" si="42"/>
        <v>42956</v>
      </c>
      <c r="N298">
        <f t="shared" si="37"/>
        <v>36.25</v>
      </c>
      <c r="O298" s="25">
        <f t="shared" si="43"/>
        <v>37.25</v>
      </c>
      <c r="P298">
        <f t="shared" si="44"/>
        <v>36.2</v>
      </c>
      <c r="Q298">
        <f t="shared" si="38"/>
        <v>36.95</v>
      </c>
    </row>
    <row r="299" spans="2:17">
      <c r="B299" s="2">
        <v>42955</v>
      </c>
      <c r="C299" s="3">
        <v>37</v>
      </c>
      <c r="D299" s="3">
        <v>37</v>
      </c>
      <c r="E299" s="3">
        <v>36.2</v>
      </c>
      <c r="F299" s="4">
        <v>36.95</v>
      </c>
      <c r="H299" s="8">
        <f t="shared" si="39"/>
        <v>1</v>
      </c>
      <c r="I299" s="8">
        <f t="shared" si="40"/>
        <v>1</v>
      </c>
      <c r="J299" s="8">
        <f t="shared" si="36"/>
        <v>36.75</v>
      </c>
      <c r="K299">
        <f t="shared" si="41"/>
        <v>36.95</v>
      </c>
      <c r="M299" s="24">
        <f t="shared" si="42"/>
        <v>42955</v>
      </c>
      <c r="N299">
        <f t="shared" si="37"/>
        <v>36.75</v>
      </c>
      <c r="O299" s="25">
        <f t="shared" si="43"/>
        <v>37.25</v>
      </c>
      <c r="P299">
        <f t="shared" si="44"/>
        <v>36.5</v>
      </c>
      <c r="Q299">
        <f t="shared" si="38"/>
        <v>36.95</v>
      </c>
    </row>
    <row r="300" spans="2:17">
      <c r="B300" s="2">
        <v>42954</v>
      </c>
      <c r="C300" s="3">
        <v>37</v>
      </c>
      <c r="D300" s="3">
        <v>37.25</v>
      </c>
      <c r="E300" s="3">
        <v>36.75</v>
      </c>
      <c r="F300" s="4">
        <v>36.75</v>
      </c>
      <c r="H300" s="8">
        <f t="shared" si="39"/>
        <v>-1</v>
      </c>
      <c r="I300" s="8">
        <f t="shared" si="40"/>
        <v>1</v>
      </c>
      <c r="J300" s="8">
        <f t="shared" si="36"/>
        <v>37</v>
      </c>
      <c r="K300">
        <f t="shared" si="41"/>
        <v>36.75</v>
      </c>
      <c r="M300" s="24">
        <f t="shared" si="42"/>
        <v>42954</v>
      </c>
      <c r="N300">
        <f t="shared" si="37"/>
        <v>36.75</v>
      </c>
      <c r="O300" s="25">
        <f t="shared" si="43"/>
        <v>37.5</v>
      </c>
      <c r="P300">
        <f t="shared" si="44"/>
        <v>36.5</v>
      </c>
      <c r="Q300">
        <f t="shared" si="38"/>
        <v>37</v>
      </c>
    </row>
    <row r="301" spans="2:17">
      <c r="B301" s="2">
        <v>42951</v>
      </c>
      <c r="C301" s="3">
        <v>36.8</v>
      </c>
      <c r="D301" s="3">
        <v>37</v>
      </c>
      <c r="E301" s="3">
        <v>36.5</v>
      </c>
      <c r="F301" s="4">
        <v>37</v>
      </c>
      <c r="H301" s="8">
        <f t="shared" si="39"/>
        <v>1</v>
      </c>
      <c r="I301" s="8">
        <f t="shared" si="40"/>
        <v>1</v>
      </c>
      <c r="J301" s="8">
        <f t="shared" si="36"/>
        <v>36.8</v>
      </c>
      <c r="K301">
        <f t="shared" si="41"/>
        <v>37</v>
      </c>
      <c r="M301" s="24">
        <f t="shared" si="42"/>
        <v>42951</v>
      </c>
      <c r="N301">
        <f t="shared" si="37"/>
        <v>36.8</v>
      </c>
      <c r="O301" s="25">
        <f t="shared" si="43"/>
        <v>37.7</v>
      </c>
      <c r="P301">
        <f t="shared" si="44"/>
        <v>36.55</v>
      </c>
      <c r="Q301">
        <f t="shared" si="38"/>
        <v>37</v>
      </c>
    </row>
    <row r="302" spans="2:17">
      <c r="B302" s="2">
        <v>42950</v>
      </c>
      <c r="C302" s="3">
        <v>37.15</v>
      </c>
      <c r="D302" s="3">
        <v>37.15</v>
      </c>
      <c r="E302" s="3">
        <v>36.75</v>
      </c>
      <c r="F302" s="4">
        <v>36.8</v>
      </c>
      <c r="H302" s="8">
        <f t="shared" si="39"/>
        <v>-1</v>
      </c>
      <c r="I302" s="8">
        <f t="shared" si="40"/>
        <v>1</v>
      </c>
      <c r="J302" s="8">
        <f t="shared" si="36"/>
        <v>37.15</v>
      </c>
      <c r="K302">
        <f t="shared" si="41"/>
        <v>36.8</v>
      </c>
      <c r="M302" s="24">
        <f t="shared" si="42"/>
        <v>42950</v>
      </c>
      <c r="N302">
        <f t="shared" si="37"/>
        <v>36.8</v>
      </c>
      <c r="O302" s="25">
        <f t="shared" si="43"/>
        <v>37.7</v>
      </c>
      <c r="P302">
        <f t="shared" si="44"/>
        <v>35.8</v>
      </c>
      <c r="Q302">
        <f t="shared" si="38"/>
        <v>37.15</v>
      </c>
    </row>
    <row r="303" spans="2:17">
      <c r="B303" s="2">
        <v>42949</v>
      </c>
      <c r="C303" s="3">
        <v>37.5</v>
      </c>
      <c r="D303" s="3">
        <v>37.5</v>
      </c>
      <c r="E303" s="3">
        <v>37</v>
      </c>
      <c r="F303" s="4">
        <v>37.15</v>
      </c>
      <c r="H303" s="8">
        <f t="shared" si="39"/>
        <v>-1</v>
      </c>
      <c r="I303" s="8">
        <f t="shared" si="40"/>
        <v>1</v>
      </c>
      <c r="J303" s="8">
        <f t="shared" si="36"/>
        <v>37.5</v>
      </c>
      <c r="K303">
        <f t="shared" si="41"/>
        <v>37.15</v>
      </c>
      <c r="M303" s="24">
        <f t="shared" si="42"/>
        <v>42949</v>
      </c>
      <c r="N303">
        <f t="shared" si="37"/>
        <v>37.15</v>
      </c>
      <c r="O303" s="25">
        <f t="shared" si="43"/>
        <v>37.7</v>
      </c>
      <c r="P303">
        <f t="shared" si="44"/>
        <v>35.8</v>
      </c>
      <c r="Q303">
        <f t="shared" si="38"/>
        <v>37.5</v>
      </c>
    </row>
    <row r="304" spans="2:17">
      <c r="B304" s="2">
        <v>42948</v>
      </c>
      <c r="C304" s="3">
        <v>36.55</v>
      </c>
      <c r="D304" s="3">
        <v>37.7</v>
      </c>
      <c r="E304" s="3">
        <v>36.55</v>
      </c>
      <c r="F304" s="4">
        <v>37.5</v>
      </c>
      <c r="H304" s="8">
        <f t="shared" si="39"/>
        <v>1</v>
      </c>
      <c r="I304" s="8">
        <f t="shared" si="40"/>
        <v>1</v>
      </c>
      <c r="J304" s="8">
        <f t="shared" si="36"/>
        <v>35.85</v>
      </c>
      <c r="K304">
        <f t="shared" si="41"/>
        <v>37.5</v>
      </c>
      <c r="M304" s="24">
        <f t="shared" si="42"/>
        <v>42948</v>
      </c>
      <c r="N304">
        <f t="shared" si="37"/>
        <v>35.85</v>
      </c>
      <c r="O304" s="25">
        <f t="shared" si="43"/>
        <v>36.55</v>
      </c>
      <c r="P304">
        <f t="shared" si="44"/>
        <v>35.8</v>
      </c>
      <c r="Q304">
        <f t="shared" si="38"/>
        <v>37.5</v>
      </c>
    </row>
    <row r="305" spans="2:17">
      <c r="B305" s="2">
        <v>42947</v>
      </c>
      <c r="C305" s="3">
        <v>35.85</v>
      </c>
      <c r="D305" s="3">
        <v>36.45</v>
      </c>
      <c r="E305" s="3">
        <v>35.8</v>
      </c>
      <c r="F305" s="4">
        <v>36.45</v>
      </c>
      <c r="H305" s="8">
        <f t="shared" si="39"/>
        <v>1</v>
      </c>
      <c r="I305" s="8">
        <f t="shared" si="40"/>
        <v>-1</v>
      </c>
      <c r="J305" s="8">
        <f t="shared" si="36"/>
        <v>35.85</v>
      </c>
      <c r="K305">
        <f t="shared" si="41"/>
        <v>36.45</v>
      </c>
      <c r="M305" s="24">
        <f t="shared" si="42"/>
        <v>42947</v>
      </c>
      <c r="N305">
        <f t="shared" si="37"/>
        <v>36.45</v>
      </c>
      <c r="O305" s="25">
        <f t="shared" si="43"/>
        <v>36.8</v>
      </c>
      <c r="P305">
        <f t="shared" si="44"/>
        <v>35.8</v>
      </c>
      <c r="Q305">
        <f t="shared" si="38"/>
        <v>35.85</v>
      </c>
    </row>
    <row r="306" spans="2:17">
      <c r="B306" s="2">
        <v>42944</v>
      </c>
      <c r="C306" s="3">
        <v>36.2</v>
      </c>
      <c r="D306" s="3">
        <v>36.2</v>
      </c>
      <c r="E306" s="3">
        <v>35.8</v>
      </c>
      <c r="F306" s="4">
        <v>35.85</v>
      </c>
      <c r="H306" s="8">
        <f t="shared" si="39"/>
        <v>-1</v>
      </c>
      <c r="I306" s="8">
        <f t="shared" si="40"/>
        <v>-1</v>
      </c>
      <c r="J306" s="8">
        <f t="shared" si="36"/>
        <v>36.2</v>
      </c>
      <c r="K306">
        <f t="shared" si="41"/>
        <v>35.85</v>
      </c>
      <c r="M306" s="24">
        <f t="shared" si="42"/>
        <v>42944</v>
      </c>
      <c r="N306">
        <f t="shared" si="37"/>
        <v>36.2</v>
      </c>
      <c r="O306" s="25">
        <f t="shared" si="43"/>
        <v>37.1</v>
      </c>
      <c r="P306">
        <f t="shared" si="44"/>
        <v>35.8</v>
      </c>
      <c r="Q306">
        <f t="shared" si="38"/>
        <v>35.85</v>
      </c>
    </row>
    <row r="307" spans="2:17">
      <c r="B307" s="2">
        <v>42943</v>
      </c>
      <c r="C307" s="3">
        <v>36.4</v>
      </c>
      <c r="D307" s="3">
        <v>36.55</v>
      </c>
      <c r="E307" s="3">
        <v>35.8</v>
      </c>
      <c r="F307" s="3">
        <v>36.2</v>
      </c>
      <c r="H307" s="8">
        <f t="shared" si="39"/>
        <v>1</v>
      </c>
      <c r="I307" s="8">
        <f t="shared" si="40"/>
        <v>-1</v>
      </c>
      <c r="J307" s="8">
        <f t="shared" si="36"/>
        <v>36.2</v>
      </c>
      <c r="K307">
        <f t="shared" si="41"/>
        <v>36.2</v>
      </c>
      <c r="M307" s="24">
        <f t="shared" si="42"/>
        <v>42943</v>
      </c>
      <c r="N307">
        <f t="shared" si="37"/>
        <v>36.2</v>
      </c>
      <c r="O307" s="25">
        <f t="shared" si="43"/>
        <v>37.35</v>
      </c>
      <c r="P307">
        <f t="shared" si="44"/>
        <v>36.1</v>
      </c>
      <c r="Q307">
        <f t="shared" si="38"/>
        <v>36.2</v>
      </c>
    </row>
    <row r="308" spans="2:17">
      <c r="B308" s="2">
        <v>42942</v>
      </c>
      <c r="C308" s="3">
        <v>36.4</v>
      </c>
      <c r="D308" s="3">
        <v>36.8</v>
      </c>
      <c r="E308" s="3">
        <v>36.1</v>
      </c>
      <c r="F308" s="4">
        <v>36.2</v>
      </c>
      <c r="H308" s="8">
        <f t="shared" si="39"/>
        <v>-1</v>
      </c>
      <c r="I308" s="8">
        <f t="shared" si="40"/>
        <v>-1</v>
      </c>
      <c r="J308" s="8">
        <f t="shared" si="36"/>
        <v>36.55</v>
      </c>
      <c r="K308">
        <f t="shared" si="41"/>
        <v>36.2</v>
      </c>
      <c r="M308" s="24">
        <f t="shared" si="42"/>
        <v>42942</v>
      </c>
      <c r="N308">
        <f t="shared" si="37"/>
        <v>36.55</v>
      </c>
      <c r="O308" s="25">
        <f t="shared" si="43"/>
        <v>37.5</v>
      </c>
      <c r="P308">
        <f t="shared" si="44"/>
        <v>36.5</v>
      </c>
      <c r="Q308">
        <f t="shared" si="38"/>
        <v>36.2</v>
      </c>
    </row>
    <row r="309" spans="2:17">
      <c r="B309" s="2">
        <v>42941</v>
      </c>
      <c r="C309" s="3">
        <v>37.1</v>
      </c>
      <c r="D309" s="3">
        <v>37.1</v>
      </c>
      <c r="E309" s="3">
        <v>36.5</v>
      </c>
      <c r="F309" s="4">
        <v>36.55</v>
      </c>
      <c r="H309" s="8">
        <f t="shared" si="39"/>
        <v>-1</v>
      </c>
      <c r="I309" s="8">
        <f t="shared" si="40"/>
        <v>-1</v>
      </c>
      <c r="J309" s="8">
        <f t="shared" si="36"/>
        <v>37.2</v>
      </c>
      <c r="K309">
        <f t="shared" si="41"/>
        <v>36.55</v>
      </c>
      <c r="M309" s="24">
        <f t="shared" si="42"/>
        <v>42941</v>
      </c>
      <c r="N309">
        <f t="shared" si="37"/>
        <v>37.2</v>
      </c>
      <c r="O309" s="25">
        <f t="shared" si="43"/>
        <v>37.6</v>
      </c>
      <c r="P309">
        <f t="shared" si="44"/>
        <v>37</v>
      </c>
      <c r="Q309">
        <f t="shared" si="38"/>
        <v>36.55</v>
      </c>
    </row>
    <row r="310" spans="2:17">
      <c r="B310" s="2">
        <v>42940</v>
      </c>
      <c r="C310" s="3">
        <v>37.3</v>
      </c>
      <c r="D310" s="3">
        <v>37.35</v>
      </c>
      <c r="E310" s="3">
        <v>37</v>
      </c>
      <c r="F310" s="4">
        <v>37.1</v>
      </c>
      <c r="H310" s="8">
        <f t="shared" si="39"/>
        <v>-1</v>
      </c>
      <c r="I310" s="8">
        <f t="shared" si="40"/>
        <v>1</v>
      </c>
      <c r="J310" s="8">
        <f t="shared" si="36"/>
        <v>37.2</v>
      </c>
      <c r="K310">
        <f t="shared" si="41"/>
        <v>37.1</v>
      </c>
      <c r="M310" s="24">
        <f t="shared" si="42"/>
        <v>42940</v>
      </c>
      <c r="N310">
        <f t="shared" si="37"/>
        <v>37.1</v>
      </c>
      <c r="O310" s="25">
        <f t="shared" si="43"/>
        <v>38.2</v>
      </c>
      <c r="P310">
        <f t="shared" si="44"/>
        <v>37</v>
      </c>
      <c r="Q310">
        <f t="shared" si="38"/>
        <v>37.2</v>
      </c>
    </row>
    <row r="311" spans="2:17">
      <c r="B311" s="2">
        <v>42937</v>
      </c>
      <c r="C311" s="3">
        <v>37.5</v>
      </c>
      <c r="D311" s="3">
        <v>37.5</v>
      </c>
      <c r="E311" s="3">
        <v>37</v>
      </c>
      <c r="F311" s="4">
        <v>37.2</v>
      </c>
      <c r="H311" s="8">
        <f t="shared" si="39"/>
        <v>-1</v>
      </c>
      <c r="I311" s="8">
        <f t="shared" si="40"/>
        <v>1</v>
      </c>
      <c r="J311" s="8">
        <f t="shared" si="36"/>
        <v>37.45</v>
      </c>
      <c r="K311">
        <f t="shared" si="41"/>
        <v>37.2</v>
      </c>
      <c r="M311" s="24">
        <f t="shared" si="42"/>
        <v>42937</v>
      </c>
      <c r="N311">
        <f t="shared" si="37"/>
        <v>37.2</v>
      </c>
      <c r="O311" s="25">
        <f t="shared" si="43"/>
        <v>38.2</v>
      </c>
      <c r="P311">
        <f t="shared" si="44"/>
        <v>36.7</v>
      </c>
      <c r="Q311">
        <f t="shared" si="38"/>
        <v>37.45</v>
      </c>
    </row>
    <row r="312" spans="2:17">
      <c r="B312" s="2">
        <v>42936</v>
      </c>
      <c r="C312" s="3">
        <v>37</v>
      </c>
      <c r="D312" s="3">
        <v>37.6</v>
      </c>
      <c r="E312" s="3">
        <v>37</v>
      </c>
      <c r="F312" s="4">
        <v>37.45</v>
      </c>
      <c r="H312" s="8">
        <f t="shared" si="39"/>
        <v>1</v>
      </c>
      <c r="I312" s="8">
        <f t="shared" si="40"/>
        <v>1</v>
      </c>
      <c r="J312" s="8">
        <f t="shared" si="36"/>
        <v>37</v>
      </c>
      <c r="K312">
        <f t="shared" si="41"/>
        <v>37.45</v>
      </c>
      <c r="M312" s="24">
        <f t="shared" si="42"/>
        <v>42936</v>
      </c>
      <c r="N312">
        <f t="shared" si="37"/>
        <v>37</v>
      </c>
      <c r="O312" s="25">
        <f t="shared" si="43"/>
        <v>38.2</v>
      </c>
      <c r="P312">
        <f t="shared" si="44"/>
        <v>36</v>
      </c>
      <c r="Q312">
        <f t="shared" si="38"/>
        <v>37.45</v>
      </c>
    </row>
    <row r="313" spans="2:17">
      <c r="B313" s="2">
        <v>42935</v>
      </c>
      <c r="C313" s="3">
        <v>37.8</v>
      </c>
      <c r="D313" s="3">
        <v>38.2</v>
      </c>
      <c r="E313" s="3">
        <v>37</v>
      </c>
      <c r="F313" s="4">
        <v>37</v>
      </c>
      <c r="H313" s="8">
        <f t="shared" si="39"/>
        <v>-1</v>
      </c>
      <c r="I313" s="8">
        <f t="shared" si="40"/>
        <v>1</v>
      </c>
      <c r="J313" s="8">
        <f t="shared" si="36"/>
        <v>37.25</v>
      </c>
      <c r="K313">
        <f t="shared" si="41"/>
        <v>37</v>
      </c>
      <c r="M313" s="24">
        <f t="shared" si="42"/>
        <v>42935</v>
      </c>
      <c r="N313">
        <f t="shared" si="37"/>
        <v>37</v>
      </c>
      <c r="O313" s="25">
        <f t="shared" si="43"/>
        <v>37.25</v>
      </c>
      <c r="P313">
        <f t="shared" si="44"/>
        <v>35.6</v>
      </c>
      <c r="Q313">
        <f t="shared" si="38"/>
        <v>37.25</v>
      </c>
    </row>
    <row r="314" spans="2:17">
      <c r="B314" s="2">
        <v>42934</v>
      </c>
      <c r="C314" s="3">
        <v>36.95</v>
      </c>
      <c r="D314" s="3">
        <v>37.25</v>
      </c>
      <c r="E314" s="3">
        <v>36.7</v>
      </c>
      <c r="F314" s="4">
        <v>37.25</v>
      </c>
      <c r="H314" s="8">
        <f t="shared" si="39"/>
        <v>1</v>
      </c>
      <c r="I314" s="8">
        <f t="shared" si="40"/>
        <v>1</v>
      </c>
      <c r="J314" s="8">
        <f t="shared" si="36"/>
        <v>36.7</v>
      </c>
      <c r="K314">
        <f t="shared" si="41"/>
        <v>37.25</v>
      </c>
      <c r="M314" s="24">
        <f t="shared" si="42"/>
        <v>42934</v>
      </c>
      <c r="N314">
        <f t="shared" si="37"/>
        <v>36.7</v>
      </c>
      <c r="O314" s="25">
        <f t="shared" si="43"/>
        <v>37</v>
      </c>
      <c r="P314">
        <f t="shared" si="44"/>
        <v>35.45</v>
      </c>
      <c r="Q314">
        <f t="shared" si="38"/>
        <v>37.25</v>
      </c>
    </row>
    <row r="315" spans="2:17">
      <c r="B315" s="2">
        <v>42933</v>
      </c>
      <c r="C315" s="3">
        <v>36</v>
      </c>
      <c r="D315" s="3">
        <v>37</v>
      </c>
      <c r="E315" s="3">
        <v>36</v>
      </c>
      <c r="F315" s="4">
        <v>36.7</v>
      </c>
      <c r="H315" s="8">
        <f t="shared" si="39"/>
        <v>1</v>
      </c>
      <c r="I315" s="8">
        <f t="shared" si="40"/>
        <v>1</v>
      </c>
      <c r="J315" s="8">
        <f t="shared" si="36"/>
        <v>35.65</v>
      </c>
      <c r="K315">
        <f t="shared" si="41"/>
        <v>36.7</v>
      </c>
      <c r="M315" s="24">
        <f t="shared" si="42"/>
        <v>42933</v>
      </c>
      <c r="N315">
        <f t="shared" si="37"/>
        <v>35.65</v>
      </c>
      <c r="O315" s="25">
        <f t="shared" si="43"/>
        <v>35.9</v>
      </c>
      <c r="P315">
        <f t="shared" si="44"/>
        <v>35.45</v>
      </c>
      <c r="Q315">
        <f t="shared" si="38"/>
        <v>36.7</v>
      </c>
    </row>
    <row r="316" spans="2:17">
      <c r="B316" s="2">
        <v>42930</v>
      </c>
      <c r="C316" s="3">
        <v>35.65</v>
      </c>
      <c r="D316" s="3">
        <v>35.85</v>
      </c>
      <c r="E316" s="3">
        <v>35.6</v>
      </c>
      <c r="F316" s="4">
        <v>35.8</v>
      </c>
      <c r="H316" s="8">
        <f t="shared" si="39"/>
        <v>1</v>
      </c>
      <c r="I316" s="8">
        <f t="shared" si="40"/>
        <v>-1</v>
      </c>
      <c r="J316" s="8">
        <f t="shared" si="36"/>
        <v>35.65</v>
      </c>
      <c r="K316">
        <f t="shared" si="41"/>
        <v>35.8</v>
      </c>
      <c r="M316" s="24">
        <f t="shared" si="42"/>
        <v>42930</v>
      </c>
      <c r="N316">
        <f t="shared" si="37"/>
        <v>35.8</v>
      </c>
      <c r="O316" s="25">
        <f t="shared" si="43"/>
        <v>36.3</v>
      </c>
      <c r="P316">
        <f t="shared" si="44"/>
        <v>35.45</v>
      </c>
      <c r="Q316">
        <f t="shared" si="38"/>
        <v>35.65</v>
      </c>
    </row>
    <row r="317" spans="2:17">
      <c r="B317" s="2">
        <v>42929</v>
      </c>
      <c r="C317" s="3">
        <v>35.75</v>
      </c>
      <c r="D317" s="3">
        <v>35.9</v>
      </c>
      <c r="E317" s="3">
        <v>35.45</v>
      </c>
      <c r="F317" s="4">
        <v>35.65</v>
      </c>
      <c r="H317" s="8">
        <f t="shared" si="39"/>
        <v>-1</v>
      </c>
      <c r="I317" s="8">
        <f t="shared" si="40"/>
        <v>-1</v>
      </c>
      <c r="J317" s="8">
        <f t="shared" si="36"/>
        <v>35.7</v>
      </c>
      <c r="K317">
        <f t="shared" si="41"/>
        <v>35.65</v>
      </c>
      <c r="M317" s="24">
        <f t="shared" si="42"/>
        <v>42929</v>
      </c>
      <c r="N317">
        <f t="shared" si="37"/>
        <v>35.7</v>
      </c>
      <c r="O317" s="25">
        <f t="shared" si="43"/>
        <v>36.3</v>
      </c>
      <c r="P317">
        <f t="shared" si="44"/>
        <v>35.4</v>
      </c>
      <c r="Q317">
        <f t="shared" si="38"/>
        <v>35.65</v>
      </c>
    </row>
    <row r="318" spans="2:17">
      <c r="B318" s="2">
        <v>42928</v>
      </c>
      <c r="C318" s="3">
        <v>35.8</v>
      </c>
      <c r="D318" s="3">
        <v>35.85</v>
      </c>
      <c r="E318" s="3">
        <v>35.45</v>
      </c>
      <c r="F318" s="4">
        <v>35.7</v>
      </c>
      <c r="H318" s="8">
        <f t="shared" si="39"/>
        <v>1</v>
      </c>
      <c r="I318" s="8">
        <f t="shared" si="40"/>
        <v>-1</v>
      </c>
      <c r="J318" s="8">
        <f t="shared" si="36"/>
        <v>35.6</v>
      </c>
      <c r="K318">
        <f t="shared" si="41"/>
        <v>35.7</v>
      </c>
      <c r="M318" s="24">
        <f t="shared" si="42"/>
        <v>42928</v>
      </c>
      <c r="N318">
        <f t="shared" si="37"/>
        <v>35.7</v>
      </c>
      <c r="O318" s="25">
        <f t="shared" si="43"/>
        <v>37.1</v>
      </c>
      <c r="P318">
        <f t="shared" si="44"/>
        <v>35.4</v>
      </c>
      <c r="Q318">
        <f t="shared" si="38"/>
        <v>35.6</v>
      </c>
    </row>
    <row r="319" spans="2:17">
      <c r="B319" s="2">
        <v>42927</v>
      </c>
      <c r="C319" s="3">
        <v>35.95</v>
      </c>
      <c r="D319" s="3">
        <v>36.3</v>
      </c>
      <c r="E319" s="3">
        <v>35.6</v>
      </c>
      <c r="F319" s="4">
        <v>35.6</v>
      </c>
      <c r="H319" s="8">
        <f t="shared" si="39"/>
        <v>-1</v>
      </c>
      <c r="I319" s="8">
        <f t="shared" si="40"/>
        <v>-1</v>
      </c>
      <c r="J319" s="8">
        <f t="shared" si="36"/>
        <v>35.8</v>
      </c>
      <c r="K319">
        <f t="shared" si="41"/>
        <v>35.6</v>
      </c>
      <c r="M319" s="24">
        <f t="shared" si="42"/>
        <v>42927</v>
      </c>
      <c r="N319">
        <f t="shared" si="37"/>
        <v>35.8</v>
      </c>
      <c r="O319" s="25">
        <f t="shared" si="43"/>
        <v>37.25</v>
      </c>
      <c r="P319">
        <f t="shared" si="44"/>
        <v>35.4</v>
      </c>
      <c r="Q319">
        <f t="shared" si="38"/>
        <v>35.6</v>
      </c>
    </row>
    <row r="320" spans="2:17">
      <c r="B320" s="2">
        <v>42926</v>
      </c>
      <c r="C320" s="3">
        <v>36</v>
      </c>
      <c r="D320" s="3">
        <v>36</v>
      </c>
      <c r="E320" s="3">
        <v>35.4</v>
      </c>
      <c r="F320" s="4">
        <v>35.8</v>
      </c>
      <c r="H320" s="8">
        <f t="shared" si="39"/>
        <v>-1</v>
      </c>
      <c r="I320" s="8">
        <f t="shared" si="40"/>
        <v>-1</v>
      </c>
      <c r="J320" s="8">
        <f t="shared" si="36"/>
        <v>36.1</v>
      </c>
      <c r="K320">
        <f t="shared" si="41"/>
        <v>35.8</v>
      </c>
      <c r="M320" s="24">
        <f t="shared" si="42"/>
        <v>42926</v>
      </c>
      <c r="N320">
        <f t="shared" si="37"/>
        <v>36.1</v>
      </c>
      <c r="O320" s="25">
        <f t="shared" si="43"/>
        <v>37.25</v>
      </c>
      <c r="P320">
        <f t="shared" si="44"/>
        <v>36.1</v>
      </c>
      <c r="Q320">
        <f t="shared" si="38"/>
        <v>35.8</v>
      </c>
    </row>
    <row r="321" spans="2:17">
      <c r="B321" s="2">
        <v>42923</v>
      </c>
      <c r="C321" s="3">
        <v>37</v>
      </c>
      <c r="D321" s="3">
        <v>37.1</v>
      </c>
      <c r="E321" s="3">
        <v>36.1</v>
      </c>
      <c r="F321" s="4">
        <v>36.1</v>
      </c>
      <c r="H321" s="8">
        <f t="shared" si="39"/>
        <v>-1</v>
      </c>
      <c r="I321" s="8">
        <f t="shared" si="40"/>
        <v>-1</v>
      </c>
      <c r="J321" s="8">
        <f t="shared" si="36"/>
        <v>37</v>
      </c>
      <c r="K321">
        <f t="shared" si="41"/>
        <v>36.1</v>
      </c>
      <c r="M321" s="24">
        <f t="shared" si="42"/>
        <v>42923</v>
      </c>
      <c r="N321">
        <f t="shared" si="37"/>
        <v>37</v>
      </c>
      <c r="O321" s="25">
        <f t="shared" si="43"/>
        <v>37.55</v>
      </c>
      <c r="P321">
        <f t="shared" si="44"/>
        <v>36.6</v>
      </c>
      <c r="Q321">
        <f t="shared" si="38"/>
        <v>36.1</v>
      </c>
    </row>
    <row r="322" spans="2:17">
      <c r="B322" s="2">
        <v>42922</v>
      </c>
      <c r="C322" s="3">
        <v>37.2</v>
      </c>
      <c r="D322" s="3">
        <v>37.25</v>
      </c>
      <c r="E322" s="3">
        <v>36.75</v>
      </c>
      <c r="F322" s="4">
        <v>37</v>
      </c>
      <c r="H322" s="8">
        <f t="shared" si="39"/>
        <v>1</v>
      </c>
      <c r="I322" s="8">
        <f t="shared" si="40"/>
        <v>1</v>
      </c>
      <c r="J322" s="8">
        <f t="shared" si="36"/>
        <v>36.9</v>
      </c>
      <c r="K322">
        <f t="shared" si="41"/>
        <v>37</v>
      </c>
      <c r="M322" s="24">
        <f t="shared" si="42"/>
        <v>42922</v>
      </c>
      <c r="N322">
        <f t="shared" si="37"/>
        <v>36.9</v>
      </c>
      <c r="O322" s="25">
        <f t="shared" si="43"/>
        <v>37.55</v>
      </c>
      <c r="P322">
        <f t="shared" si="44"/>
        <v>36.2</v>
      </c>
      <c r="Q322">
        <f t="shared" si="38"/>
        <v>37</v>
      </c>
    </row>
    <row r="323" spans="2:17">
      <c r="B323" s="2">
        <v>42921</v>
      </c>
      <c r="C323" s="3">
        <v>37.1</v>
      </c>
      <c r="D323" s="3">
        <v>37.25</v>
      </c>
      <c r="E323" s="3">
        <v>36.6</v>
      </c>
      <c r="F323" s="4">
        <v>36.9</v>
      </c>
      <c r="H323" s="8">
        <f t="shared" si="39"/>
        <v>-1</v>
      </c>
      <c r="I323" s="8">
        <f t="shared" si="40"/>
        <v>1</v>
      </c>
      <c r="J323" s="8">
        <f t="shared" si="36"/>
        <v>37.05</v>
      </c>
      <c r="K323">
        <f t="shared" si="41"/>
        <v>36.9</v>
      </c>
      <c r="M323" s="24">
        <f t="shared" si="42"/>
        <v>42921</v>
      </c>
      <c r="N323">
        <f t="shared" si="37"/>
        <v>36.9</v>
      </c>
      <c r="O323" s="25">
        <f t="shared" si="43"/>
        <v>37.55</v>
      </c>
      <c r="P323">
        <f t="shared" si="44"/>
        <v>34.75</v>
      </c>
      <c r="Q323">
        <f t="shared" si="38"/>
        <v>37.05</v>
      </c>
    </row>
    <row r="324" spans="2:17">
      <c r="B324" s="2">
        <v>42920</v>
      </c>
      <c r="C324" s="3">
        <v>37.4</v>
      </c>
      <c r="D324" s="3">
        <v>37.55</v>
      </c>
      <c r="E324" s="3">
        <v>36.8</v>
      </c>
      <c r="F324" s="4">
        <v>37.05</v>
      </c>
      <c r="H324" s="8">
        <f t="shared" si="39"/>
        <v>-1</v>
      </c>
      <c r="I324" s="8">
        <f t="shared" si="40"/>
        <v>1</v>
      </c>
      <c r="J324" s="8">
        <f t="shared" ref="J324:J387" si="45">IF(OR(AND(I325=1,H324=-1,F324&lt;P324,J325&gt;K325),AND(I325=-1,H324=1,F324&gt;O324,J325&lt;K325)),J325,K325)</f>
        <v>37.3</v>
      </c>
      <c r="K324">
        <f t="shared" si="41"/>
        <v>37.05</v>
      </c>
      <c r="M324" s="24">
        <f t="shared" si="42"/>
        <v>42920</v>
      </c>
      <c r="N324">
        <f t="shared" ref="N324:N387" si="46">IF(OR(AND(I324=1,K324&lt;J324),AND(I324=-1,K324&gt;J324)),K324,J324)</f>
        <v>37.05</v>
      </c>
      <c r="O324" s="25">
        <f t="shared" si="43"/>
        <v>37.4</v>
      </c>
      <c r="P324">
        <f t="shared" si="44"/>
        <v>34.75</v>
      </c>
      <c r="Q324">
        <f t="shared" ref="Q324:Q387" si="47">IF(N324=K324,J324,K324)</f>
        <v>37.3</v>
      </c>
    </row>
    <row r="325" spans="2:17">
      <c r="B325" s="2">
        <v>42919</v>
      </c>
      <c r="C325" s="3">
        <v>36.4</v>
      </c>
      <c r="D325" s="3">
        <v>37.4</v>
      </c>
      <c r="E325" s="3">
        <v>36.2</v>
      </c>
      <c r="F325" s="4">
        <v>37.3</v>
      </c>
      <c r="H325" s="8">
        <f t="shared" ref="H325:H388" si="48">IF(F325&gt;=F326,1,-1)</f>
        <v>1</v>
      </c>
      <c r="I325" s="8">
        <f t="shared" ref="I325:I388" si="49">IF(OR(AND(I326&gt;=0,F325&gt;=MIN(E326:E328)),AND(I326=-1,F325&gt;=MAX(D326:D328))),1,-1)</f>
        <v>1</v>
      </c>
      <c r="J325" s="8">
        <f t="shared" si="45"/>
        <v>35.6</v>
      </c>
      <c r="K325">
        <f t="shared" ref="K325:K388" si="50">F325</f>
        <v>37.3</v>
      </c>
      <c r="M325" s="24">
        <f t="shared" ref="M325:M388" si="51">B325</f>
        <v>42919</v>
      </c>
      <c r="N325">
        <f t="shared" si="46"/>
        <v>35.6</v>
      </c>
      <c r="O325" s="25">
        <f t="shared" ref="O325:O388" si="52">MAX(D326:D328)</f>
        <v>37.2</v>
      </c>
      <c r="P325">
        <f t="shared" ref="P325:P388" si="53">MIN(E326:E328)</f>
        <v>34.75</v>
      </c>
      <c r="Q325">
        <f t="shared" si="47"/>
        <v>37.3</v>
      </c>
    </row>
    <row r="326" spans="2:17">
      <c r="B326" s="2">
        <v>42916</v>
      </c>
      <c r="C326" s="3">
        <v>35.25</v>
      </c>
      <c r="D326" s="3">
        <v>36.4</v>
      </c>
      <c r="E326" s="3">
        <v>34.75</v>
      </c>
      <c r="F326" s="4">
        <v>36.4</v>
      </c>
      <c r="H326" s="8">
        <f t="shared" si="48"/>
        <v>1</v>
      </c>
      <c r="I326" s="8">
        <f t="shared" si="49"/>
        <v>-1</v>
      </c>
      <c r="J326" s="8">
        <f t="shared" si="45"/>
        <v>35.6</v>
      </c>
      <c r="K326">
        <f t="shared" si="50"/>
        <v>36.4</v>
      </c>
      <c r="M326" s="24">
        <f t="shared" si="51"/>
        <v>42916</v>
      </c>
      <c r="N326">
        <f t="shared" si="46"/>
        <v>36.4</v>
      </c>
      <c r="O326" s="25">
        <f t="shared" si="52"/>
        <v>38.5</v>
      </c>
      <c r="P326">
        <f t="shared" si="53"/>
        <v>35.6</v>
      </c>
      <c r="Q326">
        <f t="shared" si="47"/>
        <v>35.6</v>
      </c>
    </row>
    <row r="327" spans="2:17">
      <c r="B327" s="2">
        <v>42915</v>
      </c>
      <c r="C327" s="3">
        <v>37.15</v>
      </c>
      <c r="D327" s="3">
        <v>37.2</v>
      </c>
      <c r="E327" s="3">
        <v>35.6</v>
      </c>
      <c r="F327" s="4">
        <v>35.6</v>
      </c>
      <c r="H327" s="8">
        <f t="shared" si="48"/>
        <v>-1</v>
      </c>
      <c r="I327" s="8">
        <f t="shared" si="49"/>
        <v>-1</v>
      </c>
      <c r="J327" s="8">
        <f t="shared" si="45"/>
        <v>36.8</v>
      </c>
      <c r="K327">
        <f t="shared" si="50"/>
        <v>35.6</v>
      </c>
      <c r="M327" s="24">
        <f t="shared" si="51"/>
        <v>42915</v>
      </c>
      <c r="N327">
        <f t="shared" si="46"/>
        <v>36.8</v>
      </c>
      <c r="O327" s="25">
        <f t="shared" si="52"/>
        <v>38.65</v>
      </c>
      <c r="P327">
        <f t="shared" si="53"/>
        <v>36.45</v>
      </c>
      <c r="Q327">
        <f t="shared" si="47"/>
        <v>35.6</v>
      </c>
    </row>
    <row r="328" spans="2:17">
      <c r="B328" s="2">
        <v>42914</v>
      </c>
      <c r="C328" s="3">
        <v>37.15</v>
      </c>
      <c r="D328" s="3">
        <v>37.15</v>
      </c>
      <c r="E328" s="3">
        <v>36.45</v>
      </c>
      <c r="F328" s="4">
        <v>36.8</v>
      </c>
      <c r="H328" s="8">
        <f t="shared" si="48"/>
        <v>-1</v>
      </c>
      <c r="I328" s="8">
        <f t="shared" si="49"/>
        <v>-1</v>
      </c>
      <c r="J328" s="8">
        <f t="shared" si="45"/>
        <v>37.15</v>
      </c>
      <c r="K328">
        <f t="shared" si="50"/>
        <v>36.8</v>
      </c>
      <c r="M328" s="24">
        <f t="shared" si="51"/>
        <v>42914</v>
      </c>
      <c r="N328">
        <f t="shared" si="46"/>
        <v>37.15</v>
      </c>
      <c r="O328" s="25">
        <f t="shared" si="52"/>
        <v>39.35</v>
      </c>
      <c r="P328">
        <f t="shared" si="53"/>
        <v>37.1</v>
      </c>
      <c r="Q328">
        <f t="shared" si="47"/>
        <v>36.8</v>
      </c>
    </row>
    <row r="329" spans="2:17">
      <c r="B329" s="2">
        <v>42913</v>
      </c>
      <c r="C329" s="3">
        <v>38.5</v>
      </c>
      <c r="D329" s="3">
        <v>38.5</v>
      </c>
      <c r="E329" s="3">
        <v>37.1</v>
      </c>
      <c r="F329" s="4">
        <v>37.15</v>
      </c>
      <c r="H329" s="8">
        <f t="shared" si="48"/>
        <v>-1</v>
      </c>
      <c r="I329" s="8">
        <f t="shared" si="49"/>
        <v>-1</v>
      </c>
      <c r="J329" s="8">
        <f t="shared" si="45"/>
        <v>38.3</v>
      </c>
      <c r="K329">
        <f t="shared" si="50"/>
        <v>37.15</v>
      </c>
      <c r="M329" s="24">
        <f t="shared" si="51"/>
        <v>42913</v>
      </c>
      <c r="N329">
        <f t="shared" si="46"/>
        <v>38.3</v>
      </c>
      <c r="O329" s="25">
        <f t="shared" si="52"/>
        <v>39.35</v>
      </c>
      <c r="P329">
        <f t="shared" si="53"/>
        <v>38</v>
      </c>
      <c r="Q329">
        <f t="shared" si="47"/>
        <v>37.15</v>
      </c>
    </row>
    <row r="330" spans="2:17">
      <c r="B330" s="2">
        <v>42912</v>
      </c>
      <c r="C330" s="3">
        <v>38.45</v>
      </c>
      <c r="D330" s="3">
        <v>38.65</v>
      </c>
      <c r="E330" s="3">
        <v>38</v>
      </c>
      <c r="F330" s="4">
        <v>38.3</v>
      </c>
      <c r="H330" s="8">
        <f t="shared" si="48"/>
        <v>1</v>
      </c>
      <c r="I330" s="8">
        <f t="shared" si="49"/>
        <v>-1</v>
      </c>
      <c r="J330" s="8">
        <f t="shared" si="45"/>
        <v>38.2</v>
      </c>
      <c r="K330">
        <f t="shared" si="50"/>
        <v>38.3</v>
      </c>
      <c r="M330" s="24">
        <f t="shared" si="51"/>
        <v>42912</v>
      </c>
      <c r="N330">
        <f t="shared" si="46"/>
        <v>38.3</v>
      </c>
      <c r="O330" s="25">
        <f t="shared" si="52"/>
        <v>39.7</v>
      </c>
      <c r="P330">
        <f t="shared" si="53"/>
        <v>38</v>
      </c>
      <c r="Q330">
        <f t="shared" si="47"/>
        <v>38.2</v>
      </c>
    </row>
    <row r="331" spans="2:17">
      <c r="B331" s="2">
        <v>42909</v>
      </c>
      <c r="C331" s="3">
        <v>38.4</v>
      </c>
      <c r="D331" s="3">
        <v>39.35</v>
      </c>
      <c r="E331" s="3">
        <v>38.2</v>
      </c>
      <c r="F331" s="4">
        <v>38.2</v>
      </c>
      <c r="H331" s="8">
        <f t="shared" si="48"/>
        <v>-1</v>
      </c>
      <c r="I331" s="8">
        <f t="shared" si="49"/>
        <v>-1</v>
      </c>
      <c r="J331" s="8">
        <f t="shared" si="45"/>
        <v>38.3</v>
      </c>
      <c r="K331">
        <f t="shared" si="50"/>
        <v>38.2</v>
      </c>
      <c r="M331" s="24">
        <f t="shared" si="51"/>
        <v>42909</v>
      </c>
      <c r="N331">
        <f t="shared" si="46"/>
        <v>38.3</v>
      </c>
      <c r="O331" s="25">
        <f t="shared" si="52"/>
        <v>39.7</v>
      </c>
      <c r="P331">
        <f t="shared" si="53"/>
        <v>38</v>
      </c>
      <c r="Q331">
        <f t="shared" si="47"/>
        <v>38.2</v>
      </c>
    </row>
    <row r="332" spans="2:17">
      <c r="B332" s="2">
        <v>42908</v>
      </c>
      <c r="C332" s="3">
        <v>39</v>
      </c>
      <c r="D332" s="3">
        <v>39.05</v>
      </c>
      <c r="E332" s="3">
        <v>38</v>
      </c>
      <c r="F332" s="4">
        <v>38.3</v>
      </c>
      <c r="H332" s="8">
        <f t="shared" si="48"/>
        <v>-1</v>
      </c>
      <c r="I332" s="8">
        <f t="shared" si="49"/>
        <v>-1</v>
      </c>
      <c r="J332" s="8">
        <f t="shared" si="45"/>
        <v>39</v>
      </c>
      <c r="K332">
        <f t="shared" si="50"/>
        <v>38.3</v>
      </c>
      <c r="M332" s="24">
        <f t="shared" si="51"/>
        <v>42908</v>
      </c>
      <c r="N332">
        <f t="shared" si="46"/>
        <v>39</v>
      </c>
      <c r="O332" s="25">
        <f t="shared" si="52"/>
        <v>39.7</v>
      </c>
      <c r="P332">
        <f t="shared" si="53"/>
        <v>37.9</v>
      </c>
      <c r="Q332">
        <f t="shared" si="47"/>
        <v>38.3</v>
      </c>
    </row>
    <row r="333" spans="2:17">
      <c r="B333" s="2">
        <v>42907</v>
      </c>
      <c r="C333" s="3">
        <v>39.3</v>
      </c>
      <c r="D333" s="3">
        <v>39.7</v>
      </c>
      <c r="E333" s="3">
        <v>38.5</v>
      </c>
      <c r="F333" s="4">
        <v>39</v>
      </c>
      <c r="H333" s="8">
        <f t="shared" si="48"/>
        <v>1</v>
      </c>
      <c r="I333" s="8">
        <f t="shared" si="49"/>
        <v>-1</v>
      </c>
      <c r="J333" s="8">
        <f t="shared" si="45"/>
        <v>38.65</v>
      </c>
      <c r="K333">
        <f t="shared" si="50"/>
        <v>39</v>
      </c>
      <c r="M333" s="24">
        <f t="shared" si="51"/>
        <v>42907</v>
      </c>
      <c r="N333">
        <f t="shared" si="46"/>
        <v>39</v>
      </c>
      <c r="O333" s="25">
        <f t="shared" si="52"/>
        <v>39.15</v>
      </c>
      <c r="P333">
        <f t="shared" si="53"/>
        <v>37.9</v>
      </c>
      <c r="Q333">
        <f t="shared" si="47"/>
        <v>38.65</v>
      </c>
    </row>
    <row r="334" spans="2:17">
      <c r="B334" s="2">
        <v>42906</v>
      </c>
      <c r="C334" s="3">
        <v>38.8</v>
      </c>
      <c r="D334" s="3">
        <v>39.15</v>
      </c>
      <c r="E334" s="3">
        <v>38.45</v>
      </c>
      <c r="F334" s="4">
        <v>38.65</v>
      </c>
      <c r="H334" s="8">
        <f t="shared" si="48"/>
        <v>1</v>
      </c>
      <c r="I334" s="8">
        <f t="shared" si="49"/>
        <v>-1</v>
      </c>
      <c r="J334" s="8">
        <f t="shared" si="45"/>
        <v>38.4</v>
      </c>
      <c r="K334">
        <f t="shared" si="50"/>
        <v>38.65</v>
      </c>
      <c r="M334" s="24">
        <f t="shared" si="51"/>
        <v>42906</v>
      </c>
      <c r="N334">
        <f t="shared" si="46"/>
        <v>38.65</v>
      </c>
      <c r="O334" s="25">
        <f t="shared" si="52"/>
        <v>38.7</v>
      </c>
      <c r="P334">
        <f t="shared" si="53"/>
        <v>37.5</v>
      </c>
      <c r="Q334">
        <f t="shared" si="47"/>
        <v>38.4</v>
      </c>
    </row>
    <row r="335" spans="2:17">
      <c r="B335" s="2">
        <v>42905</v>
      </c>
      <c r="C335" s="3">
        <v>38</v>
      </c>
      <c r="D335" s="3">
        <v>38.7</v>
      </c>
      <c r="E335" s="3">
        <v>37.9</v>
      </c>
      <c r="F335" s="4">
        <v>38.4</v>
      </c>
      <c r="H335" s="8">
        <f t="shared" si="48"/>
        <v>1</v>
      </c>
      <c r="I335" s="8">
        <f t="shared" si="49"/>
        <v>-1</v>
      </c>
      <c r="J335" s="8">
        <f t="shared" si="45"/>
        <v>38</v>
      </c>
      <c r="K335">
        <f t="shared" si="50"/>
        <v>38.4</v>
      </c>
      <c r="M335" s="24">
        <f t="shared" si="51"/>
        <v>42905</v>
      </c>
      <c r="N335">
        <f t="shared" si="46"/>
        <v>38.4</v>
      </c>
      <c r="O335" s="25">
        <f t="shared" si="52"/>
        <v>39.6</v>
      </c>
      <c r="P335">
        <f t="shared" si="53"/>
        <v>37.5</v>
      </c>
      <c r="Q335">
        <f t="shared" si="47"/>
        <v>38</v>
      </c>
    </row>
    <row r="336" spans="2:17">
      <c r="B336" s="2">
        <v>42902</v>
      </c>
      <c r="C336" s="3">
        <v>38.4</v>
      </c>
      <c r="D336" s="3">
        <v>38.7</v>
      </c>
      <c r="E336" s="3">
        <v>38</v>
      </c>
      <c r="F336" s="4">
        <v>38</v>
      </c>
      <c r="H336" s="8">
        <f t="shared" si="48"/>
        <v>-1</v>
      </c>
      <c r="I336" s="8">
        <f t="shared" si="49"/>
        <v>-1</v>
      </c>
      <c r="J336" s="8">
        <f t="shared" si="45"/>
        <v>38.4</v>
      </c>
      <c r="K336">
        <f t="shared" si="50"/>
        <v>38</v>
      </c>
      <c r="M336" s="24">
        <f t="shared" si="51"/>
        <v>42902</v>
      </c>
      <c r="N336">
        <f t="shared" si="46"/>
        <v>38.4</v>
      </c>
      <c r="O336" s="25">
        <f t="shared" si="52"/>
        <v>40.4</v>
      </c>
      <c r="P336">
        <f t="shared" si="53"/>
        <v>37.5</v>
      </c>
      <c r="Q336">
        <f t="shared" si="47"/>
        <v>38</v>
      </c>
    </row>
    <row r="337" spans="2:17">
      <c r="B337" s="2">
        <v>42901</v>
      </c>
      <c r="C337" s="3">
        <v>37.7</v>
      </c>
      <c r="D337" s="3">
        <v>38.5</v>
      </c>
      <c r="E337" s="3">
        <v>37.5</v>
      </c>
      <c r="F337" s="4">
        <v>38.4</v>
      </c>
      <c r="H337" s="8">
        <f t="shared" si="48"/>
        <v>1</v>
      </c>
      <c r="I337" s="8">
        <f t="shared" si="49"/>
        <v>-1</v>
      </c>
      <c r="J337" s="8">
        <f t="shared" si="45"/>
        <v>37.55</v>
      </c>
      <c r="K337">
        <f t="shared" si="50"/>
        <v>38.4</v>
      </c>
      <c r="M337" s="24">
        <f t="shared" si="51"/>
        <v>42901</v>
      </c>
      <c r="N337">
        <f t="shared" si="46"/>
        <v>38.4</v>
      </c>
      <c r="O337" s="25">
        <f t="shared" si="52"/>
        <v>40.4</v>
      </c>
      <c r="P337">
        <f t="shared" si="53"/>
        <v>37.5</v>
      </c>
      <c r="Q337">
        <f t="shared" si="47"/>
        <v>37.55</v>
      </c>
    </row>
    <row r="338" spans="2:17">
      <c r="B338" s="2">
        <v>42900</v>
      </c>
      <c r="C338" s="3">
        <v>39.3</v>
      </c>
      <c r="D338" s="3">
        <v>39.6</v>
      </c>
      <c r="E338" s="3">
        <v>37.5</v>
      </c>
      <c r="F338" s="4">
        <v>37.55</v>
      </c>
      <c r="H338" s="8">
        <f t="shared" si="48"/>
        <v>-1</v>
      </c>
      <c r="I338" s="8">
        <f t="shared" si="49"/>
        <v>-1</v>
      </c>
      <c r="J338" s="8">
        <f t="shared" si="45"/>
        <v>40.15</v>
      </c>
      <c r="K338">
        <f t="shared" si="50"/>
        <v>37.55</v>
      </c>
      <c r="M338" s="24">
        <f t="shared" si="51"/>
        <v>42900</v>
      </c>
      <c r="N338">
        <f t="shared" si="46"/>
        <v>40.15</v>
      </c>
      <c r="O338" s="25">
        <f t="shared" si="52"/>
        <v>40.4</v>
      </c>
      <c r="P338">
        <f t="shared" si="53"/>
        <v>38.8</v>
      </c>
      <c r="Q338">
        <f t="shared" si="47"/>
        <v>37.55</v>
      </c>
    </row>
    <row r="339" spans="2:17">
      <c r="B339" s="2">
        <v>42899</v>
      </c>
      <c r="C339" s="3">
        <v>40.25</v>
      </c>
      <c r="D339" s="3">
        <v>40.4</v>
      </c>
      <c r="E339" s="3">
        <v>39.3</v>
      </c>
      <c r="F339" s="4">
        <v>39.3</v>
      </c>
      <c r="H339" s="8">
        <f t="shared" si="48"/>
        <v>-1</v>
      </c>
      <c r="I339" s="8">
        <f t="shared" si="49"/>
        <v>1</v>
      </c>
      <c r="J339" s="8">
        <f t="shared" si="45"/>
        <v>40.15</v>
      </c>
      <c r="K339">
        <f t="shared" si="50"/>
        <v>39.3</v>
      </c>
      <c r="M339" s="24">
        <f t="shared" si="51"/>
        <v>42899</v>
      </c>
      <c r="N339">
        <f t="shared" si="46"/>
        <v>39.3</v>
      </c>
      <c r="O339" s="25">
        <f t="shared" si="52"/>
        <v>40.4</v>
      </c>
      <c r="P339">
        <f t="shared" si="53"/>
        <v>38.6</v>
      </c>
      <c r="Q339">
        <f t="shared" si="47"/>
        <v>40.15</v>
      </c>
    </row>
    <row r="340" spans="2:17">
      <c r="B340" s="2">
        <v>42898</v>
      </c>
      <c r="C340" s="3">
        <v>39</v>
      </c>
      <c r="D340" s="3">
        <v>40.4</v>
      </c>
      <c r="E340" s="3">
        <v>38.85</v>
      </c>
      <c r="F340" s="4">
        <v>40.15</v>
      </c>
      <c r="H340" s="8">
        <f t="shared" si="48"/>
        <v>1</v>
      </c>
      <c r="I340" s="8">
        <f t="shared" si="49"/>
        <v>1</v>
      </c>
      <c r="J340" s="8">
        <f t="shared" si="45"/>
        <v>39.4</v>
      </c>
      <c r="K340">
        <f t="shared" si="50"/>
        <v>40.15</v>
      </c>
      <c r="M340" s="24">
        <f t="shared" si="51"/>
        <v>42898</v>
      </c>
      <c r="N340">
        <f t="shared" si="46"/>
        <v>39.4</v>
      </c>
      <c r="O340" s="25">
        <f t="shared" si="52"/>
        <v>39.45</v>
      </c>
      <c r="P340">
        <f t="shared" si="53"/>
        <v>37.95</v>
      </c>
      <c r="Q340">
        <f t="shared" si="47"/>
        <v>40.15</v>
      </c>
    </row>
    <row r="341" spans="2:17">
      <c r="B341" s="2">
        <v>42895</v>
      </c>
      <c r="C341" s="3">
        <v>38.95</v>
      </c>
      <c r="D341" s="3">
        <v>39.45</v>
      </c>
      <c r="E341" s="3">
        <v>38.8</v>
      </c>
      <c r="F341" s="4">
        <v>39.4</v>
      </c>
      <c r="H341" s="8">
        <f t="shared" si="48"/>
        <v>1</v>
      </c>
      <c r="I341" s="8">
        <f t="shared" si="49"/>
        <v>1</v>
      </c>
      <c r="J341" s="8">
        <f t="shared" si="45"/>
        <v>38.7</v>
      </c>
      <c r="K341">
        <f t="shared" si="50"/>
        <v>39.4</v>
      </c>
      <c r="M341" s="24">
        <f t="shared" si="51"/>
        <v>42895</v>
      </c>
      <c r="N341">
        <f t="shared" si="46"/>
        <v>38.7</v>
      </c>
      <c r="O341" s="25">
        <f t="shared" si="52"/>
        <v>39.4</v>
      </c>
      <c r="P341">
        <f t="shared" si="53"/>
        <v>37.95</v>
      </c>
      <c r="Q341">
        <f t="shared" si="47"/>
        <v>39.4</v>
      </c>
    </row>
    <row r="342" spans="2:17">
      <c r="B342" s="2">
        <v>42894</v>
      </c>
      <c r="C342" s="3">
        <v>39</v>
      </c>
      <c r="D342" s="3">
        <v>39.15</v>
      </c>
      <c r="E342" s="3">
        <v>38.6</v>
      </c>
      <c r="F342" s="4">
        <v>38.7</v>
      </c>
      <c r="H342" s="8">
        <f t="shared" si="48"/>
        <v>1</v>
      </c>
      <c r="I342" s="8">
        <f t="shared" si="49"/>
        <v>-1</v>
      </c>
      <c r="J342" s="8">
        <f t="shared" si="45"/>
        <v>38.6</v>
      </c>
      <c r="K342">
        <f t="shared" si="50"/>
        <v>38.7</v>
      </c>
      <c r="M342" s="24">
        <f t="shared" si="51"/>
        <v>42894</v>
      </c>
      <c r="N342">
        <f t="shared" si="46"/>
        <v>38.7</v>
      </c>
      <c r="O342" s="25">
        <f t="shared" si="52"/>
        <v>39.4</v>
      </c>
      <c r="P342">
        <f t="shared" si="53"/>
        <v>37</v>
      </c>
      <c r="Q342">
        <f t="shared" si="47"/>
        <v>38.6</v>
      </c>
    </row>
    <row r="343" spans="2:17">
      <c r="B343" s="2">
        <v>42893</v>
      </c>
      <c r="C343" s="3">
        <v>38.35</v>
      </c>
      <c r="D343" s="3">
        <v>39.4</v>
      </c>
      <c r="E343" s="3">
        <v>37.95</v>
      </c>
      <c r="F343" s="4">
        <v>38.6</v>
      </c>
      <c r="H343" s="8">
        <f t="shared" si="48"/>
        <v>1</v>
      </c>
      <c r="I343" s="8">
        <f t="shared" si="49"/>
        <v>-1</v>
      </c>
      <c r="J343" s="8">
        <f t="shared" si="45"/>
        <v>38.2</v>
      </c>
      <c r="K343">
        <f t="shared" si="50"/>
        <v>38.6</v>
      </c>
      <c r="M343" s="24">
        <f t="shared" si="51"/>
        <v>42893</v>
      </c>
      <c r="N343">
        <f t="shared" si="46"/>
        <v>38.6</v>
      </c>
      <c r="O343" s="25">
        <f t="shared" si="52"/>
        <v>38.9</v>
      </c>
      <c r="P343">
        <f t="shared" si="53"/>
        <v>36.6</v>
      </c>
      <c r="Q343">
        <f t="shared" si="47"/>
        <v>38.2</v>
      </c>
    </row>
    <row r="344" spans="2:17">
      <c r="B344" s="2">
        <v>42892</v>
      </c>
      <c r="C344" s="3">
        <v>38.5</v>
      </c>
      <c r="D344" s="3">
        <v>38.9</v>
      </c>
      <c r="E344" s="3">
        <v>38.15</v>
      </c>
      <c r="F344" s="4">
        <v>38.2</v>
      </c>
      <c r="H344" s="8">
        <f t="shared" si="48"/>
        <v>1</v>
      </c>
      <c r="I344" s="8">
        <f t="shared" si="49"/>
        <v>-1</v>
      </c>
      <c r="J344" s="8">
        <f t="shared" si="45"/>
        <v>38.1</v>
      </c>
      <c r="K344">
        <f t="shared" si="50"/>
        <v>38.2</v>
      </c>
      <c r="M344" s="24">
        <f t="shared" si="51"/>
        <v>42892</v>
      </c>
      <c r="N344">
        <f t="shared" si="46"/>
        <v>38.2</v>
      </c>
      <c r="O344" s="25">
        <f t="shared" si="52"/>
        <v>38.55</v>
      </c>
      <c r="P344">
        <f t="shared" si="53"/>
        <v>36.6</v>
      </c>
      <c r="Q344">
        <f t="shared" si="47"/>
        <v>38.1</v>
      </c>
    </row>
    <row r="345" spans="2:17">
      <c r="B345" s="2">
        <v>42891</v>
      </c>
      <c r="C345" s="3">
        <v>37.5</v>
      </c>
      <c r="D345" s="3">
        <v>38.1</v>
      </c>
      <c r="E345" s="3">
        <v>37</v>
      </c>
      <c r="F345" s="4">
        <v>38.1</v>
      </c>
      <c r="H345" s="8">
        <f t="shared" si="48"/>
        <v>1</v>
      </c>
      <c r="I345" s="8">
        <f t="shared" si="49"/>
        <v>-1</v>
      </c>
      <c r="J345" s="8">
        <f t="shared" si="45"/>
        <v>37.15</v>
      </c>
      <c r="K345">
        <f t="shared" si="50"/>
        <v>38.1</v>
      </c>
      <c r="M345" s="24">
        <f t="shared" si="51"/>
        <v>42891</v>
      </c>
      <c r="N345">
        <f t="shared" si="46"/>
        <v>38.1</v>
      </c>
      <c r="O345" s="25">
        <f t="shared" si="52"/>
        <v>38.7</v>
      </c>
      <c r="P345">
        <f t="shared" si="53"/>
        <v>36.6</v>
      </c>
      <c r="Q345">
        <f t="shared" si="47"/>
        <v>37.15</v>
      </c>
    </row>
    <row r="346" spans="2:17">
      <c r="B346" s="2">
        <v>42889</v>
      </c>
      <c r="C346" s="3">
        <v>37.5</v>
      </c>
      <c r="D346" s="3">
        <v>37.6</v>
      </c>
      <c r="E346" s="3">
        <v>36.6</v>
      </c>
      <c r="F346" s="4">
        <v>37.15</v>
      </c>
      <c r="H346" s="8">
        <f t="shared" si="48"/>
        <v>-1</v>
      </c>
      <c r="I346" s="8">
        <f t="shared" si="49"/>
        <v>-1</v>
      </c>
      <c r="J346" s="8">
        <f t="shared" si="45"/>
        <v>38.3</v>
      </c>
      <c r="K346">
        <f t="shared" si="50"/>
        <v>37.15</v>
      </c>
      <c r="M346" s="24">
        <f t="shared" si="51"/>
        <v>42889</v>
      </c>
      <c r="N346">
        <f t="shared" si="46"/>
        <v>38.3</v>
      </c>
      <c r="O346" s="25">
        <f t="shared" si="52"/>
        <v>39.35</v>
      </c>
      <c r="P346">
        <f t="shared" si="53"/>
        <v>37.45</v>
      </c>
      <c r="Q346">
        <f t="shared" si="47"/>
        <v>37.15</v>
      </c>
    </row>
    <row r="347" spans="2:17">
      <c r="B347" s="2">
        <v>42888</v>
      </c>
      <c r="C347" s="3">
        <v>38.5</v>
      </c>
      <c r="D347" s="3">
        <v>38.55</v>
      </c>
      <c r="E347" s="3">
        <v>37.45</v>
      </c>
      <c r="F347" s="4">
        <v>37.45</v>
      </c>
      <c r="H347" s="8">
        <f t="shared" si="48"/>
        <v>-1</v>
      </c>
      <c r="I347" s="8">
        <f t="shared" si="49"/>
        <v>1</v>
      </c>
      <c r="J347" s="8">
        <f t="shared" si="45"/>
        <v>38.3</v>
      </c>
      <c r="K347">
        <f t="shared" si="50"/>
        <v>37.45</v>
      </c>
      <c r="M347" s="24">
        <f t="shared" si="51"/>
        <v>42888</v>
      </c>
      <c r="N347">
        <f t="shared" si="46"/>
        <v>37.45</v>
      </c>
      <c r="O347" s="25">
        <f t="shared" si="52"/>
        <v>39.35</v>
      </c>
      <c r="P347">
        <f t="shared" si="53"/>
        <v>36.95</v>
      </c>
      <c r="Q347">
        <f t="shared" si="47"/>
        <v>38.3</v>
      </c>
    </row>
    <row r="348" spans="2:17">
      <c r="B348" s="2">
        <v>42887</v>
      </c>
      <c r="C348" s="3">
        <v>38.55</v>
      </c>
      <c r="D348" s="3">
        <v>38.7</v>
      </c>
      <c r="E348" s="3">
        <v>37.8</v>
      </c>
      <c r="F348" s="4">
        <v>38.3</v>
      </c>
      <c r="H348" s="8">
        <f t="shared" si="48"/>
        <v>1</v>
      </c>
      <c r="I348" s="8">
        <f t="shared" si="49"/>
        <v>1</v>
      </c>
      <c r="J348" s="8">
        <f t="shared" si="45"/>
        <v>38.2</v>
      </c>
      <c r="K348">
        <f t="shared" si="50"/>
        <v>38.3</v>
      </c>
      <c r="M348" s="24">
        <f t="shared" si="51"/>
        <v>42887</v>
      </c>
      <c r="N348">
        <f t="shared" si="46"/>
        <v>38.2</v>
      </c>
      <c r="O348" s="25">
        <f t="shared" si="52"/>
        <v>39.35</v>
      </c>
      <c r="P348">
        <f t="shared" si="53"/>
        <v>36</v>
      </c>
      <c r="Q348">
        <f t="shared" si="47"/>
        <v>38.3</v>
      </c>
    </row>
    <row r="349" spans="2:17">
      <c r="B349" s="2">
        <v>42886</v>
      </c>
      <c r="C349" s="3">
        <v>38.55</v>
      </c>
      <c r="D349" s="3">
        <v>39.35</v>
      </c>
      <c r="E349" s="3">
        <v>38</v>
      </c>
      <c r="F349" s="4">
        <v>38.2</v>
      </c>
      <c r="H349" s="8">
        <f t="shared" si="48"/>
        <v>1</v>
      </c>
      <c r="I349" s="8">
        <f t="shared" si="49"/>
        <v>1</v>
      </c>
      <c r="J349" s="8">
        <f t="shared" si="45"/>
        <v>38</v>
      </c>
      <c r="K349">
        <f t="shared" si="50"/>
        <v>38.2</v>
      </c>
      <c r="M349" s="24">
        <f t="shared" si="51"/>
        <v>42886</v>
      </c>
      <c r="N349">
        <f t="shared" si="46"/>
        <v>38</v>
      </c>
      <c r="O349" s="25">
        <f t="shared" si="52"/>
        <v>39.35</v>
      </c>
      <c r="P349">
        <f t="shared" si="53"/>
        <v>36</v>
      </c>
      <c r="Q349">
        <f t="shared" si="47"/>
        <v>38.2</v>
      </c>
    </row>
    <row r="350" spans="2:17">
      <c r="B350" s="2">
        <v>42881</v>
      </c>
      <c r="C350" s="3">
        <v>37.35</v>
      </c>
      <c r="D350" s="3">
        <v>38.4</v>
      </c>
      <c r="E350" s="3">
        <v>36.95</v>
      </c>
      <c r="F350" s="4">
        <v>38</v>
      </c>
      <c r="H350" s="8">
        <f t="shared" si="48"/>
        <v>1</v>
      </c>
      <c r="I350" s="8">
        <f t="shared" si="49"/>
        <v>1</v>
      </c>
      <c r="J350" s="8">
        <f t="shared" si="45"/>
        <v>36.85</v>
      </c>
      <c r="K350">
        <f t="shared" si="50"/>
        <v>38</v>
      </c>
      <c r="M350" s="24">
        <f t="shared" si="51"/>
        <v>42881</v>
      </c>
      <c r="N350">
        <f t="shared" si="46"/>
        <v>36.85</v>
      </c>
      <c r="O350" s="25">
        <f t="shared" si="52"/>
        <v>39.35</v>
      </c>
      <c r="P350">
        <f t="shared" si="53"/>
        <v>35.95</v>
      </c>
      <c r="Q350">
        <f t="shared" si="47"/>
        <v>38</v>
      </c>
    </row>
    <row r="351" spans="2:17">
      <c r="B351" s="2">
        <v>42880</v>
      </c>
      <c r="C351" s="3">
        <v>37.45</v>
      </c>
      <c r="D351" s="3">
        <v>39.35</v>
      </c>
      <c r="E351" s="3">
        <v>36</v>
      </c>
      <c r="F351" s="3">
        <v>36.85</v>
      </c>
      <c r="H351" s="8">
        <f t="shared" si="48"/>
        <v>1</v>
      </c>
      <c r="I351" s="8">
        <f t="shared" si="49"/>
        <v>1</v>
      </c>
      <c r="J351" s="8">
        <f t="shared" si="45"/>
        <v>36.85</v>
      </c>
      <c r="K351">
        <f t="shared" si="50"/>
        <v>36.85</v>
      </c>
      <c r="M351" s="24">
        <f t="shared" si="51"/>
        <v>42880</v>
      </c>
      <c r="N351">
        <f t="shared" si="46"/>
        <v>36.85</v>
      </c>
      <c r="O351" s="25">
        <f t="shared" si="52"/>
        <v>37.45</v>
      </c>
      <c r="P351">
        <f t="shared" si="53"/>
        <v>34.65</v>
      </c>
      <c r="Q351">
        <f t="shared" si="47"/>
        <v>36.85</v>
      </c>
    </row>
    <row r="352" spans="2:17">
      <c r="B352" s="2">
        <v>42879</v>
      </c>
      <c r="C352" s="3">
        <v>36</v>
      </c>
      <c r="D352" s="3">
        <v>36.85</v>
      </c>
      <c r="E352" s="3">
        <v>36</v>
      </c>
      <c r="F352" s="4">
        <v>36.85</v>
      </c>
      <c r="H352" s="8">
        <f t="shared" si="48"/>
        <v>1</v>
      </c>
      <c r="I352" s="8">
        <f t="shared" si="49"/>
        <v>1</v>
      </c>
      <c r="J352" s="8">
        <f t="shared" si="45"/>
        <v>35.95</v>
      </c>
      <c r="K352">
        <f t="shared" si="50"/>
        <v>36.85</v>
      </c>
      <c r="M352" s="24">
        <f t="shared" si="51"/>
        <v>42879</v>
      </c>
      <c r="N352">
        <f t="shared" si="46"/>
        <v>35.95</v>
      </c>
      <c r="O352" s="25">
        <f t="shared" si="52"/>
        <v>37.45</v>
      </c>
      <c r="P352">
        <f t="shared" si="53"/>
        <v>33.55</v>
      </c>
      <c r="Q352">
        <f t="shared" si="47"/>
        <v>36.85</v>
      </c>
    </row>
    <row r="353" spans="2:17">
      <c r="B353" s="2">
        <v>42878</v>
      </c>
      <c r="C353" s="3">
        <v>36.1</v>
      </c>
      <c r="D353" s="3">
        <v>37.45</v>
      </c>
      <c r="E353" s="3">
        <v>35.95</v>
      </c>
      <c r="F353" s="3">
        <v>35.95</v>
      </c>
      <c r="H353" s="8">
        <f t="shared" si="48"/>
        <v>1</v>
      </c>
      <c r="I353" s="8">
        <f t="shared" si="49"/>
        <v>1</v>
      </c>
      <c r="J353" s="8">
        <f t="shared" si="45"/>
        <v>35.95</v>
      </c>
      <c r="K353">
        <f t="shared" si="50"/>
        <v>35.95</v>
      </c>
      <c r="M353" s="24">
        <f t="shared" si="51"/>
        <v>42878</v>
      </c>
      <c r="N353">
        <f t="shared" si="46"/>
        <v>35.95</v>
      </c>
      <c r="O353" s="25">
        <f t="shared" si="52"/>
        <v>36</v>
      </c>
      <c r="P353">
        <f t="shared" si="53"/>
        <v>32.5</v>
      </c>
      <c r="Q353">
        <f t="shared" si="47"/>
        <v>35.95</v>
      </c>
    </row>
    <row r="354" spans="2:17">
      <c r="B354" s="2">
        <v>42877</v>
      </c>
      <c r="C354" s="3">
        <v>34.7</v>
      </c>
      <c r="D354" s="3">
        <v>36</v>
      </c>
      <c r="E354" s="3">
        <v>34.65</v>
      </c>
      <c r="F354" s="4">
        <v>35.95</v>
      </c>
      <c r="H354" s="8">
        <f t="shared" si="48"/>
        <v>1</v>
      </c>
      <c r="I354" s="8">
        <f t="shared" si="49"/>
        <v>1</v>
      </c>
      <c r="J354" s="8">
        <f t="shared" si="45"/>
        <v>34.4</v>
      </c>
      <c r="K354">
        <f t="shared" si="50"/>
        <v>35.95</v>
      </c>
      <c r="M354" s="24">
        <f t="shared" si="51"/>
        <v>42877</v>
      </c>
      <c r="N354">
        <f t="shared" si="46"/>
        <v>34.4</v>
      </c>
      <c r="O354" s="25">
        <f t="shared" si="52"/>
        <v>34.8</v>
      </c>
      <c r="P354">
        <f t="shared" si="53"/>
        <v>31.85</v>
      </c>
      <c r="Q354">
        <f t="shared" si="47"/>
        <v>35.95</v>
      </c>
    </row>
    <row r="355" spans="2:17">
      <c r="B355" s="2">
        <v>42874</v>
      </c>
      <c r="C355" s="3">
        <v>33.9</v>
      </c>
      <c r="D355" s="3">
        <v>34.8</v>
      </c>
      <c r="E355" s="3">
        <v>33.55</v>
      </c>
      <c r="F355" s="4">
        <v>34.4</v>
      </c>
      <c r="H355" s="8">
        <f t="shared" si="48"/>
        <v>1</v>
      </c>
      <c r="I355" s="8">
        <f t="shared" si="49"/>
        <v>1</v>
      </c>
      <c r="J355" s="8">
        <f t="shared" si="45"/>
        <v>33.55</v>
      </c>
      <c r="K355">
        <f t="shared" si="50"/>
        <v>34.4</v>
      </c>
      <c r="M355" s="24">
        <f t="shared" si="51"/>
        <v>42874</v>
      </c>
      <c r="N355">
        <f t="shared" si="46"/>
        <v>33.55</v>
      </c>
      <c r="O355" s="25">
        <f t="shared" si="52"/>
        <v>34.35</v>
      </c>
      <c r="P355">
        <f t="shared" si="53"/>
        <v>31.6</v>
      </c>
      <c r="Q355">
        <f t="shared" si="47"/>
        <v>34.4</v>
      </c>
    </row>
    <row r="356" spans="2:17">
      <c r="B356" s="2">
        <v>42873</v>
      </c>
      <c r="C356" s="3">
        <v>32.95</v>
      </c>
      <c r="D356" s="3">
        <v>34.35</v>
      </c>
      <c r="E356" s="3">
        <v>32.5</v>
      </c>
      <c r="F356" s="4">
        <v>33.55</v>
      </c>
      <c r="H356" s="8">
        <f t="shared" si="48"/>
        <v>1</v>
      </c>
      <c r="I356" s="8">
        <f t="shared" si="49"/>
        <v>1</v>
      </c>
      <c r="J356" s="8">
        <f t="shared" si="45"/>
        <v>33.4</v>
      </c>
      <c r="K356">
        <f t="shared" si="50"/>
        <v>33.55</v>
      </c>
      <c r="M356" s="24">
        <f t="shared" si="51"/>
        <v>42873</v>
      </c>
      <c r="N356">
        <f t="shared" si="46"/>
        <v>33.4</v>
      </c>
      <c r="O356" s="25">
        <f t="shared" si="52"/>
        <v>33.45</v>
      </c>
      <c r="P356">
        <f t="shared" si="53"/>
        <v>31.55</v>
      </c>
      <c r="Q356">
        <f t="shared" si="47"/>
        <v>33.55</v>
      </c>
    </row>
    <row r="357" spans="2:17">
      <c r="B357" s="2">
        <v>42872</v>
      </c>
      <c r="C357" s="3">
        <v>32.1</v>
      </c>
      <c r="D357" s="3">
        <v>33.45</v>
      </c>
      <c r="E357" s="3">
        <v>31.85</v>
      </c>
      <c r="F357" s="4">
        <v>33.4</v>
      </c>
      <c r="H357" s="8">
        <f t="shared" si="48"/>
        <v>1</v>
      </c>
      <c r="I357" s="8">
        <f t="shared" si="49"/>
        <v>1</v>
      </c>
      <c r="J357" s="8">
        <f t="shared" si="45"/>
        <v>32.05</v>
      </c>
      <c r="K357">
        <f t="shared" si="50"/>
        <v>33.4</v>
      </c>
      <c r="M357" s="24">
        <f t="shared" si="51"/>
        <v>42872</v>
      </c>
      <c r="N357">
        <f t="shared" si="46"/>
        <v>32.05</v>
      </c>
      <c r="O357" s="25">
        <f t="shared" si="52"/>
        <v>32.6</v>
      </c>
      <c r="P357">
        <f t="shared" si="53"/>
        <v>31.3</v>
      </c>
      <c r="Q357">
        <f t="shared" si="47"/>
        <v>33.4</v>
      </c>
    </row>
    <row r="358" spans="2:17">
      <c r="B358" s="2">
        <v>42871</v>
      </c>
      <c r="C358" s="3">
        <v>32.5</v>
      </c>
      <c r="D358" s="3">
        <v>32.6</v>
      </c>
      <c r="E358" s="3">
        <v>31.6</v>
      </c>
      <c r="F358" s="4">
        <v>32.05</v>
      </c>
      <c r="H358" s="8">
        <f t="shared" si="48"/>
        <v>-1</v>
      </c>
      <c r="I358" s="8">
        <f t="shared" si="49"/>
        <v>1</v>
      </c>
      <c r="J358" s="8">
        <f t="shared" si="45"/>
        <v>32.3</v>
      </c>
      <c r="K358">
        <f t="shared" si="50"/>
        <v>32.05</v>
      </c>
      <c r="M358" s="24">
        <f t="shared" si="51"/>
        <v>42871</v>
      </c>
      <c r="N358">
        <f t="shared" si="46"/>
        <v>32.05</v>
      </c>
      <c r="O358" s="25">
        <f t="shared" si="52"/>
        <v>32.3</v>
      </c>
      <c r="P358">
        <f t="shared" si="53"/>
        <v>31.15</v>
      </c>
      <c r="Q358">
        <f t="shared" si="47"/>
        <v>32.3</v>
      </c>
    </row>
    <row r="359" spans="2:17">
      <c r="B359" s="2">
        <v>42870</v>
      </c>
      <c r="C359" s="3">
        <v>31.85</v>
      </c>
      <c r="D359" s="3">
        <v>32.3</v>
      </c>
      <c r="E359" s="3">
        <v>31.55</v>
      </c>
      <c r="F359" s="4">
        <v>32.3</v>
      </c>
      <c r="H359" s="8">
        <f t="shared" si="48"/>
        <v>1</v>
      </c>
      <c r="I359" s="8">
        <f t="shared" si="49"/>
        <v>1</v>
      </c>
      <c r="J359" s="8">
        <f t="shared" si="45"/>
        <v>31.6</v>
      </c>
      <c r="K359">
        <f t="shared" si="50"/>
        <v>32.3</v>
      </c>
      <c r="M359" s="24">
        <f t="shared" si="51"/>
        <v>42870</v>
      </c>
      <c r="N359">
        <f t="shared" si="46"/>
        <v>31.6</v>
      </c>
      <c r="O359" s="25">
        <f t="shared" si="52"/>
        <v>31.95</v>
      </c>
      <c r="P359">
        <f t="shared" si="53"/>
        <v>30.8</v>
      </c>
      <c r="Q359">
        <f t="shared" si="47"/>
        <v>32.3</v>
      </c>
    </row>
    <row r="360" spans="2:17">
      <c r="B360" s="2">
        <v>42867</v>
      </c>
      <c r="C360" s="3">
        <v>31.7</v>
      </c>
      <c r="D360" s="3">
        <v>31.95</v>
      </c>
      <c r="E360" s="3">
        <v>31.3</v>
      </c>
      <c r="F360" s="4">
        <v>31.6</v>
      </c>
      <c r="H360" s="8">
        <f t="shared" si="48"/>
        <v>-1</v>
      </c>
      <c r="I360" s="8">
        <f t="shared" si="49"/>
        <v>-1</v>
      </c>
      <c r="J360" s="8">
        <f t="shared" si="45"/>
        <v>31.7</v>
      </c>
      <c r="K360">
        <f t="shared" si="50"/>
        <v>31.6</v>
      </c>
      <c r="M360" s="24">
        <f t="shared" si="51"/>
        <v>42867</v>
      </c>
      <c r="N360">
        <f t="shared" si="46"/>
        <v>31.7</v>
      </c>
      <c r="O360" s="25">
        <f t="shared" si="52"/>
        <v>32.15</v>
      </c>
      <c r="P360">
        <f t="shared" si="53"/>
        <v>30.6</v>
      </c>
      <c r="Q360">
        <f t="shared" si="47"/>
        <v>31.6</v>
      </c>
    </row>
    <row r="361" spans="2:17">
      <c r="B361" s="2">
        <v>42866</v>
      </c>
      <c r="C361" s="3">
        <v>31.45</v>
      </c>
      <c r="D361" s="3">
        <v>31.9</v>
      </c>
      <c r="E361" s="3">
        <v>31.15</v>
      </c>
      <c r="F361" s="4">
        <v>31.7</v>
      </c>
      <c r="H361" s="8">
        <f t="shared" si="48"/>
        <v>1</v>
      </c>
      <c r="I361" s="8">
        <f t="shared" si="49"/>
        <v>-1</v>
      </c>
      <c r="J361" s="8">
        <f t="shared" si="45"/>
        <v>31.45</v>
      </c>
      <c r="K361">
        <f t="shared" si="50"/>
        <v>31.7</v>
      </c>
      <c r="M361" s="24">
        <f t="shared" si="51"/>
        <v>42866</v>
      </c>
      <c r="N361">
        <f t="shared" si="46"/>
        <v>31.7</v>
      </c>
      <c r="O361" s="25">
        <f t="shared" si="52"/>
        <v>32.45</v>
      </c>
      <c r="P361">
        <f t="shared" si="53"/>
        <v>30.6</v>
      </c>
      <c r="Q361">
        <f t="shared" si="47"/>
        <v>31.45</v>
      </c>
    </row>
    <row r="362" spans="2:17">
      <c r="B362" s="2">
        <v>42865</v>
      </c>
      <c r="C362" s="3">
        <v>31</v>
      </c>
      <c r="D362" s="3">
        <v>31.6</v>
      </c>
      <c r="E362" s="3">
        <v>30.8</v>
      </c>
      <c r="F362" s="4">
        <v>31.45</v>
      </c>
      <c r="H362" s="8">
        <f t="shared" si="48"/>
        <v>1</v>
      </c>
      <c r="I362" s="8">
        <f t="shared" si="49"/>
        <v>-1</v>
      </c>
      <c r="J362" s="8">
        <f t="shared" si="45"/>
        <v>30.65</v>
      </c>
      <c r="K362">
        <f t="shared" si="50"/>
        <v>31.45</v>
      </c>
      <c r="M362" s="24">
        <f t="shared" si="51"/>
        <v>42865</v>
      </c>
      <c r="N362">
        <f t="shared" si="46"/>
        <v>31.45</v>
      </c>
      <c r="O362" s="25">
        <f t="shared" si="52"/>
        <v>32.45</v>
      </c>
      <c r="P362">
        <f t="shared" si="53"/>
        <v>30.6</v>
      </c>
      <c r="Q362">
        <f t="shared" si="47"/>
        <v>30.65</v>
      </c>
    </row>
    <row r="363" spans="2:17">
      <c r="B363" s="2">
        <v>42864</v>
      </c>
      <c r="C363" s="3">
        <v>31.85</v>
      </c>
      <c r="D363" s="3">
        <v>32.15</v>
      </c>
      <c r="E363" s="3">
        <v>30.6</v>
      </c>
      <c r="F363" s="4">
        <v>30.65</v>
      </c>
      <c r="H363" s="8">
        <f t="shared" si="48"/>
        <v>-1</v>
      </c>
      <c r="I363" s="8">
        <f t="shared" si="49"/>
        <v>-1</v>
      </c>
      <c r="J363" s="8">
        <f t="shared" si="45"/>
        <v>31.85</v>
      </c>
      <c r="K363">
        <f t="shared" si="50"/>
        <v>30.65</v>
      </c>
      <c r="M363" s="24">
        <f t="shared" si="51"/>
        <v>42864</v>
      </c>
      <c r="N363">
        <f t="shared" si="46"/>
        <v>31.85</v>
      </c>
      <c r="O363" s="25">
        <f t="shared" si="52"/>
        <v>32.45</v>
      </c>
      <c r="P363">
        <f t="shared" si="53"/>
        <v>31.4</v>
      </c>
      <c r="Q363">
        <f t="shared" si="47"/>
        <v>30.65</v>
      </c>
    </row>
    <row r="364" spans="2:17">
      <c r="B364" s="2">
        <v>42863</v>
      </c>
      <c r="C364" s="3">
        <v>32</v>
      </c>
      <c r="D364" s="3">
        <v>32.45</v>
      </c>
      <c r="E364" s="3">
        <v>31.7</v>
      </c>
      <c r="F364" s="4">
        <v>31.85</v>
      </c>
      <c r="H364" s="8">
        <f t="shared" si="48"/>
        <v>1</v>
      </c>
      <c r="I364" s="8">
        <f t="shared" si="49"/>
        <v>1</v>
      </c>
      <c r="J364" s="8">
        <f t="shared" si="45"/>
        <v>31.75</v>
      </c>
      <c r="K364">
        <f t="shared" si="50"/>
        <v>31.85</v>
      </c>
      <c r="M364" s="24">
        <f t="shared" si="51"/>
        <v>42863</v>
      </c>
      <c r="N364">
        <f t="shared" si="46"/>
        <v>31.75</v>
      </c>
      <c r="O364" s="25">
        <f t="shared" si="52"/>
        <v>32.2</v>
      </c>
      <c r="P364">
        <f t="shared" si="53"/>
        <v>31.4</v>
      </c>
      <c r="Q364">
        <f t="shared" si="47"/>
        <v>31.85</v>
      </c>
    </row>
    <row r="365" spans="2:17">
      <c r="B365" s="2">
        <v>42860</v>
      </c>
      <c r="C365" s="3">
        <v>31.55</v>
      </c>
      <c r="D365" s="3">
        <v>32.2</v>
      </c>
      <c r="E365" s="3">
        <v>31.55</v>
      </c>
      <c r="F365" s="4">
        <v>31.75</v>
      </c>
      <c r="H365" s="8">
        <f t="shared" si="48"/>
        <v>1</v>
      </c>
      <c r="I365" s="8">
        <f t="shared" si="49"/>
        <v>1</v>
      </c>
      <c r="J365" s="8">
        <f t="shared" si="45"/>
        <v>31.55</v>
      </c>
      <c r="K365">
        <f t="shared" si="50"/>
        <v>31.75</v>
      </c>
      <c r="M365" s="24">
        <f t="shared" si="51"/>
        <v>42860</v>
      </c>
      <c r="N365">
        <f t="shared" si="46"/>
        <v>31.55</v>
      </c>
      <c r="O365" s="25">
        <f t="shared" si="52"/>
        <v>32.2</v>
      </c>
      <c r="P365">
        <f t="shared" si="53"/>
        <v>30.9</v>
      </c>
      <c r="Q365">
        <f t="shared" si="47"/>
        <v>31.75</v>
      </c>
    </row>
    <row r="366" spans="2:17">
      <c r="B366" s="2">
        <v>42859</v>
      </c>
      <c r="C366" s="3">
        <v>32</v>
      </c>
      <c r="D366" s="3">
        <v>32</v>
      </c>
      <c r="E366" s="3">
        <v>31.4</v>
      </c>
      <c r="F366" s="4">
        <v>31.55</v>
      </c>
      <c r="H366" s="8">
        <f t="shared" si="48"/>
        <v>-1</v>
      </c>
      <c r="I366" s="8">
        <f t="shared" si="49"/>
        <v>1</v>
      </c>
      <c r="J366" s="8">
        <f t="shared" si="45"/>
        <v>31.85</v>
      </c>
      <c r="K366">
        <f t="shared" si="50"/>
        <v>31.55</v>
      </c>
      <c r="M366" s="24">
        <f t="shared" si="51"/>
        <v>42859</v>
      </c>
      <c r="N366">
        <f t="shared" si="46"/>
        <v>31.55</v>
      </c>
      <c r="O366" s="25">
        <f t="shared" si="52"/>
        <v>32.3</v>
      </c>
      <c r="P366">
        <f t="shared" si="53"/>
        <v>30.9</v>
      </c>
      <c r="Q366">
        <f t="shared" si="47"/>
        <v>31.85</v>
      </c>
    </row>
    <row r="367" spans="2:17">
      <c r="B367" s="2">
        <v>42858</v>
      </c>
      <c r="C367" s="3">
        <v>31.8</v>
      </c>
      <c r="D367" s="3">
        <v>32.2</v>
      </c>
      <c r="E367" s="3">
        <v>31.6</v>
      </c>
      <c r="F367" s="4">
        <v>31.85</v>
      </c>
      <c r="H367" s="8">
        <f t="shared" si="48"/>
        <v>1</v>
      </c>
      <c r="I367" s="8">
        <f t="shared" si="49"/>
        <v>1</v>
      </c>
      <c r="J367" s="8">
        <f t="shared" si="45"/>
        <v>31.8</v>
      </c>
      <c r="K367">
        <f t="shared" si="50"/>
        <v>31.85</v>
      </c>
      <c r="M367" s="24">
        <f t="shared" si="51"/>
        <v>42858</v>
      </c>
      <c r="N367">
        <f t="shared" si="46"/>
        <v>31.8</v>
      </c>
      <c r="O367" s="25">
        <f t="shared" si="52"/>
        <v>32.3</v>
      </c>
      <c r="P367">
        <f t="shared" si="53"/>
        <v>30.5</v>
      </c>
      <c r="Q367">
        <f t="shared" si="47"/>
        <v>31.85</v>
      </c>
    </row>
    <row r="368" spans="2:17">
      <c r="B368" s="2">
        <v>42857</v>
      </c>
      <c r="C368" s="3">
        <v>31.4</v>
      </c>
      <c r="D368" s="3">
        <v>32.2</v>
      </c>
      <c r="E368" s="3">
        <v>30.9</v>
      </c>
      <c r="F368" s="4">
        <v>31.8</v>
      </c>
      <c r="H368" s="8">
        <f t="shared" si="48"/>
        <v>1</v>
      </c>
      <c r="I368" s="8">
        <f t="shared" si="49"/>
        <v>1</v>
      </c>
      <c r="J368" s="8">
        <f t="shared" si="45"/>
        <v>31.25</v>
      </c>
      <c r="K368">
        <f t="shared" si="50"/>
        <v>31.8</v>
      </c>
      <c r="M368" s="24">
        <f t="shared" si="51"/>
        <v>42857</v>
      </c>
      <c r="N368">
        <f t="shared" si="46"/>
        <v>31.25</v>
      </c>
      <c r="O368" s="25">
        <f t="shared" si="52"/>
        <v>32.3</v>
      </c>
      <c r="P368">
        <f t="shared" si="53"/>
        <v>30.3</v>
      </c>
      <c r="Q368">
        <f t="shared" si="47"/>
        <v>31.8</v>
      </c>
    </row>
    <row r="369" spans="2:17">
      <c r="B369" s="2">
        <v>42853</v>
      </c>
      <c r="C369" s="3">
        <v>32.3</v>
      </c>
      <c r="D369" s="3">
        <v>32.3</v>
      </c>
      <c r="E369" s="3">
        <v>31.25</v>
      </c>
      <c r="F369" s="3">
        <v>31.25</v>
      </c>
      <c r="H369" s="8">
        <f t="shared" si="48"/>
        <v>1</v>
      </c>
      <c r="I369" s="8">
        <f t="shared" si="49"/>
        <v>1</v>
      </c>
      <c r="J369" s="8">
        <f t="shared" si="45"/>
        <v>31.25</v>
      </c>
      <c r="K369">
        <f t="shared" si="50"/>
        <v>31.25</v>
      </c>
      <c r="M369" s="24">
        <f t="shared" si="51"/>
        <v>42853</v>
      </c>
      <c r="N369">
        <f t="shared" si="46"/>
        <v>31.25</v>
      </c>
      <c r="O369" s="25">
        <f t="shared" si="52"/>
        <v>31.25</v>
      </c>
      <c r="P369">
        <f t="shared" si="53"/>
        <v>30.3</v>
      </c>
      <c r="Q369">
        <f t="shared" si="47"/>
        <v>31.25</v>
      </c>
    </row>
    <row r="370" spans="2:17">
      <c r="B370" s="2">
        <v>42852</v>
      </c>
      <c r="C370" s="3">
        <v>30.75</v>
      </c>
      <c r="D370" s="3">
        <v>31.25</v>
      </c>
      <c r="E370" s="3">
        <v>30.5</v>
      </c>
      <c r="F370" s="4">
        <v>31.25</v>
      </c>
      <c r="H370" s="8">
        <f t="shared" si="48"/>
        <v>1</v>
      </c>
      <c r="I370" s="8">
        <f t="shared" si="49"/>
        <v>1</v>
      </c>
      <c r="J370" s="8">
        <f t="shared" si="45"/>
        <v>30.35</v>
      </c>
      <c r="K370">
        <f t="shared" si="50"/>
        <v>31.25</v>
      </c>
      <c r="M370" s="24">
        <f t="shared" si="51"/>
        <v>42852</v>
      </c>
      <c r="N370">
        <f t="shared" si="46"/>
        <v>30.35</v>
      </c>
      <c r="O370" s="25">
        <f t="shared" si="52"/>
        <v>30.7</v>
      </c>
      <c r="P370">
        <f t="shared" si="53"/>
        <v>30.25</v>
      </c>
      <c r="Q370">
        <f t="shared" si="47"/>
        <v>31.25</v>
      </c>
    </row>
    <row r="371" spans="2:17">
      <c r="B371" s="2">
        <v>42851</v>
      </c>
      <c r="C371" s="3">
        <v>30.35</v>
      </c>
      <c r="D371" s="3">
        <v>30.65</v>
      </c>
      <c r="E371" s="3">
        <v>30.3</v>
      </c>
      <c r="F371" s="4">
        <v>30.4</v>
      </c>
      <c r="H371" s="8">
        <f t="shared" si="48"/>
        <v>1</v>
      </c>
      <c r="I371" s="8">
        <f t="shared" si="49"/>
        <v>-1</v>
      </c>
      <c r="J371" s="8">
        <f t="shared" si="45"/>
        <v>30.35</v>
      </c>
      <c r="K371">
        <f t="shared" si="50"/>
        <v>30.4</v>
      </c>
      <c r="M371" s="24">
        <f t="shared" si="51"/>
        <v>42851</v>
      </c>
      <c r="N371">
        <f t="shared" si="46"/>
        <v>30.4</v>
      </c>
      <c r="O371" s="25">
        <f t="shared" si="52"/>
        <v>30.7</v>
      </c>
      <c r="P371">
        <f t="shared" si="53"/>
        <v>30.25</v>
      </c>
      <c r="Q371">
        <f t="shared" si="47"/>
        <v>30.35</v>
      </c>
    </row>
    <row r="372" spans="2:17">
      <c r="B372" s="2">
        <v>42850</v>
      </c>
      <c r="C372" s="3">
        <v>30.35</v>
      </c>
      <c r="D372" s="3">
        <v>30.6</v>
      </c>
      <c r="E372" s="3">
        <v>30.35</v>
      </c>
      <c r="F372" s="4">
        <v>30.35</v>
      </c>
      <c r="H372" s="8">
        <f t="shared" si="48"/>
        <v>1</v>
      </c>
      <c r="I372" s="8">
        <f t="shared" si="49"/>
        <v>-1</v>
      </c>
      <c r="J372" s="8">
        <f t="shared" si="45"/>
        <v>30.3</v>
      </c>
      <c r="K372">
        <f t="shared" si="50"/>
        <v>30.35</v>
      </c>
      <c r="M372" s="24">
        <f t="shared" si="51"/>
        <v>42850</v>
      </c>
      <c r="N372">
        <f t="shared" si="46"/>
        <v>30.35</v>
      </c>
      <c r="O372" s="25">
        <f t="shared" si="52"/>
        <v>30.8</v>
      </c>
      <c r="P372">
        <f t="shared" si="53"/>
        <v>30</v>
      </c>
      <c r="Q372">
        <f t="shared" si="47"/>
        <v>30.3</v>
      </c>
    </row>
    <row r="373" spans="2:17">
      <c r="B373" s="2">
        <v>42849</v>
      </c>
      <c r="C373" s="3">
        <v>30.7</v>
      </c>
      <c r="D373" s="3">
        <v>30.7</v>
      </c>
      <c r="E373" s="3">
        <v>30.25</v>
      </c>
      <c r="F373" s="4">
        <v>30.3</v>
      </c>
      <c r="H373" s="8">
        <f t="shared" si="48"/>
        <v>-1</v>
      </c>
      <c r="I373" s="8">
        <f t="shared" si="49"/>
        <v>-1</v>
      </c>
      <c r="J373" s="8">
        <f t="shared" si="45"/>
        <v>30.4</v>
      </c>
      <c r="K373">
        <f t="shared" si="50"/>
        <v>30.3</v>
      </c>
      <c r="M373" s="24">
        <f t="shared" si="51"/>
        <v>42849</v>
      </c>
      <c r="N373">
        <f t="shared" si="46"/>
        <v>30.4</v>
      </c>
      <c r="O373" s="25">
        <f t="shared" si="52"/>
        <v>30.8</v>
      </c>
      <c r="P373">
        <f t="shared" si="53"/>
        <v>29.9</v>
      </c>
      <c r="Q373">
        <f t="shared" si="47"/>
        <v>30.3</v>
      </c>
    </row>
    <row r="374" spans="2:17">
      <c r="B374" s="2">
        <v>42846</v>
      </c>
      <c r="C374" s="3">
        <v>30.3</v>
      </c>
      <c r="D374" s="3">
        <v>30.6</v>
      </c>
      <c r="E374" s="3">
        <v>30.3</v>
      </c>
      <c r="F374" s="4">
        <v>30.4</v>
      </c>
      <c r="H374" s="8">
        <f t="shared" si="48"/>
        <v>1</v>
      </c>
      <c r="I374" s="8">
        <f t="shared" si="49"/>
        <v>-1</v>
      </c>
      <c r="J374" s="8">
        <f t="shared" si="45"/>
        <v>30.15</v>
      </c>
      <c r="K374">
        <f t="shared" si="50"/>
        <v>30.4</v>
      </c>
      <c r="M374" s="24">
        <f t="shared" si="51"/>
        <v>42846</v>
      </c>
      <c r="N374">
        <f t="shared" si="46"/>
        <v>30.4</v>
      </c>
      <c r="O374" s="25">
        <f t="shared" si="52"/>
        <v>30.8</v>
      </c>
      <c r="P374">
        <f t="shared" si="53"/>
        <v>29.8</v>
      </c>
      <c r="Q374">
        <f t="shared" si="47"/>
        <v>30.15</v>
      </c>
    </row>
    <row r="375" spans="2:17">
      <c r="B375" s="2">
        <v>42845</v>
      </c>
      <c r="C375" s="3">
        <v>30.15</v>
      </c>
      <c r="D375" s="3">
        <v>30.8</v>
      </c>
      <c r="E375" s="3">
        <v>30</v>
      </c>
      <c r="F375" s="4">
        <v>30.15</v>
      </c>
      <c r="H375" s="8">
        <f t="shared" si="48"/>
        <v>1</v>
      </c>
      <c r="I375" s="8">
        <f t="shared" si="49"/>
        <v>-1</v>
      </c>
      <c r="J375" s="8">
        <f t="shared" si="45"/>
        <v>30.1</v>
      </c>
      <c r="K375">
        <f t="shared" si="50"/>
        <v>30.15</v>
      </c>
      <c r="M375" s="24">
        <f t="shared" si="51"/>
        <v>42845</v>
      </c>
      <c r="N375">
        <f t="shared" si="46"/>
        <v>30.15</v>
      </c>
      <c r="O375" s="25">
        <f t="shared" si="52"/>
        <v>31.3</v>
      </c>
      <c r="P375">
        <f t="shared" si="53"/>
        <v>29</v>
      </c>
      <c r="Q375">
        <f t="shared" si="47"/>
        <v>30.1</v>
      </c>
    </row>
    <row r="376" spans="2:17">
      <c r="B376" s="2">
        <v>42844</v>
      </c>
      <c r="C376" s="3">
        <v>30</v>
      </c>
      <c r="D376" s="3">
        <v>30.3</v>
      </c>
      <c r="E376" s="3">
        <v>29.9</v>
      </c>
      <c r="F376" s="4">
        <v>30.1</v>
      </c>
      <c r="H376" s="8">
        <f t="shared" si="48"/>
        <v>-1</v>
      </c>
      <c r="I376" s="8">
        <f t="shared" si="49"/>
        <v>-1</v>
      </c>
      <c r="J376" s="8">
        <f t="shared" si="45"/>
        <v>30.3</v>
      </c>
      <c r="K376">
        <f t="shared" si="50"/>
        <v>30.1</v>
      </c>
      <c r="M376" s="24">
        <f t="shared" si="51"/>
        <v>42844</v>
      </c>
      <c r="N376">
        <f t="shared" si="46"/>
        <v>30.3</v>
      </c>
      <c r="O376" s="25">
        <f t="shared" si="52"/>
        <v>32</v>
      </c>
      <c r="P376">
        <f t="shared" si="53"/>
        <v>29</v>
      </c>
      <c r="Q376">
        <f t="shared" si="47"/>
        <v>30.1</v>
      </c>
    </row>
    <row r="377" spans="2:17">
      <c r="B377" s="2">
        <v>42843</v>
      </c>
      <c r="C377" s="3">
        <v>30.2</v>
      </c>
      <c r="D377" s="3">
        <v>30.8</v>
      </c>
      <c r="E377" s="3">
        <v>29.8</v>
      </c>
      <c r="F377" s="4">
        <v>30.3</v>
      </c>
      <c r="H377" s="8">
        <f t="shared" si="48"/>
        <v>1</v>
      </c>
      <c r="I377" s="8">
        <f t="shared" si="49"/>
        <v>-1</v>
      </c>
      <c r="J377" s="8">
        <f t="shared" si="45"/>
        <v>29.75</v>
      </c>
      <c r="K377">
        <f t="shared" si="50"/>
        <v>30.3</v>
      </c>
      <c r="M377" s="24">
        <f t="shared" si="51"/>
        <v>42843</v>
      </c>
      <c r="N377">
        <f t="shared" si="46"/>
        <v>30.3</v>
      </c>
      <c r="O377" s="25">
        <f t="shared" si="52"/>
        <v>32.55</v>
      </c>
      <c r="P377">
        <f t="shared" si="53"/>
        <v>29</v>
      </c>
      <c r="Q377">
        <f t="shared" si="47"/>
        <v>29.75</v>
      </c>
    </row>
    <row r="378" spans="2:17">
      <c r="B378" s="2">
        <v>42842</v>
      </c>
      <c r="C378" s="3">
        <v>30.8</v>
      </c>
      <c r="D378" s="3">
        <v>31.3</v>
      </c>
      <c r="E378" s="3">
        <v>29</v>
      </c>
      <c r="F378" s="4">
        <v>29.75</v>
      </c>
      <c r="H378" s="8">
        <f t="shared" si="48"/>
        <v>-1</v>
      </c>
      <c r="I378" s="8">
        <f t="shared" si="49"/>
        <v>-1</v>
      </c>
      <c r="J378" s="8">
        <f t="shared" si="45"/>
        <v>30.8</v>
      </c>
      <c r="K378">
        <f t="shared" si="50"/>
        <v>29.75</v>
      </c>
      <c r="M378" s="24">
        <f t="shared" si="51"/>
        <v>42842</v>
      </c>
      <c r="N378">
        <f t="shared" si="46"/>
        <v>30.8</v>
      </c>
      <c r="O378" s="25">
        <f t="shared" si="52"/>
        <v>32.9</v>
      </c>
      <c r="P378">
        <f t="shared" si="53"/>
        <v>30.75</v>
      </c>
      <c r="Q378">
        <f t="shared" si="47"/>
        <v>29.75</v>
      </c>
    </row>
    <row r="379" spans="2:17">
      <c r="B379" s="2">
        <v>42839</v>
      </c>
      <c r="C379" s="3">
        <v>32</v>
      </c>
      <c r="D379" s="3">
        <v>32</v>
      </c>
      <c r="E379" s="3">
        <v>30.75</v>
      </c>
      <c r="F379" s="4">
        <v>30.8</v>
      </c>
      <c r="H379" s="8">
        <f t="shared" si="48"/>
        <v>-1</v>
      </c>
      <c r="I379" s="8">
        <f t="shared" si="49"/>
        <v>-1</v>
      </c>
      <c r="J379" s="8">
        <f t="shared" si="45"/>
        <v>32.4</v>
      </c>
      <c r="K379">
        <f t="shared" si="50"/>
        <v>30.8</v>
      </c>
      <c r="M379" s="24">
        <f t="shared" si="51"/>
        <v>42839</v>
      </c>
      <c r="N379">
        <f t="shared" si="46"/>
        <v>32.4</v>
      </c>
      <c r="O379" s="25">
        <f t="shared" si="52"/>
        <v>32.9</v>
      </c>
      <c r="P379">
        <f t="shared" si="53"/>
        <v>31.5</v>
      </c>
      <c r="Q379">
        <f t="shared" si="47"/>
        <v>30.8</v>
      </c>
    </row>
    <row r="380" spans="2:17">
      <c r="B380" s="2">
        <v>42838</v>
      </c>
      <c r="C380" s="3">
        <v>32.45</v>
      </c>
      <c r="D380" s="3">
        <v>32.55</v>
      </c>
      <c r="E380" s="3">
        <v>31.95</v>
      </c>
      <c r="F380" s="4">
        <v>32</v>
      </c>
      <c r="H380" s="8">
        <f t="shared" si="48"/>
        <v>-1</v>
      </c>
      <c r="I380" s="8">
        <f t="shared" si="49"/>
        <v>1</v>
      </c>
      <c r="J380" s="8">
        <f t="shared" si="45"/>
        <v>32.4</v>
      </c>
      <c r="K380">
        <f t="shared" si="50"/>
        <v>32</v>
      </c>
      <c r="M380" s="24">
        <f t="shared" si="51"/>
        <v>42838</v>
      </c>
      <c r="N380">
        <f t="shared" si="46"/>
        <v>32</v>
      </c>
      <c r="O380" s="25">
        <f t="shared" si="52"/>
        <v>32.9</v>
      </c>
      <c r="P380">
        <f t="shared" si="53"/>
        <v>31</v>
      </c>
      <c r="Q380">
        <f t="shared" si="47"/>
        <v>32.4</v>
      </c>
    </row>
    <row r="381" spans="2:17">
      <c r="B381" s="2">
        <v>42837</v>
      </c>
      <c r="C381" s="3">
        <v>32.2</v>
      </c>
      <c r="D381" s="3">
        <v>32.9</v>
      </c>
      <c r="E381" s="3">
        <v>31.6</v>
      </c>
      <c r="F381" s="4">
        <v>32.4</v>
      </c>
      <c r="H381" s="8">
        <f t="shared" si="48"/>
        <v>1</v>
      </c>
      <c r="I381" s="8">
        <f t="shared" si="49"/>
        <v>1</v>
      </c>
      <c r="J381" s="8">
        <f t="shared" si="45"/>
        <v>31.5</v>
      </c>
      <c r="K381">
        <f t="shared" si="50"/>
        <v>32.4</v>
      </c>
      <c r="M381" s="24">
        <f t="shared" si="51"/>
        <v>42837</v>
      </c>
      <c r="N381">
        <f t="shared" si="46"/>
        <v>31.5</v>
      </c>
      <c r="O381" s="25">
        <f t="shared" si="52"/>
        <v>32.8</v>
      </c>
      <c r="P381">
        <f t="shared" si="53"/>
        <v>30.7</v>
      </c>
      <c r="Q381">
        <f t="shared" si="47"/>
        <v>32.4</v>
      </c>
    </row>
    <row r="382" spans="2:17">
      <c r="B382" s="2">
        <v>42836</v>
      </c>
      <c r="C382" s="3">
        <v>32.1</v>
      </c>
      <c r="D382" s="3">
        <v>32.8</v>
      </c>
      <c r="E382" s="3">
        <v>31.5</v>
      </c>
      <c r="F382" s="4">
        <v>31.5</v>
      </c>
      <c r="H382" s="8">
        <f t="shared" si="48"/>
        <v>-1</v>
      </c>
      <c r="I382" s="8">
        <f t="shared" si="49"/>
        <v>1</v>
      </c>
      <c r="J382" s="8">
        <f t="shared" si="45"/>
        <v>32.2</v>
      </c>
      <c r="K382">
        <f t="shared" si="50"/>
        <v>31.5</v>
      </c>
      <c r="M382" s="24">
        <f t="shared" si="51"/>
        <v>42836</v>
      </c>
      <c r="N382">
        <f t="shared" si="46"/>
        <v>31.5</v>
      </c>
      <c r="O382" s="25">
        <f t="shared" si="52"/>
        <v>32.4</v>
      </c>
      <c r="P382">
        <f t="shared" si="53"/>
        <v>30.55</v>
      </c>
      <c r="Q382">
        <f t="shared" si="47"/>
        <v>32.2</v>
      </c>
    </row>
    <row r="383" spans="2:17">
      <c r="B383" s="2">
        <v>42835</v>
      </c>
      <c r="C383" s="3">
        <v>31</v>
      </c>
      <c r="D383" s="3">
        <v>32.4</v>
      </c>
      <c r="E383" s="3">
        <v>31</v>
      </c>
      <c r="F383" s="4">
        <v>32.2</v>
      </c>
      <c r="H383" s="8">
        <f t="shared" si="48"/>
        <v>1</v>
      </c>
      <c r="I383" s="8">
        <f t="shared" si="49"/>
        <v>1</v>
      </c>
      <c r="J383" s="8">
        <f t="shared" si="45"/>
        <v>31.2</v>
      </c>
      <c r="K383">
        <f t="shared" si="50"/>
        <v>32.2</v>
      </c>
      <c r="M383" s="24">
        <f t="shared" si="51"/>
        <v>42835</v>
      </c>
      <c r="N383">
        <f t="shared" si="46"/>
        <v>31.2</v>
      </c>
      <c r="O383" s="25">
        <f t="shared" si="52"/>
        <v>31.3</v>
      </c>
      <c r="P383">
        <f t="shared" si="53"/>
        <v>30.55</v>
      </c>
      <c r="Q383">
        <f t="shared" si="47"/>
        <v>32.2</v>
      </c>
    </row>
    <row r="384" spans="2:17">
      <c r="B384" s="2">
        <v>42832</v>
      </c>
      <c r="C384" s="3">
        <v>30.9</v>
      </c>
      <c r="D384" s="3">
        <v>31.2</v>
      </c>
      <c r="E384" s="3">
        <v>30.7</v>
      </c>
      <c r="F384" s="4">
        <v>31.2</v>
      </c>
      <c r="H384" s="8">
        <f t="shared" si="48"/>
        <v>1</v>
      </c>
      <c r="I384" s="8">
        <f t="shared" si="49"/>
        <v>1</v>
      </c>
      <c r="J384" s="8">
        <f t="shared" si="45"/>
        <v>30.85</v>
      </c>
      <c r="K384">
        <f t="shared" si="50"/>
        <v>31.2</v>
      </c>
      <c r="M384" s="24">
        <f t="shared" si="51"/>
        <v>42832</v>
      </c>
      <c r="N384">
        <f t="shared" si="46"/>
        <v>30.85</v>
      </c>
      <c r="O384" s="25">
        <f t="shared" si="52"/>
        <v>31.3</v>
      </c>
      <c r="P384">
        <f t="shared" si="53"/>
        <v>30.55</v>
      </c>
      <c r="Q384">
        <f t="shared" si="47"/>
        <v>31.2</v>
      </c>
    </row>
    <row r="385" spans="2:17">
      <c r="B385" s="2">
        <v>42831</v>
      </c>
      <c r="C385" s="3">
        <v>30.8</v>
      </c>
      <c r="D385" s="3">
        <v>30.9</v>
      </c>
      <c r="E385" s="3">
        <v>30.55</v>
      </c>
      <c r="F385" s="4">
        <v>30.85</v>
      </c>
      <c r="H385" s="8">
        <f t="shared" si="48"/>
        <v>1</v>
      </c>
      <c r="I385" s="8">
        <f t="shared" si="49"/>
        <v>1</v>
      </c>
      <c r="J385" s="8">
        <f t="shared" si="45"/>
        <v>30.8</v>
      </c>
      <c r="K385">
        <f t="shared" si="50"/>
        <v>30.85</v>
      </c>
      <c r="M385" s="24">
        <f t="shared" si="51"/>
        <v>42831</v>
      </c>
      <c r="N385">
        <f t="shared" si="46"/>
        <v>30.8</v>
      </c>
      <c r="O385" s="25">
        <f t="shared" si="52"/>
        <v>31.3</v>
      </c>
      <c r="P385">
        <f t="shared" si="53"/>
        <v>30.5</v>
      </c>
      <c r="Q385">
        <f t="shared" si="47"/>
        <v>30.85</v>
      </c>
    </row>
    <row r="386" spans="2:17">
      <c r="B386" s="2">
        <v>42830</v>
      </c>
      <c r="C386" s="3">
        <v>30.9</v>
      </c>
      <c r="D386" s="3">
        <v>31.3</v>
      </c>
      <c r="E386" s="3">
        <v>30.8</v>
      </c>
      <c r="F386" s="4">
        <v>30.8</v>
      </c>
      <c r="H386" s="8">
        <f t="shared" si="48"/>
        <v>-1</v>
      </c>
      <c r="I386" s="8">
        <f t="shared" si="49"/>
        <v>1</v>
      </c>
      <c r="J386" s="8">
        <f t="shared" si="45"/>
        <v>30.9</v>
      </c>
      <c r="K386">
        <f t="shared" si="50"/>
        <v>30.8</v>
      </c>
      <c r="M386" s="24">
        <f t="shared" si="51"/>
        <v>42830</v>
      </c>
      <c r="N386">
        <f t="shared" si="46"/>
        <v>30.8</v>
      </c>
      <c r="O386" s="25">
        <f t="shared" si="52"/>
        <v>31.3</v>
      </c>
      <c r="P386">
        <f t="shared" si="53"/>
        <v>30.5</v>
      </c>
      <c r="Q386">
        <f t="shared" si="47"/>
        <v>30.9</v>
      </c>
    </row>
    <row r="387" spans="2:17">
      <c r="B387" s="2">
        <v>42825</v>
      </c>
      <c r="C387" s="3">
        <v>30.8</v>
      </c>
      <c r="D387" s="3">
        <v>31.25</v>
      </c>
      <c r="E387" s="3">
        <v>30.75</v>
      </c>
      <c r="F387" s="4">
        <v>30.9</v>
      </c>
      <c r="H387" s="8">
        <f t="shared" si="48"/>
        <v>1</v>
      </c>
      <c r="I387" s="8">
        <f t="shared" si="49"/>
        <v>1</v>
      </c>
      <c r="J387" s="8">
        <f t="shared" si="45"/>
        <v>30.7</v>
      </c>
      <c r="K387">
        <f t="shared" si="50"/>
        <v>30.9</v>
      </c>
      <c r="M387" s="24">
        <f t="shared" si="51"/>
        <v>42825</v>
      </c>
      <c r="N387">
        <f t="shared" si="46"/>
        <v>30.7</v>
      </c>
      <c r="O387" s="25">
        <f t="shared" si="52"/>
        <v>31.45</v>
      </c>
      <c r="P387">
        <f t="shared" si="53"/>
        <v>30.5</v>
      </c>
      <c r="Q387">
        <f t="shared" si="47"/>
        <v>30.9</v>
      </c>
    </row>
    <row r="388" spans="2:17">
      <c r="B388" s="2">
        <v>42824</v>
      </c>
      <c r="C388" s="3">
        <v>31.15</v>
      </c>
      <c r="D388" s="3">
        <v>31.3</v>
      </c>
      <c r="E388" s="3">
        <v>30.5</v>
      </c>
      <c r="F388" s="4">
        <v>30.7</v>
      </c>
      <c r="H388" s="8">
        <f t="shared" si="48"/>
        <v>-1</v>
      </c>
      <c r="I388" s="8">
        <f t="shared" si="49"/>
        <v>1</v>
      </c>
      <c r="J388" s="8">
        <f t="shared" ref="J388:J430" si="54">IF(OR(AND(I389=1,H388=-1,F388&lt;P388,J389&gt;K389),AND(I389=-1,H388=1,F388&gt;O388,J389&lt;K389)),J389,K389)</f>
        <v>30.95</v>
      </c>
      <c r="K388">
        <f t="shared" si="50"/>
        <v>30.7</v>
      </c>
      <c r="M388" s="24">
        <f t="shared" si="51"/>
        <v>42824</v>
      </c>
      <c r="N388">
        <f t="shared" ref="N388:N430" si="55">IF(OR(AND(I388=1,K388&lt;J388),AND(I388=-1,K388&gt;J388)),K388,J388)</f>
        <v>30.7</v>
      </c>
      <c r="O388" s="25">
        <f t="shared" si="52"/>
        <v>32.7</v>
      </c>
      <c r="P388">
        <f t="shared" si="53"/>
        <v>30.5</v>
      </c>
      <c r="Q388">
        <f t="shared" ref="Q388:Q430" si="56">IF(N388=K388,J388,K388)</f>
        <v>30.95</v>
      </c>
    </row>
    <row r="389" spans="2:17">
      <c r="B389" s="2">
        <v>42823</v>
      </c>
      <c r="C389" s="3">
        <v>30.6</v>
      </c>
      <c r="D389" s="3">
        <v>31.15</v>
      </c>
      <c r="E389" s="3">
        <v>30.6</v>
      </c>
      <c r="F389" s="4">
        <v>30.95</v>
      </c>
      <c r="H389" s="8">
        <f t="shared" ref="H389:H430" si="57">IF(F389&gt;=F390,1,-1)</f>
        <v>1</v>
      </c>
      <c r="I389" s="8">
        <f t="shared" ref="I389:I430" si="58">IF(OR(AND(I390&gt;=0,F389&gt;=MIN(E390:E392)),AND(I390=-1,F389&gt;=MAX(D390:D392))),1,-1)</f>
        <v>1</v>
      </c>
      <c r="J389" s="8">
        <f t="shared" si="54"/>
        <v>30.6</v>
      </c>
      <c r="K389">
        <f t="shared" ref="K389:K430" si="59">F389</f>
        <v>30.95</v>
      </c>
      <c r="M389" s="24">
        <f t="shared" ref="M389:M430" si="60">B389</f>
        <v>42823</v>
      </c>
      <c r="N389">
        <f t="shared" si="55"/>
        <v>30.6</v>
      </c>
      <c r="O389" s="25">
        <f t="shared" ref="O389:O430" si="61">MAX(D390:D392)</f>
        <v>32.7</v>
      </c>
      <c r="P389">
        <f t="shared" ref="P389:P430" si="62">MIN(E390:E392)</f>
        <v>29.8</v>
      </c>
      <c r="Q389">
        <f t="shared" si="56"/>
        <v>30.95</v>
      </c>
    </row>
    <row r="390" spans="2:17">
      <c r="B390" s="2">
        <v>42822</v>
      </c>
      <c r="C390" s="3">
        <v>31.15</v>
      </c>
      <c r="D390" s="3">
        <v>31.45</v>
      </c>
      <c r="E390" s="3">
        <v>30.5</v>
      </c>
      <c r="F390" s="4">
        <v>30.6</v>
      </c>
      <c r="H390" s="8">
        <f t="shared" si="57"/>
        <v>-1</v>
      </c>
      <c r="I390" s="8">
        <f t="shared" si="58"/>
        <v>1</v>
      </c>
      <c r="J390" s="8">
        <f t="shared" si="54"/>
        <v>31.15</v>
      </c>
      <c r="K390">
        <f t="shared" si="59"/>
        <v>30.6</v>
      </c>
      <c r="M390" s="24">
        <f t="shared" si="60"/>
        <v>42822</v>
      </c>
      <c r="N390">
        <f t="shared" si="55"/>
        <v>30.6</v>
      </c>
      <c r="O390" s="25">
        <f t="shared" si="61"/>
        <v>32.7</v>
      </c>
      <c r="P390">
        <f t="shared" si="62"/>
        <v>29.3</v>
      </c>
      <c r="Q390">
        <f t="shared" si="56"/>
        <v>31.15</v>
      </c>
    </row>
    <row r="391" spans="2:17">
      <c r="B391" s="2">
        <v>42821</v>
      </c>
      <c r="C391" s="3">
        <v>31.5</v>
      </c>
      <c r="D391" s="3">
        <v>32.7</v>
      </c>
      <c r="E391" s="3">
        <v>30.5</v>
      </c>
      <c r="F391" s="4">
        <v>31.15</v>
      </c>
      <c r="H391" s="8">
        <f t="shared" si="57"/>
        <v>-1</v>
      </c>
      <c r="I391" s="8">
        <f t="shared" si="58"/>
        <v>1</v>
      </c>
      <c r="J391" s="8">
        <f t="shared" si="54"/>
        <v>31.8</v>
      </c>
      <c r="K391">
        <f t="shared" si="59"/>
        <v>31.15</v>
      </c>
      <c r="M391" s="24">
        <f t="shared" si="60"/>
        <v>42821</v>
      </c>
      <c r="N391">
        <f t="shared" si="55"/>
        <v>31.15</v>
      </c>
      <c r="O391" s="25">
        <f t="shared" si="61"/>
        <v>32.1</v>
      </c>
      <c r="P391">
        <f t="shared" si="62"/>
        <v>29</v>
      </c>
      <c r="Q391">
        <f t="shared" si="56"/>
        <v>31.8</v>
      </c>
    </row>
    <row r="392" spans="2:17">
      <c r="B392" s="2">
        <v>42818</v>
      </c>
      <c r="C392" s="3">
        <v>29.85</v>
      </c>
      <c r="D392" s="3">
        <v>32.1</v>
      </c>
      <c r="E392" s="3">
        <v>29.8</v>
      </c>
      <c r="F392" s="4">
        <v>31.8</v>
      </c>
      <c r="H392" s="8">
        <f t="shared" si="57"/>
        <v>1</v>
      </c>
      <c r="I392" s="8">
        <f t="shared" si="58"/>
        <v>1</v>
      </c>
      <c r="J392" s="8">
        <f t="shared" si="54"/>
        <v>29.4</v>
      </c>
      <c r="K392">
        <f t="shared" si="59"/>
        <v>31.8</v>
      </c>
      <c r="M392" s="24">
        <f t="shared" si="60"/>
        <v>42818</v>
      </c>
      <c r="N392">
        <f t="shared" si="55"/>
        <v>29.4</v>
      </c>
      <c r="O392" s="25">
        <f t="shared" si="61"/>
        <v>29.45</v>
      </c>
      <c r="P392">
        <f t="shared" si="62"/>
        <v>29</v>
      </c>
      <c r="Q392">
        <f t="shared" si="56"/>
        <v>31.8</v>
      </c>
    </row>
    <row r="393" spans="2:17">
      <c r="B393" s="2">
        <v>42817</v>
      </c>
      <c r="C393" s="3">
        <v>29.4</v>
      </c>
      <c r="D393" s="3">
        <v>29.45</v>
      </c>
      <c r="E393" s="3">
        <v>29.3</v>
      </c>
      <c r="F393" s="4">
        <v>29.4</v>
      </c>
      <c r="H393" s="8">
        <f t="shared" si="57"/>
        <v>1</v>
      </c>
      <c r="I393" s="8">
        <f t="shared" si="58"/>
        <v>1</v>
      </c>
      <c r="J393" s="8">
        <f t="shared" si="54"/>
        <v>29.25</v>
      </c>
      <c r="K393">
        <f t="shared" si="59"/>
        <v>29.4</v>
      </c>
      <c r="M393" s="24">
        <f t="shared" si="60"/>
        <v>42817</v>
      </c>
      <c r="N393">
        <f t="shared" si="55"/>
        <v>29.25</v>
      </c>
      <c r="O393" s="25">
        <f t="shared" si="61"/>
        <v>29.4</v>
      </c>
      <c r="P393">
        <f t="shared" si="62"/>
        <v>29</v>
      </c>
      <c r="Q393">
        <f t="shared" si="56"/>
        <v>29.4</v>
      </c>
    </row>
    <row r="394" spans="2:17">
      <c r="B394" s="2">
        <v>42816</v>
      </c>
      <c r="C394" s="3">
        <v>29.2</v>
      </c>
      <c r="D394" s="3">
        <v>29.25</v>
      </c>
      <c r="E394" s="3">
        <v>29</v>
      </c>
      <c r="F394" s="4">
        <v>29.25</v>
      </c>
      <c r="H394" s="8">
        <f t="shared" si="57"/>
        <v>1</v>
      </c>
      <c r="I394" s="8">
        <f t="shared" si="58"/>
        <v>1</v>
      </c>
      <c r="J394" s="8">
        <f t="shared" si="54"/>
        <v>29.2</v>
      </c>
      <c r="K394">
        <f t="shared" si="59"/>
        <v>29.25</v>
      </c>
      <c r="M394" s="24">
        <f t="shared" si="60"/>
        <v>42816</v>
      </c>
      <c r="N394">
        <f t="shared" si="55"/>
        <v>29.2</v>
      </c>
      <c r="O394" s="25">
        <f t="shared" si="61"/>
        <v>29.4</v>
      </c>
      <c r="P394">
        <f t="shared" si="62"/>
        <v>28.5</v>
      </c>
      <c r="Q394">
        <f t="shared" si="56"/>
        <v>29.25</v>
      </c>
    </row>
    <row r="395" spans="2:17">
      <c r="B395" s="2">
        <v>42815</v>
      </c>
      <c r="C395" s="3">
        <v>29</v>
      </c>
      <c r="D395" s="3">
        <v>29.4</v>
      </c>
      <c r="E395" s="3">
        <v>29</v>
      </c>
      <c r="F395" s="4">
        <v>29.2</v>
      </c>
      <c r="H395" s="8">
        <f t="shared" si="57"/>
        <v>1</v>
      </c>
      <c r="I395" s="8">
        <f t="shared" si="58"/>
        <v>1</v>
      </c>
      <c r="J395" s="8">
        <f t="shared" si="54"/>
        <v>29</v>
      </c>
      <c r="K395">
        <f t="shared" si="59"/>
        <v>29.2</v>
      </c>
      <c r="M395" s="24">
        <f t="shared" si="60"/>
        <v>42815</v>
      </c>
      <c r="N395">
        <f t="shared" si="55"/>
        <v>29</v>
      </c>
      <c r="O395" s="25">
        <f t="shared" si="61"/>
        <v>29.8</v>
      </c>
      <c r="P395">
        <f t="shared" si="62"/>
        <v>28.5</v>
      </c>
      <c r="Q395">
        <f t="shared" si="56"/>
        <v>29.2</v>
      </c>
    </row>
    <row r="396" spans="2:17">
      <c r="B396" s="2">
        <v>42814</v>
      </c>
      <c r="C396" s="3">
        <v>29</v>
      </c>
      <c r="D396" s="3">
        <v>29.2</v>
      </c>
      <c r="E396" s="3">
        <v>29</v>
      </c>
      <c r="F396" s="3">
        <v>29</v>
      </c>
      <c r="H396" s="8">
        <f t="shared" si="57"/>
        <v>1</v>
      </c>
      <c r="I396" s="8">
        <f t="shared" si="58"/>
        <v>1</v>
      </c>
      <c r="J396" s="8">
        <f t="shared" si="54"/>
        <v>29</v>
      </c>
      <c r="K396">
        <f t="shared" si="59"/>
        <v>29</v>
      </c>
      <c r="M396" s="24">
        <f t="shared" si="60"/>
        <v>42814</v>
      </c>
      <c r="N396">
        <f t="shared" si="55"/>
        <v>29</v>
      </c>
      <c r="O396" s="25">
        <f t="shared" si="61"/>
        <v>29.8</v>
      </c>
      <c r="P396">
        <f t="shared" si="62"/>
        <v>28.5</v>
      </c>
      <c r="Q396">
        <f t="shared" si="56"/>
        <v>29</v>
      </c>
    </row>
    <row r="397" spans="2:17">
      <c r="B397" s="2">
        <v>42811</v>
      </c>
      <c r="C397" s="3">
        <v>29</v>
      </c>
      <c r="D397" s="3">
        <v>29.1</v>
      </c>
      <c r="E397" s="3">
        <v>28.5</v>
      </c>
      <c r="F397" s="4">
        <v>29</v>
      </c>
      <c r="H397" s="8">
        <f t="shared" si="57"/>
        <v>-1</v>
      </c>
      <c r="I397" s="8">
        <f t="shared" si="58"/>
        <v>1</v>
      </c>
      <c r="J397" s="8">
        <f t="shared" si="54"/>
        <v>29.5</v>
      </c>
      <c r="K397">
        <f t="shared" si="59"/>
        <v>29</v>
      </c>
      <c r="M397" s="24">
        <f t="shared" si="60"/>
        <v>42811</v>
      </c>
      <c r="N397">
        <f t="shared" si="55"/>
        <v>29</v>
      </c>
      <c r="O397" s="25">
        <f t="shared" si="61"/>
        <v>29.8</v>
      </c>
      <c r="P397">
        <f t="shared" si="62"/>
        <v>28.9</v>
      </c>
      <c r="Q397">
        <f t="shared" si="56"/>
        <v>29.5</v>
      </c>
    </row>
    <row r="398" spans="2:17">
      <c r="B398" s="2">
        <v>42810</v>
      </c>
      <c r="C398" s="3">
        <v>29.75</v>
      </c>
      <c r="D398" s="3">
        <v>29.8</v>
      </c>
      <c r="E398" s="3">
        <v>29.4</v>
      </c>
      <c r="F398" s="3">
        <v>29.5</v>
      </c>
      <c r="H398" s="8">
        <f t="shared" si="57"/>
        <v>1</v>
      </c>
      <c r="I398" s="8">
        <f t="shared" si="58"/>
        <v>1</v>
      </c>
      <c r="J398" s="8">
        <f t="shared" si="54"/>
        <v>29.5</v>
      </c>
      <c r="K398">
        <f t="shared" si="59"/>
        <v>29.5</v>
      </c>
      <c r="M398" s="24">
        <f t="shared" si="60"/>
        <v>42810</v>
      </c>
      <c r="N398">
        <f t="shared" si="55"/>
        <v>29.5</v>
      </c>
      <c r="O398" s="25">
        <f t="shared" si="61"/>
        <v>29.75</v>
      </c>
      <c r="P398">
        <f t="shared" si="62"/>
        <v>28.85</v>
      </c>
      <c r="Q398">
        <f t="shared" si="56"/>
        <v>29.5</v>
      </c>
    </row>
    <row r="399" spans="2:17">
      <c r="B399" s="2">
        <v>42809</v>
      </c>
      <c r="C399" s="3">
        <v>29.45</v>
      </c>
      <c r="D399" s="3">
        <v>29.6</v>
      </c>
      <c r="E399" s="3">
        <v>29.35</v>
      </c>
      <c r="F399" s="4">
        <v>29.5</v>
      </c>
      <c r="H399" s="8">
        <f t="shared" si="57"/>
        <v>1</v>
      </c>
      <c r="I399" s="8">
        <f t="shared" si="58"/>
        <v>1</v>
      </c>
      <c r="J399" s="8">
        <f t="shared" si="54"/>
        <v>29.35</v>
      </c>
      <c r="K399">
        <f t="shared" si="59"/>
        <v>29.5</v>
      </c>
      <c r="M399" s="24">
        <f t="shared" si="60"/>
        <v>42809</v>
      </c>
      <c r="N399">
        <f t="shared" si="55"/>
        <v>29.35</v>
      </c>
      <c r="O399" s="25">
        <f t="shared" si="61"/>
        <v>29.75</v>
      </c>
      <c r="P399">
        <f t="shared" si="62"/>
        <v>28.85</v>
      </c>
      <c r="Q399">
        <f t="shared" si="56"/>
        <v>29.5</v>
      </c>
    </row>
    <row r="400" spans="2:17">
      <c r="B400" s="2">
        <v>42808</v>
      </c>
      <c r="C400" s="3">
        <v>29</v>
      </c>
      <c r="D400" s="3">
        <v>29.75</v>
      </c>
      <c r="E400" s="3">
        <v>28.9</v>
      </c>
      <c r="F400" s="4">
        <v>29.35</v>
      </c>
      <c r="H400" s="8">
        <f t="shared" si="57"/>
        <v>1</v>
      </c>
      <c r="I400" s="8">
        <f t="shared" si="58"/>
        <v>1</v>
      </c>
      <c r="J400" s="8">
        <f t="shared" si="54"/>
        <v>28.9</v>
      </c>
      <c r="K400">
        <f t="shared" si="59"/>
        <v>29.35</v>
      </c>
      <c r="M400" s="24">
        <f t="shared" si="60"/>
        <v>42808</v>
      </c>
      <c r="N400">
        <f t="shared" si="55"/>
        <v>28.9</v>
      </c>
      <c r="O400" s="25">
        <f t="shared" si="61"/>
        <v>29.3</v>
      </c>
      <c r="P400">
        <f t="shared" si="62"/>
        <v>28.85</v>
      </c>
      <c r="Q400">
        <f t="shared" si="56"/>
        <v>29.35</v>
      </c>
    </row>
    <row r="401" spans="2:17">
      <c r="B401" s="2">
        <v>42807</v>
      </c>
      <c r="C401" s="3">
        <v>29.15</v>
      </c>
      <c r="D401" s="3">
        <v>29.15</v>
      </c>
      <c r="E401" s="3">
        <v>28.85</v>
      </c>
      <c r="F401" s="4">
        <v>28.9</v>
      </c>
      <c r="H401" s="8">
        <f t="shared" si="57"/>
        <v>-1</v>
      </c>
      <c r="I401" s="8">
        <f t="shared" si="58"/>
        <v>1</v>
      </c>
      <c r="J401" s="8">
        <f t="shared" si="54"/>
        <v>29.2</v>
      </c>
      <c r="K401">
        <f t="shared" si="59"/>
        <v>28.9</v>
      </c>
      <c r="M401" s="24">
        <f t="shared" si="60"/>
        <v>42807</v>
      </c>
      <c r="N401">
        <f t="shared" si="55"/>
        <v>28.9</v>
      </c>
      <c r="O401" s="25">
        <f t="shared" si="61"/>
        <v>29.4</v>
      </c>
      <c r="P401">
        <f t="shared" si="62"/>
        <v>28.85</v>
      </c>
      <c r="Q401">
        <f t="shared" si="56"/>
        <v>29.2</v>
      </c>
    </row>
    <row r="402" spans="2:17">
      <c r="B402" s="2">
        <v>42804</v>
      </c>
      <c r="C402" s="3">
        <v>29.3</v>
      </c>
      <c r="D402" s="3">
        <v>29.3</v>
      </c>
      <c r="E402" s="3">
        <v>28.85</v>
      </c>
      <c r="F402" s="3">
        <v>29.2</v>
      </c>
      <c r="H402" s="8">
        <f t="shared" si="57"/>
        <v>1</v>
      </c>
      <c r="I402" s="8">
        <f t="shared" si="58"/>
        <v>1</v>
      </c>
      <c r="J402" s="8">
        <f t="shared" si="54"/>
        <v>29.2</v>
      </c>
      <c r="K402">
        <f t="shared" si="59"/>
        <v>29.2</v>
      </c>
      <c r="M402" s="24">
        <f t="shared" si="60"/>
        <v>42804</v>
      </c>
      <c r="N402">
        <f t="shared" si="55"/>
        <v>29.2</v>
      </c>
      <c r="O402" s="25">
        <f t="shared" si="61"/>
        <v>29.4</v>
      </c>
      <c r="P402">
        <f t="shared" si="62"/>
        <v>28.95</v>
      </c>
      <c r="Q402">
        <f t="shared" si="56"/>
        <v>29.2</v>
      </c>
    </row>
    <row r="403" spans="2:17">
      <c r="B403" s="2">
        <v>42803</v>
      </c>
      <c r="C403" s="3">
        <v>29.3</v>
      </c>
      <c r="D403" s="3">
        <v>29.3</v>
      </c>
      <c r="E403" s="3">
        <v>29.05</v>
      </c>
      <c r="F403" s="4">
        <v>29.2</v>
      </c>
      <c r="H403" s="8">
        <f t="shared" si="57"/>
        <v>1</v>
      </c>
      <c r="I403" s="8">
        <f t="shared" si="58"/>
        <v>1</v>
      </c>
      <c r="J403" s="8">
        <f t="shared" si="54"/>
        <v>29.15</v>
      </c>
      <c r="K403">
        <f t="shared" si="59"/>
        <v>29.2</v>
      </c>
      <c r="M403" s="24">
        <f t="shared" si="60"/>
        <v>42803</v>
      </c>
      <c r="N403">
        <f t="shared" si="55"/>
        <v>29.15</v>
      </c>
      <c r="O403" s="25">
        <f t="shared" si="61"/>
        <v>29.4</v>
      </c>
      <c r="P403">
        <f t="shared" si="62"/>
        <v>28.75</v>
      </c>
      <c r="Q403">
        <f t="shared" si="56"/>
        <v>29.2</v>
      </c>
    </row>
    <row r="404" spans="2:17">
      <c r="B404" s="2">
        <v>42802</v>
      </c>
      <c r="C404" s="3">
        <v>29.4</v>
      </c>
      <c r="D404" s="3">
        <v>29.4</v>
      </c>
      <c r="E404" s="3">
        <v>29</v>
      </c>
      <c r="F404" s="4">
        <v>29.15</v>
      </c>
      <c r="H404" s="8">
        <f t="shared" si="57"/>
        <v>-1</v>
      </c>
      <c r="I404" s="8">
        <f t="shared" si="58"/>
        <v>1</v>
      </c>
      <c r="J404" s="8">
        <f t="shared" si="54"/>
        <v>29.3</v>
      </c>
      <c r="K404">
        <f t="shared" si="59"/>
        <v>29.15</v>
      </c>
      <c r="M404" s="24">
        <f t="shared" si="60"/>
        <v>42802</v>
      </c>
      <c r="N404">
        <f t="shared" si="55"/>
        <v>29.15</v>
      </c>
      <c r="O404" s="25">
        <f t="shared" si="61"/>
        <v>29.3</v>
      </c>
      <c r="P404">
        <f t="shared" si="62"/>
        <v>28.75</v>
      </c>
      <c r="Q404">
        <f t="shared" si="56"/>
        <v>29.3</v>
      </c>
    </row>
    <row r="405" spans="2:17">
      <c r="B405" s="2">
        <v>42801</v>
      </c>
      <c r="C405" s="3">
        <v>29</v>
      </c>
      <c r="D405" s="3">
        <v>29.3</v>
      </c>
      <c r="E405" s="3">
        <v>28.95</v>
      </c>
      <c r="F405" s="4">
        <v>29.3</v>
      </c>
      <c r="H405" s="8">
        <f t="shared" si="57"/>
        <v>1</v>
      </c>
      <c r="I405" s="8">
        <f t="shared" si="58"/>
        <v>1</v>
      </c>
      <c r="J405" s="8">
        <f t="shared" si="54"/>
        <v>28.9</v>
      </c>
      <c r="K405">
        <f t="shared" si="59"/>
        <v>29.3</v>
      </c>
      <c r="M405" s="24">
        <f t="shared" si="60"/>
        <v>42801</v>
      </c>
      <c r="N405">
        <f t="shared" si="55"/>
        <v>28.9</v>
      </c>
      <c r="O405" s="25">
        <f t="shared" si="61"/>
        <v>29.15</v>
      </c>
      <c r="P405">
        <f t="shared" si="62"/>
        <v>28.7</v>
      </c>
      <c r="Q405">
        <f t="shared" si="56"/>
        <v>29.3</v>
      </c>
    </row>
    <row r="406" spans="2:17">
      <c r="B406" s="2">
        <v>42800</v>
      </c>
      <c r="C406" s="3">
        <v>28.75</v>
      </c>
      <c r="D406" s="3">
        <v>28.95</v>
      </c>
      <c r="E406" s="3">
        <v>28.75</v>
      </c>
      <c r="F406" s="3">
        <v>28.9</v>
      </c>
      <c r="H406" s="8">
        <f t="shared" si="57"/>
        <v>1</v>
      </c>
      <c r="I406" s="8">
        <f t="shared" si="58"/>
        <v>-1</v>
      </c>
      <c r="J406" s="8">
        <f t="shared" si="54"/>
        <v>28.9</v>
      </c>
      <c r="K406">
        <f t="shared" si="59"/>
        <v>28.9</v>
      </c>
      <c r="M406" s="24">
        <f t="shared" si="60"/>
        <v>42800</v>
      </c>
      <c r="N406">
        <f t="shared" si="55"/>
        <v>28.9</v>
      </c>
      <c r="O406" s="25">
        <f t="shared" si="61"/>
        <v>29.4</v>
      </c>
      <c r="P406">
        <f t="shared" si="62"/>
        <v>28.7</v>
      </c>
      <c r="Q406">
        <f t="shared" si="56"/>
        <v>28.9</v>
      </c>
    </row>
    <row r="407" spans="2:17">
      <c r="B407" s="2">
        <v>42797</v>
      </c>
      <c r="C407" s="3">
        <v>29</v>
      </c>
      <c r="D407" s="3">
        <v>29</v>
      </c>
      <c r="E407" s="3">
        <v>28.8</v>
      </c>
      <c r="F407" s="4">
        <v>28.9</v>
      </c>
      <c r="H407" s="8">
        <f t="shared" si="57"/>
        <v>1</v>
      </c>
      <c r="I407" s="8">
        <f t="shared" si="58"/>
        <v>-1</v>
      </c>
      <c r="J407" s="8">
        <f t="shared" si="54"/>
        <v>28.8</v>
      </c>
      <c r="K407">
        <f t="shared" si="59"/>
        <v>28.9</v>
      </c>
      <c r="M407" s="24">
        <f t="shared" si="60"/>
        <v>42797</v>
      </c>
      <c r="N407">
        <f t="shared" si="55"/>
        <v>28.9</v>
      </c>
      <c r="O407" s="25">
        <f t="shared" si="61"/>
        <v>29.4</v>
      </c>
      <c r="P407">
        <f t="shared" si="62"/>
        <v>28.7</v>
      </c>
      <c r="Q407">
        <f t="shared" si="56"/>
        <v>28.8</v>
      </c>
    </row>
    <row r="408" spans="2:17">
      <c r="B408" s="2">
        <v>42796</v>
      </c>
      <c r="C408" s="3">
        <v>29.1</v>
      </c>
      <c r="D408" s="3">
        <v>29.15</v>
      </c>
      <c r="E408" s="3">
        <v>28.7</v>
      </c>
      <c r="F408" s="4">
        <v>28.8</v>
      </c>
      <c r="H408" s="8">
        <f t="shared" si="57"/>
        <v>-1</v>
      </c>
      <c r="I408" s="8">
        <f t="shared" si="58"/>
        <v>-1</v>
      </c>
      <c r="J408" s="8">
        <f t="shared" si="54"/>
        <v>28.85</v>
      </c>
      <c r="K408">
        <f t="shared" si="59"/>
        <v>28.8</v>
      </c>
      <c r="M408" s="24">
        <f t="shared" si="60"/>
        <v>42796</v>
      </c>
      <c r="N408">
        <f t="shared" si="55"/>
        <v>28.85</v>
      </c>
      <c r="O408" s="25">
        <f t="shared" si="61"/>
        <v>29.6</v>
      </c>
      <c r="P408">
        <f t="shared" si="62"/>
        <v>28.85</v>
      </c>
      <c r="Q408">
        <f t="shared" si="56"/>
        <v>28.8</v>
      </c>
    </row>
    <row r="409" spans="2:17">
      <c r="B409" s="2">
        <v>42795</v>
      </c>
      <c r="C409" s="3">
        <v>29.25</v>
      </c>
      <c r="D409" s="3">
        <v>29.4</v>
      </c>
      <c r="E409" s="3">
        <v>28.85</v>
      </c>
      <c r="F409" s="4">
        <v>28.85</v>
      </c>
      <c r="H409" s="8">
        <f t="shared" si="57"/>
        <v>-1</v>
      </c>
      <c r="I409" s="8">
        <f t="shared" si="58"/>
        <v>-1</v>
      </c>
      <c r="J409" s="8">
        <f t="shared" si="54"/>
        <v>29.2</v>
      </c>
      <c r="K409">
        <f t="shared" si="59"/>
        <v>28.85</v>
      </c>
      <c r="M409" s="24">
        <f t="shared" si="60"/>
        <v>42795</v>
      </c>
      <c r="N409">
        <f t="shared" si="55"/>
        <v>29.2</v>
      </c>
      <c r="O409" s="25">
        <f t="shared" si="61"/>
        <v>29.85</v>
      </c>
      <c r="P409">
        <f t="shared" si="62"/>
        <v>29.2</v>
      </c>
      <c r="Q409">
        <f t="shared" si="56"/>
        <v>28.85</v>
      </c>
    </row>
    <row r="410" spans="2:17">
      <c r="B410" s="2">
        <v>42790</v>
      </c>
      <c r="C410" s="3">
        <v>29.2</v>
      </c>
      <c r="D410" s="3">
        <v>29.4</v>
      </c>
      <c r="E410" s="3">
        <v>29.2</v>
      </c>
      <c r="F410" s="3">
        <v>29.2</v>
      </c>
      <c r="H410" s="8">
        <f t="shared" si="57"/>
        <v>1</v>
      </c>
      <c r="I410" s="8">
        <f t="shared" si="58"/>
        <v>1</v>
      </c>
      <c r="J410" s="8">
        <f t="shared" si="54"/>
        <v>29.2</v>
      </c>
      <c r="K410">
        <f t="shared" si="59"/>
        <v>29.2</v>
      </c>
      <c r="M410" s="24">
        <f t="shared" si="60"/>
        <v>42790</v>
      </c>
      <c r="N410">
        <f t="shared" si="55"/>
        <v>29.2</v>
      </c>
      <c r="O410" s="25">
        <f t="shared" si="61"/>
        <v>30.35</v>
      </c>
      <c r="P410">
        <f t="shared" si="62"/>
        <v>29.2</v>
      </c>
      <c r="Q410">
        <f t="shared" si="56"/>
        <v>29.2</v>
      </c>
    </row>
    <row r="411" spans="2:17">
      <c r="B411" s="2">
        <v>42789</v>
      </c>
      <c r="C411" s="3">
        <v>29.5</v>
      </c>
      <c r="D411" s="3">
        <v>29.6</v>
      </c>
      <c r="E411" s="3">
        <v>29.2</v>
      </c>
      <c r="F411" s="4">
        <v>29.2</v>
      </c>
      <c r="H411" s="8">
        <f t="shared" si="57"/>
        <v>-1</v>
      </c>
      <c r="I411" s="8">
        <f t="shared" si="58"/>
        <v>1</v>
      </c>
      <c r="J411" s="8">
        <f t="shared" si="54"/>
        <v>29.5</v>
      </c>
      <c r="K411">
        <f t="shared" si="59"/>
        <v>29.2</v>
      </c>
      <c r="M411" s="24">
        <f t="shared" si="60"/>
        <v>42789</v>
      </c>
      <c r="N411">
        <f t="shared" si="55"/>
        <v>29.2</v>
      </c>
      <c r="O411" s="25">
        <f t="shared" si="61"/>
        <v>30.35</v>
      </c>
      <c r="P411">
        <f t="shared" si="62"/>
        <v>28.8</v>
      </c>
      <c r="Q411">
        <f t="shared" si="56"/>
        <v>29.5</v>
      </c>
    </row>
    <row r="412" spans="2:17">
      <c r="B412" s="2">
        <v>42788</v>
      </c>
      <c r="C412" s="3">
        <v>29.85</v>
      </c>
      <c r="D412" s="3">
        <v>29.85</v>
      </c>
      <c r="E412" s="3">
        <v>29.45</v>
      </c>
      <c r="F412" s="4">
        <v>29.5</v>
      </c>
      <c r="H412" s="8">
        <f t="shared" si="57"/>
        <v>-1</v>
      </c>
      <c r="I412" s="8">
        <f t="shared" si="58"/>
        <v>1</v>
      </c>
      <c r="J412" s="8">
        <f t="shared" si="54"/>
        <v>29.55</v>
      </c>
      <c r="K412">
        <f t="shared" si="59"/>
        <v>29.5</v>
      </c>
      <c r="M412" s="24">
        <f t="shared" si="60"/>
        <v>42788</v>
      </c>
      <c r="N412">
        <f t="shared" si="55"/>
        <v>29.5</v>
      </c>
      <c r="O412" s="25">
        <f t="shared" si="61"/>
        <v>30.35</v>
      </c>
      <c r="P412">
        <f t="shared" si="62"/>
        <v>28.6</v>
      </c>
      <c r="Q412">
        <f t="shared" si="56"/>
        <v>29.55</v>
      </c>
    </row>
    <row r="413" spans="2:17">
      <c r="B413" s="2">
        <v>42787</v>
      </c>
      <c r="C413" s="3">
        <v>29.8</v>
      </c>
      <c r="D413" s="3">
        <v>30.35</v>
      </c>
      <c r="E413" s="3">
        <v>29.4</v>
      </c>
      <c r="F413" s="4">
        <v>29.55</v>
      </c>
      <c r="H413" s="8">
        <f t="shared" si="57"/>
        <v>1</v>
      </c>
      <c r="I413" s="8">
        <f t="shared" si="58"/>
        <v>1</v>
      </c>
      <c r="J413" s="8">
        <f t="shared" si="54"/>
        <v>29.1</v>
      </c>
      <c r="K413">
        <f t="shared" si="59"/>
        <v>29.55</v>
      </c>
      <c r="M413" s="24">
        <f t="shared" si="60"/>
        <v>42787</v>
      </c>
      <c r="N413">
        <f t="shared" si="55"/>
        <v>29.1</v>
      </c>
      <c r="O413" s="25">
        <f t="shared" si="61"/>
        <v>29.2</v>
      </c>
      <c r="P413">
        <f t="shared" si="62"/>
        <v>28.6</v>
      </c>
      <c r="Q413">
        <f t="shared" si="56"/>
        <v>29.55</v>
      </c>
    </row>
    <row r="414" spans="2:17">
      <c r="B414" s="2">
        <v>42786</v>
      </c>
      <c r="C414" s="3">
        <v>28.85</v>
      </c>
      <c r="D414" s="3">
        <v>29.2</v>
      </c>
      <c r="E414" s="3">
        <v>28.8</v>
      </c>
      <c r="F414" s="4">
        <v>29.1</v>
      </c>
      <c r="H414" s="8">
        <f t="shared" si="57"/>
        <v>1</v>
      </c>
      <c r="I414" s="8">
        <f t="shared" si="58"/>
        <v>1</v>
      </c>
      <c r="J414" s="8">
        <f t="shared" si="54"/>
        <v>28.8</v>
      </c>
      <c r="K414">
        <f t="shared" si="59"/>
        <v>29.1</v>
      </c>
      <c r="M414" s="24">
        <f t="shared" si="60"/>
        <v>42786</v>
      </c>
      <c r="N414">
        <f t="shared" si="55"/>
        <v>28.8</v>
      </c>
      <c r="O414" s="25">
        <f t="shared" si="61"/>
        <v>28.95</v>
      </c>
      <c r="P414">
        <f t="shared" si="62"/>
        <v>28.6</v>
      </c>
      <c r="Q414">
        <f t="shared" si="56"/>
        <v>29.1</v>
      </c>
    </row>
    <row r="415" spans="2:17">
      <c r="B415" s="2">
        <v>42784</v>
      </c>
      <c r="C415" s="3">
        <v>28.8</v>
      </c>
      <c r="D415" s="3">
        <v>28.9</v>
      </c>
      <c r="E415" s="3">
        <v>28.6</v>
      </c>
      <c r="F415" s="3">
        <v>28.8</v>
      </c>
      <c r="H415" s="8">
        <f t="shared" si="57"/>
        <v>1</v>
      </c>
      <c r="I415" s="8">
        <f t="shared" si="58"/>
        <v>-1</v>
      </c>
      <c r="J415" s="8">
        <f t="shared" si="54"/>
        <v>28.8</v>
      </c>
      <c r="K415">
        <f t="shared" si="59"/>
        <v>28.8</v>
      </c>
      <c r="M415" s="24">
        <f t="shared" si="60"/>
        <v>42784</v>
      </c>
      <c r="N415">
        <f t="shared" si="55"/>
        <v>28.8</v>
      </c>
      <c r="O415" s="25">
        <f t="shared" si="61"/>
        <v>29.05</v>
      </c>
      <c r="P415">
        <f t="shared" si="62"/>
        <v>28.6</v>
      </c>
      <c r="Q415">
        <f t="shared" si="56"/>
        <v>28.8</v>
      </c>
    </row>
    <row r="416" spans="2:17">
      <c r="B416" s="2">
        <v>42783</v>
      </c>
      <c r="C416" s="3">
        <v>28.9</v>
      </c>
      <c r="D416" s="3">
        <v>28.95</v>
      </c>
      <c r="E416" s="3">
        <v>28.6</v>
      </c>
      <c r="F416" s="4">
        <v>28.8</v>
      </c>
      <c r="H416" s="8">
        <f t="shared" si="57"/>
        <v>1</v>
      </c>
      <c r="I416" s="8">
        <f t="shared" si="58"/>
        <v>-1</v>
      </c>
      <c r="J416" s="8">
        <f t="shared" si="54"/>
        <v>28.7</v>
      </c>
      <c r="K416">
        <f t="shared" si="59"/>
        <v>28.8</v>
      </c>
      <c r="M416" s="24">
        <f t="shared" si="60"/>
        <v>42783</v>
      </c>
      <c r="N416">
        <f t="shared" si="55"/>
        <v>28.8</v>
      </c>
      <c r="O416" s="25">
        <f t="shared" si="61"/>
        <v>29.2</v>
      </c>
      <c r="P416">
        <f t="shared" si="62"/>
        <v>28.65</v>
      </c>
      <c r="Q416">
        <f t="shared" si="56"/>
        <v>28.7</v>
      </c>
    </row>
    <row r="417" spans="2:17">
      <c r="B417" s="2">
        <v>42782</v>
      </c>
      <c r="C417" s="3">
        <v>28.8</v>
      </c>
      <c r="D417" s="3">
        <v>28.8</v>
      </c>
      <c r="E417" s="3">
        <v>28.65</v>
      </c>
      <c r="F417" s="4">
        <v>28.7</v>
      </c>
      <c r="H417" s="8">
        <f t="shared" si="57"/>
        <v>-1</v>
      </c>
      <c r="I417" s="8">
        <f t="shared" si="58"/>
        <v>-1</v>
      </c>
      <c r="J417" s="8">
        <f t="shared" si="54"/>
        <v>28.8</v>
      </c>
      <c r="K417">
        <f t="shared" si="59"/>
        <v>28.7</v>
      </c>
      <c r="M417" s="24">
        <f t="shared" si="60"/>
        <v>42782</v>
      </c>
      <c r="N417">
        <f t="shared" si="55"/>
        <v>28.8</v>
      </c>
      <c r="O417" s="25">
        <f t="shared" si="61"/>
        <v>29.35</v>
      </c>
      <c r="P417">
        <f t="shared" si="62"/>
        <v>28.75</v>
      </c>
      <c r="Q417">
        <f t="shared" si="56"/>
        <v>28.7</v>
      </c>
    </row>
    <row r="418" spans="2:17">
      <c r="B418" s="2">
        <v>42781</v>
      </c>
      <c r="C418" s="3">
        <v>29.05</v>
      </c>
      <c r="D418" s="3">
        <v>29.05</v>
      </c>
      <c r="E418" s="3">
        <v>28.75</v>
      </c>
      <c r="F418" s="4">
        <v>28.8</v>
      </c>
      <c r="H418" s="8">
        <f t="shared" si="57"/>
        <v>-1</v>
      </c>
      <c r="I418" s="8">
        <f t="shared" si="58"/>
        <v>-1</v>
      </c>
      <c r="J418" s="8">
        <f t="shared" si="54"/>
        <v>29</v>
      </c>
      <c r="K418">
        <f t="shared" si="59"/>
        <v>28.8</v>
      </c>
      <c r="M418" s="24">
        <f t="shared" si="60"/>
        <v>42781</v>
      </c>
      <c r="N418">
        <f t="shared" si="55"/>
        <v>29</v>
      </c>
      <c r="O418" s="25">
        <f t="shared" si="61"/>
        <v>29.7</v>
      </c>
      <c r="P418">
        <f t="shared" si="62"/>
        <v>28.85</v>
      </c>
      <c r="Q418">
        <f t="shared" si="56"/>
        <v>28.8</v>
      </c>
    </row>
    <row r="419" spans="2:17">
      <c r="B419" s="2">
        <v>42780</v>
      </c>
      <c r="C419" s="3">
        <v>29.2</v>
      </c>
      <c r="D419" s="3">
        <v>29.2</v>
      </c>
      <c r="E419" s="3">
        <v>28.85</v>
      </c>
      <c r="F419" s="4">
        <v>29</v>
      </c>
      <c r="H419" s="8">
        <f t="shared" si="57"/>
        <v>-1</v>
      </c>
      <c r="I419" s="8">
        <f t="shared" si="58"/>
        <v>-1</v>
      </c>
      <c r="J419" s="8">
        <f t="shared" si="54"/>
        <v>29.1</v>
      </c>
      <c r="K419">
        <f t="shared" si="59"/>
        <v>29</v>
      </c>
      <c r="M419" s="24">
        <f t="shared" si="60"/>
        <v>42780</v>
      </c>
      <c r="N419">
        <f t="shared" si="55"/>
        <v>29.1</v>
      </c>
      <c r="O419" s="25">
        <f t="shared" si="61"/>
        <v>29.7</v>
      </c>
      <c r="P419">
        <f t="shared" si="62"/>
        <v>28.65</v>
      </c>
      <c r="Q419">
        <f t="shared" si="56"/>
        <v>29</v>
      </c>
    </row>
    <row r="420" spans="2:17">
      <c r="B420" s="2">
        <v>42779</v>
      </c>
      <c r="C420" s="3">
        <v>29.35</v>
      </c>
      <c r="D420" s="3">
        <v>29.35</v>
      </c>
      <c r="E420" s="3">
        <v>28.85</v>
      </c>
      <c r="F420" s="4">
        <v>29.1</v>
      </c>
      <c r="H420" s="8">
        <f t="shared" si="57"/>
        <v>1</v>
      </c>
      <c r="I420" s="8">
        <f t="shared" si="58"/>
        <v>-1</v>
      </c>
      <c r="J420" s="8">
        <f t="shared" si="54"/>
        <v>29</v>
      </c>
      <c r="K420">
        <f t="shared" si="59"/>
        <v>29.1</v>
      </c>
      <c r="M420" s="24">
        <f t="shared" si="60"/>
        <v>42779</v>
      </c>
      <c r="N420">
        <f t="shared" si="55"/>
        <v>29.1</v>
      </c>
      <c r="O420" s="25">
        <f t="shared" si="61"/>
        <v>29.7</v>
      </c>
      <c r="P420">
        <f t="shared" si="62"/>
        <v>28.6</v>
      </c>
      <c r="Q420">
        <f t="shared" si="56"/>
        <v>29</v>
      </c>
    </row>
    <row r="421" spans="2:17">
      <c r="B421" s="2">
        <v>42776</v>
      </c>
      <c r="C421" s="3">
        <v>29.55</v>
      </c>
      <c r="D421" s="3">
        <v>29.7</v>
      </c>
      <c r="E421" s="3">
        <v>29</v>
      </c>
      <c r="F421" s="4">
        <v>29</v>
      </c>
      <c r="H421" s="8">
        <f t="shared" si="57"/>
        <v>1</v>
      </c>
      <c r="I421" s="8">
        <f t="shared" si="58"/>
        <v>-1</v>
      </c>
      <c r="J421" s="8">
        <f t="shared" si="54"/>
        <v>28.9</v>
      </c>
      <c r="K421">
        <f t="shared" si="59"/>
        <v>29</v>
      </c>
      <c r="M421" s="24">
        <f t="shared" si="60"/>
        <v>42776</v>
      </c>
      <c r="N421">
        <f t="shared" si="55"/>
        <v>29</v>
      </c>
      <c r="O421" s="25">
        <f t="shared" si="61"/>
        <v>29.1</v>
      </c>
      <c r="P421">
        <f t="shared" si="62"/>
        <v>28.6</v>
      </c>
      <c r="Q421">
        <f t="shared" si="56"/>
        <v>28.9</v>
      </c>
    </row>
    <row r="422" spans="2:17">
      <c r="B422" s="2">
        <v>42775</v>
      </c>
      <c r="C422" s="3">
        <v>28.75</v>
      </c>
      <c r="D422" s="3">
        <v>29</v>
      </c>
      <c r="E422" s="3">
        <v>28.65</v>
      </c>
      <c r="F422" s="4">
        <v>28.9</v>
      </c>
      <c r="H422" s="8">
        <f t="shared" si="57"/>
        <v>1</v>
      </c>
      <c r="I422" s="8">
        <f t="shared" si="58"/>
        <v>-1</v>
      </c>
      <c r="J422" s="8">
        <f t="shared" si="54"/>
        <v>28.7</v>
      </c>
      <c r="K422">
        <f t="shared" si="59"/>
        <v>28.9</v>
      </c>
      <c r="M422" s="24">
        <f t="shared" si="60"/>
        <v>42775</v>
      </c>
      <c r="N422">
        <f t="shared" si="55"/>
        <v>28.9</v>
      </c>
      <c r="O422" s="25">
        <f t="shared" si="61"/>
        <v>29.15</v>
      </c>
      <c r="P422">
        <f t="shared" si="62"/>
        <v>28.6</v>
      </c>
      <c r="Q422">
        <f t="shared" si="56"/>
        <v>28.7</v>
      </c>
    </row>
    <row r="423" spans="2:17">
      <c r="B423" s="2">
        <v>42774</v>
      </c>
      <c r="C423" s="3">
        <v>28.9</v>
      </c>
      <c r="D423" s="3">
        <v>28.9</v>
      </c>
      <c r="E423" s="3">
        <v>28.6</v>
      </c>
      <c r="F423" s="4">
        <v>28.7</v>
      </c>
      <c r="H423" s="8">
        <f t="shared" si="57"/>
        <v>-1</v>
      </c>
      <c r="I423" s="8">
        <f t="shared" si="58"/>
        <v>-1</v>
      </c>
      <c r="J423" s="8">
        <f t="shared" si="54"/>
        <v>28.75</v>
      </c>
      <c r="K423">
        <f t="shared" si="59"/>
        <v>28.7</v>
      </c>
      <c r="M423" s="24">
        <f t="shared" si="60"/>
        <v>42774</v>
      </c>
      <c r="N423">
        <f t="shared" si="55"/>
        <v>28.75</v>
      </c>
      <c r="O423" s="25">
        <f t="shared" si="61"/>
        <v>29.15</v>
      </c>
      <c r="P423">
        <f t="shared" si="62"/>
        <v>28.5</v>
      </c>
      <c r="Q423">
        <f t="shared" si="56"/>
        <v>28.7</v>
      </c>
    </row>
    <row r="424" spans="2:17">
      <c r="B424" s="2">
        <v>42773</v>
      </c>
      <c r="C424" s="3">
        <v>29.05</v>
      </c>
      <c r="D424" s="3">
        <v>29.1</v>
      </c>
      <c r="E424" s="3">
        <v>28.75</v>
      </c>
      <c r="F424" s="4">
        <v>28.75</v>
      </c>
      <c r="H424" s="8">
        <f t="shared" si="57"/>
        <v>-1</v>
      </c>
      <c r="I424" s="8">
        <f t="shared" si="58"/>
        <v>-1</v>
      </c>
      <c r="J424" s="8">
        <f t="shared" si="54"/>
        <v>29.05</v>
      </c>
      <c r="K424">
        <f t="shared" si="59"/>
        <v>28.75</v>
      </c>
      <c r="M424" s="24">
        <f t="shared" si="60"/>
        <v>42773</v>
      </c>
      <c r="N424">
        <f t="shared" si="55"/>
        <v>29.05</v>
      </c>
      <c r="O424" s="25">
        <f t="shared" si="61"/>
        <v>29.15</v>
      </c>
      <c r="P424">
        <f t="shared" si="62"/>
        <v>28.5</v>
      </c>
      <c r="Q424">
        <f t="shared" si="56"/>
        <v>28.75</v>
      </c>
    </row>
    <row r="425" spans="2:17">
      <c r="B425" s="2">
        <v>42772</v>
      </c>
      <c r="C425" s="3">
        <v>28.9</v>
      </c>
      <c r="D425" s="3">
        <v>29.15</v>
      </c>
      <c r="E425" s="3">
        <v>28.7</v>
      </c>
      <c r="F425" s="4">
        <v>29.05</v>
      </c>
      <c r="H425" s="8">
        <f t="shared" si="57"/>
        <v>1</v>
      </c>
      <c r="I425" s="8">
        <f t="shared" si="58"/>
        <v>-1</v>
      </c>
      <c r="J425" s="8">
        <f t="shared" si="54"/>
        <v>28.7</v>
      </c>
      <c r="K425">
        <f t="shared" si="59"/>
        <v>29.05</v>
      </c>
      <c r="M425" s="24">
        <f t="shared" si="60"/>
        <v>42772</v>
      </c>
      <c r="N425">
        <f t="shared" si="55"/>
        <v>29.05</v>
      </c>
      <c r="O425" s="25">
        <f t="shared" si="61"/>
        <v>29.3</v>
      </c>
      <c r="P425">
        <f t="shared" si="62"/>
        <v>28.5</v>
      </c>
      <c r="Q425">
        <f t="shared" si="56"/>
        <v>28.7</v>
      </c>
    </row>
    <row r="426" spans="2:17">
      <c r="B426" s="2">
        <v>42769</v>
      </c>
      <c r="C426" s="3">
        <v>28.5</v>
      </c>
      <c r="D426" s="3">
        <v>28.95</v>
      </c>
      <c r="E426" s="3">
        <v>28.5</v>
      </c>
      <c r="F426" s="4">
        <v>28.7</v>
      </c>
      <c r="H426" s="8">
        <f t="shared" si="57"/>
        <v>1</v>
      </c>
      <c r="I426" s="8">
        <f t="shared" si="58"/>
        <v>-1</v>
      </c>
      <c r="J426" s="8">
        <f t="shared" si="54"/>
        <v>28.5</v>
      </c>
      <c r="K426">
        <f t="shared" si="59"/>
        <v>28.7</v>
      </c>
      <c r="M426" s="24">
        <f t="shared" si="60"/>
        <v>42769</v>
      </c>
      <c r="N426">
        <f t="shared" si="55"/>
        <v>28.7</v>
      </c>
      <c r="O426" s="25">
        <f t="shared" si="61"/>
        <v>29.4</v>
      </c>
      <c r="P426">
        <f t="shared" si="62"/>
        <v>28.5</v>
      </c>
      <c r="Q426">
        <f t="shared" si="56"/>
        <v>28.5</v>
      </c>
    </row>
    <row r="427" spans="2:17">
      <c r="B427" s="2">
        <v>42768</v>
      </c>
      <c r="C427" s="3">
        <v>29</v>
      </c>
      <c r="D427" s="3">
        <v>29</v>
      </c>
      <c r="E427" s="3">
        <v>28.5</v>
      </c>
      <c r="F427" s="4">
        <v>28.5</v>
      </c>
      <c r="H427" s="8">
        <f t="shared" si="57"/>
        <v>-1</v>
      </c>
      <c r="I427" s="8">
        <f t="shared" si="58"/>
        <v>-1</v>
      </c>
      <c r="J427" s="8">
        <f t="shared" si="54"/>
        <v>28.75</v>
      </c>
      <c r="K427">
        <f t="shared" si="59"/>
        <v>28.5</v>
      </c>
      <c r="M427" s="24">
        <f t="shared" si="60"/>
        <v>42768</v>
      </c>
      <c r="N427">
        <f t="shared" si="55"/>
        <v>28.75</v>
      </c>
      <c r="O427" s="25">
        <f t="shared" si="61"/>
        <v>29.4</v>
      </c>
      <c r="P427">
        <f t="shared" si="62"/>
        <v>28.75</v>
      </c>
      <c r="Q427">
        <f t="shared" si="56"/>
        <v>28.5</v>
      </c>
    </row>
    <row r="428" spans="2:17">
      <c r="B428" s="2">
        <v>42759</v>
      </c>
      <c r="C428" s="3">
        <v>29.3</v>
      </c>
      <c r="D428" s="3">
        <v>29.3</v>
      </c>
      <c r="E428" s="3">
        <v>28.75</v>
      </c>
      <c r="F428" s="4">
        <v>28.75</v>
      </c>
      <c r="H428" s="8">
        <f t="shared" si="57"/>
        <v>-1</v>
      </c>
      <c r="I428" s="8">
        <f t="shared" si="58"/>
        <v>-1</v>
      </c>
      <c r="J428" s="8">
        <f t="shared" si="54"/>
        <v>29.05</v>
      </c>
      <c r="K428">
        <f t="shared" si="59"/>
        <v>28.75</v>
      </c>
      <c r="M428" s="24">
        <f t="shared" si="60"/>
        <v>42759</v>
      </c>
      <c r="N428">
        <f t="shared" si="55"/>
        <v>29.05</v>
      </c>
      <c r="O428" s="25">
        <f t="shared" si="61"/>
        <v>29.55</v>
      </c>
      <c r="P428">
        <f t="shared" si="62"/>
        <v>29</v>
      </c>
      <c r="Q428">
        <f t="shared" si="56"/>
        <v>28.75</v>
      </c>
    </row>
    <row r="429" spans="2:17">
      <c r="B429" s="2">
        <v>42758</v>
      </c>
      <c r="C429" s="3">
        <v>29.4</v>
      </c>
      <c r="D429" s="3">
        <v>29.4</v>
      </c>
      <c r="E429" s="3">
        <v>29</v>
      </c>
      <c r="F429" s="4">
        <v>29.05</v>
      </c>
      <c r="H429" s="8">
        <f t="shared" si="57"/>
        <v>-1</v>
      </c>
      <c r="I429" s="8">
        <f t="shared" si="58"/>
        <v>-1</v>
      </c>
      <c r="J429" s="8">
        <f t="shared" si="54"/>
        <v>29.15</v>
      </c>
      <c r="K429">
        <f t="shared" si="59"/>
        <v>29.05</v>
      </c>
      <c r="M429" s="24">
        <f t="shared" si="60"/>
        <v>42758</v>
      </c>
      <c r="N429">
        <f t="shared" si="55"/>
        <v>29.15</v>
      </c>
      <c r="O429" s="25">
        <f t="shared" si="61"/>
        <v>29.95</v>
      </c>
      <c r="P429">
        <f t="shared" si="62"/>
        <v>29.1</v>
      </c>
      <c r="Q429">
        <f t="shared" si="56"/>
        <v>29.05</v>
      </c>
    </row>
    <row r="430" spans="2:17">
      <c r="B430" s="2">
        <v>42755</v>
      </c>
      <c r="C430" s="3">
        <v>29.2</v>
      </c>
      <c r="D430" s="3">
        <v>29.3</v>
      </c>
      <c r="E430" s="3">
        <v>29.1</v>
      </c>
      <c r="F430" s="3">
        <v>29.15</v>
      </c>
      <c r="H430" s="8">
        <f t="shared" si="57"/>
        <v>1</v>
      </c>
      <c r="I430" s="8">
        <f t="shared" si="58"/>
        <v>1</v>
      </c>
      <c r="J430" s="8">
        <f t="shared" si="54"/>
        <v>0</v>
      </c>
      <c r="K430">
        <f t="shared" si="59"/>
        <v>29.15</v>
      </c>
      <c r="M430" s="24">
        <f t="shared" si="60"/>
        <v>42755</v>
      </c>
      <c r="N430">
        <f t="shared" si="55"/>
        <v>0</v>
      </c>
      <c r="O430" s="25">
        <f t="shared" si="61"/>
        <v>29.95</v>
      </c>
      <c r="P430">
        <f t="shared" si="62"/>
        <v>29.1</v>
      </c>
      <c r="Q430">
        <f t="shared" si="56"/>
        <v>29.15</v>
      </c>
    </row>
    <row r="431" spans="2:6">
      <c r="B431" s="2">
        <v>42754</v>
      </c>
      <c r="C431" s="3">
        <v>29.55</v>
      </c>
      <c r="D431" s="3">
        <v>29.55</v>
      </c>
      <c r="E431" s="3">
        <v>29.15</v>
      </c>
      <c r="F431" s="4">
        <v>29.15</v>
      </c>
    </row>
    <row r="432" spans="2:6">
      <c r="B432" s="2">
        <v>42753</v>
      </c>
      <c r="C432" s="3">
        <v>29.4</v>
      </c>
      <c r="D432" s="3">
        <v>29.95</v>
      </c>
      <c r="E432" s="3">
        <v>29.4</v>
      </c>
      <c r="F432" s="4">
        <v>29.55</v>
      </c>
    </row>
    <row r="433" spans="2:6">
      <c r="B433" s="2">
        <v>42752</v>
      </c>
      <c r="C433" s="3">
        <v>29.25</v>
      </c>
      <c r="D433" s="3">
        <v>29.4</v>
      </c>
      <c r="E433" s="3">
        <v>29.1</v>
      </c>
      <c r="F433" s="4">
        <v>29.2</v>
      </c>
    </row>
    <row r="434" spans="2:6">
      <c r="B434" s="2">
        <v>42751</v>
      </c>
      <c r="C434" s="3">
        <v>29.6</v>
      </c>
      <c r="D434" s="3">
        <v>29.6</v>
      </c>
      <c r="E434" s="3">
        <v>29.2</v>
      </c>
      <c r="F434" s="4">
        <v>29.25</v>
      </c>
    </row>
    <row r="435" spans="2:6">
      <c r="B435" s="2">
        <v>42748</v>
      </c>
      <c r="C435" s="3">
        <v>29.7</v>
      </c>
      <c r="D435" s="3">
        <v>29.9</v>
      </c>
      <c r="E435" s="3">
        <v>29.25</v>
      </c>
      <c r="F435" s="4">
        <v>29.35</v>
      </c>
    </row>
    <row r="436" spans="2:6">
      <c r="B436" s="2">
        <v>42747</v>
      </c>
      <c r="C436" s="3">
        <v>29.35</v>
      </c>
      <c r="D436" s="3">
        <v>29.7</v>
      </c>
      <c r="E436" s="3">
        <v>29.2</v>
      </c>
      <c r="F436" s="4">
        <v>29.55</v>
      </c>
    </row>
    <row r="437" spans="2:6">
      <c r="B437" s="2">
        <v>42746</v>
      </c>
      <c r="C437" s="3">
        <v>29.2</v>
      </c>
      <c r="D437" s="3">
        <v>29.3</v>
      </c>
      <c r="E437" s="3">
        <v>28.95</v>
      </c>
      <c r="F437" s="3">
        <v>29.15</v>
      </c>
    </row>
    <row r="438" spans="2:6">
      <c r="B438" s="2">
        <v>42745</v>
      </c>
      <c r="C438" s="3">
        <v>29.35</v>
      </c>
      <c r="D438" s="3">
        <v>29.4</v>
      </c>
      <c r="E438" s="3">
        <v>28.7</v>
      </c>
      <c r="F438" s="4">
        <v>29.15</v>
      </c>
    </row>
    <row r="439" spans="2:6">
      <c r="B439" s="2">
        <v>42744</v>
      </c>
      <c r="C439" s="3">
        <v>29.75</v>
      </c>
      <c r="D439" s="3">
        <v>29.75</v>
      </c>
      <c r="E439" s="3">
        <v>29.3</v>
      </c>
      <c r="F439" s="4">
        <v>29.35</v>
      </c>
    </row>
    <row r="440" spans="2:6">
      <c r="B440" s="2">
        <v>42741</v>
      </c>
      <c r="C440" s="3">
        <v>29.35</v>
      </c>
      <c r="D440" s="3">
        <v>29.5</v>
      </c>
      <c r="E440" s="3">
        <v>29.35</v>
      </c>
      <c r="F440" s="4">
        <v>29.5</v>
      </c>
    </row>
    <row r="441" spans="2:6">
      <c r="B441" s="2">
        <v>42740</v>
      </c>
      <c r="C441" s="3">
        <v>29.6</v>
      </c>
      <c r="D441" s="3">
        <v>29.6</v>
      </c>
      <c r="E441" s="3">
        <v>29.3</v>
      </c>
      <c r="F441" s="3">
        <v>29.35</v>
      </c>
    </row>
    <row r="442" spans="2:6">
      <c r="B442" s="2">
        <v>42739</v>
      </c>
      <c r="C442" s="3">
        <v>29.6</v>
      </c>
      <c r="D442" s="3">
        <v>29.65</v>
      </c>
      <c r="E442" s="3">
        <v>29.25</v>
      </c>
      <c r="F442" s="4">
        <v>29.35</v>
      </c>
    </row>
  </sheetData>
  <mergeCells count="2">
    <mergeCell ref="H2:K2"/>
    <mergeCell ref="M2:Q2"/>
  </mergeCells>
  <hyperlinks>
    <hyperlink ref="C1" r:id="rId2" display="https://www.cnyes.com/twstock/ps_historyprice/6180.htm"/>
  </hyperlink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42"/>
  <sheetViews>
    <sheetView workbookViewId="0">
      <selection activeCell="J11" sqref="J11"/>
    </sheetView>
  </sheetViews>
  <sheetFormatPr defaultColWidth="9" defaultRowHeight="12.75"/>
  <cols>
    <col min="8" max="12" width="10.625" customWidth="1"/>
  </cols>
  <sheetData>
    <row r="1" spans="2:3">
      <c r="B1" s="8">
        <v>6180</v>
      </c>
      <c r="C1" s="9" t="s">
        <v>1</v>
      </c>
    </row>
    <row r="2" ht="13.5" spans="2:12">
      <c r="B2" s="8" t="s">
        <v>0</v>
      </c>
      <c r="C2" s="8"/>
      <c r="D2" s="8"/>
      <c r="E2" s="8"/>
      <c r="F2" s="8"/>
      <c r="H2" s="11" t="s">
        <v>41</v>
      </c>
      <c r="I2" s="11"/>
      <c r="K2" s="11" t="s">
        <v>42</v>
      </c>
      <c r="L2" s="11"/>
    </row>
    <row r="3" ht="13.5" spans="2:12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H3" s="17" t="s">
        <v>43</v>
      </c>
      <c r="I3" s="17" t="s">
        <v>44</v>
      </c>
      <c r="K3" s="17" t="s">
        <v>45</v>
      </c>
      <c r="L3" s="17" t="s">
        <v>46</v>
      </c>
    </row>
    <row r="4" spans="2:12">
      <c r="B4" s="2">
        <v>43390</v>
      </c>
      <c r="C4" s="3">
        <v>57.5</v>
      </c>
      <c r="D4" s="3">
        <v>57.7</v>
      </c>
      <c r="E4" s="3">
        <v>56.6</v>
      </c>
      <c r="F4" s="4">
        <v>56.7</v>
      </c>
      <c r="H4" s="8">
        <f>IF(F4&gt;F5,(F4-F5),0)</f>
        <v>1</v>
      </c>
      <c r="I4" s="8">
        <f>IF(F4&lt;F5,(F5-F4),0)</f>
        <v>0</v>
      </c>
      <c r="K4" s="18">
        <f t="shared" ref="K4" si="0">SUM(H4:H15)/(SUM(H4:H15)+SUM(I4:I15))*100</f>
        <v>18.7192118226601</v>
      </c>
      <c r="L4" s="18">
        <f>SUM(H4:H103)/(SUM(H4:H103)+SUM(I4:I103))*100</f>
        <v>40.495867768595</v>
      </c>
    </row>
    <row r="5" spans="2:12">
      <c r="B5" s="2">
        <v>43389</v>
      </c>
      <c r="C5" s="3">
        <v>55</v>
      </c>
      <c r="D5" s="3">
        <v>56.9</v>
      </c>
      <c r="E5" s="3">
        <v>55</v>
      </c>
      <c r="F5" s="4">
        <v>55.7</v>
      </c>
      <c r="H5" s="8">
        <f t="shared" ref="H5:H68" si="1">IF(F5&gt;F6,(F5-F6),0)</f>
        <v>1.2</v>
      </c>
      <c r="I5" s="8">
        <f t="shared" ref="I5:I68" si="2">IF(F5&lt;F6,(F6-F5),0)</f>
        <v>0</v>
      </c>
      <c r="K5" s="18">
        <f t="shared" ref="K5:K68" si="3">SUM(H5:H16)/(SUM(H5:H16)+SUM(I5:I16))*100</f>
        <v>14.2131979695431</v>
      </c>
      <c r="L5" s="18">
        <f t="shared" ref="L5:L68" si="4">SUM(H5:H104)/(SUM(H5:H104)+SUM(I5:I104))*100</f>
        <v>41.4201183431953</v>
      </c>
    </row>
    <row r="6" spans="2:12">
      <c r="B6" s="2">
        <v>43388</v>
      </c>
      <c r="C6" s="3">
        <v>54.6</v>
      </c>
      <c r="D6" s="3">
        <v>55.8</v>
      </c>
      <c r="E6" s="3">
        <v>53.5</v>
      </c>
      <c r="F6" s="4">
        <v>54.5</v>
      </c>
      <c r="H6" s="8">
        <f t="shared" si="1"/>
        <v>0.299999999999997</v>
      </c>
      <c r="I6" s="8">
        <f t="shared" si="2"/>
        <v>0</v>
      </c>
      <c r="K6" s="18">
        <f t="shared" si="3"/>
        <v>12.4352331606217</v>
      </c>
      <c r="L6" s="18">
        <f t="shared" si="4"/>
        <v>41.4201183431953</v>
      </c>
    </row>
    <row r="7" spans="2:12">
      <c r="B7" s="2">
        <v>43385</v>
      </c>
      <c r="C7" s="3">
        <v>52.5</v>
      </c>
      <c r="D7" s="3">
        <v>54.9</v>
      </c>
      <c r="E7" s="3">
        <v>52</v>
      </c>
      <c r="F7" s="4">
        <v>54.2</v>
      </c>
      <c r="H7" s="8">
        <f t="shared" si="1"/>
        <v>0</v>
      </c>
      <c r="I7" s="8">
        <f t="shared" si="2"/>
        <v>3.5</v>
      </c>
      <c r="K7" s="18">
        <f t="shared" si="3"/>
        <v>15.5</v>
      </c>
      <c r="L7" s="18">
        <f t="shared" si="4"/>
        <v>41.2592592592593</v>
      </c>
    </row>
    <row r="8" spans="2:12">
      <c r="B8" s="2">
        <v>43384</v>
      </c>
      <c r="C8" s="3">
        <v>57.7</v>
      </c>
      <c r="D8" s="3">
        <v>58.9</v>
      </c>
      <c r="E8" s="3">
        <v>57.7</v>
      </c>
      <c r="F8" s="4">
        <v>57.7</v>
      </c>
      <c r="H8" s="8">
        <f t="shared" si="1"/>
        <v>0</v>
      </c>
      <c r="I8" s="8">
        <f t="shared" si="2"/>
        <v>6.39999999999999</v>
      </c>
      <c r="K8" s="18">
        <f t="shared" si="3"/>
        <v>21.1764705882353</v>
      </c>
      <c r="L8" s="18">
        <f t="shared" si="4"/>
        <v>43.1357839459865</v>
      </c>
    </row>
    <row r="9" spans="2:12">
      <c r="B9" s="2">
        <v>43382</v>
      </c>
      <c r="C9" s="3">
        <v>62.6</v>
      </c>
      <c r="D9" s="3">
        <v>65.3</v>
      </c>
      <c r="E9" s="3">
        <v>61.8</v>
      </c>
      <c r="F9" s="4">
        <v>64.1</v>
      </c>
      <c r="H9" s="8">
        <f t="shared" si="1"/>
        <v>1.3</v>
      </c>
      <c r="I9" s="8">
        <f t="shared" si="2"/>
        <v>0</v>
      </c>
      <c r="K9" s="18">
        <f t="shared" si="3"/>
        <v>35.1851851851852</v>
      </c>
      <c r="L9" s="18">
        <f t="shared" si="4"/>
        <v>44.9569976544175</v>
      </c>
    </row>
    <row r="10" spans="2:12">
      <c r="B10" s="2">
        <v>43381</v>
      </c>
      <c r="C10" s="3">
        <v>62</v>
      </c>
      <c r="D10" s="3">
        <v>63.2</v>
      </c>
      <c r="E10" s="3">
        <v>61</v>
      </c>
      <c r="F10" s="3">
        <v>62.8</v>
      </c>
      <c r="H10" s="8">
        <f t="shared" si="1"/>
        <v>0</v>
      </c>
      <c r="I10" s="8">
        <f t="shared" si="2"/>
        <v>0</v>
      </c>
      <c r="K10" s="18">
        <f t="shared" si="3"/>
        <v>22.3214285714286</v>
      </c>
      <c r="L10" s="18">
        <f t="shared" si="4"/>
        <v>45.2566096423017</v>
      </c>
    </row>
    <row r="11" spans="2:12">
      <c r="B11" s="2">
        <v>43378</v>
      </c>
      <c r="C11" s="3">
        <v>66.7</v>
      </c>
      <c r="D11" s="3">
        <v>67</v>
      </c>
      <c r="E11" s="3">
        <v>62</v>
      </c>
      <c r="F11" s="4">
        <v>62.8</v>
      </c>
      <c r="H11" s="8">
        <f t="shared" si="1"/>
        <v>0</v>
      </c>
      <c r="I11" s="8">
        <f t="shared" si="2"/>
        <v>4.2</v>
      </c>
      <c r="K11" s="18">
        <f t="shared" si="3"/>
        <v>27.5</v>
      </c>
      <c r="L11" s="18">
        <f t="shared" si="4"/>
        <v>48.0059084194978</v>
      </c>
    </row>
    <row r="12" spans="2:12">
      <c r="B12" s="2">
        <v>43377</v>
      </c>
      <c r="C12" s="3">
        <v>68.2</v>
      </c>
      <c r="D12" s="3">
        <v>68.5</v>
      </c>
      <c r="E12" s="3">
        <v>66.8</v>
      </c>
      <c r="F12" s="4">
        <v>67</v>
      </c>
      <c r="H12" s="8">
        <f t="shared" si="1"/>
        <v>0</v>
      </c>
      <c r="I12" s="8">
        <f t="shared" si="2"/>
        <v>0.900000000000006</v>
      </c>
      <c r="K12" s="18">
        <f t="shared" si="3"/>
        <v>39.2857142857143</v>
      </c>
      <c r="L12" s="18">
        <f t="shared" si="4"/>
        <v>50.6338553318419</v>
      </c>
    </row>
    <row r="13" spans="2:12">
      <c r="B13" s="2">
        <v>43376</v>
      </c>
      <c r="C13" s="3">
        <v>69</v>
      </c>
      <c r="D13" s="3">
        <v>69.1</v>
      </c>
      <c r="E13" s="3">
        <v>67.8</v>
      </c>
      <c r="F13" s="4">
        <v>67.9</v>
      </c>
      <c r="H13" s="8">
        <f t="shared" si="1"/>
        <v>0</v>
      </c>
      <c r="I13" s="8">
        <f t="shared" si="2"/>
        <v>0.599999999999994</v>
      </c>
      <c r="K13" s="18">
        <f t="shared" si="3"/>
        <v>44.7368421052632</v>
      </c>
      <c r="L13" s="18">
        <f t="shared" si="4"/>
        <v>51.3412816691505</v>
      </c>
    </row>
    <row r="14" spans="2:12">
      <c r="B14" s="2">
        <v>43375</v>
      </c>
      <c r="C14" s="3">
        <v>69.4</v>
      </c>
      <c r="D14" s="3">
        <v>69.8</v>
      </c>
      <c r="E14" s="3">
        <v>68.5</v>
      </c>
      <c r="F14" s="4">
        <v>68.5</v>
      </c>
      <c r="H14" s="8">
        <f t="shared" si="1"/>
        <v>0</v>
      </c>
      <c r="I14" s="8">
        <f t="shared" si="2"/>
        <v>0.599999999999994</v>
      </c>
      <c r="K14" s="18">
        <f t="shared" si="3"/>
        <v>64.7058823529412</v>
      </c>
      <c r="L14" s="18">
        <f t="shared" si="4"/>
        <v>51.1887072808321</v>
      </c>
    </row>
    <row r="15" spans="2:12">
      <c r="B15" s="2">
        <v>43374</v>
      </c>
      <c r="C15" s="3">
        <v>69.4</v>
      </c>
      <c r="D15" s="3">
        <v>69.8</v>
      </c>
      <c r="E15" s="3">
        <v>68.9</v>
      </c>
      <c r="F15" s="4">
        <v>69.1</v>
      </c>
      <c r="H15" s="8">
        <f t="shared" si="1"/>
        <v>0</v>
      </c>
      <c r="I15" s="8">
        <f t="shared" si="2"/>
        <v>0.300000000000011</v>
      </c>
      <c r="K15" s="18">
        <f t="shared" si="3"/>
        <v>65.3465346534653</v>
      </c>
      <c r="L15" s="18">
        <f t="shared" si="4"/>
        <v>51.4179104477612</v>
      </c>
    </row>
    <row r="16" spans="2:12">
      <c r="B16" s="2">
        <v>43371</v>
      </c>
      <c r="C16" s="3">
        <v>70</v>
      </c>
      <c r="D16" s="3">
        <v>71</v>
      </c>
      <c r="E16" s="3">
        <v>69.1</v>
      </c>
      <c r="F16" s="4">
        <v>69.4</v>
      </c>
      <c r="H16" s="8">
        <f t="shared" si="1"/>
        <v>0</v>
      </c>
      <c r="I16" s="8">
        <f t="shared" si="2"/>
        <v>0.399999999999991</v>
      </c>
      <c r="K16" s="18">
        <f t="shared" si="3"/>
        <v>62.2641509433963</v>
      </c>
      <c r="L16" s="18">
        <f t="shared" si="4"/>
        <v>52.7352297592998</v>
      </c>
    </row>
    <row r="17" spans="2:12">
      <c r="B17" s="2">
        <v>43370</v>
      </c>
      <c r="C17" s="3">
        <v>69.4</v>
      </c>
      <c r="D17" s="3">
        <v>71.6</v>
      </c>
      <c r="E17" s="3">
        <v>69.2</v>
      </c>
      <c r="F17" s="4">
        <v>69.8</v>
      </c>
      <c r="H17" s="8">
        <f t="shared" si="1"/>
        <v>0.799999999999997</v>
      </c>
      <c r="I17" s="8">
        <f t="shared" si="2"/>
        <v>0</v>
      </c>
      <c r="K17" s="18">
        <f t="shared" si="3"/>
        <v>70</v>
      </c>
      <c r="L17" s="18">
        <f t="shared" si="4"/>
        <v>53.1976744186047</v>
      </c>
    </row>
    <row r="18" spans="2:12">
      <c r="B18" s="2">
        <v>43369</v>
      </c>
      <c r="C18" s="3">
        <v>68</v>
      </c>
      <c r="D18" s="3">
        <v>69.2</v>
      </c>
      <c r="E18" s="3">
        <v>67.4</v>
      </c>
      <c r="F18" s="4">
        <v>69</v>
      </c>
      <c r="H18" s="8">
        <f t="shared" si="1"/>
        <v>1</v>
      </c>
      <c r="I18" s="8">
        <f t="shared" si="2"/>
        <v>0</v>
      </c>
      <c r="K18" s="18">
        <f t="shared" si="3"/>
        <v>59.375</v>
      </c>
      <c r="L18" s="18">
        <f t="shared" si="4"/>
        <v>53.0954115076475</v>
      </c>
    </row>
    <row r="19" spans="2:12">
      <c r="B19" s="2">
        <v>43368</v>
      </c>
      <c r="C19" s="3">
        <v>67.6</v>
      </c>
      <c r="D19" s="3">
        <v>69.9</v>
      </c>
      <c r="E19" s="3">
        <v>67</v>
      </c>
      <c r="F19" s="4">
        <v>68</v>
      </c>
      <c r="H19" s="8">
        <f t="shared" si="1"/>
        <v>0.5</v>
      </c>
      <c r="I19" s="8">
        <f t="shared" si="2"/>
        <v>0</v>
      </c>
      <c r="K19" s="18">
        <f t="shared" si="3"/>
        <v>49.624060150376</v>
      </c>
      <c r="L19" s="18">
        <f t="shared" si="4"/>
        <v>52.4434719183078</v>
      </c>
    </row>
    <row r="20" spans="2:12">
      <c r="B20" s="2">
        <v>43364</v>
      </c>
      <c r="C20" s="3">
        <v>68.2</v>
      </c>
      <c r="D20" s="3">
        <v>68.2</v>
      </c>
      <c r="E20" s="3">
        <v>67.4</v>
      </c>
      <c r="F20" s="4">
        <v>67.5</v>
      </c>
      <c r="H20" s="8">
        <f t="shared" si="1"/>
        <v>0.200000000000003</v>
      </c>
      <c r="I20" s="8">
        <f t="shared" si="2"/>
        <v>0</v>
      </c>
      <c r="K20" s="18">
        <f t="shared" si="3"/>
        <v>49.624060150376</v>
      </c>
      <c r="L20" s="18">
        <f t="shared" si="4"/>
        <v>51.8142235123367</v>
      </c>
    </row>
    <row r="21" spans="2:12">
      <c r="B21" s="2">
        <v>43363</v>
      </c>
      <c r="C21" s="3">
        <v>69.3</v>
      </c>
      <c r="D21" s="3">
        <v>69.6</v>
      </c>
      <c r="E21" s="3">
        <v>67</v>
      </c>
      <c r="F21" s="4">
        <v>67.3</v>
      </c>
      <c r="H21" s="8">
        <f t="shared" si="1"/>
        <v>0</v>
      </c>
      <c r="I21" s="8">
        <f t="shared" si="2"/>
        <v>1.7</v>
      </c>
      <c r="K21" s="18">
        <f t="shared" si="3"/>
        <v>44.4444444444444</v>
      </c>
      <c r="L21" s="18">
        <f t="shared" si="4"/>
        <v>51.0394265232975</v>
      </c>
    </row>
    <row r="22" spans="2:12">
      <c r="B22" s="2">
        <v>43362</v>
      </c>
      <c r="C22" s="3">
        <v>68.4</v>
      </c>
      <c r="D22" s="3">
        <v>69.3</v>
      </c>
      <c r="E22" s="3">
        <v>67.9</v>
      </c>
      <c r="F22" s="4">
        <v>69</v>
      </c>
      <c r="H22" s="8">
        <f t="shared" si="1"/>
        <v>0.799999999999997</v>
      </c>
      <c r="I22" s="8">
        <f t="shared" si="2"/>
        <v>0</v>
      </c>
      <c r="K22" s="18">
        <f t="shared" si="3"/>
        <v>53.6764705882353</v>
      </c>
      <c r="L22" s="18">
        <f t="shared" si="4"/>
        <v>51.2230215827338</v>
      </c>
    </row>
    <row r="23" spans="2:12">
      <c r="B23" s="2">
        <v>43361</v>
      </c>
      <c r="C23" s="3">
        <v>68.3</v>
      </c>
      <c r="D23" s="3">
        <v>68.9</v>
      </c>
      <c r="E23" s="3">
        <v>67.6</v>
      </c>
      <c r="F23" s="4">
        <v>68.2</v>
      </c>
      <c r="H23" s="8">
        <f t="shared" si="1"/>
        <v>0</v>
      </c>
      <c r="I23" s="8">
        <f t="shared" si="2"/>
        <v>0.599999999999994</v>
      </c>
      <c r="K23" s="18">
        <f t="shared" si="3"/>
        <v>43.9189189189189</v>
      </c>
      <c r="L23" s="18">
        <f t="shared" si="4"/>
        <v>52.9493407356003</v>
      </c>
    </row>
    <row r="24" spans="2:12">
      <c r="B24" s="2">
        <v>43360</v>
      </c>
      <c r="C24" s="3">
        <v>69</v>
      </c>
      <c r="D24" s="3">
        <v>70.5</v>
      </c>
      <c r="E24" s="3">
        <v>68.7</v>
      </c>
      <c r="F24" s="4">
        <v>68.8</v>
      </c>
      <c r="H24" s="8">
        <f t="shared" si="1"/>
        <v>0.0999999999999943</v>
      </c>
      <c r="I24" s="8">
        <f t="shared" si="2"/>
        <v>0</v>
      </c>
      <c r="K24" s="18">
        <f t="shared" si="3"/>
        <v>47.9729729729729</v>
      </c>
      <c r="L24" s="18">
        <f t="shared" si="4"/>
        <v>53.1707317073171</v>
      </c>
    </row>
    <row r="25" spans="2:12">
      <c r="B25" s="2">
        <v>43357</v>
      </c>
      <c r="C25" s="3">
        <v>66</v>
      </c>
      <c r="D25" s="3">
        <v>69.3</v>
      </c>
      <c r="E25" s="3">
        <v>66</v>
      </c>
      <c r="F25" s="4">
        <v>68.7</v>
      </c>
      <c r="H25" s="8">
        <f t="shared" si="1"/>
        <v>3.2</v>
      </c>
      <c r="I25" s="8">
        <f t="shared" si="2"/>
        <v>0</v>
      </c>
      <c r="K25" s="18">
        <f t="shared" si="3"/>
        <v>48.3221476510067</v>
      </c>
      <c r="L25" s="18">
        <f t="shared" si="4"/>
        <v>52.3351648351648</v>
      </c>
    </row>
    <row r="26" spans="2:12">
      <c r="B26" s="2">
        <v>43356</v>
      </c>
      <c r="C26" s="3">
        <v>66</v>
      </c>
      <c r="D26" s="3">
        <v>66.8</v>
      </c>
      <c r="E26" s="3">
        <v>65.3</v>
      </c>
      <c r="F26" s="4">
        <v>65.5</v>
      </c>
      <c r="H26" s="8">
        <f t="shared" si="1"/>
        <v>0</v>
      </c>
      <c r="I26" s="8">
        <f t="shared" si="2"/>
        <v>0.5</v>
      </c>
      <c r="K26" s="18">
        <f t="shared" si="3"/>
        <v>28.169014084507</v>
      </c>
      <c r="L26" s="18">
        <f t="shared" si="4"/>
        <v>51.6039051603905</v>
      </c>
    </row>
    <row r="27" spans="2:12">
      <c r="B27" s="2">
        <v>43355</v>
      </c>
      <c r="C27" s="3">
        <v>66.4</v>
      </c>
      <c r="D27" s="3">
        <v>66.7</v>
      </c>
      <c r="E27" s="3">
        <v>64</v>
      </c>
      <c r="F27" s="4">
        <v>66</v>
      </c>
      <c r="H27" s="8">
        <f t="shared" si="1"/>
        <v>0</v>
      </c>
      <c r="I27" s="8">
        <f t="shared" si="2"/>
        <v>0.799999999999997</v>
      </c>
      <c r="K27" s="18">
        <f t="shared" si="3"/>
        <v>26.6666666666667</v>
      </c>
      <c r="L27" s="18">
        <f t="shared" si="4"/>
        <v>50.408719346049</v>
      </c>
    </row>
    <row r="28" spans="2:12">
      <c r="B28" s="2">
        <v>43354</v>
      </c>
      <c r="C28" s="3">
        <v>65.9</v>
      </c>
      <c r="D28" s="3">
        <v>66.8</v>
      </c>
      <c r="E28" s="3">
        <v>65</v>
      </c>
      <c r="F28" s="4">
        <v>66.8</v>
      </c>
      <c r="H28" s="8">
        <f t="shared" si="1"/>
        <v>1.8</v>
      </c>
      <c r="I28" s="8">
        <f t="shared" si="2"/>
        <v>0</v>
      </c>
      <c r="K28" s="18">
        <f t="shared" si="3"/>
        <v>30.1369863013699</v>
      </c>
      <c r="L28" s="18">
        <f t="shared" si="4"/>
        <v>50.1015572105619</v>
      </c>
    </row>
    <row r="29" spans="2:12">
      <c r="B29" s="2">
        <v>43353</v>
      </c>
      <c r="C29" s="3">
        <v>67.8</v>
      </c>
      <c r="D29" s="3">
        <v>68.1</v>
      </c>
      <c r="E29" s="3">
        <v>64.5</v>
      </c>
      <c r="F29" s="4">
        <v>65</v>
      </c>
      <c r="H29" s="8">
        <f t="shared" si="1"/>
        <v>0</v>
      </c>
      <c r="I29" s="8">
        <f t="shared" si="2"/>
        <v>1.59999999999999</v>
      </c>
      <c r="K29" s="18">
        <f t="shared" si="3"/>
        <v>20.15503875969</v>
      </c>
      <c r="L29" s="18">
        <f t="shared" si="4"/>
        <v>50</v>
      </c>
    </row>
    <row r="30" spans="2:12">
      <c r="B30" s="2">
        <v>43350</v>
      </c>
      <c r="C30" s="3">
        <v>67.5</v>
      </c>
      <c r="D30" s="3">
        <v>68</v>
      </c>
      <c r="E30" s="3">
        <v>65.6</v>
      </c>
      <c r="F30" s="4">
        <v>66.6</v>
      </c>
      <c r="H30" s="8">
        <f t="shared" si="1"/>
        <v>0</v>
      </c>
      <c r="I30" s="8">
        <f t="shared" si="2"/>
        <v>1.5</v>
      </c>
      <c r="K30" s="18">
        <f t="shared" si="3"/>
        <v>20.6349206349207</v>
      </c>
      <c r="L30" s="18">
        <f t="shared" si="4"/>
        <v>50.444900752909</v>
      </c>
    </row>
    <row r="31" spans="2:12">
      <c r="B31" s="2">
        <v>43349</v>
      </c>
      <c r="C31" s="3">
        <v>67.6</v>
      </c>
      <c r="D31" s="3">
        <v>68.6</v>
      </c>
      <c r="E31" s="3">
        <v>67.3</v>
      </c>
      <c r="F31" s="4">
        <v>68.1</v>
      </c>
      <c r="H31" s="8">
        <f t="shared" si="1"/>
        <v>0.5</v>
      </c>
      <c r="I31" s="8">
        <f t="shared" si="2"/>
        <v>0</v>
      </c>
      <c r="K31" s="18">
        <f t="shared" si="3"/>
        <v>19.1176470588236</v>
      </c>
      <c r="L31" s="18">
        <f t="shared" si="4"/>
        <v>51.8342391304348</v>
      </c>
    </row>
    <row r="32" spans="2:12">
      <c r="B32" s="2">
        <v>43348</v>
      </c>
      <c r="C32" s="3">
        <v>68.7</v>
      </c>
      <c r="D32" s="3">
        <v>68.7</v>
      </c>
      <c r="E32" s="3">
        <v>67.6</v>
      </c>
      <c r="F32" s="4">
        <v>67.6</v>
      </c>
      <c r="H32" s="8">
        <f t="shared" si="1"/>
        <v>0</v>
      </c>
      <c r="I32" s="8">
        <f t="shared" si="2"/>
        <v>1.30000000000001</v>
      </c>
      <c r="K32" s="18">
        <f t="shared" si="3"/>
        <v>21.4285714285715</v>
      </c>
      <c r="L32" s="18">
        <f t="shared" si="4"/>
        <v>49.6723460026212</v>
      </c>
    </row>
    <row r="33" spans="2:12">
      <c r="B33" s="2">
        <v>43347</v>
      </c>
      <c r="C33" s="3">
        <v>68</v>
      </c>
      <c r="D33" s="3">
        <v>69.3</v>
      </c>
      <c r="E33" s="3">
        <v>67.5</v>
      </c>
      <c r="F33" s="4">
        <v>68.9</v>
      </c>
      <c r="H33" s="8">
        <f t="shared" si="1"/>
        <v>0.900000000000006</v>
      </c>
      <c r="I33" s="8">
        <f t="shared" si="2"/>
        <v>0</v>
      </c>
      <c r="K33" s="18">
        <f t="shared" si="3"/>
        <v>28.6764705882353</v>
      </c>
      <c r="L33" s="18">
        <f t="shared" si="4"/>
        <v>49.316851008458</v>
      </c>
    </row>
    <row r="34" spans="2:12">
      <c r="B34" s="2">
        <v>43346</v>
      </c>
      <c r="C34" s="3">
        <v>69</v>
      </c>
      <c r="D34" s="3">
        <v>69.5</v>
      </c>
      <c r="E34" s="3">
        <v>67.5</v>
      </c>
      <c r="F34" s="4">
        <v>68</v>
      </c>
      <c r="H34" s="8">
        <f t="shared" si="1"/>
        <v>0</v>
      </c>
      <c r="I34" s="8">
        <f t="shared" si="2"/>
        <v>2</v>
      </c>
      <c r="K34" s="18">
        <f t="shared" si="3"/>
        <v>23.6220472440945</v>
      </c>
      <c r="L34" s="18">
        <f t="shared" si="4"/>
        <v>48.9542483660131</v>
      </c>
    </row>
    <row r="35" spans="2:12">
      <c r="B35" s="2">
        <v>43343</v>
      </c>
      <c r="C35" s="3">
        <v>69.3</v>
      </c>
      <c r="D35" s="3">
        <v>70.5</v>
      </c>
      <c r="E35" s="3">
        <v>68.5</v>
      </c>
      <c r="F35" s="4">
        <v>70</v>
      </c>
      <c r="H35" s="8">
        <f t="shared" si="1"/>
        <v>0.599999999999994</v>
      </c>
      <c r="I35" s="8">
        <f t="shared" si="2"/>
        <v>0</v>
      </c>
      <c r="K35" s="18">
        <f t="shared" si="3"/>
        <v>26.5486725663717</v>
      </c>
      <c r="L35" s="18">
        <f t="shared" si="4"/>
        <v>48.8903394255875</v>
      </c>
    </row>
    <row r="36" spans="2:12">
      <c r="B36" s="2">
        <v>43342</v>
      </c>
      <c r="C36" s="3">
        <v>70.1</v>
      </c>
      <c r="D36" s="3">
        <v>70.7</v>
      </c>
      <c r="E36" s="3">
        <v>69</v>
      </c>
      <c r="F36" s="4">
        <v>69.4</v>
      </c>
      <c r="H36" s="8">
        <f t="shared" si="1"/>
        <v>0.200000000000003</v>
      </c>
      <c r="I36" s="8">
        <f t="shared" si="2"/>
        <v>0</v>
      </c>
      <c r="K36" s="18">
        <f t="shared" si="3"/>
        <v>22.4299065420561</v>
      </c>
      <c r="L36" s="18">
        <f t="shared" si="4"/>
        <v>48.8235294117647</v>
      </c>
    </row>
    <row r="37" spans="2:12">
      <c r="B37" s="2">
        <v>43341</v>
      </c>
      <c r="C37" s="3">
        <v>71.9</v>
      </c>
      <c r="D37" s="3">
        <v>72</v>
      </c>
      <c r="E37" s="3">
        <v>67</v>
      </c>
      <c r="F37" s="4">
        <v>69.2</v>
      </c>
      <c r="H37" s="8">
        <f t="shared" si="1"/>
        <v>0</v>
      </c>
      <c r="I37" s="8">
        <f t="shared" si="2"/>
        <v>2.5</v>
      </c>
      <c r="K37" s="18">
        <f t="shared" si="3"/>
        <v>28.448275862069</v>
      </c>
      <c r="L37" s="18">
        <f t="shared" si="4"/>
        <v>47.0328282828283</v>
      </c>
    </row>
    <row r="38" spans="2:12">
      <c r="B38" s="2">
        <v>43340</v>
      </c>
      <c r="C38" s="3">
        <v>73.5</v>
      </c>
      <c r="D38" s="3">
        <v>73.8</v>
      </c>
      <c r="E38" s="3">
        <v>71.7</v>
      </c>
      <c r="F38" s="4">
        <v>71.7</v>
      </c>
      <c r="H38" s="8">
        <f t="shared" si="1"/>
        <v>0</v>
      </c>
      <c r="I38" s="8">
        <f t="shared" si="2"/>
        <v>1.3</v>
      </c>
      <c r="K38" s="18">
        <f t="shared" si="3"/>
        <v>48.2142857142858</v>
      </c>
      <c r="L38" s="18">
        <f t="shared" si="4"/>
        <v>48.1198215423837</v>
      </c>
    </row>
    <row r="39" spans="2:12">
      <c r="B39" s="2">
        <v>43339</v>
      </c>
      <c r="C39" s="3">
        <v>72.5</v>
      </c>
      <c r="D39" s="3">
        <v>73.3</v>
      </c>
      <c r="E39" s="3">
        <v>72</v>
      </c>
      <c r="F39" s="4">
        <v>73</v>
      </c>
      <c r="H39" s="8">
        <f t="shared" si="1"/>
        <v>0.400000000000006</v>
      </c>
      <c r="I39" s="8">
        <f t="shared" si="2"/>
        <v>0</v>
      </c>
      <c r="K39" s="18">
        <f t="shared" si="3"/>
        <v>40</v>
      </c>
      <c r="L39" s="18">
        <f t="shared" si="4"/>
        <v>49.3037974683544</v>
      </c>
    </row>
    <row r="40" spans="2:12">
      <c r="B40" s="2">
        <v>43336</v>
      </c>
      <c r="C40" s="3">
        <v>73.4</v>
      </c>
      <c r="D40" s="3">
        <v>74</v>
      </c>
      <c r="E40" s="3">
        <v>72.5</v>
      </c>
      <c r="F40" s="4">
        <v>72.6</v>
      </c>
      <c r="H40" s="8">
        <f t="shared" si="1"/>
        <v>0</v>
      </c>
      <c r="I40" s="8">
        <f t="shared" si="2"/>
        <v>0.100000000000009</v>
      </c>
      <c r="K40" s="18">
        <f t="shared" si="3"/>
        <v>43.3566433566433</v>
      </c>
      <c r="L40" s="18">
        <f t="shared" si="4"/>
        <v>48.3770287141074</v>
      </c>
    </row>
    <row r="41" spans="2:12">
      <c r="B41" s="2">
        <v>43335</v>
      </c>
      <c r="C41" s="3">
        <v>74.3</v>
      </c>
      <c r="D41" s="3">
        <v>75</v>
      </c>
      <c r="E41" s="3">
        <v>72.5</v>
      </c>
      <c r="F41" s="4">
        <v>72.7</v>
      </c>
      <c r="H41" s="8">
        <f t="shared" si="1"/>
        <v>0</v>
      </c>
      <c r="I41" s="8">
        <f t="shared" si="2"/>
        <v>1.3</v>
      </c>
      <c r="K41" s="18">
        <f t="shared" si="3"/>
        <v>45.9459459459459</v>
      </c>
      <c r="L41" s="18">
        <f t="shared" si="4"/>
        <v>48.3770287141074</v>
      </c>
    </row>
    <row r="42" spans="2:12">
      <c r="B42" s="2">
        <v>43334</v>
      </c>
      <c r="C42" s="3">
        <v>77</v>
      </c>
      <c r="D42" s="3">
        <v>77.2</v>
      </c>
      <c r="E42" s="3">
        <v>73.8</v>
      </c>
      <c r="F42" s="4">
        <v>74</v>
      </c>
      <c r="H42" s="8">
        <f t="shared" si="1"/>
        <v>0</v>
      </c>
      <c r="I42" s="8">
        <f t="shared" si="2"/>
        <v>2.5</v>
      </c>
      <c r="K42" s="18">
        <f t="shared" si="3"/>
        <v>56.4935064935065</v>
      </c>
      <c r="L42" s="18">
        <f t="shared" si="4"/>
        <v>49.5662949194548</v>
      </c>
    </row>
    <row r="43" spans="2:12">
      <c r="B43" s="2">
        <v>43333</v>
      </c>
      <c r="C43" s="3">
        <v>76.2</v>
      </c>
      <c r="D43" s="3">
        <v>76.5</v>
      </c>
      <c r="E43" s="3">
        <v>75</v>
      </c>
      <c r="F43" s="4">
        <v>76.5</v>
      </c>
      <c r="H43" s="8">
        <f t="shared" si="1"/>
        <v>0.900000000000006</v>
      </c>
      <c r="I43" s="8">
        <f t="shared" si="2"/>
        <v>0</v>
      </c>
      <c r="K43" s="18">
        <f t="shared" si="3"/>
        <v>68.4210526315789</v>
      </c>
      <c r="L43" s="18">
        <f t="shared" si="4"/>
        <v>50.377358490566</v>
      </c>
    </row>
    <row r="44" spans="2:12">
      <c r="B44" s="2">
        <v>43332</v>
      </c>
      <c r="C44" s="3">
        <v>75.2</v>
      </c>
      <c r="D44" s="3">
        <v>76.4</v>
      </c>
      <c r="E44" s="3">
        <v>73.7</v>
      </c>
      <c r="F44" s="4">
        <v>75.6</v>
      </c>
      <c r="H44" s="8">
        <f t="shared" si="1"/>
        <v>0.899999999999991</v>
      </c>
      <c r="I44" s="8">
        <f t="shared" si="2"/>
        <v>0</v>
      </c>
      <c r="K44" s="18">
        <f t="shared" si="3"/>
        <v>72.1854304635761</v>
      </c>
      <c r="L44" s="18">
        <f t="shared" si="4"/>
        <v>50.0315855969678</v>
      </c>
    </row>
    <row r="45" spans="2:12">
      <c r="B45" s="2">
        <v>43329</v>
      </c>
      <c r="C45" s="3">
        <v>75.9</v>
      </c>
      <c r="D45" s="3">
        <v>77.2</v>
      </c>
      <c r="E45" s="3">
        <v>74.7</v>
      </c>
      <c r="F45" s="3">
        <v>74.7</v>
      </c>
      <c r="H45" s="8">
        <f t="shared" si="1"/>
        <v>0</v>
      </c>
      <c r="I45" s="8">
        <f t="shared" si="2"/>
        <v>0</v>
      </c>
      <c r="K45" s="18">
        <f t="shared" si="3"/>
        <v>61.3496932515338</v>
      </c>
      <c r="L45" s="18">
        <f t="shared" si="4"/>
        <v>49.7777777777778</v>
      </c>
    </row>
    <row r="46" spans="2:12">
      <c r="B46" s="2">
        <v>43328</v>
      </c>
      <c r="C46" s="3">
        <v>74.6</v>
      </c>
      <c r="D46" s="3">
        <v>75.3</v>
      </c>
      <c r="E46" s="3">
        <v>73.2</v>
      </c>
      <c r="F46" s="4">
        <v>74.7</v>
      </c>
      <c r="H46" s="8">
        <f t="shared" si="1"/>
        <v>0</v>
      </c>
      <c r="I46" s="8">
        <f t="shared" si="2"/>
        <v>0.599999999999994</v>
      </c>
      <c r="K46" s="18">
        <f t="shared" si="3"/>
        <v>59.8802395209581</v>
      </c>
      <c r="L46" s="18">
        <f t="shared" si="4"/>
        <v>50.7778469197262</v>
      </c>
    </row>
    <row r="47" spans="2:12">
      <c r="B47" s="2">
        <v>43327</v>
      </c>
      <c r="C47" s="3">
        <v>75.6</v>
      </c>
      <c r="D47" s="3">
        <v>76.4</v>
      </c>
      <c r="E47" s="3">
        <v>74.5</v>
      </c>
      <c r="F47" s="3">
        <v>75.3</v>
      </c>
      <c r="H47" s="8">
        <f t="shared" si="1"/>
        <v>0</v>
      </c>
      <c r="I47" s="8">
        <f t="shared" si="2"/>
        <v>0</v>
      </c>
      <c r="K47" s="18">
        <f t="shared" si="3"/>
        <v>64.3274853801169</v>
      </c>
      <c r="L47" s="18">
        <f t="shared" si="4"/>
        <v>50.4326328800989</v>
      </c>
    </row>
    <row r="48" spans="2:12">
      <c r="B48" s="2">
        <v>43326</v>
      </c>
      <c r="C48" s="3">
        <v>74.8</v>
      </c>
      <c r="D48" s="3">
        <v>75.9</v>
      </c>
      <c r="E48" s="3">
        <v>73.7</v>
      </c>
      <c r="F48" s="4">
        <v>75.3</v>
      </c>
      <c r="H48" s="8">
        <f t="shared" si="1"/>
        <v>1.09999999999999</v>
      </c>
      <c r="I48" s="8">
        <f t="shared" si="2"/>
        <v>0</v>
      </c>
      <c r="K48" s="18">
        <f t="shared" si="3"/>
        <v>64.5348837209302</v>
      </c>
      <c r="L48" s="18">
        <f t="shared" si="4"/>
        <v>50.0920810313076</v>
      </c>
    </row>
    <row r="49" spans="2:12">
      <c r="B49" s="2">
        <v>43325</v>
      </c>
      <c r="C49" s="3">
        <v>72.5</v>
      </c>
      <c r="D49" s="3">
        <v>74.9</v>
      </c>
      <c r="E49" s="3">
        <v>71.2</v>
      </c>
      <c r="F49" s="4">
        <v>74.2</v>
      </c>
      <c r="H49" s="8">
        <f t="shared" si="1"/>
        <v>2.10000000000001</v>
      </c>
      <c r="I49" s="8">
        <f t="shared" si="2"/>
        <v>0</v>
      </c>
      <c r="K49" s="18">
        <f t="shared" si="3"/>
        <v>62.3456790123457</v>
      </c>
      <c r="L49" s="18">
        <f t="shared" si="4"/>
        <v>49.3865030674847</v>
      </c>
    </row>
    <row r="50" spans="2:12">
      <c r="B50" s="2">
        <v>43322</v>
      </c>
      <c r="C50" s="3">
        <v>76.5</v>
      </c>
      <c r="D50" s="3">
        <v>78.4</v>
      </c>
      <c r="E50" s="3">
        <v>72.1</v>
      </c>
      <c r="F50" s="4">
        <v>72.1</v>
      </c>
      <c r="H50" s="8">
        <f t="shared" si="1"/>
        <v>0</v>
      </c>
      <c r="I50" s="8">
        <f t="shared" si="2"/>
        <v>3.60000000000001</v>
      </c>
      <c r="K50" s="18">
        <f t="shared" si="3"/>
        <v>59.0604026845637</v>
      </c>
      <c r="L50" s="18">
        <f t="shared" si="4"/>
        <v>48.305606900801</v>
      </c>
    </row>
    <row r="51" spans="2:12">
      <c r="B51" s="2">
        <v>43321</v>
      </c>
      <c r="C51" s="3">
        <v>74.2</v>
      </c>
      <c r="D51" s="3">
        <v>75.9</v>
      </c>
      <c r="E51" s="3">
        <v>73.8</v>
      </c>
      <c r="F51" s="4">
        <v>75.7</v>
      </c>
      <c r="H51" s="8">
        <f t="shared" si="1"/>
        <v>1.2</v>
      </c>
      <c r="I51" s="8">
        <f t="shared" si="2"/>
        <v>0</v>
      </c>
      <c r="K51" s="18">
        <f t="shared" si="3"/>
        <v>78.8135593220339</v>
      </c>
      <c r="L51" s="18">
        <f t="shared" si="4"/>
        <v>49.5603015075377</v>
      </c>
    </row>
    <row r="52" spans="2:12">
      <c r="B52" s="2">
        <v>43320</v>
      </c>
      <c r="C52" s="3">
        <v>74</v>
      </c>
      <c r="D52" s="3">
        <v>76</v>
      </c>
      <c r="E52" s="3">
        <v>73.3</v>
      </c>
      <c r="F52" s="4">
        <v>74.5</v>
      </c>
      <c r="H52" s="8">
        <f t="shared" si="1"/>
        <v>0.599999999999994</v>
      </c>
      <c r="I52" s="8">
        <f t="shared" si="2"/>
        <v>0</v>
      </c>
      <c r="K52" s="18">
        <f t="shared" si="3"/>
        <v>80.7692307692308</v>
      </c>
      <c r="L52" s="18">
        <f t="shared" si="4"/>
        <v>49.9688473520249</v>
      </c>
    </row>
    <row r="53" spans="2:12">
      <c r="B53" s="2">
        <v>43319</v>
      </c>
      <c r="C53" s="3">
        <v>72</v>
      </c>
      <c r="D53" s="3">
        <v>75.1</v>
      </c>
      <c r="E53" s="3">
        <v>71.5</v>
      </c>
      <c r="F53" s="4">
        <v>73.9</v>
      </c>
      <c r="H53" s="8">
        <f t="shared" si="1"/>
        <v>1.90000000000001</v>
      </c>
      <c r="I53" s="8">
        <f t="shared" si="2"/>
        <v>0</v>
      </c>
      <c r="K53" s="18">
        <f t="shared" si="3"/>
        <v>70.7142857142858</v>
      </c>
      <c r="L53" s="18">
        <f t="shared" si="4"/>
        <v>49.8125</v>
      </c>
    </row>
    <row r="54" spans="2:12">
      <c r="B54" s="2">
        <v>43318</v>
      </c>
      <c r="C54" s="3">
        <v>72</v>
      </c>
      <c r="D54" s="3">
        <v>72.1</v>
      </c>
      <c r="E54" s="3">
        <v>70.6</v>
      </c>
      <c r="F54" s="4">
        <v>72</v>
      </c>
      <c r="H54" s="8">
        <f t="shared" si="1"/>
        <v>0.400000000000006</v>
      </c>
      <c r="I54" s="8">
        <f t="shared" si="2"/>
        <v>0</v>
      </c>
      <c r="K54" s="18">
        <f t="shared" si="3"/>
        <v>61.0687022900764</v>
      </c>
      <c r="L54" s="18">
        <f t="shared" si="4"/>
        <v>49.3694829760404</v>
      </c>
    </row>
    <row r="55" spans="2:12">
      <c r="B55" s="2">
        <v>43315</v>
      </c>
      <c r="C55" s="3">
        <v>69.6</v>
      </c>
      <c r="D55" s="3">
        <v>72</v>
      </c>
      <c r="E55" s="3">
        <v>68.9</v>
      </c>
      <c r="F55" s="4">
        <v>71.6</v>
      </c>
      <c r="H55" s="8">
        <f t="shared" si="1"/>
        <v>2.69999999999999</v>
      </c>
      <c r="I55" s="8">
        <f t="shared" si="2"/>
        <v>0</v>
      </c>
      <c r="K55" s="18">
        <f t="shared" si="3"/>
        <v>61.0687022900763</v>
      </c>
      <c r="L55" s="18">
        <f t="shared" si="4"/>
        <v>49.1482649842271</v>
      </c>
    </row>
    <row r="56" spans="2:12">
      <c r="B56" s="2">
        <v>43314</v>
      </c>
      <c r="C56" s="3">
        <v>71.3</v>
      </c>
      <c r="D56" s="3">
        <v>71.3</v>
      </c>
      <c r="E56" s="3">
        <v>68.8</v>
      </c>
      <c r="F56" s="4">
        <v>68.9</v>
      </c>
      <c r="H56" s="8">
        <f t="shared" si="1"/>
        <v>0</v>
      </c>
      <c r="I56" s="8">
        <f t="shared" si="2"/>
        <v>2.09999999999999</v>
      </c>
      <c r="K56" s="18">
        <f t="shared" si="3"/>
        <v>47.3214285714286</v>
      </c>
      <c r="L56" s="18">
        <f t="shared" si="4"/>
        <v>49.3081761006289</v>
      </c>
    </row>
    <row r="57" spans="2:12">
      <c r="B57" s="2">
        <v>43313</v>
      </c>
      <c r="C57" s="3">
        <v>72</v>
      </c>
      <c r="D57" s="3">
        <v>72</v>
      </c>
      <c r="E57" s="3">
        <v>70.9</v>
      </c>
      <c r="F57" s="4">
        <v>71</v>
      </c>
      <c r="H57" s="8">
        <f t="shared" si="1"/>
        <v>0</v>
      </c>
      <c r="I57" s="8">
        <f t="shared" si="2"/>
        <v>0.400000000000006</v>
      </c>
      <c r="K57" s="18">
        <f t="shared" si="3"/>
        <v>52.4752475247525</v>
      </c>
      <c r="L57" s="18">
        <f t="shared" si="4"/>
        <v>50.0636132315522</v>
      </c>
    </row>
    <row r="58" spans="2:12">
      <c r="B58" s="2">
        <v>43312</v>
      </c>
      <c r="C58" s="3">
        <v>70.6</v>
      </c>
      <c r="D58" s="3">
        <v>72</v>
      </c>
      <c r="E58" s="3">
        <v>70.6</v>
      </c>
      <c r="F58" s="4">
        <v>71.4</v>
      </c>
      <c r="H58" s="8">
        <f t="shared" si="1"/>
        <v>1</v>
      </c>
      <c r="I58" s="8">
        <f t="shared" si="2"/>
        <v>0</v>
      </c>
      <c r="K58" s="18">
        <f t="shared" si="3"/>
        <v>52.4752475247525</v>
      </c>
      <c r="L58" s="18">
        <f t="shared" si="4"/>
        <v>50.6321112515803</v>
      </c>
    </row>
    <row r="59" spans="2:12">
      <c r="B59" s="2">
        <v>43311</v>
      </c>
      <c r="C59" s="3">
        <v>71</v>
      </c>
      <c r="D59" s="3">
        <v>71.9</v>
      </c>
      <c r="E59" s="3">
        <v>70.1</v>
      </c>
      <c r="F59" s="4">
        <v>70.4</v>
      </c>
      <c r="H59" s="8">
        <f t="shared" si="1"/>
        <v>0.100000000000009</v>
      </c>
      <c r="I59" s="8">
        <f t="shared" si="2"/>
        <v>0</v>
      </c>
      <c r="K59" s="18">
        <f t="shared" si="3"/>
        <v>53.8461538461539</v>
      </c>
      <c r="L59" s="18">
        <f t="shared" si="4"/>
        <v>50.0316255534472</v>
      </c>
    </row>
    <row r="60" spans="2:12">
      <c r="B60" s="2">
        <v>43308</v>
      </c>
      <c r="C60" s="3">
        <v>71</v>
      </c>
      <c r="D60" s="3">
        <v>71.1</v>
      </c>
      <c r="E60" s="3">
        <v>70.2</v>
      </c>
      <c r="F60" s="4">
        <v>70.3</v>
      </c>
      <c r="H60" s="8">
        <f t="shared" si="1"/>
        <v>0.0999999999999943</v>
      </c>
      <c r="I60" s="8">
        <f t="shared" si="2"/>
        <v>0</v>
      </c>
      <c r="K60" s="18">
        <f t="shared" si="3"/>
        <v>54.7169811320755</v>
      </c>
      <c r="L60" s="18">
        <f t="shared" si="4"/>
        <v>49.8737373737374</v>
      </c>
    </row>
    <row r="61" spans="2:12">
      <c r="B61" s="2">
        <v>43307</v>
      </c>
      <c r="C61" s="3">
        <v>70</v>
      </c>
      <c r="D61" s="3">
        <v>70.6</v>
      </c>
      <c r="E61" s="3">
        <v>69.3</v>
      </c>
      <c r="F61" s="4">
        <v>70.2</v>
      </c>
      <c r="H61" s="8">
        <f t="shared" si="1"/>
        <v>0.799999999999997</v>
      </c>
      <c r="I61" s="8">
        <f t="shared" si="2"/>
        <v>0</v>
      </c>
      <c r="K61" s="18">
        <f t="shared" si="3"/>
        <v>50</v>
      </c>
      <c r="L61" s="18">
        <f t="shared" si="4"/>
        <v>49.4051346274264</v>
      </c>
    </row>
    <row r="62" spans="2:12">
      <c r="B62" s="2">
        <v>43306</v>
      </c>
      <c r="C62" s="3">
        <v>69.5</v>
      </c>
      <c r="D62" s="3">
        <v>70.7</v>
      </c>
      <c r="E62" s="3">
        <v>68.6</v>
      </c>
      <c r="F62" s="4">
        <v>69.4</v>
      </c>
      <c r="H62" s="8">
        <f t="shared" si="1"/>
        <v>0.5</v>
      </c>
      <c r="I62" s="8">
        <f t="shared" si="2"/>
        <v>0</v>
      </c>
      <c r="K62" s="18">
        <f t="shared" si="3"/>
        <v>47.2222222222222</v>
      </c>
      <c r="L62" s="18">
        <f t="shared" si="4"/>
        <v>49.1823899371069</v>
      </c>
    </row>
    <row r="63" spans="2:12">
      <c r="B63" s="2">
        <v>43305</v>
      </c>
      <c r="C63" s="3">
        <v>67.1</v>
      </c>
      <c r="D63" s="3">
        <v>69.5</v>
      </c>
      <c r="E63" s="3">
        <v>66.6</v>
      </c>
      <c r="F63" s="4">
        <v>68.9</v>
      </c>
      <c r="H63" s="8">
        <f t="shared" si="1"/>
        <v>2.40000000000001</v>
      </c>
      <c r="I63" s="8">
        <f t="shared" si="2"/>
        <v>0</v>
      </c>
      <c r="K63" s="18">
        <f t="shared" si="3"/>
        <v>51.6949152542373</v>
      </c>
      <c r="L63" s="18">
        <f t="shared" si="4"/>
        <v>49.3099121706399</v>
      </c>
    </row>
    <row r="64" spans="2:12">
      <c r="B64" s="2">
        <v>43304</v>
      </c>
      <c r="C64" s="3">
        <v>68.2</v>
      </c>
      <c r="D64" s="3">
        <v>68.4</v>
      </c>
      <c r="E64" s="3">
        <v>65.9</v>
      </c>
      <c r="F64" s="4">
        <v>66.5</v>
      </c>
      <c r="H64" s="8">
        <f t="shared" si="1"/>
        <v>0</v>
      </c>
      <c r="I64" s="8">
        <f t="shared" si="2"/>
        <v>1.59999999999999</v>
      </c>
      <c r="K64" s="18">
        <f t="shared" si="3"/>
        <v>51.6949152542373</v>
      </c>
      <c r="L64" s="18">
        <f t="shared" si="4"/>
        <v>48.4732824427481</v>
      </c>
    </row>
    <row r="65" spans="2:12">
      <c r="B65" s="2">
        <v>43301</v>
      </c>
      <c r="C65" s="3">
        <v>69.3</v>
      </c>
      <c r="D65" s="3">
        <v>69.8</v>
      </c>
      <c r="E65" s="3">
        <v>68</v>
      </c>
      <c r="F65" s="4">
        <v>68.1</v>
      </c>
      <c r="H65" s="8">
        <f t="shared" si="1"/>
        <v>0</v>
      </c>
      <c r="I65" s="8">
        <f t="shared" si="2"/>
        <v>1</v>
      </c>
      <c r="K65" s="18">
        <f t="shared" si="3"/>
        <v>42.0689655172414</v>
      </c>
      <c r="L65" s="18">
        <f t="shared" si="4"/>
        <v>48.6590038314176</v>
      </c>
    </row>
    <row r="66" spans="2:12">
      <c r="B66" s="2">
        <v>43300</v>
      </c>
      <c r="C66" s="3">
        <v>69.3</v>
      </c>
      <c r="D66" s="3">
        <v>69.8</v>
      </c>
      <c r="E66" s="3">
        <v>68.7</v>
      </c>
      <c r="F66" s="4">
        <v>69.1</v>
      </c>
      <c r="H66" s="8">
        <f t="shared" si="1"/>
        <v>0.399999999999991</v>
      </c>
      <c r="I66" s="8">
        <f t="shared" si="2"/>
        <v>0</v>
      </c>
      <c r="K66" s="18">
        <f t="shared" si="3"/>
        <v>39.3548387096774</v>
      </c>
      <c r="L66" s="18">
        <f t="shared" si="4"/>
        <v>49.2975734355045</v>
      </c>
    </row>
    <row r="67" spans="2:12">
      <c r="B67" s="2">
        <v>43299</v>
      </c>
      <c r="C67" s="3">
        <v>69.8</v>
      </c>
      <c r="D67" s="3">
        <v>70.3</v>
      </c>
      <c r="E67" s="3">
        <v>68.3</v>
      </c>
      <c r="F67" s="4">
        <v>68.7</v>
      </c>
      <c r="H67" s="8">
        <f t="shared" si="1"/>
        <v>0</v>
      </c>
      <c r="I67" s="8">
        <f t="shared" si="2"/>
        <v>0.799999999999997</v>
      </c>
      <c r="K67" s="18">
        <f t="shared" si="3"/>
        <v>32.2033898305085</v>
      </c>
      <c r="L67" s="18">
        <f t="shared" si="4"/>
        <v>49.23273657289</v>
      </c>
    </row>
    <row r="68" spans="2:12">
      <c r="B68" s="2">
        <v>43298</v>
      </c>
      <c r="C68" s="3">
        <v>70.9</v>
      </c>
      <c r="D68" s="3">
        <v>71.1</v>
      </c>
      <c r="E68" s="3">
        <v>69.5</v>
      </c>
      <c r="F68" s="4">
        <v>69.5</v>
      </c>
      <c r="H68" s="8">
        <f t="shared" si="1"/>
        <v>0</v>
      </c>
      <c r="I68" s="8">
        <f t="shared" si="2"/>
        <v>1</v>
      </c>
      <c r="K68" s="18">
        <f t="shared" si="3"/>
        <v>29.6875</v>
      </c>
      <c r="L68" s="18">
        <f t="shared" si="4"/>
        <v>48.306148055207</v>
      </c>
    </row>
    <row r="69" spans="2:12">
      <c r="B69" s="2">
        <v>43297</v>
      </c>
      <c r="C69" s="3">
        <v>71.2</v>
      </c>
      <c r="D69" s="3">
        <v>71.6</v>
      </c>
      <c r="E69" s="3">
        <v>69.8</v>
      </c>
      <c r="F69" s="4">
        <v>70.5</v>
      </c>
      <c r="H69" s="8">
        <f t="shared" ref="H69:H132" si="5">IF(F69&gt;F70,(F69-F70),0)</f>
        <v>0</v>
      </c>
      <c r="I69" s="8">
        <f t="shared" ref="I69:I132" si="6">IF(F69&lt;F70,(F70-F69),0)</f>
        <v>0.400000000000006</v>
      </c>
      <c r="K69" s="18">
        <f t="shared" ref="K69:K132" si="7">SUM(H69:H80)/(SUM(H69:H80)+SUM(I69:I80))*100</f>
        <v>38.4236453201971</v>
      </c>
      <c r="L69" s="18">
        <f t="shared" ref="L69:L132" si="8">SUM(H69:H168)/(SUM(H69:H168)+SUM(I69:I168))*100</f>
        <v>46.8940316686967</v>
      </c>
    </row>
    <row r="70" spans="2:12">
      <c r="B70" s="2">
        <v>43294</v>
      </c>
      <c r="C70" s="3">
        <v>70.5</v>
      </c>
      <c r="D70" s="3">
        <v>72</v>
      </c>
      <c r="E70" s="3">
        <v>70.3</v>
      </c>
      <c r="F70" s="4">
        <v>70.9</v>
      </c>
      <c r="H70" s="8">
        <f t="shared" si="5"/>
        <v>1.30000000000001</v>
      </c>
      <c r="I70" s="8">
        <f t="shared" si="6"/>
        <v>0</v>
      </c>
      <c r="K70" s="18">
        <f t="shared" si="7"/>
        <v>37.1428571428572</v>
      </c>
      <c r="L70" s="18">
        <f t="shared" si="8"/>
        <v>47.2981177899211</v>
      </c>
    </row>
    <row r="71" spans="2:12">
      <c r="B71" s="2">
        <v>43293</v>
      </c>
      <c r="C71" s="3">
        <v>69.2</v>
      </c>
      <c r="D71" s="3">
        <v>70.7</v>
      </c>
      <c r="E71" s="3">
        <v>69.2</v>
      </c>
      <c r="F71" s="4">
        <v>69.6</v>
      </c>
      <c r="H71" s="8">
        <f t="shared" si="5"/>
        <v>0.299999999999997</v>
      </c>
      <c r="I71" s="8">
        <f t="shared" si="6"/>
        <v>0</v>
      </c>
      <c r="K71" s="18">
        <f t="shared" si="7"/>
        <v>31.8627450980392</v>
      </c>
      <c r="L71" s="18">
        <f t="shared" si="8"/>
        <v>46.2281231140616</v>
      </c>
    </row>
    <row r="72" spans="2:12">
      <c r="B72" s="2">
        <v>43292</v>
      </c>
      <c r="C72" s="3">
        <v>69.5</v>
      </c>
      <c r="D72" s="3">
        <v>70.8</v>
      </c>
      <c r="E72" s="3">
        <v>69.1</v>
      </c>
      <c r="F72" s="4">
        <v>69.3</v>
      </c>
      <c r="H72" s="8">
        <f t="shared" si="5"/>
        <v>0</v>
      </c>
      <c r="I72" s="8">
        <f t="shared" si="6"/>
        <v>0.900000000000006</v>
      </c>
      <c r="K72" s="18">
        <f t="shared" si="7"/>
        <v>33.1730769230769</v>
      </c>
      <c r="L72" s="18">
        <f t="shared" si="8"/>
        <v>45.9915611814346</v>
      </c>
    </row>
    <row r="73" spans="2:12">
      <c r="B73" s="2">
        <v>43291</v>
      </c>
      <c r="C73" s="3">
        <v>70.6</v>
      </c>
      <c r="D73" s="3">
        <v>71.3</v>
      </c>
      <c r="E73" s="3">
        <v>68.5</v>
      </c>
      <c r="F73" s="4">
        <v>70.2</v>
      </c>
      <c r="H73" s="8">
        <f t="shared" si="5"/>
        <v>0.200000000000003</v>
      </c>
      <c r="I73" s="8">
        <f t="shared" si="6"/>
        <v>0</v>
      </c>
      <c r="K73" s="18">
        <f t="shared" si="7"/>
        <v>39.8148148148148</v>
      </c>
      <c r="L73" s="18">
        <f t="shared" si="8"/>
        <v>45.2014218009479</v>
      </c>
    </row>
    <row r="74" spans="2:12">
      <c r="B74" s="2">
        <v>43290</v>
      </c>
      <c r="C74" s="3">
        <v>68.6</v>
      </c>
      <c r="D74" s="3">
        <v>70.2</v>
      </c>
      <c r="E74" s="3">
        <v>67.2</v>
      </c>
      <c r="F74" s="4">
        <v>70</v>
      </c>
      <c r="H74" s="8">
        <f t="shared" si="5"/>
        <v>1.5</v>
      </c>
      <c r="I74" s="8">
        <f t="shared" si="6"/>
        <v>0</v>
      </c>
      <c r="K74" s="18">
        <f t="shared" si="7"/>
        <v>37.1681415929204</v>
      </c>
      <c r="L74" s="18">
        <f t="shared" si="8"/>
        <v>46.064139941691</v>
      </c>
    </row>
    <row r="75" spans="2:12">
      <c r="B75" s="2">
        <v>43287</v>
      </c>
      <c r="C75" s="3">
        <v>67.4</v>
      </c>
      <c r="D75" s="3">
        <v>68.7</v>
      </c>
      <c r="E75" s="3">
        <v>66</v>
      </c>
      <c r="F75" s="4">
        <v>68.5</v>
      </c>
      <c r="H75" s="8">
        <f t="shared" si="5"/>
        <v>2.40000000000001</v>
      </c>
      <c r="I75" s="8">
        <f t="shared" si="6"/>
        <v>0</v>
      </c>
      <c r="K75" s="18">
        <f t="shared" si="7"/>
        <v>34.2592592592593</v>
      </c>
      <c r="L75" s="18">
        <f t="shared" si="8"/>
        <v>45.5882352941176</v>
      </c>
    </row>
    <row r="76" spans="2:12">
      <c r="B76" s="2">
        <v>43286</v>
      </c>
      <c r="C76" s="3">
        <v>70.5</v>
      </c>
      <c r="D76" s="3">
        <v>70.6</v>
      </c>
      <c r="E76" s="3">
        <v>66</v>
      </c>
      <c r="F76" s="4">
        <v>66.1</v>
      </c>
      <c r="H76" s="8">
        <f t="shared" si="5"/>
        <v>0</v>
      </c>
      <c r="I76" s="8">
        <f t="shared" si="6"/>
        <v>4.30000000000001</v>
      </c>
      <c r="K76" s="18">
        <f t="shared" si="7"/>
        <v>23.3644859813084</v>
      </c>
      <c r="L76" s="18">
        <f t="shared" si="8"/>
        <v>44.9404761904762</v>
      </c>
    </row>
    <row r="77" spans="2:12">
      <c r="B77" s="2">
        <v>43285</v>
      </c>
      <c r="C77" s="3">
        <v>73</v>
      </c>
      <c r="D77" s="3">
        <v>73.9</v>
      </c>
      <c r="E77" s="3">
        <v>70.2</v>
      </c>
      <c r="F77" s="4">
        <v>70.4</v>
      </c>
      <c r="H77" s="8">
        <f t="shared" si="5"/>
        <v>0</v>
      </c>
      <c r="I77" s="8">
        <f t="shared" si="6"/>
        <v>2</v>
      </c>
      <c r="K77" s="18">
        <f t="shared" si="7"/>
        <v>26.4550264550265</v>
      </c>
      <c r="L77" s="18">
        <f t="shared" si="8"/>
        <v>46.0085313833029</v>
      </c>
    </row>
    <row r="78" spans="2:12">
      <c r="B78" s="2">
        <v>43284</v>
      </c>
      <c r="C78" s="3">
        <v>75.4</v>
      </c>
      <c r="D78" s="3">
        <v>76</v>
      </c>
      <c r="E78" s="3">
        <v>72</v>
      </c>
      <c r="F78" s="4">
        <v>72.4</v>
      </c>
      <c r="H78" s="8">
        <f t="shared" si="5"/>
        <v>0</v>
      </c>
      <c r="I78" s="8">
        <f t="shared" si="6"/>
        <v>2.59999999999999</v>
      </c>
      <c r="K78" s="18">
        <f t="shared" si="7"/>
        <v>30.8139534883721</v>
      </c>
      <c r="L78" s="18">
        <f t="shared" si="8"/>
        <v>45.3998797354179</v>
      </c>
    </row>
    <row r="79" spans="2:12">
      <c r="B79" s="2">
        <v>43283</v>
      </c>
      <c r="C79" s="3">
        <v>77.6</v>
      </c>
      <c r="D79" s="3">
        <v>77.8</v>
      </c>
      <c r="E79" s="3">
        <v>74.8</v>
      </c>
      <c r="F79" s="4">
        <v>75</v>
      </c>
      <c r="H79" s="8">
        <f t="shared" si="5"/>
        <v>0</v>
      </c>
      <c r="I79" s="8">
        <f t="shared" si="6"/>
        <v>2.3</v>
      </c>
      <c r="K79" s="18">
        <f t="shared" si="7"/>
        <v>28.9617486338798</v>
      </c>
      <c r="L79" s="18">
        <f t="shared" si="8"/>
        <v>46.448087431694</v>
      </c>
    </row>
    <row r="80" spans="2:12">
      <c r="B80" s="2">
        <v>43280</v>
      </c>
      <c r="C80" s="3">
        <v>76.2</v>
      </c>
      <c r="D80" s="3">
        <v>77.4</v>
      </c>
      <c r="E80" s="3">
        <v>75.9</v>
      </c>
      <c r="F80" s="4">
        <v>77.3</v>
      </c>
      <c r="H80" s="8">
        <f t="shared" si="5"/>
        <v>2.09999999999999</v>
      </c>
      <c r="I80" s="8">
        <f t="shared" si="6"/>
        <v>0</v>
      </c>
      <c r="K80" s="18">
        <f t="shared" si="7"/>
        <v>49.047619047619</v>
      </c>
      <c r="L80" s="18">
        <f t="shared" si="8"/>
        <v>47.1059113300493</v>
      </c>
    </row>
    <row r="81" spans="2:12">
      <c r="B81" s="2">
        <v>43279</v>
      </c>
      <c r="C81" s="3">
        <v>76.1</v>
      </c>
      <c r="D81" s="3">
        <v>77.2</v>
      </c>
      <c r="E81" s="3">
        <v>75.1</v>
      </c>
      <c r="F81" s="4">
        <v>75.2</v>
      </c>
      <c r="H81" s="8">
        <f t="shared" si="5"/>
        <v>0</v>
      </c>
      <c r="I81" s="8">
        <f t="shared" si="6"/>
        <v>1.09999999999999</v>
      </c>
      <c r="K81" s="18">
        <f t="shared" si="7"/>
        <v>43.3862433862434</v>
      </c>
      <c r="L81" s="18">
        <f t="shared" si="8"/>
        <v>45.7564575645756</v>
      </c>
    </row>
    <row r="82" spans="2:12">
      <c r="B82" s="2">
        <v>43278</v>
      </c>
      <c r="C82" s="3">
        <v>77.5</v>
      </c>
      <c r="D82" s="3">
        <v>79</v>
      </c>
      <c r="E82" s="3">
        <v>76.3</v>
      </c>
      <c r="F82" s="4">
        <v>76.3</v>
      </c>
      <c r="H82" s="8">
        <f t="shared" si="5"/>
        <v>0</v>
      </c>
      <c r="I82" s="8">
        <f t="shared" si="6"/>
        <v>0.700000000000003</v>
      </c>
      <c r="K82" s="18">
        <f t="shared" si="7"/>
        <v>42.2680412371134</v>
      </c>
      <c r="L82" s="18">
        <f t="shared" si="8"/>
        <v>46.6299019607843</v>
      </c>
    </row>
    <row r="83" spans="2:12">
      <c r="B83" s="2">
        <v>43277</v>
      </c>
      <c r="C83" s="3">
        <v>75.4</v>
      </c>
      <c r="D83" s="3">
        <v>77</v>
      </c>
      <c r="E83" s="3">
        <v>74.7</v>
      </c>
      <c r="F83" s="4">
        <v>77</v>
      </c>
      <c r="H83" s="8">
        <f t="shared" si="5"/>
        <v>0.700000000000003</v>
      </c>
      <c r="I83" s="8">
        <f t="shared" si="6"/>
        <v>0</v>
      </c>
      <c r="K83" s="18">
        <f t="shared" si="7"/>
        <v>44.7368421052632</v>
      </c>
      <c r="L83" s="18">
        <f t="shared" si="8"/>
        <v>47.0912431108389</v>
      </c>
    </row>
    <row r="84" spans="2:12">
      <c r="B84" s="2">
        <v>43276</v>
      </c>
      <c r="C84" s="3">
        <v>75</v>
      </c>
      <c r="D84" s="3">
        <v>76.9</v>
      </c>
      <c r="E84" s="3">
        <v>75</v>
      </c>
      <c r="F84" s="4">
        <v>76.3</v>
      </c>
      <c r="H84" s="8">
        <f t="shared" si="5"/>
        <v>1.7</v>
      </c>
      <c r="I84" s="8">
        <f t="shared" si="6"/>
        <v>0</v>
      </c>
      <c r="K84" s="18">
        <f t="shared" si="7"/>
        <v>38.423645320197</v>
      </c>
      <c r="L84" s="18">
        <f t="shared" si="8"/>
        <v>46.8634686346863</v>
      </c>
    </row>
    <row r="85" spans="2:12">
      <c r="B85" s="2">
        <v>43273</v>
      </c>
      <c r="C85" s="3">
        <v>75.7</v>
      </c>
      <c r="D85" s="3">
        <v>75.7</v>
      </c>
      <c r="E85" s="3">
        <v>73.5</v>
      </c>
      <c r="F85" s="4">
        <v>74.6</v>
      </c>
      <c r="H85" s="8">
        <f t="shared" si="5"/>
        <v>0</v>
      </c>
      <c r="I85" s="8">
        <f t="shared" si="6"/>
        <v>1.2</v>
      </c>
      <c r="K85" s="18">
        <f t="shared" si="7"/>
        <v>44.1964285714285</v>
      </c>
      <c r="L85" s="18">
        <f t="shared" si="8"/>
        <v>46.6995681677977</v>
      </c>
    </row>
    <row r="86" spans="2:12">
      <c r="B86" s="2">
        <v>43272</v>
      </c>
      <c r="C86" s="3">
        <v>76.2</v>
      </c>
      <c r="D86" s="3">
        <v>77.6</v>
      </c>
      <c r="E86" s="3">
        <v>75.7</v>
      </c>
      <c r="F86" s="4">
        <v>75.8</v>
      </c>
      <c r="H86" s="8">
        <f t="shared" si="5"/>
        <v>0.5</v>
      </c>
      <c r="I86" s="8">
        <f t="shared" si="6"/>
        <v>0</v>
      </c>
      <c r="K86" s="18">
        <f t="shared" si="7"/>
        <v>45.2054794520548</v>
      </c>
      <c r="L86" s="18">
        <f t="shared" si="8"/>
        <v>48.1751824817518</v>
      </c>
    </row>
    <row r="87" spans="2:12">
      <c r="B87" s="2">
        <v>43271</v>
      </c>
      <c r="C87" s="3">
        <v>77.5</v>
      </c>
      <c r="D87" s="3">
        <v>78</v>
      </c>
      <c r="E87" s="3">
        <v>72.6</v>
      </c>
      <c r="F87" s="4">
        <v>75.3</v>
      </c>
      <c r="H87" s="8">
        <f t="shared" si="5"/>
        <v>0</v>
      </c>
      <c r="I87" s="8">
        <f t="shared" si="6"/>
        <v>2.2</v>
      </c>
      <c r="K87" s="18">
        <f t="shared" si="7"/>
        <v>44.954128440367</v>
      </c>
      <c r="L87" s="18">
        <f t="shared" si="8"/>
        <v>47.9878048780488</v>
      </c>
    </row>
    <row r="88" spans="2:12">
      <c r="B88" s="2">
        <v>43270</v>
      </c>
      <c r="C88" s="3">
        <v>79</v>
      </c>
      <c r="D88" s="3">
        <v>80</v>
      </c>
      <c r="E88" s="3">
        <v>77.5</v>
      </c>
      <c r="F88" s="4">
        <v>77.5</v>
      </c>
      <c r="H88" s="8">
        <f t="shared" si="5"/>
        <v>0</v>
      </c>
      <c r="I88" s="8">
        <f t="shared" si="6"/>
        <v>1.8</v>
      </c>
      <c r="K88" s="18">
        <f t="shared" si="7"/>
        <v>52.1951219512195</v>
      </c>
      <c r="L88" s="18">
        <f t="shared" si="8"/>
        <v>48.3712354025814</v>
      </c>
    </row>
    <row r="89" spans="2:12">
      <c r="B89" s="2">
        <v>43266</v>
      </c>
      <c r="C89" s="3">
        <v>79.4</v>
      </c>
      <c r="D89" s="3">
        <v>80.3</v>
      </c>
      <c r="E89" s="3">
        <v>78.2</v>
      </c>
      <c r="F89" s="4">
        <v>79.3</v>
      </c>
      <c r="H89" s="8">
        <f t="shared" si="5"/>
        <v>0.299999999999997</v>
      </c>
      <c r="I89" s="8">
        <f t="shared" si="6"/>
        <v>0</v>
      </c>
      <c r="K89" s="18">
        <f t="shared" si="7"/>
        <v>52.4509803921569</v>
      </c>
      <c r="L89" s="18">
        <f t="shared" si="8"/>
        <v>49.1336633663366</v>
      </c>
    </row>
    <row r="90" spans="2:12">
      <c r="B90" s="2">
        <v>43265</v>
      </c>
      <c r="C90" s="3">
        <v>83.6</v>
      </c>
      <c r="D90" s="3">
        <v>84.8</v>
      </c>
      <c r="E90" s="3">
        <v>79</v>
      </c>
      <c r="F90" s="4">
        <v>79</v>
      </c>
      <c r="H90" s="8">
        <f t="shared" si="5"/>
        <v>0</v>
      </c>
      <c r="I90" s="8">
        <f t="shared" si="6"/>
        <v>3.7</v>
      </c>
      <c r="K90" s="18">
        <f t="shared" si="7"/>
        <v>53.1400966183575</v>
      </c>
      <c r="L90" s="18">
        <f t="shared" si="8"/>
        <v>49.2279184681902</v>
      </c>
    </row>
    <row r="91" spans="2:12">
      <c r="B91" s="2">
        <v>43264</v>
      </c>
      <c r="C91" s="3">
        <v>78.7</v>
      </c>
      <c r="D91" s="3">
        <v>83.9</v>
      </c>
      <c r="E91" s="3">
        <v>77.7</v>
      </c>
      <c r="F91" s="4">
        <v>82.7</v>
      </c>
      <c r="H91" s="8">
        <f t="shared" si="5"/>
        <v>5</v>
      </c>
      <c r="I91" s="8">
        <f t="shared" si="6"/>
        <v>0</v>
      </c>
      <c r="K91" s="18">
        <f t="shared" si="7"/>
        <v>55</v>
      </c>
      <c r="L91" s="18">
        <f t="shared" si="8"/>
        <v>49.906073888541</v>
      </c>
    </row>
    <row r="92" spans="2:12">
      <c r="B92" s="2">
        <v>43263</v>
      </c>
      <c r="C92" s="3">
        <v>77.9</v>
      </c>
      <c r="D92" s="3">
        <v>79.3</v>
      </c>
      <c r="E92" s="3">
        <v>77.5</v>
      </c>
      <c r="F92" s="3">
        <v>77.7</v>
      </c>
      <c r="H92" s="8">
        <f t="shared" si="5"/>
        <v>0</v>
      </c>
      <c r="I92" s="8">
        <f t="shared" si="6"/>
        <v>0</v>
      </c>
      <c r="K92" s="18">
        <f t="shared" si="7"/>
        <v>36.8098159509202</v>
      </c>
      <c r="L92" s="18">
        <f t="shared" si="8"/>
        <v>47.6707083599234</v>
      </c>
    </row>
    <row r="93" spans="2:12">
      <c r="B93" s="2">
        <v>43262</v>
      </c>
      <c r="C93" s="3">
        <v>79.8</v>
      </c>
      <c r="D93" s="3">
        <v>79.8</v>
      </c>
      <c r="E93" s="3">
        <v>77.1</v>
      </c>
      <c r="F93" s="4">
        <v>77.7</v>
      </c>
      <c r="H93" s="8">
        <f t="shared" si="5"/>
        <v>0</v>
      </c>
      <c r="I93" s="8">
        <f t="shared" si="6"/>
        <v>1.59999999999999</v>
      </c>
      <c r="K93" s="18">
        <f t="shared" si="7"/>
        <v>46.9072164948454</v>
      </c>
      <c r="L93" s="18">
        <f t="shared" si="8"/>
        <v>45.0271247739602</v>
      </c>
    </row>
    <row r="94" spans="2:12">
      <c r="B94" s="2">
        <v>43259</v>
      </c>
      <c r="C94" s="3">
        <v>79.4</v>
      </c>
      <c r="D94" s="3">
        <v>80.5</v>
      </c>
      <c r="E94" s="3">
        <v>78.6</v>
      </c>
      <c r="F94" s="4">
        <v>79.3</v>
      </c>
      <c r="H94" s="8">
        <f t="shared" si="5"/>
        <v>0.299999999999997</v>
      </c>
      <c r="I94" s="8">
        <f t="shared" si="6"/>
        <v>0</v>
      </c>
      <c r="K94" s="18">
        <f t="shared" si="7"/>
        <v>54.2105263157895</v>
      </c>
      <c r="L94" s="18">
        <f t="shared" si="8"/>
        <v>45.5650060753341</v>
      </c>
    </row>
    <row r="95" spans="2:12">
      <c r="B95" s="2">
        <v>43258</v>
      </c>
      <c r="C95" s="3">
        <v>81.5</v>
      </c>
      <c r="D95" s="3">
        <v>81.5</v>
      </c>
      <c r="E95" s="3">
        <v>79</v>
      </c>
      <c r="F95" s="4">
        <v>79</v>
      </c>
      <c r="H95" s="8">
        <f t="shared" si="5"/>
        <v>0</v>
      </c>
      <c r="I95" s="8">
        <f t="shared" si="6"/>
        <v>2</v>
      </c>
      <c r="K95" s="18">
        <f t="shared" si="7"/>
        <v>53.1914893617021</v>
      </c>
      <c r="L95" s="18">
        <f t="shared" si="8"/>
        <v>45.9915611814346</v>
      </c>
    </row>
    <row r="96" spans="2:12">
      <c r="B96" s="2">
        <v>43257</v>
      </c>
      <c r="C96" s="3">
        <v>78.3</v>
      </c>
      <c r="D96" s="3">
        <v>81</v>
      </c>
      <c r="E96" s="3">
        <v>77.9</v>
      </c>
      <c r="F96" s="4">
        <v>81</v>
      </c>
      <c r="H96" s="8">
        <f t="shared" si="5"/>
        <v>3.8</v>
      </c>
      <c r="I96" s="8">
        <f t="shared" si="6"/>
        <v>0</v>
      </c>
      <c r="K96" s="18">
        <f t="shared" si="7"/>
        <v>63.4408602150538</v>
      </c>
      <c r="L96" s="18">
        <f t="shared" si="8"/>
        <v>47.3873873873874</v>
      </c>
    </row>
    <row r="97" spans="2:12">
      <c r="B97" s="2">
        <v>43256</v>
      </c>
      <c r="C97" s="3">
        <v>78.4</v>
      </c>
      <c r="D97" s="3">
        <v>78.5</v>
      </c>
      <c r="E97" s="3">
        <v>77</v>
      </c>
      <c r="F97" s="4">
        <v>77.2</v>
      </c>
      <c r="H97" s="8">
        <f t="shared" si="5"/>
        <v>0</v>
      </c>
      <c r="I97" s="8">
        <f t="shared" si="6"/>
        <v>0.700000000000003</v>
      </c>
      <c r="K97" s="18">
        <f t="shared" si="7"/>
        <v>50.6329113924051</v>
      </c>
      <c r="L97" s="18">
        <f t="shared" si="8"/>
        <v>45.3228726614363</v>
      </c>
    </row>
    <row r="98" spans="2:12">
      <c r="B98" s="2">
        <v>43255</v>
      </c>
      <c r="C98" s="3">
        <v>79.5</v>
      </c>
      <c r="D98" s="3">
        <v>79.8</v>
      </c>
      <c r="E98" s="3">
        <v>77.8</v>
      </c>
      <c r="F98" s="4">
        <v>77.9</v>
      </c>
      <c r="H98" s="8">
        <f t="shared" si="5"/>
        <v>0.400000000000006</v>
      </c>
      <c r="I98" s="8">
        <f t="shared" si="6"/>
        <v>0</v>
      </c>
      <c r="K98" s="18">
        <f t="shared" si="7"/>
        <v>58.4795321637427</v>
      </c>
      <c r="L98" s="18">
        <f t="shared" si="8"/>
        <v>48.1545559400231</v>
      </c>
    </row>
    <row r="99" spans="2:12">
      <c r="B99" s="2">
        <v>43252</v>
      </c>
      <c r="C99" s="3">
        <v>76.6</v>
      </c>
      <c r="D99" s="3">
        <v>77.8</v>
      </c>
      <c r="E99" s="3">
        <v>76.3</v>
      </c>
      <c r="F99" s="4">
        <v>77.5</v>
      </c>
      <c r="H99" s="8">
        <f t="shared" si="5"/>
        <v>0.900000000000006</v>
      </c>
      <c r="I99" s="8">
        <f t="shared" si="6"/>
        <v>0</v>
      </c>
      <c r="K99" s="18">
        <f t="shared" si="7"/>
        <v>69.7872340425532</v>
      </c>
      <c r="L99" s="18">
        <f t="shared" si="8"/>
        <v>48.2738780207135</v>
      </c>
    </row>
    <row r="100" spans="2:12">
      <c r="B100" s="2">
        <v>43251</v>
      </c>
      <c r="C100" s="3">
        <v>79.5</v>
      </c>
      <c r="D100" s="3">
        <v>80.4</v>
      </c>
      <c r="E100" s="3">
        <v>76.6</v>
      </c>
      <c r="F100" s="4">
        <v>76.6</v>
      </c>
      <c r="H100" s="8">
        <f t="shared" si="5"/>
        <v>0</v>
      </c>
      <c r="I100" s="8">
        <f t="shared" si="6"/>
        <v>1.7</v>
      </c>
      <c r="K100" s="18">
        <f t="shared" si="7"/>
        <v>72.1568627450981</v>
      </c>
      <c r="L100" s="18">
        <f t="shared" si="8"/>
        <v>48.5697940503432</v>
      </c>
    </row>
    <row r="101" spans="2:12">
      <c r="B101" s="2">
        <v>43250</v>
      </c>
      <c r="C101" s="3">
        <v>76.7</v>
      </c>
      <c r="D101" s="3">
        <v>79</v>
      </c>
      <c r="E101" s="3">
        <v>75.6</v>
      </c>
      <c r="F101" s="4">
        <v>78.3</v>
      </c>
      <c r="H101" s="8">
        <f t="shared" si="5"/>
        <v>0.599999999999994</v>
      </c>
      <c r="I101" s="8">
        <f t="shared" si="6"/>
        <v>0</v>
      </c>
      <c r="K101" s="18">
        <f t="shared" si="7"/>
        <v>78.2258064516129</v>
      </c>
      <c r="L101" s="18">
        <f t="shared" si="8"/>
        <v>49.5134516313681</v>
      </c>
    </row>
    <row r="102" spans="2:12">
      <c r="B102" s="2">
        <v>43249</v>
      </c>
      <c r="C102" s="3">
        <v>80.7</v>
      </c>
      <c r="D102" s="3">
        <v>81.1</v>
      </c>
      <c r="E102" s="3">
        <v>77.4</v>
      </c>
      <c r="F102" s="4">
        <v>77.7</v>
      </c>
      <c r="H102" s="8">
        <f t="shared" si="5"/>
        <v>0</v>
      </c>
      <c r="I102" s="8">
        <f t="shared" si="6"/>
        <v>3</v>
      </c>
      <c r="K102" s="18">
        <f t="shared" si="7"/>
        <v>74.6031746031746</v>
      </c>
      <c r="L102" s="18">
        <f t="shared" si="8"/>
        <v>48.7514188422247</v>
      </c>
    </row>
    <row r="103" spans="2:12">
      <c r="B103" s="2">
        <v>43248</v>
      </c>
      <c r="C103" s="3">
        <v>83</v>
      </c>
      <c r="D103" s="3">
        <v>84.9</v>
      </c>
      <c r="E103" s="3">
        <v>80.2</v>
      </c>
      <c r="F103" s="4">
        <v>80.7</v>
      </c>
      <c r="H103" s="8">
        <f t="shared" si="5"/>
        <v>0</v>
      </c>
      <c r="I103" s="8">
        <f t="shared" si="6"/>
        <v>1.3</v>
      </c>
      <c r="K103" s="18">
        <f t="shared" si="7"/>
        <v>84.6846846846847</v>
      </c>
      <c r="L103" s="18">
        <f t="shared" si="8"/>
        <v>49.1981672394044</v>
      </c>
    </row>
    <row r="104" spans="2:12">
      <c r="B104" s="2">
        <v>43245</v>
      </c>
      <c r="C104" s="3">
        <v>80.6</v>
      </c>
      <c r="D104" s="3">
        <v>84.4</v>
      </c>
      <c r="E104" s="3">
        <v>80.5</v>
      </c>
      <c r="F104" s="4">
        <v>82</v>
      </c>
      <c r="H104" s="8">
        <f t="shared" si="5"/>
        <v>3.09999999999999</v>
      </c>
      <c r="I104" s="8">
        <f t="shared" si="6"/>
        <v>0</v>
      </c>
      <c r="K104" s="18">
        <f t="shared" si="7"/>
        <v>91.358024691358</v>
      </c>
      <c r="L104" s="18">
        <f t="shared" si="8"/>
        <v>49.5100864553314</v>
      </c>
    </row>
    <row r="105" spans="2:12">
      <c r="B105" s="2">
        <v>43244</v>
      </c>
      <c r="C105" s="3">
        <v>78.3</v>
      </c>
      <c r="D105" s="3">
        <v>79.9</v>
      </c>
      <c r="E105" s="3">
        <v>77.2</v>
      </c>
      <c r="F105" s="4">
        <v>78.9</v>
      </c>
      <c r="H105" s="8">
        <f t="shared" si="5"/>
        <v>1.2</v>
      </c>
      <c r="I105" s="8">
        <f t="shared" si="6"/>
        <v>0</v>
      </c>
      <c r="K105" s="18">
        <f t="shared" si="7"/>
        <v>90.4977375565611</v>
      </c>
      <c r="L105" s="18">
        <f t="shared" si="8"/>
        <v>49.4226327944573</v>
      </c>
    </row>
    <row r="106" spans="2:12">
      <c r="B106" s="2">
        <v>43243</v>
      </c>
      <c r="C106" s="3">
        <v>78.2</v>
      </c>
      <c r="D106" s="3">
        <v>78.5</v>
      </c>
      <c r="E106" s="3">
        <v>76</v>
      </c>
      <c r="F106" s="4">
        <v>77.7</v>
      </c>
      <c r="H106" s="8">
        <f t="shared" si="5"/>
        <v>0</v>
      </c>
      <c r="I106" s="8">
        <f t="shared" si="6"/>
        <v>0.0999999999999943</v>
      </c>
      <c r="K106" s="18">
        <f t="shared" si="7"/>
        <v>90.1869158878505</v>
      </c>
      <c r="L106" s="18">
        <f t="shared" si="8"/>
        <v>48.7579433853264</v>
      </c>
    </row>
    <row r="107" spans="2:12">
      <c r="B107" s="2">
        <v>43242</v>
      </c>
      <c r="C107" s="3">
        <v>77.3</v>
      </c>
      <c r="D107" s="3">
        <v>79.4</v>
      </c>
      <c r="E107" s="3">
        <v>75.5</v>
      </c>
      <c r="F107" s="4">
        <v>77.8</v>
      </c>
      <c r="H107" s="8">
        <f t="shared" si="5"/>
        <v>1.8</v>
      </c>
      <c r="I107" s="8">
        <f t="shared" si="6"/>
        <v>0</v>
      </c>
      <c r="K107" s="18">
        <f t="shared" si="7"/>
        <v>87.3303167420815</v>
      </c>
      <c r="L107" s="18">
        <f t="shared" si="8"/>
        <v>50.0845070422535</v>
      </c>
    </row>
    <row r="108" spans="2:12">
      <c r="B108" s="2">
        <v>43241</v>
      </c>
      <c r="C108" s="3">
        <v>79.3</v>
      </c>
      <c r="D108" s="3">
        <v>80.5</v>
      </c>
      <c r="E108" s="3">
        <v>76</v>
      </c>
      <c r="F108" s="4">
        <v>76</v>
      </c>
      <c r="H108" s="8">
        <f t="shared" si="5"/>
        <v>0</v>
      </c>
      <c r="I108" s="8">
        <f t="shared" si="6"/>
        <v>1</v>
      </c>
      <c r="K108" s="18">
        <f t="shared" si="7"/>
        <v>81.3953488372093</v>
      </c>
      <c r="L108" s="18">
        <f t="shared" si="8"/>
        <v>49.3764172335601</v>
      </c>
    </row>
    <row r="109" spans="2:12">
      <c r="B109" s="2">
        <v>43238</v>
      </c>
      <c r="C109" s="3">
        <v>77</v>
      </c>
      <c r="D109" s="3">
        <v>79.9</v>
      </c>
      <c r="E109" s="3">
        <v>76.1</v>
      </c>
      <c r="F109" s="4">
        <v>77</v>
      </c>
      <c r="H109" s="8">
        <f t="shared" si="5"/>
        <v>2</v>
      </c>
      <c r="I109" s="8">
        <f t="shared" si="6"/>
        <v>0</v>
      </c>
      <c r="K109" s="18">
        <f t="shared" si="7"/>
        <v>78.125</v>
      </c>
      <c r="L109" s="18">
        <f t="shared" si="8"/>
        <v>48.9325842696629</v>
      </c>
    </row>
    <row r="110" spans="2:12">
      <c r="B110" s="2">
        <v>43237</v>
      </c>
      <c r="C110" s="3">
        <v>69.8</v>
      </c>
      <c r="D110" s="3">
        <v>75</v>
      </c>
      <c r="E110" s="3">
        <v>69.6</v>
      </c>
      <c r="F110" s="4">
        <v>75</v>
      </c>
      <c r="H110" s="8">
        <f t="shared" si="5"/>
        <v>6.8</v>
      </c>
      <c r="I110" s="8">
        <f t="shared" si="6"/>
        <v>0</v>
      </c>
      <c r="K110" s="18">
        <f t="shared" si="7"/>
        <v>71.7592592592593</v>
      </c>
      <c r="L110" s="18">
        <f t="shared" si="8"/>
        <v>46.0248783126014</v>
      </c>
    </row>
    <row r="111" spans="2:12">
      <c r="B111" s="2">
        <v>43236</v>
      </c>
      <c r="C111" s="3">
        <v>65.5</v>
      </c>
      <c r="D111" s="3">
        <v>69.5</v>
      </c>
      <c r="E111" s="3">
        <v>65.4</v>
      </c>
      <c r="F111" s="4">
        <v>68.2</v>
      </c>
      <c r="H111" s="8">
        <f t="shared" si="5"/>
        <v>2.90000000000001</v>
      </c>
      <c r="I111" s="8">
        <f t="shared" si="6"/>
        <v>0</v>
      </c>
      <c r="K111" s="18">
        <f t="shared" si="7"/>
        <v>70.5314009661836</v>
      </c>
      <c r="L111" s="18">
        <f t="shared" si="8"/>
        <v>44.1522104085059</v>
      </c>
    </row>
    <row r="112" spans="2:12">
      <c r="B112" s="2">
        <v>43235</v>
      </c>
      <c r="C112" s="3">
        <v>65.1</v>
      </c>
      <c r="D112" s="3">
        <v>66.9</v>
      </c>
      <c r="E112" s="3">
        <v>64.1</v>
      </c>
      <c r="F112" s="4">
        <v>65.3</v>
      </c>
      <c r="H112" s="8">
        <f t="shared" si="5"/>
        <v>1</v>
      </c>
      <c r="I112" s="8">
        <f t="shared" si="6"/>
        <v>0</v>
      </c>
      <c r="K112" s="18">
        <f t="shared" si="7"/>
        <v>65.7303370786517</v>
      </c>
      <c r="L112" s="18">
        <f t="shared" si="8"/>
        <v>40.926225094238</v>
      </c>
    </row>
    <row r="113" spans="2:12">
      <c r="B113" s="2">
        <v>43234</v>
      </c>
      <c r="C113" s="3">
        <v>66</v>
      </c>
      <c r="D113" s="3">
        <v>66.1</v>
      </c>
      <c r="E113" s="3">
        <v>63.7</v>
      </c>
      <c r="F113" s="4">
        <v>64.3</v>
      </c>
      <c r="H113" s="8">
        <f t="shared" si="5"/>
        <v>0</v>
      </c>
      <c r="I113" s="8">
        <f t="shared" si="6"/>
        <v>1</v>
      </c>
      <c r="K113" s="18">
        <f t="shared" si="7"/>
        <v>56.3157894736842</v>
      </c>
      <c r="L113" s="18">
        <f t="shared" si="8"/>
        <v>40.1713979646492</v>
      </c>
    </row>
    <row r="114" spans="2:12">
      <c r="B114" s="2">
        <v>43231</v>
      </c>
      <c r="C114" s="3">
        <v>66</v>
      </c>
      <c r="D114" s="3">
        <v>66.7</v>
      </c>
      <c r="E114" s="3">
        <v>65</v>
      </c>
      <c r="F114" s="3">
        <v>65.3</v>
      </c>
      <c r="H114" s="8">
        <f t="shared" si="5"/>
        <v>0</v>
      </c>
      <c r="I114" s="8">
        <f t="shared" si="6"/>
        <v>0</v>
      </c>
      <c r="K114" s="18">
        <f t="shared" si="7"/>
        <v>61.5789473684211</v>
      </c>
      <c r="L114" s="18">
        <f t="shared" si="8"/>
        <v>43.1140801644399</v>
      </c>
    </row>
    <row r="115" spans="2:12">
      <c r="B115" s="2">
        <v>43230</v>
      </c>
      <c r="C115" s="3">
        <v>63.1</v>
      </c>
      <c r="D115" s="3">
        <v>67.5</v>
      </c>
      <c r="E115" s="3">
        <v>62.3</v>
      </c>
      <c r="F115" s="4">
        <v>65.3</v>
      </c>
      <c r="H115" s="8">
        <f t="shared" si="5"/>
        <v>3.4</v>
      </c>
      <c r="I115" s="8">
        <f t="shared" si="6"/>
        <v>0</v>
      </c>
      <c r="K115" s="18">
        <f t="shared" si="7"/>
        <v>51.0917030567686</v>
      </c>
      <c r="L115" s="18">
        <f t="shared" si="8"/>
        <v>41.0268948655257</v>
      </c>
    </row>
    <row r="116" spans="2:12">
      <c r="B116" s="2">
        <v>43229</v>
      </c>
      <c r="C116" s="3">
        <v>61</v>
      </c>
      <c r="D116" s="3">
        <v>62.3</v>
      </c>
      <c r="E116" s="3">
        <v>60.8</v>
      </c>
      <c r="F116" s="4">
        <v>61.9</v>
      </c>
      <c r="H116" s="8">
        <f t="shared" si="5"/>
        <v>0.899999999999999</v>
      </c>
      <c r="I116" s="8">
        <f t="shared" si="6"/>
        <v>0</v>
      </c>
      <c r="K116" s="18">
        <f t="shared" si="7"/>
        <v>39.1509433962264</v>
      </c>
      <c r="L116" s="18">
        <f t="shared" si="8"/>
        <v>37.953795379538</v>
      </c>
    </row>
    <row r="117" spans="2:12">
      <c r="B117" s="2">
        <v>43228</v>
      </c>
      <c r="C117" s="3">
        <v>60.9</v>
      </c>
      <c r="D117" s="3">
        <v>62</v>
      </c>
      <c r="E117" s="3">
        <v>60.4</v>
      </c>
      <c r="F117" s="4">
        <v>61</v>
      </c>
      <c r="H117" s="8">
        <f t="shared" si="5"/>
        <v>0.5</v>
      </c>
      <c r="I117" s="8">
        <f t="shared" si="6"/>
        <v>0</v>
      </c>
      <c r="K117" s="18">
        <f t="shared" si="7"/>
        <v>40.8256880733945</v>
      </c>
      <c r="L117" s="18">
        <f t="shared" si="8"/>
        <v>37.8365611714691</v>
      </c>
    </row>
    <row r="118" spans="2:12">
      <c r="B118" s="2">
        <v>43227</v>
      </c>
      <c r="C118" s="3">
        <v>62</v>
      </c>
      <c r="D118" s="3">
        <v>62</v>
      </c>
      <c r="E118" s="3">
        <v>59.7</v>
      </c>
      <c r="F118" s="4">
        <v>60.5</v>
      </c>
      <c r="H118" s="8">
        <f t="shared" si="5"/>
        <v>0</v>
      </c>
      <c r="I118" s="8">
        <f t="shared" si="6"/>
        <v>0.799999999999997</v>
      </c>
      <c r="K118" s="18">
        <f t="shared" si="7"/>
        <v>38.8888888888889</v>
      </c>
      <c r="L118" s="18">
        <f t="shared" si="8"/>
        <v>37.1615312791783</v>
      </c>
    </row>
    <row r="119" spans="2:12">
      <c r="B119" s="2">
        <v>43224</v>
      </c>
      <c r="C119" s="3">
        <v>63.2</v>
      </c>
      <c r="D119" s="3">
        <v>63.7</v>
      </c>
      <c r="E119" s="3">
        <v>61.3</v>
      </c>
      <c r="F119" s="4">
        <v>61.3</v>
      </c>
      <c r="H119" s="8">
        <f t="shared" si="5"/>
        <v>0</v>
      </c>
      <c r="I119" s="8">
        <f t="shared" si="6"/>
        <v>1.2</v>
      </c>
      <c r="K119" s="18">
        <f t="shared" si="7"/>
        <v>47.008547008547</v>
      </c>
      <c r="L119" s="18">
        <f t="shared" si="8"/>
        <v>37.5932835820895</v>
      </c>
    </row>
    <row r="120" spans="2:12">
      <c r="B120" s="2">
        <v>43223</v>
      </c>
      <c r="C120" s="3">
        <v>63.2</v>
      </c>
      <c r="D120" s="3">
        <v>66.3</v>
      </c>
      <c r="E120" s="3">
        <v>62.5</v>
      </c>
      <c r="F120" s="4">
        <v>62.5</v>
      </c>
      <c r="H120" s="8">
        <f t="shared" si="5"/>
        <v>0</v>
      </c>
      <c r="I120" s="8">
        <f t="shared" si="6"/>
        <v>1.90000000000001</v>
      </c>
      <c r="K120" s="18">
        <f t="shared" si="7"/>
        <v>39.1459074733096</v>
      </c>
      <c r="L120" s="18">
        <f t="shared" si="8"/>
        <v>37.6283846872082</v>
      </c>
    </row>
    <row r="121" spans="2:12">
      <c r="B121" s="2">
        <v>43222</v>
      </c>
      <c r="C121" s="3">
        <v>66</v>
      </c>
      <c r="D121" s="3">
        <v>67.3</v>
      </c>
      <c r="E121" s="3">
        <v>64.2</v>
      </c>
      <c r="F121" s="4">
        <v>64.4</v>
      </c>
      <c r="H121" s="8">
        <f t="shared" si="5"/>
        <v>0</v>
      </c>
      <c r="I121" s="8">
        <f t="shared" si="6"/>
        <v>1.19999999999999</v>
      </c>
      <c r="K121" s="18">
        <f t="shared" si="7"/>
        <v>38.4615384615385</v>
      </c>
      <c r="L121" s="18">
        <f t="shared" si="8"/>
        <v>37.610825944937</v>
      </c>
    </row>
    <row r="122" spans="2:12">
      <c r="B122" s="2">
        <v>43220</v>
      </c>
      <c r="C122" s="3">
        <v>61.2</v>
      </c>
      <c r="D122" s="3">
        <v>65.6</v>
      </c>
      <c r="E122" s="3">
        <v>60.4</v>
      </c>
      <c r="F122" s="4">
        <v>65.6</v>
      </c>
      <c r="H122" s="8">
        <f t="shared" si="5"/>
        <v>5.89999999999999</v>
      </c>
      <c r="I122" s="8">
        <f t="shared" si="6"/>
        <v>0</v>
      </c>
      <c r="K122" s="18">
        <f t="shared" si="7"/>
        <v>39.8550724637681</v>
      </c>
      <c r="L122" s="18">
        <f t="shared" si="8"/>
        <v>39.1084558823529</v>
      </c>
    </row>
    <row r="123" spans="2:12">
      <c r="B123" s="2">
        <v>43217</v>
      </c>
      <c r="C123" s="3">
        <v>59.8</v>
      </c>
      <c r="D123" s="3">
        <v>60.7</v>
      </c>
      <c r="E123" s="3">
        <v>57.6</v>
      </c>
      <c r="F123" s="3">
        <v>59.7</v>
      </c>
      <c r="H123" s="8">
        <f t="shared" si="5"/>
        <v>0</v>
      </c>
      <c r="I123" s="8">
        <f t="shared" si="6"/>
        <v>0</v>
      </c>
      <c r="K123" s="18">
        <f t="shared" si="7"/>
        <v>21.3389121338912</v>
      </c>
      <c r="L123" s="18">
        <f t="shared" si="8"/>
        <v>38.9963167587477</v>
      </c>
    </row>
    <row r="124" spans="2:12">
      <c r="B124" s="2">
        <v>43216</v>
      </c>
      <c r="C124" s="3">
        <v>62.8</v>
      </c>
      <c r="D124" s="3">
        <v>63.2</v>
      </c>
      <c r="E124" s="3">
        <v>59.6</v>
      </c>
      <c r="F124" s="4">
        <v>59.7</v>
      </c>
      <c r="H124" s="8">
        <f t="shared" si="5"/>
        <v>0</v>
      </c>
      <c r="I124" s="8">
        <f t="shared" si="6"/>
        <v>2.2</v>
      </c>
      <c r="K124" s="18">
        <f t="shared" si="7"/>
        <v>22.6337448559671</v>
      </c>
      <c r="L124" s="18">
        <f t="shared" si="8"/>
        <v>38.9963167587477</v>
      </c>
    </row>
    <row r="125" spans="2:12">
      <c r="B125" s="2">
        <v>43215</v>
      </c>
      <c r="C125" s="3">
        <v>61.1</v>
      </c>
      <c r="D125" s="3">
        <v>62.4</v>
      </c>
      <c r="E125" s="3">
        <v>60.4</v>
      </c>
      <c r="F125" s="4">
        <v>61.9</v>
      </c>
      <c r="H125" s="8">
        <f t="shared" si="5"/>
        <v>1</v>
      </c>
      <c r="I125" s="8">
        <f t="shared" si="6"/>
        <v>0</v>
      </c>
      <c r="K125" s="18">
        <f t="shared" si="7"/>
        <v>19.85559566787</v>
      </c>
      <c r="L125" s="18">
        <f t="shared" si="8"/>
        <v>40.3661327231121</v>
      </c>
    </row>
    <row r="126" spans="2:12">
      <c r="B126" s="2">
        <v>43214</v>
      </c>
      <c r="C126" s="3">
        <v>64.5</v>
      </c>
      <c r="D126" s="3">
        <v>65</v>
      </c>
      <c r="E126" s="3">
        <v>60.2</v>
      </c>
      <c r="F126" s="4">
        <v>60.9</v>
      </c>
      <c r="H126" s="8">
        <f t="shared" si="5"/>
        <v>0</v>
      </c>
      <c r="I126" s="8">
        <f t="shared" si="6"/>
        <v>3.9</v>
      </c>
      <c r="K126" s="18">
        <f t="shared" si="7"/>
        <v>19.85559566787</v>
      </c>
      <c r="L126" s="18">
        <f t="shared" si="8"/>
        <v>39.4570135746606</v>
      </c>
    </row>
    <row r="127" spans="2:12">
      <c r="B127" s="2">
        <v>43213</v>
      </c>
      <c r="C127" s="3">
        <v>66.2</v>
      </c>
      <c r="D127" s="3">
        <v>67.1</v>
      </c>
      <c r="E127" s="3">
        <v>64.7</v>
      </c>
      <c r="F127" s="4">
        <v>64.8</v>
      </c>
      <c r="H127" s="8">
        <f t="shared" si="5"/>
        <v>0</v>
      </c>
      <c r="I127" s="8">
        <f t="shared" si="6"/>
        <v>1.7</v>
      </c>
      <c r="K127" s="18">
        <f t="shared" si="7"/>
        <v>30.1526717557252</v>
      </c>
      <c r="L127" s="18">
        <f t="shared" si="8"/>
        <v>42.547545333923</v>
      </c>
    </row>
    <row r="128" spans="2:12">
      <c r="B128" s="2">
        <v>43210</v>
      </c>
      <c r="C128" s="3">
        <v>64.3</v>
      </c>
      <c r="D128" s="3">
        <v>67.6</v>
      </c>
      <c r="E128" s="3">
        <v>64.2</v>
      </c>
      <c r="F128" s="4">
        <v>66.5</v>
      </c>
      <c r="H128" s="8">
        <f t="shared" si="5"/>
        <v>1.5</v>
      </c>
      <c r="I128" s="8">
        <f t="shared" si="6"/>
        <v>0</v>
      </c>
      <c r="K128" s="18">
        <f t="shared" si="7"/>
        <v>29.1512915129151</v>
      </c>
      <c r="L128" s="18">
        <f t="shared" si="8"/>
        <v>43.9930100480559</v>
      </c>
    </row>
    <row r="129" spans="2:12">
      <c r="B129" s="2">
        <v>43209</v>
      </c>
      <c r="C129" s="3">
        <v>64.8</v>
      </c>
      <c r="D129" s="3">
        <v>66.1</v>
      </c>
      <c r="E129" s="3">
        <v>64.1</v>
      </c>
      <c r="F129" s="4">
        <v>65</v>
      </c>
      <c r="H129" s="8">
        <f t="shared" si="5"/>
        <v>0</v>
      </c>
      <c r="I129" s="8">
        <f t="shared" si="6"/>
        <v>0.299999999999997</v>
      </c>
      <c r="K129" s="18">
        <f t="shared" si="7"/>
        <v>24.9027237354085</v>
      </c>
      <c r="L129" s="18">
        <f t="shared" si="8"/>
        <v>44.0419030990834</v>
      </c>
    </row>
    <row r="130" spans="2:12">
      <c r="B130" s="2">
        <v>43208</v>
      </c>
      <c r="C130" s="3">
        <v>64</v>
      </c>
      <c r="D130" s="3">
        <v>65.4</v>
      </c>
      <c r="E130" s="3">
        <v>62.7</v>
      </c>
      <c r="F130" s="4">
        <v>65.3</v>
      </c>
      <c r="H130" s="8">
        <f t="shared" si="5"/>
        <v>2.59999999999999</v>
      </c>
      <c r="I130" s="8">
        <f t="shared" si="6"/>
        <v>0</v>
      </c>
      <c r="K130" s="18">
        <f t="shared" si="7"/>
        <v>31.8996415770609</v>
      </c>
      <c r="L130" s="18">
        <f t="shared" si="8"/>
        <v>43.6796536796537</v>
      </c>
    </row>
    <row r="131" spans="2:12">
      <c r="B131" s="2">
        <v>43207</v>
      </c>
      <c r="C131" s="3">
        <v>67.6</v>
      </c>
      <c r="D131" s="3">
        <v>67.9</v>
      </c>
      <c r="E131" s="3">
        <v>61.9</v>
      </c>
      <c r="F131" s="4">
        <v>62.7</v>
      </c>
      <c r="H131" s="8">
        <f t="shared" si="5"/>
        <v>0</v>
      </c>
      <c r="I131" s="8">
        <f t="shared" si="6"/>
        <v>5.89999999999999</v>
      </c>
      <c r="K131" s="18">
        <f t="shared" si="7"/>
        <v>25.1968503937008</v>
      </c>
      <c r="L131" s="18">
        <f t="shared" si="8"/>
        <v>43.8982319965502</v>
      </c>
    </row>
    <row r="132" spans="2:12">
      <c r="B132" s="2">
        <v>43206</v>
      </c>
      <c r="C132" s="3">
        <v>70.5</v>
      </c>
      <c r="D132" s="3">
        <v>70.7</v>
      </c>
      <c r="E132" s="3">
        <v>68.3</v>
      </c>
      <c r="F132" s="4">
        <v>68.6</v>
      </c>
      <c r="H132" s="8">
        <f t="shared" si="5"/>
        <v>0</v>
      </c>
      <c r="I132" s="8">
        <f t="shared" si="6"/>
        <v>2.40000000000001</v>
      </c>
      <c r="K132" s="18">
        <f t="shared" si="7"/>
        <v>32.4873096446701</v>
      </c>
      <c r="L132" s="18">
        <f t="shared" si="8"/>
        <v>45.0442477876106</v>
      </c>
    </row>
    <row r="133" spans="2:12">
      <c r="B133" s="2">
        <v>43203</v>
      </c>
      <c r="C133" s="3">
        <v>71.6</v>
      </c>
      <c r="D133" s="3">
        <v>72</v>
      </c>
      <c r="E133" s="3">
        <v>70.6</v>
      </c>
      <c r="F133" s="4">
        <v>71</v>
      </c>
      <c r="H133" s="8">
        <f t="shared" ref="H133:H196" si="9">IF(F133&gt;F134,(F133-F134),0)</f>
        <v>0</v>
      </c>
      <c r="I133" s="8">
        <f t="shared" ref="I133:I196" si="10">IF(F133&lt;F134,(F134-F133),0)</f>
        <v>0.200000000000003</v>
      </c>
      <c r="K133" s="18">
        <f t="shared" ref="K133:K196" si="11">SUM(H133:H144)/(SUM(H133:H144)+SUM(I133:I144))*100</f>
        <v>37.3563218390805</v>
      </c>
      <c r="L133" s="18">
        <f t="shared" ref="L133:L196" si="12">SUM(H133:H232)/(SUM(H133:H232)+SUM(I133:I232))*100</f>
        <v>45.3048509123276</v>
      </c>
    </row>
    <row r="134" spans="2:12">
      <c r="B134" s="2">
        <v>43202</v>
      </c>
      <c r="C134" s="3">
        <v>73</v>
      </c>
      <c r="D134" s="3">
        <v>73</v>
      </c>
      <c r="E134" s="3">
        <v>70.8</v>
      </c>
      <c r="F134" s="4">
        <v>71.2</v>
      </c>
      <c r="H134" s="8">
        <f t="shared" si="9"/>
        <v>0</v>
      </c>
      <c r="I134" s="8">
        <f t="shared" si="10"/>
        <v>2.2</v>
      </c>
      <c r="K134" s="18">
        <f t="shared" si="11"/>
        <v>47.5490196078431</v>
      </c>
      <c r="L134" s="18">
        <f t="shared" si="12"/>
        <v>46.814044213264</v>
      </c>
    </row>
    <row r="135" spans="2:12">
      <c r="B135" s="2">
        <v>43201</v>
      </c>
      <c r="C135" s="3">
        <v>74</v>
      </c>
      <c r="D135" s="3">
        <v>74.3</v>
      </c>
      <c r="E135" s="3">
        <v>73.2</v>
      </c>
      <c r="F135" s="4">
        <v>73.4</v>
      </c>
      <c r="H135" s="8">
        <f t="shared" si="9"/>
        <v>0.400000000000006</v>
      </c>
      <c r="I135" s="8">
        <f t="shared" si="10"/>
        <v>0</v>
      </c>
      <c r="K135" s="18">
        <f t="shared" si="11"/>
        <v>48.7437185929648</v>
      </c>
      <c r="L135" s="18">
        <f t="shared" si="12"/>
        <v>46.0358056265985</v>
      </c>
    </row>
    <row r="136" spans="2:12">
      <c r="B136" s="2">
        <v>43200</v>
      </c>
      <c r="C136" s="3">
        <v>78</v>
      </c>
      <c r="D136" s="3">
        <v>78.2</v>
      </c>
      <c r="E136" s="3">
        <v>73</v>
      </c>
      <c r="F136" s="4">
        <v>73</v>
      </c>
      <c r="H136" s="8">
        <f t="shared" si="9"/>
        <v>0</v>
      </c>
      <c r="I136" s="8">
        <f t="shared" si="10"/>
        <v>5.59999999999999</v>
      </c>
      <c r="K136" s="18">
        <f t="shared" si="11"/>
        <v>45.1456310679612</v>
      </c>
      <c r="L136" s="18">
        <f t="shared" si="12"/>
        <v>47.7938144329897</v>
      </c>
    </row>
    <row r="137" spans="2:12">
      <c r="B137" s="2">
        <v>43199</v>
      </c>
      <c r="C137" s="3">
        <v>79.5</v>
      </c>
      <c r="D137" s="3">
        <v>79.6</v>
      </c>
      <c r="E137" s="3">
        <v>78</v>
      </c>
      <c r="F137" s="4">
        <v>78.6</v>
      </c>
      <c r="H137" s="8">
        <f t="shared" si="9"/>
        <v>1</v>
      </c>
      <c r="I137" s="8">
        <f t="shared" si="10"/>
        <v>0</v>
      </c>
      <c r="K137" s="18">
        <f t="shared" si="11"/>
        <v>57.4074074074074</v>
      </c>
      <c r="L137" s="18">
        <f t="shared" si="12"/>
        <v>49.8549523414836</v>
      </c>
    </row>
    <row r="138" spans="2:12">
      <c r="B138" s="2">
        <v>43193</v>
      </c>
      <c r="C138" s="3">
        <v>75.1</v>
      </c>
      <c r="D138" s="3">
        <v>77.8</v>
      </c>
      <c r="E138" s="3">
        <v>73.5</v>
      </c>
      <c r="F138" s="4">
        <v>77.6</v>
      </c>
      <c r="H138" s="8">
        <f t="shared" si="9"/>
        <v>2.39999999999999</v>
      </c>
      <c r="I138" s="8">
        <f t="shared" si="10"/>
        <v>0</v>
      </c>
      <c r="K138" s="18">
        <f t="shared" si="11"/>
        <v>50</v>
      </c>
      <c r="L138" s="18">
        <f t="shared" si="12"/>
        <v>50.123660346249</v>
      </c>
    </row>
    <row r="139" spans="2:12">
      <c r="B139" s="2">
        <v>43192</v>
      </c>
      <c r="C139" s="3">
        <v>78.6</v>
      </c>
      <c r="D139" s="3">
        <v>78.6</v>
      </c>
      <c r="E139" s="3">
        <v>74.8</v>
      </c>
      <c r="F139" s="4">
        <v>75.2</v>
      </c>
      <c r="H139" s="8">
        <f t="shared" si="9"/>
        <v>0</v>
      </c>
      <c r="I139" s="8">
        <f t="shared" si="10"/>
        <v>2.59999999999999</v>
      </c>
      <c r="K139" s="18">
        <f t="shared" si="11"/>
        <v>43.5374149659864</v>
      </c>
      <c r="L139" s="18">
        <f t="shared" si="12"/>
        <v>49.7299542999585</v>
      </c>
    </row>
    <row r="140" spans="2:12">
      <c r="B140" s="2">
        <v>43190</v>
      </c>
      <c r="C140" s="3">
        <v>78.8</v>
      </c>
      <c r="D140" s="3">
        <v>79.8</v>
      </c>
      <c r="E140" s="3">
        <v>77.4</v>
      </c>
      <c r="F140" s="4">
        <v>77.8</v>
      </c>
      <c r="H140" s="8">
        <f t="shared" si="9"/>
        <v>0</v>
      </c>
      <c r="I140" s="8">
        <f t="shared" si="10"/>
        <v>0.100000000000009</v>
      </c>
      <c r="K140" s="18">
        <f t="shared" si="11"/>
        <v>60.958904109589</v>
      </c>
      <c r="L140" s="18">
        <f t="shared" si="12"/>
        <v>50.8713692946058</v>
      </c>
    </row>
    <row r="141" spans="2:12">
      <c r="B141" s="2">
        <v>43189</v>
      </c>
      <c r="C141" s="3">
        <v>76.6</v>
      </c>
      <c r="D141" s="3">
        <v>78.5</v>
      </c>
      <c r="E141" s="3">
        <v>76.2</v>
      </c>
      <c r="F141" s="4">
        <v>77.9</v>
      </c>
      <c r="H141" s="8">
        <f t="shared" si="9"/>
        <v>2.5</v>
      </c>
      <c r="I141" s="8">
        <f t="shared" si="10"/>
        <v>0</v>
      </c>
      <c r="K141" s="18">
        <f t="shared" si="11"/>
        <v>61.6438356164384</v>
      </c>
      <c r="L141" s="18">
        <f t="shared" si="12"/>
        <v>50.8502695976773</v>
      </c>
    </row>
    <row r="142" spans="2:12">
      <c r="B142" s="2">
        <v>43188</v>
      </c>
      <c r="C142" s="3">
        <v>76</v>
      </c>
      <c r="D142" s="3">
        <v>76.1</v>
      </c>
      <c r="E142" s="3">
        <v>74.9</v>
      </c>
      <c r="F142" s="4">
        <v>75.4</v>
      </c>
      <c r="H142" s="8">
        <f t="shared" si="9"/>
        <v>0.100000000000009</v>
      </c>
      <c r="I142" s="8">
        <f t="shared" si="10"/>
        <v>0</v>
      </c>
      <c r="K142" s="18">
        <f t="shared" si="11"/>
        <v>55.5555555555556</v>
      </c>
      <c r="L142" s="18">
        <f t="shared" si="12"/>
        <v>50.1880484747179</v>
      </c>
    </row>
    <row r="143" spans="2:12">
      <c r="B143" s="2">
        <v>43187</v>
      </c>
      <c r="C143" s="3">
        <v>75.9</v>
      </c>
      <c r="D143" s="3">
        <v>76.7</v>
      </c>
      <c r="E143" s="3">
        <v>74.6</v>
      </c>
      <c r="F143" s="4">
        <v>75.3</v>
      </c>
      <c r="H143" s="8">
        <f t="shared" si="9"/>
        <v>0</v>
      </c>
      <c r="I143" s="8">
        <f t="shared" si="10"/>
        <v>0.200000000000003</v>
      </c>
      <c r="K143" s="18">
        <f t="shared" si="11"/>
        <v>53.90625</v>
      </c>
      <c r="L143" s="18">
        <f t="shared" si="12"/>
        <v>50.3540191586839</v>
      </c>
    </row>
    <row r="144" spans="2:12">
      <c r="B144" s="2">
        <v>43186</v>
      </c>
      <c r="C144" s="3">
        <v>77.2</v>
      </c>
      <c r="D144" s="3">
        <v>77.3</v>
      </c>
      <c r="E144" s="3">
        <v>75.2</v>
      </c>
      <c r="F144" s="4">
        <v>75.5</v>
      </c>
      <c r="H144" s="8">
        <f t="shared" si="9"/>
        <v>0.0999999999999943</v>
      </c>
      <c r="I144" s="8">
        <f t="shared" si="10"/>
        <v>0</v>
      </c>
      <c r="K144" s="18">
        <f t="shared" si="11"/>
        <v>63.9240506329114</v>
      </c>
      <c r="L144" s="18">
        <f t="shared" si="12"/>
        <v>50.1451679800913</v>
      </c>
    </row>
    <row r="145" spans="2:12">
      <c r="B145" s="2">
        <v>43185</v>
      </c>
      <c r="C145" s="3">
        <v>73</v>
      </c>
      <c r="D145" s="3">
        <v>75.4</v>
      </c>
      <c r="E145" s="3">
        <v>72.4</v>
      </c>
      <c r="F145" s="4">
        <v>75.4</v>
      </c>
      <c r="H145" s="8">
        <f t="shared" si="9"/>
        <v>3.2</v>
      </c>
      <c r="I145" s="8">
        <f t="shared" si="10"/>
        <v>0</v>
      </c>
      <c r="K145" s="18">
        <f t="shared" si="11"/>
        <v>64.375</v>
      </c>
      <c r="L145" s="18">
        <f t="shared" si="12"/>
        <v>50.4738360115369</v>
      </c>
    </row>
    <row r="146" spans="2:12">
      <c r="B146" s="2">
        <v>43182</v>
      </c>
      <c r="C146" s="3">
        <v>71.3</v>
      </c>
      <c r="D146" s="3">
        <v>73</v>
      </c>
      <c r="E146" s="3">
        <v>70.5</v>
      </c>
      <c r="F146" s="4">
        <v>72.2</v>
      </c>
      <c r="H146" s="8">
        <f t="shared" si="9"/>
        <v>0</v>
      </c>
      <c r="I146" s="8">
        <f t="shared" si="10"/>
        <v>1.7</v>
      </c>
      <c r="K146" s="18">
        <f t="shared" si="11"/>
        <v>59.8591549295775</v>
      </c>
      <c r="L146" s="18">
        <f t="shared" si="12"/>
        <v>49.399585921325</v>
      </c>
    </row>
    <row r="147" spans="2:12">
      <c r="B147" s="2">
        <v>43181</v>
      </c>
      <c r="C147" s="3">
        <v>76.3</v>
      </c>
      <c r="D147" s="3">
        <v>76.4</v>
      </c>
      <c r="E147" s="3">
        <v>73.6</v>
      </c>
      <c r="F147" s="4">
        <v>73.9</v>
      </c>
      <c r="H147" s="8">
        <f t="shared" si="9"/>
        <v>0</v>
      </c>
      <c r="I147" s="8">
        <f t="shared" si="10"/>
        <v>1.09999999999999</v>
      </c>
      <c r="K147" s="18">
        <f t="shared" si="11"/>
        <v>63.4328358208956</v>
      </c>
      <c r="L147" s="18">
        <f t="shared" si="12"/>
        <v>50.452302631579</v>
      </c>
    </row>
    <row r="148" spans="2:12">
      <c r="B148" s="2">
        <v>43180</v>
      </c>
      <c r="C148" s="3">
        <v>76.5</v>
      </c>
      <c r="D148" s="3">
        <v>76.7</v>
      </c>
      <c r="E148" s="3">
        <v>75</v>
      </c>
      <c r="F148" s="4">
        <v>75</v>
      </c>
      <c r="H148" s="8">
        <f t="shared" si="9"/>
        <v>0</v>
      </c>
      <c r="I148" s="8">
        <f t="shared" si="10"/>
        <v>1.2</v>
      </c>
      <c r="K148" s="18">
        <f t="shared" si="11"/>
        <v>66.9291338582677</v>
      </c>
      <c r="L148" s="18">
        <f t="shared" si="12"/>
        <v>50.4315659679408</v>
      </c>
    </row>
    <row r="149" spans="2:12">
      <c r="B149" s="2">
        <v>43179</v>
      </c>
      <c r="C149" s="3">
        <v>77</v>
      </c>
      <c r="D149" s="3">
        <v>77.4</v>
      </c>
      <c r="E149" s="3">
        <v>76.2</v>
      </c>
      <c r="F149" s="4">
        <v>76.2</v>
      </c>
      <c r="H149" s="8">
        <f t="shared" si="9"/>
        <v>0</v>
      </c>
      <c r="I149" s="8">
        <f t="shared" si="10"/>
        <v>1.39999999999999</v>
      </c>
      <c r="K149" s="18">
        <f t="shared" si="11"/>
        <v>65.8914728682171</v>
      </c>
      <c r="L149" s="18">
        <f t="shared" si="12"/>
        <v>50.0611995104039</v>
      </c>
    </row>
    <row r="150" spans="2:12">
      <c r="B150" s="2">
        <v>43178</v>
      </c>
      <c r="C150" s="3">
        <v>78</v>
      </c>
      <c r="D150" s="3">
        <v>78.6</v>
      </c>
      <c r="E150" s="3">
        <v>77.2</v>
      </c>
      <c r="F150" s="4">
        <v>77.6</v>
      </c>
      <c r="H150" s="8">
        <f t="shared" si="9"/>
        <v>0.5</v>
      </c>
      <c r="I150" s="8">
        <f t="shared" si="10"/>
        <v>0</v>
      </c>
      <c r="K150" s="18">
        <f t="shared" si="11"/>
        <v>74.1379310344828</v>
      </c>
      <c r="L150" s="18">
        <f t="shared" si="12"/>
        <v>50.2868852459016</v>
      </c>
    </row>
    <row r="151" spans="2:12">
      <c r="B151" s="2">
        <v>43175</v>
      </c>
      <c r="C151" s="3">
        <v>77</v>
      </c>
      <c r="D151" s="3">
        <v>80</v>
      </c>
      <c r="E151" s="3">
        <v>76.7</v>
      </c>
      <c r="F151" s="4">
        <v>77.1</v>
      </c>
      <c r="H151" s="8">
        <f t="shared" si="9"/>
        <v>2.5</v>
      </c>
      <c r="I151" s="8">
        <f t="shared" si="10"/>
        <v>0</v>
      </c>
      <c r="K151" s="18">
        <f t="shared" si="11"/>
        <v>75.0000000000001</v>
      </c>
      <c r="L151" s="18">
        <f t="shared" si="12"/>
        <v>49.453662484824</v>
      </c>
    </row>
    <row r="152" spans="2:12">
      <c r="B152" s="2">
        <v>43174</v>
      </c>
      <c r="C152" s="3">
        <v>75</v>
      </c>
      <c r="D152" s="3">
        <v>75.5</v>
      </c>
      <c r="E152" s="3">
        <v>74.5</v>
      </c>
      <c r="F152" s="4">
        <v>74.6</v>
      </c>
      <c r="H152" s="8">
        <f t="shared" si="9"/>
        <v>0.0999999999999943</v>
      </c>
      <c r="I152" s="8">
        <f t="shared" si="10"/>
        <v>0</v>
      </c>
      <c r="K152" s="18">
        <f t="shared" si="11"/>
        <v>67.0103092783505</v>
      </c>
      <c r="L152" s="18">
        <f t="shared" si="12"/>
        <v>48.6387647297846</v>
      </c>
    </row>
    <row r="153" spans="2:12">
      <c r="B153" s="2">
        <v>43173</v>
      </c>
      <c r="C153" s="3">
        <v>74.5</v>
      </c>
      <c r="D153" s="3">
        <v>75.7</v>
      </c>
      <c r="E153" s="3">
        <v>74</v>
      </c>
      <c r="F153" s="4">
        <v>74.5</v>
      </c>
      <c r="H153" s="8">
        <f t="shared" si="9"/>
        <v>0.5</v>
      </c>
      <c r="I153" s="8">
        <f t="shared" si="10"/>
        <v>0</v>
      </c>
      <c r="K153" s="18">
        <f t="shared" si="11"/>
        <v>60.3773584905661</v>
      </c>
      <c r="L153" s="18">
        <f t="shared" si="12"/>
        <v>48.659626320065</v>
      </c>
    </row>
    <row r="154" spans="2:12">
      <c r="B154" s="2">
        <v>43172</v>
      </c>
      <c r="C154" s="3">
        <v>75</v>
      </c>
      <c r="D154" s="3">
        <v>75.8</v>
      </c>
      <c r="E154" s="3">
        <v>73.8</v>
      </c>
      <c r="F154" s="4">
        <v>74</v>
      </c>
      <c r="H154" s="8">
        <f t="shared" si="9"/>
        <v>0</v>
      </c>
      <c r="I154" s="8">
        <f t="shared" si="10"/>
        <v>0.299999999999997</v>
      </c>
      <c r="K154" s="18">
        <f t="shared" si="11"/>
        <v>62.1621621621622</v>
      </c>
      <c r="L154" s="18">
        <f t="shared" si="12"/>
        <v>48.3191575536655</v>
      </c>
    </row>
    <row r="155" spans="2:12">
      <c r="B155" s="2">
        <v>43171</v>
      </c>
      <c r="C155" s="3">
        <v>75</v>
      </c>
      <c r="D155" s="3">
        <v>77.5</v>
      </c>
      <c r="E155" s="3">
        <v>73.7</v>
      </c>
      <c r="F155" s="4">
        <v>74.3</v>
      </c>
      <c r="H155" s="8">
        <f t="shared" si="9"/>
        <v>3.2</v>
      </c>
      <c r="I155" s="8">
        <f t="shared" si="10"/>
        <v>0</v>
      </c>
      <c r="K155" s="18">
        <f t="shared" si="11"/>
        <v>64.5454545454546</v>
      </c>
      <c r="L155" s="18">
        <f t="shared" si="12"/>
        <v>49.0596238495398</v>
      </c>
    </row>
    <row r="156" spans="2:12">
      <c r="B156" s="2">
        <v>43168</v>
      </c>
      <c r="C156" s="3">
        <v>71.1</v>
      </c>
      <c r="D156" s="3">
        <v>71.9</v>
      </c>
      <c r="E156" s="3">
        <v>70.8</v>
      </c>
      <c r="F156" s="4">
        <v>71.1</v>
      </c>
      <c r="H156" s="8">
        <f t="shared" si="9"/>
        <v>0.299999999999997</v>
      </c>
      <c r="I156" s="8">
        <f t="shared" si="10"/>
        <v>0</v>
      </c>
      <c r="K156" s="18">
        <f t="shared" si="11"/>
        <v>33.6206896551724</v>
      </c>
      <c r="L156" s="18">
        <f t="shared" si="12"/>
        <v>47.76</v>
      </c>
    </row>
    <row r="157" spans="2:12">
      <c r="B157" s="2">
        <v>43167</v>
      </c>
      <c r="C157" s="3">
        <v>70</v>
      </c>
      <c r="D157" s="3">
        <v>71</v>
      </c>
      <c r="E157" s="3">
        <v>69.7</v>
      </c>
      <c r="F157" s="4">
        <v>70.8</v>
      </c>
      <c r="H157" s="8">
        <f t="shared" si="9"/>
        <v>1.39999999999999</v>
      </c>
      <c r="I157" s="8">
        <f t="shared" si="10"/>
        <v>0</v>
      </c>
      <c r="K157" s="18">
        <f t="shared" si="11"/>
        <v>21.0526315789473</v>
      </c>
      <c r="L157" s="18">
        <f t="shared" si="12"/>
        <v>47.8642714570858</v>
      </c>
    </row>
    <row r="158" spans="2:12">
      <c r="B158" s="2">
        <v>43166</v>
      </c>
      <c r="C158" s="3">
        <v>69.7</v>
      </c>
      <c r="D158" s="3">
        <v>71.2</v>
      </c>
      <c r="E158" s="3">
        <v>69.4</v>
      </c>
      <c r="F158" s="4">
        <v>69.4</v>
      </c>
      <c r="H158" s="8">
        <f t="shared" si="9"/>
        <v>0</v>
      </c>
      <c r="I158" s="8">
        <f t="shared" si="10"/>
        <v>0.899999999999991</v>
      </c>
      <c r="K158" s="18">
        <f t="shared" si="11"/>
        <v>18.6746987951808</v>
      </c>
      <c r="L158" s="18">
        <f t="shared" si="12"/>
        <v>47.4</v>
      </c>
    </row>
    <row r="159" spans="2:12">
      <c r="B159" s="2">
        <v>43165</v>
      </c>
      <c r="C159" s="3">
        <v>71.3</v>
      </c>
      <c r="D159" s="3">
        <v>71.6</v>
      </c>
      <c r="E159" s="3">
        <v>69.2</v>
      </c>
      <c r="F159" s="4">
        <v>70.3</v>
      </c>
      <c r="H159" s="8">
        <f t="shared" si="9"/>
        <v>0</v>
      </c>
      <c r="I159" s="8">
        <f t="shared" si="10"/>
        <v>0.400000000000006</v>
      </c>
      <c r="K159" s="18">
        <f t="shared" si="11"/>
        <v>17.2222222222223</v>
      </c>
      <c r="L159" s="18">
        <f t="shared" si="12"/>
        <v>47.3242811501597</v>
      </c>
    </row>
    <row r="160" spans="2:12">
      <c r="B160" s="2">
        <v>43164</v>
      </c>
      <c r="C160" s="3">
        <v>72.7</v>
      </c>
      <c r="D160" s="3">
        <v>72.8</v>
      </c>
      <c r="E160" s="3">
        <v>69.7</v>
      </c>
      <c r="F160" s="4">
        <v>70.7</v>
      </c>
      <c r="H160" s="8">
        <f t="shared" si="9"/>
        <v>0</v>
      </c>
      <c r="I160" s="8">
        <f t="shared" si="10"/>
        <v>1.39999999999999</v>
      </c>
      <c r="K160" s="18">
        <f t="shared" si="11"/>
        <v>17.1270718232045</v>
      </c>
      <c r="L160" s="18">
        <f t="shared" si="12"/>
        <v>48.3300589390963</v>
      </c>
    </row>
    <row r="161" spans="2:12">
      <c r="B161" s="2">
        <v>43161</v>
      </c>
      <c r="C161" s="3">
        <v>72</v>
      </c>
      <c r="D161" s="3">
        <v>73.9</v>
      </c>
      <c r="E161" s="3">
        <v>71.2</v>
      </c>
      <c r="F161" s="4">
        <v>72.1</v>
      </c>
      <c r="H161" s="8">
        <f t="shared" si="9"/>
        <v>0.0999999999999943</v>
      </c>
      <c r="I161" s="8">
        <f t="shared" si="10"/>
        <v>0</v>
      </c>
      <c r="K161" s="18">
        <f t="shared" si="11"/>
        <v>15.1219512195122</v>
      </c>
      <c r="L161" s="18">
        <f t="shared" si="12"/>
        <v>49.0602975724354</v>
      </c>
    </row>
    <row r="162" spans="2:12">
      <c r="B162" s="2">
        <v>43160</v>
      </c>
      <c r="C162" s="3">
        <v>70.8</v>
      </c>
      <c r="D162" s="3">
        <v>72.4</v>
      </c>
      <c r="E162" s="3">
        <v>69.6</v>
      </c>
      <c r="F162" s="4">
        <v>72</v>
      </c>
      <c r="H162" s="8">
        <f t="shared" si="9"/>
        <v>0.900000000000006</v>
      </c>
      <c r="I162" s="8">
        <f t="shared" si="10"/>
        <v>0</v>
      </c>
      <c r="K162" s="18">
        <f t="shared" si="11"/>
        <v>25.3218884120172</v>
      </c>
      <c r="L162" s="18">
        <f t="shared" si="12"/>
        <v>48.4520123839009</v>
      </c>
    </row>
    <row r="163" spans="2:12">
      <c r="B163" s="2">
        <v>43158</v>
      </c>
      <c r="C163" s="3">
        <v>72</v>
      </c>
      <c r="D163" s="3">
        <v>72.5</v>
      </c>
      <c r="E163" s="3">
        <v>70.9</v>
      </c>
      <c r="F163" s="4">
        <v>71.1</v>
      </c>
      <c r="H163" s="8">
        <f t="shared" si="9"/>
        <v>0</v>
      </c>
      <c r="I163" s="8">
        <f t="shared" si="10"/>
        <v>0.200000000000003</v>
      </c>
      <c r="K163" s="18">
        <f t="shared" si="11"/>
        <v>22.3214285714286</v>
      </c>
      <c r="L163" s="18">
        <f t="shared" si="12"/>
        <v>49.0045941807044</v>
      </c>
    </row>
    <row r="164" spans="2:12">
      <c r="B164" s="2">
        <v>43157</v>
      </c>
      <c r="C164" s="3">
        <v>72.3</v>
      </c>
      <c r="D164" s="3">
        <v>73.5</v>
      </c>
      <c r="E164" s="3">
        <v>71.2</v>
      </c>
      <c r="F164" s="4">
        <v>71.3</v>
      </c>
      <c r="H164" s="8">
        <f t="shared" si="9"/>
        <v>0</v>
      </c>
      <c r="I164" s="8">
        <f t="shared" si="10"/>
        <v>1</v>
      </c>
      <c r="K164" s="18">
        <f t="shared" si="11"/>
        <v>23.8938053097346</v>
      </c>
      <c r="L164" s="18">
        <f t="shared" si="12"/>
        <v>50.354609929078</v>
      </c>
    </row>
    <row r="165" spans="2:12">
      <c r="B165" s="2">
        <v>43154</v>
      </c>
      <c r="C165" s="3">
        <v>72</v>
      </c>
      <c r="D165" s="3">
        <v>73.8</v>
      </c>
      <c r="E165" s="3">
        <v>71</v>
      </c>
      <c r="F165" s="4">
        <v>72.3</v>
      </c>
      <c r="H165" s="8">
        <f t="shared" si="9"/>
        <v>1</v>
      </c>
      <c r="I165" s="8">
        <f t="shared" si="10"/>
        <v>0</v>
      </c>
      <c r="K165" s="18">
        <f t="shared" si="11"/>
        <v>24.5454545454546</v>
      </c>
      <c r="L165" s="18">
        <f t="shared" si="12"/>
        <v>50.0370919881306</v>
      </c>
    </row>
    <row r="166" spans="2:12">
      <c r="B166" s="2">
        <v>43153</v>
      </c>
      <c r="C166" s="3">
        <v>69</v>
      </c>
      <c r="D166" s="3">
        <v>72.7</v>
      </c>
      <c r="E166" s="3">
        <v>68.2</v>
      </c>
      <c r="F166" s="4">
        <v>71.3</v>
      </c>
      <c r="H166" s="8">
        <f t="shared" si="9"/>
        <v>0.200000000000003</v>
      </c>
      <c r="I166" s="8">
        <f t="shared" si="10"/>
        <v>0</v>
      </c>
      <c r="K166" s="18">
        <f t="shared" si="11"/>
        <v>17.4603174603175</v>
      </c>
      <c r="L166" s="18">
        <f t="shared" si="12"/>
        <v>48.409255242227</v>
      </c>
    </row>
    <row r="167" spans="2:12">
      <c r="B167" s="2">
        <v>43152</v>
      </c>
      <c r="C167" s="3">
        <v>77</v>
      </c>
      <c r="D167" s="3">
        <v>77.1</v>
      </c>
      <c r="E167" s="3">
        <v>70.8</v>
      </c>
      <c r="F167" s="4">
        <v>71.1</v>
      </c>
      <c r="H167" s="8">
        <f t="shared" si="9"/>
        <v>0</v>
      </c>
      <c r="I167" s="8">
        <f t="shared" si="10"/>
        <v>3.80000000000001</v>
      </c>
      <c r="K167" s="18">
        <f t="shared" si="11"/>
        <v>20</v>
      </c>
      <c r="L167" s="18">
        <f t="shared" si="12"/>
        <v>47.8868194842407</v>
      </c>
    </row>
    <row r="168" spans="2:12">
      <c r="B168" s="2">
        <v>43143</v>
      </c>
      <c r="C168" s="3">
        <v>79.9</v>
      </c>
      <c r="D168" s="3">
        <v>81.5</v>
      </c>
      <c r="E168" s="3">
        <v>74.9</v>
      </c>
      <c r="F168" s="4">
        <v>74.9</v>
      </c>
      <c r="H168" s="8">
        <f t="shared" si="9"/>
        <v>0</v>
      </c>
      <c r="I168" s="8">
        <f t="shared" si="10"/>
        <v>5.8</v>
      </c>
      <c r="K168" s="18">
        <f t="shared" si="11"/>
        <v>23.4234234234235</v>
      </c>
      <c r="L168" s="18">
        <f t="shared" si="12"/>
        <v>49.8051718030464</v>
      </c>
    </row>
    <row r="169" spans="2:12">
      <c r="B169" s="2">
        <v>43140</v>
      </c>
      <c r="C169" s="3">
        <v>74</v>
      </c>
      <c r="D169" s="3">
        <v>81.2</v>
      </c>
      <c r="E169" s="3">
        <v>73.8</v>
      </c>
      <c r="F169" s="4">
        <v>80.7</v>
      </c>
      <c r="H169" s="8">
        <f t="shared" si="9"/>
        <v>0.900000000000006</v>
      </c>
      <c r="I169" s="8">
        <f t="shared" si="10"/>
        <v>0</v>
      </c>
      <c r="K169" s="18">
        <f t="shared" si="11"/>
        <v>27.8074866310161</v>
      </c>
      <c r="L169" s="18">
        <f t="shared" si="12"/>
        <v>51.0622974432841</v>
      </c>
    </row>
    <row r="170" spans="2:12">
      <c r="B170" s="2">
        <v>43139</v>
      </c>
      <c r="C170" s="3">
        <v>82.7</v>
      </c>
      <c r="D170" s="3">
        <v>82.9</v>
      </c>
      <c r="E170" s="3">
        <v>78</v>
      </c>
      <c r="F170" s="4">
        <v>79.8</v>
      </c>
      <c r="H170" s="8">
        <f t="shared" si="9"/>
        <v>0</v>
      </c>
      <c r="I170" s="8">
        <f t="shared" si="10"/>
        <v>2.3</v>
      </c>
      <c r="K170" s="18">
        <f t="shared" si="11"/>
        <v>30.7692307692308</v>
      </c>
      <c r="L170" s="18">
        <f t="shared" si="12"/>
        <v>51.0446685878963</v>
      </c>
    </row>
    <row r="171" spans="2:12">
      <c r="B171" s="2">
        <v>43138</v>
      </c>
      <c r="C171" s="3">
        <v>85</v>
      </c>
      <c r="D171" s="3">
        <v>85.1</v>
      </c>
      <c r="E171" s="3">
        <v>82.1</v>
      </c>
      <c r="F171" s="4">
        <v>82.1</v>
      </c>
      <c r="H171" s="8">
        <f t="shared" si="9"/>
        <v>0</v>
      </c>
      <c r="I171" s="8">
        <f t="shared" si="10"/>
        <v>0.5</v>
      </c>
      <c r="K171" s="18">
        <f t="shared" si="11"/>
        <v>37.7777777777778</v>
      </c>
      <c r="L171" s="18">
        <f t="shared" si="12"/>
        <v>52.6241134751773</v>
      </c>
    </row>
    <row r="172" spans="2:12">
      <c r="B172" s="2">
        <v>43137</v>
      </c>
      <c r="C172" s="3">
        <v>82.9</v>
      </c>
      <c r="D172" s="3">
        <v>85.3</v>
      </c>
      <c r="E172" s="3">
        <v>78.7</v>
      </c>
      <c r="F172" s="4">
        <v>82.6</v>
      </c>
      <c r="H172" s="8">
        <f t="shared" si="9"/>
        <v>0</v>
      </c>
      <c r="I172" s="8">
        <f t="shared" si="10"/>
        <v>3.80000000000001</v>
      </c>
      <c r="K172" s="18">
        <f t="shared" si="11"/>
        <v>38.8571428571429</v>
      </c>
      <c r="L172" s="18">
        <f t="shared" si="12"/>
        <v>52.834868887314</v>
      </c>
    </row>
    <row r="173" spans="2:12">
      <c r="B173" s="2">
        <v>43136</v>
      </c>
      <c r="C173" s="3">
        <v>79.4</v>
      </c>
      <c r="D173" s="3">
        <v>86.4</v>
      </c>
      <c r="E173" s="3">
        <v>79.4</v>
      </c>
      <c r="F173" s="4">
        <v>86.4</v>
      </c>
      <c r="H173" s="8">
        <f t="shared" si="9"/>
        <v>2.90000000000001</v>
      </c>
      <c r="I173" s="8">
        <f t="shared" si="10"/>
        <v>0</v>
      </c>
      <c r="K173" s="18">
        <f t="shared" si="11"/>
        <v>53.6912751677853</v>
      </c>
      <c r="L173" s="18">
        <f t="shared" si="12"/>
        <v>53.9857651245552</v>
      </c>
    </row>
    <row r="174" spans="2:12">
      <c r="B174" s="2">
        <v>43133</v>
      </c>
      <c r="C174" s="3">
        <v>84</v>
      </c>
      <c r="D174" s="3">
        <v>85</v>
      </c>
      <c r="E174" s="3">
        <v>83.1</v>
      </c>
      <c r="F174" s="3">
        <v>83.5</v>
      </c>
      <c r="H174" s="8">
        <f t="shared" si="9"/>
        <v>0</v>
      </c>
      <c r="I174" s="8">
        <f t="shared" si="10"/>
        <v>0</v>
      </c>
      <c r="K174" s="18">
        <f t="shared" si="11"/>
        <v>55.4838709677419</v>
      </c>
      <c r="L174" s="18">
        <f t="shared" si="12"/>
        <v>53.6725188104622</v>
      </c>
    </row>
    <row r="175" spans="2:12">
      <c r="B175" s="2">
        <v>43132</v>
      </c>
      <c r="C175" s="3">
        <v>83.3</v>
      </c>
      <c r="D175" s="3">
        <v>84.8</v>
      </c>
      <c r="E175" s="3">
        <v>82.8</v>
      </c>
      <c r="F175" s="4">
        <v>83.5</v>
      </c>
      <c r="H175" s="8">
        <f t="shared" si="9"/>
        <v>0.400000000000006</v>
      </c>
      <c r="I175" s="8">
        <f t="shared" si="10"/>
        <v>0</v>
      </c>
      <c r="K175" s="18">
        <f t="shared" si="11"/>
        <v>55.1282051282051</v>
      </c>
      <c r="L175" s="18">
        <f t="shared" si="12"/>
        <v>53.5765379113018</v>
      </c>
    </row>
    <row r="176" spans="2:12">
      <c r="B176" s="2">
        <v>43131</v>
      </c>
      <c r="C176" s="3">
        <v>81.8</v>
      </c>
      <c r="D176" s="3">
        <v>84</v>
      </c>
      <c r="E176" s="3">
        <v>81.6</v>
      </c>
      <c r="F176" s="4">
        <v>83.1</v>
      </c>
      <c r="H176" s="8">
        <f t="shared" si="9"/>
        <v>0</v>
      </c>
      <c r="I176" s="8">
        <f t="shared" si="10"/>
        <v>0.400000000000006</v>
      </c>
      <c r="K176" s="18">
        <f t="shared" si="11"/>
        <v>50.9316770186335</v>
      </c>
      <c r="L176" s="18">
        <f t="shared" si="12"/>
        <v>53.3190578158458</v>
      </c>
    </row>
    <row r="177" spans="2:12">
      <c r="B177" s="2">
        <v>43130</v>
      </c>
      <c r="C177" s="3">
        <v>87.1</v>
      </c>
      <c r="D177" s="3">
        <v>87.8</v>
      </c>
      <c r="E177" s="3">
        <v>82.9</v>
      </c>
      <c r="F177" s="4">
        <v>83.5</v>
      </c>
      <c r="H177" s="8">
        <f t="shared" si="9"/>
        <v>0</v>
      </c>
      <c r="I177" s="8">
        <f t="shared" si="10"/>
        <v>4.2</v>
      </c>
      <c r="K177" s="18">
        <f t="shared" si="11"/>
        <v>54.2682926829268</v>
      </c>
      <c r="L177" s="18">
        <f t="shared" si="12"/>
        <v>53.6437966583718</v>
      </c>
    </row>
    <row r="178" spans="2:12">
      <c r="B178" s="2">
        <v>43129</v>
      </c>
      <c r="C178" s="3">
        <v>87.5</v>
      </c>
      <c r="D178" s="3">
        <v>88</v>
      </c>
      <c r="E178" s="3">
        <v>86.2</v>
      </c>
      <c r="F178" s="4">
        <v>87.7</v>
      </c>
      <c r="H178" s="8">
        <f t="shared" si="9"/>
        <v>1</v>
      </c>
      <c r="I178" s="8">
        <f t="shared" si="10"/>
        <v>0</v>
      </c>
      <c r="K178" s="18">
        <f t="shared" si="11"/>
        <v>74.21875</v>
      </c>
      <c r="L178" s="18">
        <f t="shared" si="12"/>
        <v>53.4916696207019</v>
      </c>
    </row>
    <row r="179" spans="2:12">
      <c r="B179" s="2">
        <v>43126</v>
      </c>
      <c r="C179" s="3">
        <v>88</v>
      </c>
      <c r="D179" s="3">
        <v>88</v>
      </c>
      <c r="E179" s="3">
        <v>85.6</v>
      </c>
      <c r="F179" s="3">
        <v>86.7</v>
      </c>
      <c r="H179" s="8">
        <f t="shared" si="9"/>
        <v>0</v>
      </c>
      <c r="I179" s="8">
        <f t="shared" si="10"/>
        <v>0</v>
      </c>
      <c r="K179" s="18">
        <f t="shared" si="11"/>
        <v>63.9097744360902</v>
      </c>
      <c r="L179" s="18">
        <f t="shared" si="12"/>
        <v>53.5246191994332</v>
      </c>
    </row>
    <row r="180" spans="2:12">
      <c r="B180" s="2">
        <v>43125</v>
      </c>
      <c r="C180" s="3">
        <v>91.2</v>
      </c>
      <c r="D180" s="3">
        <v>92.3</v>
      </c>
      <c r="E180" s="3">
        <v>86.7</v>
      </c>
      <c r="F180" s="4">
        <v>86.7</v>
      </c>
      <c r="H180" s="8">
        <f t="shared" si="9"/>
        <v>0</v>
      </c>
      <c r="I180" s="8">
        <f t="shared" si="10"/>
        <v>2.3</v>
      </c>
      <c r="K180" s="18">
        <f t="shared" si="11"/>
        <v>55.5555555555556</v>
      </c>
      <c r="L180" s="18">
        <f t="shared" si="12"/>
        <v>54.4918487686438</v>
      </c>
    </row>
    <row r="181" spans="2:12">
      <c r="B181" s="2">
        <v>43124</v>
      </c>
      <c r="C181" s="3">
        <v>87.9</v>
      </c>
      <c r="D181" s="3">
        <v>89.2</v>
      </c>
      <c r="E181" s="3">
        <v>87.2</v>
      </c>
      <c r="F181" s="4">
        <v>89</v>
      </c>
      <c r="H181" s="8">
        <f t="shared" si="9"/>
        <v>1.7</v>
      </c>
      <c r="I181" s="8">
        <f t="shared" si="10"/>
        <v>0</v>
      </c>
      <c r="K181" s="18">
        <f t="shared" si="11"/>
        <v>38.2882882882883</v>
      </c>
      <c r="L181" s="18">
        <f t="shared" si="12"/>
        <v>55.7804459691252</v>
      </c>
    </row>
    <row r="182" spans="2:12">
      <c r="B182" s="2">
        <v>43123</v>
      </c>
      <c r="C182" s="3">
        <v>87</v>
      </c>
      <c r="D182" s="3">
        <v>88.4</v>
      </c>
      <c r="E182" s="3">
        <v>85.6</v>
      </c>
      <c r="F182" s="4">
        <v>87.3</v>
      </c>
      <c r="H182" s="8">
        <f t="shared" si="9"/>
        <v>0.799999999999997</v>
      </c>
      <c r="I182" s="8">
        <f t="shared" si="10"/>
        <v>0</v>
      </c>
      <c r="K182" s="18">
        <f t="shared" si="11"/>
        <v>34.1346153846154</v>
      </c>
      <c r="L182" s="18">
        <f t="shared" si="12"/>
        <v>56.2754409769335</v>
      </c>
    </row>
    <row r="183" spans="2:12">
      <c r="B183" s="2">
        <v>43122</v>
      </c>
      <c r="C183" s="3">
        <v>87.5</v>
      </c>
      <c r="D183" s="3">
        <v>88.5</v>
      </c>
      <c r="E183" s="3">
        <v>85.8</v>
      </c>
      <c r="F183" s="3">
        <v>86.5</v>
      </c>
      <c r="H183" s="8">
        <f t="shared" si="9"/>
        <v>0</v>
      </c>
      <c r="I183" s="8">
        <f t="shared" si="10"/>
        <v>0</v>
      </c>
      <c r="K183" s="18">
        <f t="shared" si="11"/>
        <v>36.5740740740741</v>
      </c>
      <c r="L183" s="18">
        <f t="shared" si="12"/>
        <v>55.9661016949153</v>
      </c>
    </row>
    <row r="184" spans="2:12">
      <c r="B184" s="2">
        <v>43119</v>
      </c>
      <c r="C184" s="3">
        <v>88</v>
      </c>
      <c r="D184" s="3">
        <v>88.6</v>
      </c>
      <c r="E184" s="3">
        <v>84.4</v>
      </c>
      <c r="F184" s="4">
        <v>86.5</v>
      </c>
      <c r="H184" s="8">
        <f t="shared" si="9"/>
        <v>1.2</v>
      </c>
      <c r="I184" s="8">
        <f t="shared" si="10"/>
        <v>0</v>
      </c>
      <c r="K184" s="18">
        <f t="shared" si="11"/>
        <v>43.3884297520661</v>
      </c>
      <c r="L184" s="18">
        <f t="shared" si="12"/>
        <v>56.233153638814</v>
      </c>
    </row>
    <row r="185" spans="2:12">
      <c r="B185" s="2">
        <v>43118</v>
      </c>
      <c r="C185" s="3">
        <v>83</v>
      </c>
      <c r="D185" s="3">
        <v>87.2</v>
      </c>
      <c r="E185" s="3">
        <v>82.6</v>
      </c>
      <c r="F185" s="4">
        <v>85.3</v>
      </c>
      <c r="H185" s="8">
        <f t="shared" si="9"/>
        <v>3.5</v>
      </c>
      <c r="I185" s="8">
        <f t="shared" si="10"/>
        <v>0</v>
      </c>
      <c r="K185" s="18">
        <f t="shared" si="11"/>
        <v>35.7692307692308</v>
      </c>
      <c r="L185" s="18">
        <f t="shared" si="12"/>
        <v>56.1370926895155</v>
      </c>
    </row>
    <row r="186" spans="2:12">
      <c r="B186" s="2">
        <v>43117</v>
      </c>
      <c r="C186" s="3">
        <v>82</v>
      </c>
      <c r="D186" s="3">
        <v>82.9</v>
      </c>
      <c r="E186" s="3">
        <v>81.5</v>
      </c>
      <c r="F186" s="4">
        <v>81.8</v>
      </c>
      <c r="H186" s="8">
        <f t="shared" si="9"/>
        <v>0</v>
      </c>
      <c r="I186" s="8">
        <f t="shared" si="10"/>
        <v>0.100000000000009</v>
      </c>
      <c r="K186" s="18">
        <f t="shared" si="11"/>
        <v>45.9546925566343</v>
      </c>
      <c r="L186" s="18">
        <f t="shared" si="12"/>
        <v>56.277347694379</v>
      </c>
    </row>
    <row r="187" spans="2:12">
      <c r="B187" s="2">
        <v>43116</v>
      </c>
      <c r="C187" s="3">
        <v>82.2</v>
      </c>
      <c r="D187" s="3">
        <v>82.6</v>
      </c>
      <c r="E187" s="3">
        <v>79.3</v>
      </c>
      <c r="F187" s="4">
        <v>81.9</v>
      </c>
      <c r="H187" s="8">
        <f t="shared" si="9"/>
        <v>0</v>
      </c>
      <c r="I187" s="8">
        <f t="shared" si="10"/>
        <v>0.899999999999991</v>
      </c>
      <c r="K187" s="18">
        <f t="shared" si="11"/>
        <v>47.4683544303798</v>
      </c>
      <c r="L187" s="18">
        <f t="shared" si="12"/>
        <v>56.69002335669</v>
      </c>
    </row>
    <row r="188" spans="2:12">
      <c r="B188" s="2">
        <v>43115</v>
      </c>
      <c r="C188" s="3">
        <v>83.4</v>
      </c>
      <c r="D188" s="3">
        <v>83.8</v>
      </c>
      <c r="E188" s="3">
        <v>81.3</v>
      </c>
      <c r="F188" s="4">
        <v>82.8</v>
      </c>
      <c r="H188" s="8">
        <f t="shared" si="9"/>
        <v>0.700000000000003</v>
      </c>
      <c r="I188" s="8">
        <f t="shared" si="10"/>
        <v>0</v>
      </c>
      <c r="K188" s="18">
        <f t="shared" si="11"/>
        <v>51.840490797546</v>
      </c>
      <c r="L188" s="18">
        <f t="shared" si="12"/>
        <v>57.2187188848324</v>
      </c>
    </row>
    <row r="189" spans="2:12">
      <c r="B189" s="2">
        <v>43112</v>
      </c>
      <c r="C189" s="3">
        <v>82.5</v>
      </c>
      <c r="D189" s="3">
        <v>83.5</v>
      </c>
      <c r="E189" s="3">
        <v>81.5</v>
      </c>
      <c r="F189" s="4">
        <v>82.1</v>
      </c>
      <c r="H189" s="8">
        <f t="shared" si="9"/>
        <v>0.599999999999994</v>
      </c>
      <c r="I189" s="8">
        <f t="shared" si="10"/>
        <v>0</v>
      </c>
      <c r="K189" s="18">
        <f t="shared" si="11"/>
        <v>53.1343283582089</v>
      </c>
      <c r="L189" s="18">
        <f t="shared" si="12"/>
        <v>57.6126274251891</v>
      </c>
    </row>
    <row r="190" spans="2:12">
      <c r="B190" s="2">
        <v>43111</v>
      </c>
      <c r="C190" s="3">
        <v>84.2</v>
      </c>
      <c r="D190" s="3">
        <v>84.2</v>
      </c>
      <c r="E190" s="3">
        <v>80.9</v>
      </c>
      <c r="F190" s="4">
        <v>81.5</v>
      </c>
      <c r="H190" s="8">
        <f t="shared" si="9"/>
        <v>0</v>
      </c>
      <c r="I190" s="8">
        <f t="shared" si="10"/>
        <v>1.5</v>
      </c>
      <c r="K190" s="18">
        <f t="shared" si="11"/>
        <v>49.1428571428571</v>
      </c>
      <c r="L190" s="18">
        <f t="shared" si="12"/>
        <v>57.5098814229249</v>
      </c>
    </row>
    <row r="191" spans="2:12">
      <c r="B191" s="2">
        <v>43110</v>
      </c>
      <c r="C191" s="3">
        <v>87.2</v>
      </c>
      <c r="D191" s="3">
        <v>89</v>
      </c>
      <c r="E191" s="3">
        <v>79.5</v>
      </c>
      <c r="F191" s="4">
        <v>83</v>
      </c>
      <c r="H191" s="8">
        <f t="shared" si="9"/>
        <v>0</v>
      </c>
      <c r="I191" s="8">
        <f t="shared" si="10"/>
        <v>2</v>
      </c>
      <c r="K191" s="18">
        <f t="shared" si="11"/>
        <v>49.2836676217765</v>
      </c>
      <c r="L191" s="18">
        <f t="shared" si="12"/>
        <v>57.7190082644628</v>
      </c>
    </row>
    <row r="192" spans="2:12">
      <c r="B192" s="2">
        <v>43109</v>
      </c>
      <c r="C192" s="3">
        <v>94.5</v>
      </c>
      <c r="D192" s="3">
        <v>96.1</v>
      </c>
      <c r="E192" s="3">
        <v>84.8</v>
      </c>
      <c r="F192" s="4">
        <v>85</v>
      </c>
      <c r="H192" s="8">
        <f t="shared" si="9"/>
        <v>0</v>
      </c>
      <c r="I192" s="8">
        <f t="shared" si="10"/>
        <v>9.2</v>
      </c>
      <c r="K192" s="18">
        <f t="shared" si="11"/>
        <v>51.963746223565</v>
      </c>
      <c r="L192" s="18">
        <f t="shared" si="12"/>
        <v>58.1031613976706</v>
      </c>
    </row>
    <row r="193" spans="2:12">
      <c r="B193" s="2">
        <v>43108</v>
      </c>
      <c r="C193" s="3">
        <v>93.9</v>
      </c>
      <c r="D193" s="3">
        <v>96.7</v>
      </c>
      <c r="E193" s="3">
        <v>93</v>
      </c>
      <c r="F193" s="4">
        <v>94.2</v>
      </c>
      <c r="H193" s="8">
        <f t="shared" si="9"/>
        <v>0.299999999999997</v>
      </c>
      <c r="I193" s="8">
        <f t="shared" si="10"/>
        <v>0</v>
      </c>
      <c r="K193" s="18">
        <f t="shared" si="11"/>
        <v>74.9063670411985</v>
      </c>
      <c r="L193" s="18">
        <f t="shared" si="12"/>
        <v>59.8765432098765</v>
      </c>
    </row>
    <row r="194" spans="2:12">
      <c r="B194" s="2">
        <v>43105</v>
      </c>
      <c r="C194" s="3">
        <v>92.9</v>
      </c>
      <c r="D194" s="3">
        <v>95.9</v>
      </c>
      <c r="E194" s="3">
        <v>91.3</v>
      </c>
      <c r="F194" s="4">
        <v>93.9</v>
      </c>
      <c r="H194" s="8">
        <f t="shared" si="9"/>
        <v>1.60000000000001</v>
      </c>
      <c r="I194" s="8">
        <f t="shared" si="10"/>
        <v>0</v>
      </c>
      <c r="K194" s="18">
        <f t="shared" si="11"/>
        <v>71.6363636363636</v>
      </c>
      <c r="L194" s="18">
        <f t="shared" si="12"/>
        <v>59.9520794112613</v>
      </c>
    </row>
    <row r="195" spans="2:12">
      <c r="B195" s="2">
        <v>43104</v>
      </c>
      <c r="C195" s="3">
        <v>90.5</v>
      </c>
      <c r="D195" s="3">
        <v>92.3</v>
      </c>
      <c r="E195" s="3">
        <v>87.5</v>
      </c>
      <c r="F195" s="4">
        <v>92.3</v>
      </c>
      <c r="H195" s="8">
        <f t="shared" si="9"/>
        <v>2.59999999999999</v>
      </c>
      <c r="I195" s="8">
        <f t="shared" si="10"/>
        <v>0</v>
      </c>
      <c r="K195" s="18">
        <f t="shared" si="11"/>
        <v>74.3421052631579</v>
      </c>
      <c r="L195" s="18">
        <f t="shared" si="12"/>
        <v>59.7661623108666</v>
      </c>
    </row>
    <row r="196" spans="2:12">
      <c r="B196" s="2">
        <v>43103</v>
      </c>
      <c r="C196" s="3">
        <v>93.7</v>
      </c>
      <c r="D196" s="3">
        <v>95.8</v>
      </c>
      <c r="E196" s="3">
        <v>88.7</v>
      </c>
      <c r="F196" s="4">
        <v>89.7</v>
      </c>
      <c r="H196" s="8">
        <f t="shared" si="9"/>
        <v>0</v>
      </c>
      <c r="I196" s="8">
        <f t="shared" si="10"/>
        <v>3</v>
      </c>
      <c r="K196" s="18">
        <f t="shared" si="11"/>
        <v>70.1754385964912</v>
      </c>
      <c r="L196" s="18">
        <f t="shared" si="12"/>
        <v>59.3414211438475</v>
      </c>
    </row>
    <row r="197" spans="2:12">
      <c r="B197" s="2">
        <v>43102</v>
      </c>
      <c r="C197" s="3">
        <v>85.2</v>
      </c>
      <c r="D197" s="3">
        <v>92.7</v>
      </c>
      <c r="E197" s="3">
        <v>84.7</v>
      </c>
      <c r="F197" s="4">
        <v>92.7</v>
      </c>
      <c r="H197" s="8">
        <f t="shared" ref="H197:H260" si="13">IF(F197&gt;F198,(F197-F198),0)</f>
        <v>8.40000000000001</v>
      </c>
      <c r="I197" s="8">
        <f t="shared" ref="I197:I260" si="14">IF(F197&lt;F198,(F198-F197),0)</f>
        <v>0</v>
      </c>
      <c r="K197" s="18">
        <f t="shared" ref="K197:K260" si="15">SUM(H197:H208)/(SUM(H197:H208)+SUM(I197:I208))*100</f>
        <v>71.1743772241993</v>
      </c>
      <c r="L197" s="18">
        <f t="shared" ref="L197:L260" si="16">SUM(H197:H296)/(SUM(H197:H296)+SUM(I197:I296))*100</f>
        <v>59.8810772997552</v>
      </c>
    </row>
    <row r="198" spans="2:12">
      <c r="B198" s="2">
        <v>43098</v>
      </c>
      <c r="C198" s="3">
        <v>83.5</v>
      </c>
      <c r="D198" s="3">
        <v>85.6</v>
      </c>
      <c r="E198" s="3">
        <v>83.5</v>
      </c>
      <c r="F198" s="4">
        <v>84.3</v>
      </c>
      <c r="H198" s="8">
        <f t="shared" si="13"/>
        <v>0.799999999999997</v>
      </c>
      <c r="I198" s="8">
        <f t="shared" si="14"/>
        <v>0</v>
      </c>
      <c r="K198" s="18">
        <f t="shared" si="15"/>
        <v>40.5594405594405</v>
      </c>
      <c r="L198" s="18">
        <f t="shared" si="16"/>
        <v>58.6560980003603</v>
      </c>
    </row>
    <row r="199" spans="2:12">
      <c r="B199" s="2">
        <v>43097</v>
      </c>
      <c r="C199" s="3">
        <v>82</v>
      </c>
      <c r="D199" s="3">
        <v>84.7</v>
      </c>
      <c r="E199" s="3">
        <v>82</v>
      </c>
      <c r="F199" s="4">
        <v>83.5</v>
      </c>
      <c r="H199" s="8">
        <f t="shared" si="13"/>
        <v>1.90000000000001</v>
      </c>
      <c r="I199" s="8">
        <f t="shared" si="14"/>
        <v>0</v>
      </c>
      <c r="K199" s="18">
        <f t="shared" si="15"/>
        <v>40.1408450704226</v>
      </c>
      <c r="L199" s="18">
        <f t="shared" si="16"/>
        <v>58.3888989007028</v>
      </c>
    </row>
    <row r="200" spans="2:12">
      <c r="B200" s="2">
        <v>43096</v>
      </c>
      <c r="C200" s="3">
        <v>81</v>
      </c>
      <c r="D200" s="3">
        <v>81.8</v>
      </c>
      <c r="E200" s="3">
        <v>79.7</v>
      </c>
      <c r="F200" s="4">
        <v>81.6</v>
      </c>
      <c r="H200" s="8">
        <f t="shared" si="13"/>
        <v>1.59999999999999</v>
      </c>
      <c r="I200" s="8">
        <f t="shared" si="14"/>
        <v>0</v>
      </c>
      <c r="K200" s="18">
        <f t="shared" si="15"/>
        <v>26.0989010989011</v>
      </c>
      <c r="L200" s="18">
        <f t="shared" si="16"/>
        <v>58.1323662737987</v>
      </c>
    </row>
    <row r="201" spans="2:12">
      <c r="B201" s="2">
        <v>43095</v>
      </c>
      <c r="C201" s="3">
        <v>83</v>
      </c>
      <c r="D201" s="3">
        <v>83</v>
      </c>
      <c r="E201" s="3">
        <v>77</v>
      </c>
      <c r="F201" s="4">
        <v>80</v>
      </c>
      <c r="H201" s="8">
        <f t="shared" si="13"/>
        <v>0</v>
      </c>
      <c r="I201" s="8">
        <f t="shared" si="14"/>
        <v>2.09999999999999</v>
      </c>
      <c r="K201" s="18">
        <f t="shared" si="15"/>
        <v>21.4673913043478</v>
      </c>
      <c r="L201" s="18">
        <f t="shared" si="16"/>
        <v>57.83527696793</v>
      </c>
    </row>
    <row r="202" spans="2:12">
      <c r="B202" s="2">
        <v>43094</v>
      </c>
      <c r="C202" s="3">
        <v>84.5</v>
      </c>
      <c r="D202" s="3">
        <v>85</v>
      </c>
      <c r="E202" s="3">
        <v>81.8</v>
      </c>
      <c r="F202" s="4">
        <v>82.1</v>
      </c>
      <c r="H202" s="8">
        <f t="shared" si="13"/>
        <v>0</v>
      </c>
      <c r="I202" s="8">
        <f t="shared" si="14"/>
        <v>1.40000000000001</v>
      </c>
      <c r="K202" s="18">
        <f t="shared" si="15"/>
        <v>38.5321100917431</v>
      </c>
      <c r="L202" s="18">
        <f t="shared" si="16"/>
        <v>58.3119266055046</v>
      </c>
    </row>
    <row r="203" spans="2:12">
      <c r="B203" s="2">
        <v>43091</v>
      </c>
      <c r="C203" s="3">
        <v>83.7</v>
      </c>
      <c r="D203" s="3">
        <v>85.5</v>
      </c>
      <c r="E203" s="3">
        <v>81</v>
      </c>
      <c r="F203" s="4">
        <v>83.5</v>
      </c>
      <c r="H203" s="8">
        <f t="shared" si="13"/>
        <v>0</v>
      </c>
      <c r="I203" s="8">
        <f t="shared" si="14"/>
        <v>0.200000000000003</v>
      </c>
      <c r="K203" s="18">
        <f t="shared" si="15"/>
        <v>32.2456813819578</v>
      </c>
      <c r="L203" s="18">
        <f t="shared" si="16"/>
        <v>58.5374838828513</v>
      </c>
    </row>
    <row r="204" spans="2:12">
      <c r="B204" s="2">
        <v>43090</v>
      </c>
      <c r="C204" s="3">
        <v>80.7</v>
      </c>
      <c r="D204" s="3">
        <v>84.7</v>
      </c>
      <c r="E204" s="3">
        <v>80.6</v>
      </c>
      <c r="F204" s="4">
        <v>83.7</v>
      </c>
      <c r="H204" s="8">
        <f t="shared" si="13"/>
        <v>2.8</v>
      </c>
      <c r="I204" s="8">
        <f t="shared" si="14"/>
        <v>0</v>
      </c>
      <c r="K204" s="18">
        <f t="shared" si="15"/>
        <v>26.7090620031797</v>
      </c>
      <c r="L204" s="18">
        <f t="shared" si="16"/>
        <v>58.5051546391753</v>
      </c>
    </row>
    <row r="205" spans="2:12">
      <c r="B205" s="2">
        <v>43089</v>
      </c>
      <c r="C205" s="3">
        <v>82</v>
      </c>
      <c r="D205" s="3">
        <v>83.5</v>
      </c>
      <c r="E205" s="3">
        <v>80.5</v>
      </c>
      <c r="F205" s="4">
        <v>80.9</v>
      </c>
      <c r="H205" s="8">
        <f t="shared" si="13"/>
        <v>0</v>
      </c>
      <c r="I205" s="8">
        <f t="shared" si="14"/>
        <v>1.09999999999999</v>
      </c>
      <c r="K205" s="18">
        <f t="shared" si="15"/>
        <v>23.9273927392739</v>
      </c>
      <c r="L205" s="18">
        <f t="shared" si="16"/>
        <v>58.2360570687419</v>
      </c>
    </row>
    <row r="206" spans="2:12">
      <c r="B206" s="2">
        <v>43088</v>
      </c>
      <c r="C206" s="3">
        <v>79</v>
      </c>
      <c r="D206" s="3">
        <v>83.3</v>
      </c>
      <c r="E206" s="3">
        <v>77.3</v>
      </c>
      <c r="F206" s="4">
        <v>82</v>
      </c>
      <c r="H206" s="8">
        <f t="shared" si="13"/>
        <v>4.5</v>
      </c>
      <c r="I206" s="8">
        <f t="shared" si="14"/>
        <v>0</v>
      </c>
      <c r="K206" s="18">
        <f t="shared" si="15"/>
        <v>23.2</v>
      </c>
      <c r="L206" s="18">
        <f t="shared" si="16"/>
        <v>58.5669203638389</v>
      </c>
    </row>
    <row r="207" spans="2:12">
      <c r="B207" s="2">
        <v>43087</v>
      </c>
      <c r="C207" s="3">
        <v>80</v>
      </c>
      <c r="D207" s="3">
        <v>81.9</v>
      </c>
      <c r="E207" s="3">
        <v>75.5</v>
      </c>
      <c r="F207" s="4">
        <v>77.5</v>
      </c>
      <c r="H207" s="8">
        <f t="shared" si="13"/>
        <v>0</v>
      </c>
      <c r="I207" s="8">
        <f t="shared" si="14"/>
        <v>0.700000000000003</v>
      </c>
      <c r="K207" s="18">
        <f t="shared" si="15"/>
        <v>18.6440677966102</v>
      </c>
      <c r="L207" s="18">
        <f t="shared" si="16"/>
        <v>57.7865761689291</v>
      </c>
    </row>
    <row r="208" spans="2:12">
      <c r="B208" s="2">
        <v>43084</v>
      </c>
      <c r="C208" s="3">
        <v>79.8</v>
      </c>
      <c r="D208" s="3">
        <v>81.1</v>
      </c>
      <c r="E208" s="3">
        <v>76.6</v>
      </c>
      <c r="F208" s="4">
        <v>78.2</v>
      </c>
      <c r="H208" s="8">
        <f t="shared" si="13"/>
        <v>0</v>
      </c>
      <c r="I208" s="8">
        <f t="shared" si="14"/>
        <v>2.59999999999999</v>
      </c>
      <c r="K208" s="18">
        <f t="shared" si="15"/>
        <v>18.5497470489039</v>
      </c>
      <c r="L208" s="18">
        <f t="shared" si="16"/>
        <v>57.9395085066163</v>
      </c>
    </row>
    <row r="209" spans="2:12">
      <c r="B209" s="2">
        <v>43083</v>
      </c>
      <c r="C209" s="3">
        <v>91</v>
      </c>
      <c r="D209" s="3">
        <v>93.2</v>
      </c>
      <c r="E209" s="3">
        <v>80.8</v>
      </c>
      <c r="F209" s="4">
        <v>80.8</v>
      </c>
      <c r="H209" s="8">
        <f t="shared" si="13"/>
        <v>0</v>
      </c>
      <c r="I209" s="8">
        <f t="shared" si="14"/>
        <v>8.90000000000001</v>
      </c>
      <c r="K209" s="18">
        <f t="shared" si="15"/>
        <v>18.7393526405452</v>
      </c>
      <c r="L209" s="18">
        <f t="shared" si="16"/>
        <v>58.4366062917064</v>
      </c>
    </row>
    <row r="210" spans="2:12">
      <c r="B210" s="2">
        <v>43082</v>
      </c>
      <c r="C210" s="3">
        <v>86.5</v>
      </c>
      <c r="D210" s="3">
        <v>90.9</v>
      </c>
      <c r="E210" s="3">
        <v>83</v>
      </c>
      <c r="F210" s="4">
        <v>89.7</v>
      </c>
      <c r="H210" s="8">
        <f t="shared" si="13"/>
        <v>0.600000000000009</v>
      </c>
      <c r="I210" s="8">
        <f t="shared" si="14"/>
        <v>0</v>
      </c>
      <c r="K210" s="18">
        <f t="shared" si="15"/>
        <v>28.5451197053407</v>
      </c>
      <c r="L210" s="18">
        <f t="shared" si="16"/>
        <v>60.358408822371</v>
      </c>
    </row>
    <row r="211" spans="2:12">
      <c r="B211" s="2">
        <v>43081</v>
      </c>
      <c r="C211" s="3">
        <v>99</v>
      </c>
      <c r="D211" s="3">
        <v>99.1</v>
      </c>
      <c r="E211" s="3">
        <v>89.1</v>
      </c>
      <c r="F211" s="4">
        <v>89.1</v>
      </c>
      <c r="H211" s="8">
        <f t="shared" si="13"/>
        <v>0</v>
      </c>
      <c r="I211" s="8">
        <f t="shared" si="14"/>
        <v>9.90000000000001</v>
      </c>
      <c r="K211" s="18">
        <f t="shared" si="15"/>
        <v>34.4594594594595</v>
      </c>
      <c r="L211" s="18">
        <f t="shared" si="16"/>
        <v>60.240726124704</v>
      </c>
    </row>
    <row r="212" spans="2:12">
      <c r="B212" s="2">
        <v>43080</v>
      </c>
      <c r="C212" s="3">
        <v>104</v>
      </c>
      <c r="D212" s="3">
        <v>106.5</v>
      </c>
      <c r="E212" s="3">
        <v>99</v>
      </c>
      <c r="F212" s="4">
        <v>99</v>
      </c>
      <c r="H212" s="8">
        <f t="shared" si="13"/>
        <v>0</v>
      </c>
      <c r="I212" s="8">
        <f t="shared" si="14"/>
        <v>2</v>
      </c>
      <c r="K212" s="18">
        <f t="shared" si="15"/>
        <v>41.3793103448276</v>
      </c>
      <c r="L212" s="18">
        <f t="shared" si="16"/>
        <v>62.625641025641</v>
      </c>
    </row>
    <row r="213" spans="2:12">
      <c r="B213" s="2">
        <v>43077</v>
      </c>
      <c r="C213" s="3">
        <v>94.3</v>
      </c>
      <c r="D213" s="3">
        <v>101</v>
      </c>
      <c r="E213" s="3">
        <v>92</v>
      </c>
      <c r="F213" s="4">
        <v>101</v>
      </c>
      <c r="H213" s="8">
        <f t="shared" si="13"/>
        <v>8.90000000000001</v>
      </c>
      <c r="I213" s="8">
        <f t="shared" si="14"/>
        <v>0</v>
      </c>
      <c r="K213" s="18">
        <f t="shared" si="15"/>
        <v>47.0472440944882</v>
      </c>
      <c r="L213" s="18">
        <f t="shared" si="16"/>
        <v>63.2122213047069</v>
      </c>
    </row>
    <row r="214" spans="2:12">
      <c r="B214" s="2">
        <v>43076</v>
      </c>
      <c r="C214" s="3">
        <v>100</v>
      </c>
      <c r="D214" s="3">
        <v>100</v>
      </c>
      <c r="E214" s="3">
        <v>91.9</v>
      </c>
      <c r="F214" s="4">
        <v>92.1</v>
      </c>
      <c r="H214" s="8">
        <f t="shared" si="13"/>
        <v>0</v>
      </c>
      <c r="I214" s="8">
        <f t="shared" si="14"/>
        <v>9.90000000000001</v>
      </c>
      <c r="K214" s="18">
        <f t="shared" si="15"/>
        <v>33.0396475770925</v>
      </c>
      <c r="L214" s="18">
        <f t="shared" si="16"/>
        <v>61.7426675230143</v>
      </c>
    </row>
    <row r="215" spans="2:12">
      <c r="B215" s="2">
        <v>43075</v>
      </c>
      <c r="C215" s="3">
        <v>113</v>
      </c>
      <c r="D215" s="3">
        <v>115</v>
      </c>
      <c r="E215" s="3">
        <v>102</v>
      </c>
      <c r="F215" s="4">
        <v>102</v>
      </c>
      <c r="H215" s="8">
        <f t="shared" si="13"/>
        <v>0</v>
      </c>
      <c r="I215" s="8">
        <f t="shared" si="14"/>
        <v>11</v>
      </c>
      <c r="K215" s="18">
        <f t="shared" si="15"/>
        <v>53.9325842696629</v>
      </c>
      <c r="L215" s="18">
        <f t="shared" si="16"/>
        <v>64.5628902765388</v>
      </c>
    </row>
    <row r="216" spans="2:12">
      <c r="B216" s="2">
        <v>43074</v>
      </c>
      <c r="C216" s="3">
        <v>111</v>
      </c>
      <c r="D216" s="3">
        <v>116</v>
      </c>
      <c r="E216" s="3">
        <v>111</v>
      </c>
      <c r="F216" s="4">
        <v>113</v>
      </c>
      <c r="H216" s="8">
        <f t="shared" si="13"/>
        <v>0.5</v>
      </c>
      <c r="I216" s="8">
        <f t="shared" si="14"/>
        <v>0</v>
      </c>
      <c r="K216" s="18">
        <f t="shared" si="15"/>
        <v>75</v>
      </c>
      <c r="L216" s="18">
        <f t="shared" si="16"/>
        <v>68.0289584306399</v>
      </c>
    </row>
    <row r="217" spans="2:12">
      <c r="B217" s="2">
        <v>43073</v>
      </c>
      <c r="C217" s="3">
        <v>116</v>
      </c>
      <c r="D217" s="3">
        <v>116</v>
      </c>
      <c r="E217" s="3">
        <v>111</v>
      </c>
      <c r="F217" s="4">
        <v>112.5</v>
      </c>
      <c r="H217" s="8">
        <f t="shared" si="13"/>
        <v>0</v>
      </c>
      <c r="I217" s="8">
        <f t="shared" si="14"/>
        <v>3</v>
      </c>
      <c r="K217" s="18">
        <f t="shared" si="15"/>
        <v>75.765306122449</v>
      </c>
      <c r="L217" s="18">
        <f t="shared" si="16"/>
        <v>67.9766081871345</v>
      </c>
    </row>
    <row r="218" spans="2:12">
      <c r="B218" s="2">
        <v>43070</v>
      </c>
      <c r="C218" s="3">
        <v>115</v>
      </c>
      <c r="D218" s="3">
        <v>118</v>
      </c>
      <c r="E218" s="3">
        <v>112</v>
      </c>
      <c r="F218" s="4">
        <v>115.5</v>
      </c>
      <c r="H218" s="8">
        <f t="shared" si="13"/>
        <v>1</v>
      </c>
      <c r="I218" s="8">
        <f t="shared" si="14"/>
        <v>0</v>
      </c>
      <c r="K218" s="18">
        <f t="shared" si="15"/>
        <v>77.34375</v>
      </c>
      <c r="L218" s="18">
        <f t="shared" si="16"/>
        <v>68.9278937381404</v>
      </c>
    </row>
    <row r="219" spans="2:12">
      <c r="B219" s="2">
        <v>43069</v>
      </c>
      <c r="C219" s="3">
        <v>110</v>
      </c>
      <c r="D219" s="3">
        <v>116.5</v>
      </c>
      <c r="E219" s="3">
        <v>110</v>
      </c>
      <c r="F219" s="4">
        <v>114.5</v>
      </c>
      <c r="H219" s="8">
        <f t="shared" si="13"/>
        <v>0</v>
      </c>
      <c r="I219" s="8">
        <f t="shared" si="14"/>
        <v>1</v>
      </c>
      <c r="K219" s="18">
        <f t="shared" si="15"/>
        <v>78.7286063569682</v>
      </c>
      <c r="L219" s="18">
        <f t="shared" si="16"/>
        <v>68.7946641257742</v>
      </c>
    </row>
    <row r="220" spans="2:12">
      <c r="B220" s="2">
        <v>43068</v>
      </c>
      <c r="C220" s="3">
        <v>119.5</v>
      </c>
      <c r="D220" s="3">
        <v>119.5</v>
      </c>
      <c r="E220" s="3">
        <v>110.5</v>
      </c>
      <c r="F220" s="4">
        <v>115.5</v>
      </c>
      <c r="H220" s="8">
        <f t="shared" si="13"/>
        <v>0</v>
      </c>
      <c r="I220" s="8">
        <f t="shared" si="14"/>
        <v>2</v>
      </c>
      <c r="K220" s="18">
        <f t="shared" si="15"/>
        <v>80.7017543859649</v>
      </c>
      <c r="L220" s="18">
        <f t="shared" si="16"/>
        <v>69.0578670492587</v>
      </c>
    </row>
    <row r="221" spans="2:12">
      <c r="B221" s="2">
        <v>43067</v>
      </c>
      <c r="C221" s="3">
        <v>114.5</v>
      </c>
      <c r="D221" s="3">
        <v>118</v>
      </c>
      <c r="E221" s="3">
        <v>114</v>
      </c>
      <c r="F221" s="4">
        <v>117.5</v>
      </c>
      <c r="H221" s="8">
        <f t="shared" si="13"/>
        <v>4.5</v>
      </c>
      <c r="I221" s="8">
        <f t="shared" si="14"/>
        <v>0</v>
      </c>
      <c r="K221" s="18">
        <f t="shared" si="15"/>
        <v>82.5641025641026</v>
      </c>
      <c r="L221" s="18">
        <f t="shared" si="16"/>
        <v>69.6239151398264</v>
      </c>
    </row>
    <row r="222" spans="2:12">
      <c r="B222" s="2">
        <v>43066</v>
      </c>
      <c r="C222" s="3">
        <v>109.5</v>
      </c>
      <c r="D222" s="3">
        <v>113</v>
      </c>
      <c r="E222" s="3">
        <v>108.5</v>
      </c>
      <c r="F222" s="4">
        <v>113</v>
      </c>
      <c r="H222" s="8">
        <f t="shared" si="13"/>
        <v>5.5</v>
      </c>
      <c r="I222" s="8">
        <f t="shared" si="14"/>
        <v>0</v>
      </c>
      <c r="K222" s="18">
        <f t="shared" si="15"/>
        <v>83.2923832923833</v>
      </c>
      <c r="L222" s="18">
        <f t="shared" si="16"/>
        <v>68.6457311089303</v>
      </c>
    </row>
    <row r="223" spans="2:12">
      <c r="B223" s="2">
        <v>43063</v>
      </c>
      <c r="C223" s="3">
        <v>108.5</v>
      </c>
      <c r="D223" s="3">
        <v>108.5</v>
      </c>
      <c r="E223" s="3">
        <v>106</v>
      </c>
      <c r="F223" s="3">
        <v>107.5</v>
      </c>
      <c r="H223" s="8">
        <f t="shared" si="13"/>
        <v>0</v>
      </c>
      <c r="I223" s="8">
        <f t="shared" si="14"/>
        <v>0</v>
      </c>
      <c r="K223" s="18">
        <f t="shared" si="15"/>
        <v>68.7651331719128</v>
      </c>
      <c r="L223" s="18">
        <f t="shared" si="16"/>
        <v>67.7923387096774</v>
      </c>
    </row>
    <row r="224" spans="2:12">
      <c r="B224" s="2">
        <v>43062</v>
      </c>
      <c r="C224" s="3">
        <v>105.5</v>
      </c>
      <c r="D224" s="3">
        <v>110.5</v>
      </c>
      <c r="E224" s="3">
        <v>103.5</v>
      </c>
      <c r="F224" s="4">
        <v>107.5</v>
      </c>
      <c r="H224" s="8">
        <f t="shared" si="13"/>
        <v>3.5</v>
      </c>
      <c r="I224" s="8">
        <f t="shared" si="14"/>
        <v>0</v>
      </c>
      <c r="K224" s="18">
        <f t="shared" si="15"/>
        <v>73.991935483871</v>
      </c>
      <c r="L224" s="18">
        <f t="shared" si="16"/>
        <v>67.7411231427852</v>
      </c>
    </row>
    <row r="225" spans="2:12">
      <c r="B225" s="2">
        <v>43061</v>
      </c>
      <c r="C225" s="3">
        <v>106</v>
      </c>
      <c r="D225" s="3">
        <v>106</v>
      </c>
      <c r="E225" s="3">
        <v>101.5</v>
      </c>
      <c r="F225" s="4">
        <v>104</v>
      </c>
      <c r="H225" s="8">
        <f t="shared" si="13"/>
        <v>0</v>
      </c>
      <c r="I225" s="8">
        <f t="shared" si="14"/>
        <v>3.5</v>
      </c>
      <c r="K225" s="18">
        <f t="shared" si="15"/>
        <v>74.4554455445545</v>
      </c>
      <c r="L225" s="18">
        <f t="shared" si="16"/>
        <v>67.0762928827445</v>
      </c>
    </row>
    <row r="226" spans="2:12">
      <c r="B226" s="2">
        <v>43060</v>
      </c>
      <c r="C226" s="3">
        <v>101</v>
      </c>
      <c r="D226" s="3">
        <v>107.5</v>
      </c>
      <c r="E226" s="3">
        <v>99.9</v>
      </c>
      <c r="F226" s="4">
        <v>107.5</v>
      </c>
      <c r="H226" s="8">
        <f t="shared" si="13"/>
        <v>9</v>
      </c>
      <c r="I226" s="8">
        <f t="shared" si="14"/>
        <v>0</v>
      </c>
      <c r="K226" s="18">
        <f t="shared" si="15"/>
        <v>80.9330628803246</v>
      </c>
      <c r="L226" s="18">
        <f t="shared" si="16"/>
        <v>68.4483653347172</v>
      </c>
    </row>
    <row r="227" spans="2:12">
      <c r="B227" s="2">
        <v>43059</v>
      </c>
      <c r="C227" s="3">
        <v>94.9</v>
      </c>
      <c r="D227" s="3">
        <v>98.5</v>
      </c>
      <c r="E227" s="3">
        <v>93.5</v>
      </c>
      <c r="F227" s="4">
        <v>98.5</v>
      </c>
      <c r="H227" s="8">
        <f t="shared" si="13"/>
        <v>4.5</v>
      </c>
      <c r="I227" s="8">
        <f t="shared" si="14"/>
        <v>0</v>
      </c>
      <c r="K227" s="18">
        <f t="shared" si="15"/>
        <v>76.9607843137255</v>
      </c>
      <c r="L227" s="18">
        <f t="shared" si="16"/>
        <v>67.0460704607046</v>
      </c>
    </row>
    <row r="228" spans="2:12">
      <c r="B228" s="2">
        <v>43056</v>
      </c>
      <c r="C228" s="3">
        <v>93.5</v>
      </c>
      <c r="D228" s="3">
        <v>94.8</v>
      </c>
      <c r="E228" s="3">
        <v>91.9</v>
      </c>
      <c r="F228" s="4">
        <v>94</v>
      </c>
      <c r="H228" s="8">
        <f t="shared" si="13"/>
        <v>1.7</v>
      </c>
      <c r="I228" s="8">
        <f t="shared" si="14"/>
        <v>0</v>
      </c>
      <c r="K228" s="18">
        <f t="shared" si="15"/>
        <v>76.0204081632653</v>
      </c>
      <c r="L228" s="18">
        <f t="shared" si="16"/>
        <v>65.7836644591611</v>
      </c>
    </row>
    <row r="229" spans="2:12">
      <c r="B229" s="2">
        <v>43055</v>
      </c>
      <c r="C229" s="3">
        <v>95</v>
      </c>
      <c r="D229" s="3">
        <v>96.1</v>
      </c>
      <c r="E229" s="3">
        <v>92.2</v>
      </c>
      <c r="F229" s="4">
        <v>92.3</v>
      </c>
      <c r="H229" s="8">
        <f t="shared" si="13"/>
        <v>0</v>
      </c>
      <c r="I229" s="8">
        <f t="shared" si="14"/>
        <v>2.2</v>
      </c>
      <c r="K229" s="18">
        <f t="shared" si="15"/>
        <v>74.5358090185676</v>
      </c>
      <c r="L229" s="18">
        <f t="shared" si="16"/>
        <v>65.3322212955241</v>
      </c>
    </row>
    <row r="230" spans="2:12">
      <c r="B230" s="2">
        <v>43054</v>
      </c>
      <c r="C230" s="3">
        <v>92.4</v>
      </c>
      <c r="D230" s="3">
        <v>97</v>
      </c>
      <c r="E230" s="3">
        <v>91.1</v>
      </c>
      <c r="F230" s="4">
        <v>94.5</v>
      </c>
      <c r="H230" s="8">
        <f t="shared" si="13"/>
        <v>3.5</v>
      </c>
      <c r="I230" s="8">
        <f t="shared" si="14"/>
        <v>0</v>
      </c>
      <c r="K230" s="18">
        <f t="shared" si="15"/>
        <v>77.6243093922652</v>
      </c>
      <c r="L230" s="18">
        <f t="shared" si="16"/>
        <v>65.7158836689038</v>
      </c>
    </row>
    <row r="231" spans="2:12">
      <c r="B231" s="2">
        <v>43053</v>
      </c>
      <c r="C231" s="3">
        <v>91</v>
      </c>
      <c r="D231" s="3">
        <v>93.1</v>
      </c>
      <c r="E231" s="3">
        <v>88.5</v>
      </c>
      <c r="F231" s="3">
        <v>91</v>
      </c>
      <c r="H231" s="8">
        <f t="shared" si="13"/>
        <v>0</v>
      </c>
      <c r="I231" s="8">
        <f t="shared" si="14"/>
        <v>0</v>
      </c>
      <c r="K231" s="18">
        <f t="shared" si="15"/>
        <v>75.8928571428572</v>
      </c>
      <c r="L231" s="18">
        <f t="shared" si="16"/>
        <v>65.0513112884835</v>
      </c>
    </row>
    <row r="232" spans="2:12">
      <c r="B232" s="2">
        <v>43052</v>
      </c>
      <c r="C232" s="3">
        <v>95.5</v>
      </c>
      <c r="D232" s="3">
        <v>97.4</v>
      </c>
      <c r="E232" s="3">
        <v>90.8</v>
      </c>
      <c r="F232" s="4">
        <v>91</v>
      </c>
      <c r="H232" s="8">
        <f t="shared" si="13"/>
        <v>0</v>
      </c>
      <c r="I232" s="8">
        <f t="shared" si="14"/>
        <v>1.09999999999999</v>
      </c>
      <c r="K232" s="18">
        <f t="shared" si="15"/>
        <v>73.2758620689655</v>
      </c>
      <c r="L232" s="18">
        <f t="shared" si="16"/>
        <v>65.014245014245</v>
      </c>
    </row>
    <row r="233" spans="2:12">
      <c r="B233" s="2">
        <v>43049</v>
      </c>
      <c r="C233" s="3">
        <v>85.9</v>
      </c>
      <c r="D233" s="3">
        <v>94.4</v>
      </c>
      <c r="E233" s="3">
        <v>84.7</v>
      </c>
      <c r="F233" s="4">
        <v>92.1</v>
      </c>
      <c r="H233" s="8">
        <f t="shared" si="13"/>
        <v>6.19999999999999</v>
      </c>
      <c r="I233" s="8">
        <f t="shared" si="14"/>
        <v>0</v>
      </c>
      <c r="K233" s="18">
        <f t="shared" si="15"/>
        <v>76.8361581920904</v>
      </c>
      <c r="L233" s="18">
        <f t="shared" si="16"/>
        <v>65.1627641347801</v>
      </c>
    </row>
    <row r="234" spans="2:12">
      <c r="B234" s="2">
        <v>43048</v>
      </c>
      <c r="C234" s="3">
        <v>92.4</v>
      </c>
      <c r="D234" s="3">
        <v>96</v>
      </c>
      <c r="E234" s="3">
        <v>84.9</v>
      </c>
      <c r="F234" s="4">
        <v>85.9</v>
      </c>
      <c r="H234" s="8">
        <f t="shared" si="13"/>
        <v>0</v>
      </c>
      <c r="I234" s="8">
        <f t="shared" si="14"/>
        <v>6.09999999999999</v>
      </c>
      <c r="K234" s="18">
        <f t="shared" si="15"/>
        <v>67.3076923076923</v>
      </c>
      <c r="L234" s="18">
        <f t="shared" si="16"/>
        <v>63.9586410635155</v>
      </c>
    </row>
    <row r="235" spans="2:12">
      <c r="B235" s="2">
        <v>43047</v>
      </c>
      <c r="C235" s="3">
        <v>85.2</v>
      </c>
      <c r="D235" s="3">
        <v>92</v>
      </c>
      <c r="E235" s="3">
        <v>84.5</v>
      </c>
      <c r="F235" s="4">
        <v>92</v>
      </c>
      <c r="H235" s="8">
        <f t="shared" si="13"/>
        <v>8.3</v>
      </c>
      <c r="I235" s="8">
        <f t="shared" si="14"/>
        <v>0</v>
      </c>
      <c r="K235" s="18">
        <f t="shared" si="15"/>
        <v>85.6140350877193</v>
      </c>
      <c r="L235" s="18">
        <f t="shared" si="16"/>
        <v>66.4014687882497</v>
      </c>
    </row>
    <row r="236" spans="2:12">
      <c r="B236" s="2">
        <v>43046</v>
      </c>
      <c r="C236" s="3">
        <v>82</v>
      </c>
      <c r="D236" s="3">
        <v>84.2</v>
      </c>
      <c r="E236" s="3">
        <v>80</v>
      </c>
      <c r="F236" s="4">
        <v>83.7</v>
      </c>
      <c r="H236" s="8">
        <f t="shared" si="13"/>
        <v>4.40000000000001</v>
      </c>
      <c r="I236" s="8">
        <f t="shared" si="14"/>
        <v>0</v>
      </c>
      <c r="K236" s="18">
        <f t="shared" si="15"/>
        <v>75.2336448598131</v>
      </c>
      <c r="L236" s="18">
        <f t="shared" si="16"/>
        <v>64.6945337620579</v>
      </c>
    </row>
    <row r="237" spans="2:12">
      <c r="B237" s="2">
        <v>43045</v>
      </c>
      <c r="C237" s="3">
        <v>78.2</v>
      </c>
      <c r="D237" s="3">
        <v>79.3</v>
      </c>
      <c r="E237" s="3">
        <v>77.3</v>
      </c>
      <c r="F237" s="4">
        <v>79.3</v>
      </c>
      <c r="H237" s="8">
        <f t="shared" si="13"/>
        <v>2.3</v>
      </c>
      <c r="I237" s="8">
        <f t="shared" si="14"/>
        <v>0</v>
      </c>
      <c r="K237" s="18">
        <f t="shared" si="15"/>
        <v>58.5</v>
      </c>
      <c r="L237" s="18">
        <f t="shared" si="16"/>
        <v>63.4983498349835</v>
      </c>
    </row>
    <row r="238" spans="2:12">
      <c r="B238" s="2">
        <v>43042</v>
      </c>
      <c r="C238" s="3">
        <v>78</v>
      </c>
      <c r="D238" s="3">
        <v>79.4</v>
      </c>
      <c r="E238" s="3">
        <v>76.5</v>
      </c>
      <c r="F238" s="4">
        <v>77</v>
      </c>
      <c r="H238" s="8">
        <f t="shared" si="13"/>
        <v>0.5</v>
      </c>
      <c r="I238" s="8">
        <f t="shared" si="14"/>
        <v>0</v>
      </c>
      <c r="K238" s="18">
        <f t="shared" si="15"/>
        <v>52.2222222222222</v>
      </c>
      <c r="L238" s="18">
        <f t="shared" si="16"/>
        <v>63.1456181272909</v>
      </c>
    </row>
    <row r="239" spans="2:12">
      <c r="B239" s="2">
        <v>43041</v>
      </c>
      <c r="C239" s="3">
        <v>74.5</v>
      </c>
      <c r="D239" s="3">
        <v>80.9</v>
      </c>
      <c r="E239" s="3">
        <v>74.3</v>
      </c>
      <c r="F239" s="4">
        <v>76.5</v>
      </c>
      <c r="H239" s="8">
        <f t="shared" si="13"/>
        <v>2.90000000000001</v>
      </c>
      <c r="I239" s="8">
        <f t="shared" si="14"/>
        <v>0</v>
      </c>
      <c r="K239" s="18">
        <f t="shared" si="15"/>
        <v>42.1800947867299</v>
      </c>
      <c r="L239" s="18">
        <f t="shared" si="16"/>
        <v>62.2934567085261</v>
      </c>
    </row>
    <row r="240" spans="2:12">
      <c r="B240" s="2">
        <v>43040</v>
      </c>
      <c r="C240" s="3">
        <v>73.6</v>
      </c>
      <c r="D240" s="3">
        <v>75.2</v>
      </c>
      <c r="E240" s="3">
        <v>72.4</v>
      </c>
      <c r="F240" s="4">
        <v>73.6</v>
      </c>
      <c r="H240" s="8">
        <f t="shared" si="13"/>
        <v>0</v>
      </c>
      <c r="I240" s="8">
        <f t="shared" si="14"/>
        <v>0.200000000000003</v>
      </c>
      <c r="K240" s="18">
        <f t="shared" si="15"/>
        <v>30.4568527918782</v>
      </c>
      <c r="L240" s="18">
        <f t="shared" si="16"/>
        <v>61.2060301507538</v>
      </c>
    </row>
    <row r="241" spans="2:12">
      <c r="B241" s="2">
        <v>43039</v>
      </c>
      <c r="C241" s="3">
        <v>73</v>
      </c>
      <c r="D241" s="3">
        <v>73.8</v>
      </c>
      <c r="E241" s="3">
        <v>70.8</v>
      </c>
      <c r="F241" s="4">
        <v>73.8</v>
      </c>
      <c r="H241" s="8">
        <f t="shared" si="13"/>
        <v>0</v>
      </c>
      <c r="I241" s="8">
        <f t="shared" si="14"/>
        <v>0.700000000000003</v>
      </c>
      <c r="K241" s="18">
        <f t="shared" si="15"/>
        <v>31.4720812182741</v>
      </c>
      <c r="L241" s="18">
        <f t="shared" si="16"/>
        <v>61.4819759679573</v>
      </c>
    </row>
    <row r="242" spans="2:12">
      <c r="B242" s="2">
        <v>43038</v>
      </c>
      <c r="C242" s="3">
        <v>75.2</v>
      </c>
      <c r="D242" s="3">
        <v>75.2</v>
      </c>
      <c r="E242" s="3">
        <v>73</v>
      </c>
      <c r="F242" s="4">
        <v>74.5</v>
      </c>
      <c r="H242" s="8">
        <f t="shared" si="13"/>
        <v>0.900000000000006</v>
      </c>
      <c r="I242" s="8">
        <f t="shared" si="14"/>
        <v>0</v>
      </c>
      <c r="K242" s="18">
        <f t="shared" si="15"/>
        <v>30.6930693069307</v>
      </c>
      <c r="L242" s="18">
        <f t="shared" si="16"/>
        <v>61.9492656875834</v>
      </c>
    </row>
    <row r="243" spans="2:12">
      <c r="B243" s="2">
        <v>43035</v>
      </c>
      <c r="C243" s="3">
        <v>75.6</v>
      </c>
      <c r="D243" s="3">
        <v>75.9</v>
      </c>
      <c r="E243" s="3">
        <v>73.5</v>
      </c>
      <c r="F243" s="4">
        <v>73.6</v>
      </c>
      <c r="H243" s="8">
        <f t="shared" si="13"/>
        <v>0</v>
      </c>
      <c r="I243" s="8">
        <f t="shared" si="14"/>
        <v>1.2</v>
      </c>
      <c r="K243" s="18">
        <f t="shared" si="15"/>
        <v>38.0530973451327</v>
      </c>
      <c r="L243" s="18">
        <f t="shared" si="16"/>
        <v>61.744966442953</v>
      </c>
    </row>
    <row r="244" spans="2:12">
      <c r="B244" s="2">
        <v>43034</v>
      </c>
      <c r="C244" s="3">
        <v>75</v>
      </c>
      <c r="D244" s="3">
        <v>77.4</v>
      </c>
      <c r="E244" s="3">
        <v>74.3</v>
      </c>
      <c r="F244" s="4">
        <v>74.8</v>
      </c>
      <c r="H244" s="8">
        <f t="shared" si="13"/>
        <v>1.7</v>
      </c>
      <c r="I244" s="8">
        <f t="shared" si="14"/>
        <v>0</v>
      </c>
      <c r="K244" s="18">
        <f t="shared" si="15"/>
        <v>34.8178137651822</v>
      </c>
      <c r="L244" s="18">
        <f t="shared" si="16"/>
        <v>62.3481781376518</v>
      </c>
    </row>
    <row r="245" spans="2:12">
      <c r="B245" s="2">
        <v>43033</v>
      </c>
      <c r="C245" s="3">
        <v>75</v>
      </c>
      <c r="D245" s="3">
        <v>76.3</v>
      </c>
      <c r="E245" s="3">
        <v>73.1</v>
      </c>
      <c r="F245" s="4">
        <v>73.1</v>
      </c>
      <c r="H245" s="8">
        <f t="shared" si="13"/>
        <v>0</v>
      </c>
      <c r="I245" s="8">
        <f t="shared" si="14"/>
        <v>2</v>
      </c>
      <c r="K245" s="18">
        <f t="shared" si="15"/>
        <v>32.3529411764706</v>
      </c>
      <c r="L245" s="18">
        <f t="shared" si="16"/>
        <v>61.93724420191</v>
      </c>
    </row>
    <row r="246" spans="2:12">
      <c r="B246" s="2">
        <v>43032</v>
      </c>
      <c r="C246" s="3">
        <v>72.3</v>
      </c>
      <c r="D246" s="3">
        <v>77.4</v>
      </c>
      <c r="E246" s="3">
        <v>72.3</v>
      </c>
      <c r="F246" s="4">
        <v>75.1</v>
      </c>
      <c r="H246" s="8">
        <f t="shared" si="13"/>
        <v>3.39999999999999</v>
      </c>
      <c r="I246" s="8">
        <f t="shared" si="14"/>
        <v>0</v>
      </c>
      <c r="K246" s="18">
        <f t="shared" si="15"/>
        <v>33.9207048458149</v>
      </c>
      <c r="L246" s="18">
        <f t="shared" si="16"/>
        <v>63.0367571281347</v>
      </c>
    </row>
    <row r="247" spans="2:12">
      <c r="B247" s="2">
        <v>43031</v>
      </c>
      <c r="C247" s="3">
        <v>71.5</v>
      </c>
      <c r="D247" s="3">
        <v>72.8</v>
      </c>
      <c r="E247" s="3">
        <v>67.9</v>
      </c>
      <c r="F247" s="4">
        <v>71.7</v>
      </c>
      <c r="H247" s="8">
        <f t="shared" si="13"/>
        <v>0</v>
      </c>
      <c r="I247" s="8">
        <f t="shared" si="14"/>
        <v>1.2</v>
      </c>
      <c r="K247" s="18">
        <f t="shared" si="15"/>
        <v>20.873786407767</v>
      </c>
      <c r="L247" s="18">
        <f t="shared" si="16"/>
        <v>62.021762021762</v>
      </c>
    </row>
    <row r="248" spans="2:12">
      <c r="B248" s="2">
        <v>43028</v>
      </c>
      <c r="C248" s="3">
        <v>75</v>
      </c>
      <c r="D248" s="3">
        <v>75.2</v>
      </c>
      <c r="E248" s="3">
        <v>72.2</v>
      </c>
      <c r="F248" s="4">
        <v>72.9</v>
      </c>
      <c r="H248" s="8">
        <f t="shared" si="13"/>
        <v>0</v>
      </c>
      <c r="I248" s="8">
        <f t="shared" si="14"/>
        <v>3</v>
      </c>
      <c r="K248" s="18">
        <f t="shared" si="15"/>
        <v>36.8200836820084</v>
      </c>
      <c r="L248" s="18">
        <f t="shared" si="16"/>
        <v>62.1745249824068</v>
      </c>
    </row>
    <row r="249" spans="2:12">
      <c r="B249" s="2">
        <v>43027</v>
      </c>
      <c r="C249" s="3">
        <v>75.2</v>
      </c>
      <c r="D249" s="3">
        <v>76.7</v>
      </c>
      <c r="E249" s="3">
        <v>73.4</v>
      </c>
      <c r="F249" s="4">
        <v>75.9</v>
      </c>
      <c r="H249" s="8">
        <f t="shared" si="13"/>
        <v>0</v>
      </c>
      <c r="I249" s="8">
        <f t="shared" si="14"/>
        <v>0.299999999999997</v>
      </c>
      <c r="K249" s="18">
        <f t="shared" si="15"/>
        <v>47.8448275862069</v>
      </c>
      <c r="L249" s="18">
        <f t="shared" si="16"/>
        <v>63.5416666666667</v>
      </c>
    </row>
    <row r="250" spans="2:12">
      <c r="B250" s="2">
        <v>43026</v>
      </c>
      <c r="C250" s="3">
        <v>79.7</v>
      </c>
      <c r="D250" s="3">
        <v>80.4</v>
      </c>
      <c r="E250" s="3">
        <v>75.7</v>
      </c>
      <c r="F250" s="4">
        <v>76.2</v>
      </c>
      <c r="H250" s="8">
        <f t="shared" si="13"/>
        <v>0</v>
      </c>
      <c r="I250" s="8">
        <f t="shared" si="14"/>
        <v>3.59999999999999</v>
      </c>
      <c r="K250" s="18">
        <f t="shared" si="15"/>
        <v>42.6923076923077</v>
      </c>
      <c r="L250" s="18">
        <f t="shared" si="16"/>
        <v>63.7311286843997</v>
      </c>
    </row>
    <row r="251" spans="2:12">
      <c r="B251" s="2">
        <v>43025</v>
      </c>
      <c r="C251" s="3">
        <v>80.7</v>
      </c>
      <c r="D251" s="3">
        <v>81.1</v>
      </c>
      <c r="E251" s="3">
        <v>79.5</v>
      </c>
      <c r="F251" s="4">
        <v>79.8</v>
      </c>
      <c r="H251" s="8">
        <f t="shared" si="13"/>
        <v>0</v>
      </c>
      <c r="I251" s="8">
        <f t="shared" si="14"/>
        <v>1.5</v>
      </c>
      <c r="K251" s="18">
        <f t="shared" si="15"/>
        <v>56.7049808429119</v>
      </c>
      <c r="L251" s="18">
        <f t="shared" si="16"/>
        <v>65.7153311379437</v>
      </c>
    </row>
    <row r="252" spans="2:12">
      <c r="B252" s="2">
        <v>43024</v>
      </c>
      <c r="C252" s="3">
        <v>81.9</v>
      </c>
      <c r="D252" s="3">
        <v>82.4</v>
      </c>
      <c r="E252" s="3">
        <v>80.6</v>
      </c>
      <c r="F252" s="4">
        <v>81.3</v>
      </c>
      <c r="H252" s="8">
        <f t="shared" si="13"/>
        <v>0.200000000000003</v>
      </c>
      <c r="I252" s="8">
        <f t="shared" si="14"/>
        <v>0</v>
      </c>
      <c r="K252" s="18">
        <f t="shared" si="15"/>
        <v>68.8888888888889</v>
      </c>
      <c r="L252" s="18">
        <f t="shared" si="16"/>
        <v>66.4446910839808</v>
      </c>
    </row>
    <row r="253" spans="2:12">
      <c r="B253" s="2">
        <v>43021</v>
      </c>
      <c r="C253" s="3">
        <v>83.4</v>
      </c>
      <c r="D253" s="3">
        <v>83.9</v>
      </c>
      <c r="E253" s="3">
        <v>81</v>
      </c>
      <c r="F253" s="4">
        <v>81.1</v>
      </c>
      <c r="H253" s="8">
        <f t="shared" si="13"/>
        <v>0</v>
      </c>
      <c r="I253" s="8">
        <f t="shared" si="14"/>
        <v>1.2</v>
      </c>
      <c r="K253" s="18">
        <f t="shared" si="15"/>
        <v>63.2352941176471</v>
      </c>
      <c r="L253" s="18">
        <f t="shared" si="16"/>
        <v>66.6175929333824</v>
      </c>
    </row>
    <row r="254" spans="2:12">
      <c r="B254" s="2">
        <v>43020</v>
      </c>
      <c r="C254" s="3">
        <v>78.7</v>
      </c>
      <c r="D254" s="3">
        <v>82.3</v>
      </c>
      <c r="E254" s="3">
        <v>78.5</v>
      </c>
      <c r="F254" s="4">
        <v>82.3</v>
      </c>
      <c r="H254" s="8">
        <f t="shared" si="13"/>
        <v>3.3</v>
      </c>
      <c r="I254" s="8">
        <f t="shared" si="14"/>
        <v>0</v>
      </c>
      <c r="K254" s="18">
        <f t="shared" si="15"/>
        <v>52.6960784313725</v>
      </c>
      <c r="L254" s="18">
        <f t="shared" si="16"/>
        <v>67.2112885258076</v>
      </c>
    </row>
    <row r="255" spans="2:12">
      <c r="B255" s="2">
        <v>43019</v>
      </c>
      <c r="C255" s="3">
        <v>83</v>
      </c>
      <c r="D255" s="3">
        <v>84</v>
      </c>
      <c r="E255" s="3">
        <v>78.7</v>
      </c>
      <c r="F255" s="4">
        <v>79</v>
      </c>
      <c r="H255" s="8">
        <f t="shared" si="13"/>
        <v>0</v>
      </c>
      <c r="I255" s="8">
        <f t="shared" si="14"/>
        <v>3.3</v>
      </c>
      <c r="K255" s="18">
        <f t="shared" si="15"/>
        <v>45.1612903225806</v>
      </c>
      <c r="L255" s="18">
        <f t="shared" si="16"/>
        <v>66.7795334838224</v>
      </c>
    </row>
    <row r="256" spans="2:12">
      <c r="B256" s="2">
        <v>43014</v>
      </c>
      <c r="C256" s="3">
        <v>82.5</v>
      </c>
      <c r="D256" s="3">
        <v>84.6</v>
      </c>
      <c r="E256" s="3">
        <v>80.7</v>
      </c>
      <c r="F256" s="4">
        <v>82.3</v>
      </c>
      <c r="H256" s="8">
        <f t="shared" si="13"/>
        <v>0.799999999999997</v>
      </c>
      <c r="I256" s="8">
        <f t="shared" si="14"/>
        <v>0</v>
      </c>
      <c r="K256" s="18">
        <f t="shared" si="15"/>
        <v>57.1753986332574</v>
      </c>
      <c r="L256" s="18">
        <f t="shared" si="16"/>
        <v>68.6853200459946</v>
      </c>
    </row>
    <row r="257" spans="2:12">
      <c r="B257" s="2">
        <v>43013</v>
      </c>
      <c r="C257" s="3">
        <v>79</v>
      </c>
      <c r="D257" s="3">
        <v>82.9</v>
      </c>
      <c r="E257" s="3">
        <v>77</v>
      </c>
      <c r="F257" s="4">
        <v>81.5</v>
      </c>
      <c r="H257" s="8">
        <f t="shared" si="13"/>
        <v>0</v>
      </c>
      <c r="I257" s="8">
        <f t="shared" si="14"/>
        <v>0.900000000000006</v>
      </c>
      <c r="K257" s="18">
        <f t="shared" si="15"/>
        <v>57.5620767494357</v>
      </c>
      <c r="L257" s="18">
        <f t="shared" si="16"/>
        <v>68.5285053929122</v>
      </c>
    </row>
    <row r="258" spans="2:12">
      <c r="B258" s="2">
        <v>43011</v>
      </c>
      <c r="C258" s="3">
        <v>83.3</v>
      </c>
      <c r="D258" s="3">
        <v>84.1</v>
      </c>
      <c r="E258" s="3">
        <v>80.2</v>
      </c>
      <c r="F258" s="4">
        <v>82.4</v>
      </c>
      <c r="H258" s="8">
        <f t="shared" si="13"/>
        <v>0</v>
      </c>
      <c r="I258" s="8">
        <f t="shared" si="14"/>
        <v>1.3</v>
      </c>
      <c r="K258" s="18">
        <f t="shared" si="15"/>
        <v>59.5022624434389</v>
      </c>
      <c r="L258" s="18">
        <f t="shared" si="16"/>
        <v>69.3282149712092</v>
      </c>
    </row>
    <row r="259" spans="2:12">
      <c r="B259" s="2">
        <v>43010</v>
      </c>
      <c r="C259" s="3">
        <v>81</v>
      </c>
      <c r="D259" s="3">
        <v>83.7</v>
      </c>
      <c r="E259" s="3">
        <v>79.3</v>
      </c>
      <c r="F259" s="4">
        <v>83.7</v>
      </c>
      <c r="H259" s="8">
        <f t="shared" si="13"/>
        <v>4.5</v>
      </c>
      <c r="I259" s="8">
        <f t="shared" si="14"/>
        <v>0</v>
      </c>
      <c r="K259" s="18">
        <f t="shared" si="15"/>
        <v>66.5322580645161</v>
      </c>
      <c r="L259" s="18">
        <f t="shared" si="16"/>
        <v>69.8916408668731</v>
      </c>
    </row>
    <row r="260" spans="2:12">
      <c r="B260" s="2">
        <v>43008</v>
      </c>
      <c r="C260" s="3">
        <v>77.6</v>
      </c>
      <c r="D260" s="3">
        <v>80.2</v>
      </c>
      <c r="E260" s="3">
        <v>77.5</v>
      </c>
      <c r="F260" s="4">
        <v>79.2</v>
      </c>
      <c r="H260" s="8">
        <f t="shared" si="13"/>
        <v>2.3</v>
      </c>
      <c r="I260" s="8">
        <f t="shared" si="14"/>
        <v>0</v>
      </c>
      <c r="K260" s="18">
        <f t="shared" si="15"/>
        <v>63.7554585152839</v>
      </c>
      <c r="L260" s="18">
        <f t="shared" si="16"/>
        <v>68.9792663476874</v>
      </c>
    </row>
    <row r="261" spans="2:12">
      <c r="B261" s="2">
        <v>43007</v>
      </c>
      <c r="C261" s="3">
        <v>79.6</v>
      </c>
      <c r="D261" s="3">
        <v>79.6</v>
      </c>
      <c r="E261" s="3">
        <v>72.6</v>
      </c>
      <c r="F261" s="4">
        <v>76.9</v>
      </c>
      <c r="H261" s="8">
        <f t="shared" ref="H261:H324" si="17">IF(F261&gt;F262,(F261-F262),0)</f>
        <v>0</v>
      </c>
      <c r="I261" s="8">
        <f t="shared" ref="I261:I324" si="18">IF(F261&lt;F262,(F262-F261),0)</f>
        <v>3.09999999999999</v>
      </c>
      <c r="K261" s="18">
        <f t="shared" ref="K261:K324" si="19">SUM(H261:H272)/(SUM(H261:H272)+SUM(I261:I272))*100</f>
        <v>63.9913232104122</v>
      </c>
      <c r="L261" s="18">
        <f t="shared" ref="L261:L324" si="20">SUM(H261:H360)/(SUM(H261:H360)+SUM(I261:I360))*100</f>
        <v>68.3441558441558</v>
      </c>
    </row>
    <row r="262" spans="2:12">
      <c r="B262" s="2">
        <v>43006</v>
      </c>
      <c r="C262" s="3">
        <v>79.1</v>
      </c>
      <c r="D262" s="3">
        <v>82</v>
      </c>
      <c r="E262" s="3">
        <v>78</v>
      </c>
      <c r="F262" s="4">
        <v>80</v>
      </c>
      <c r="H262" s="8">
        <f t="shared" si="17"/>
        <v>3.7</v>
      </c>
      <c r="I262" s="8">
        <f t="shared" si="18"/>
        <v>0</v>
      </c>
      <c r="K262" s="18">
        <f t="shared" si="19"/>
        <v>69.3181818181818</v>
      </c>
      <c r="L262" s="18">
        <f t="shared" si="20"/>
        <v>70.1703365184877</v>
      </c>
    </row>
    <row r="263" spans="2:12">
      <c r="B263" s="2">
        <v>43005</v>
      </c>
      <c r="C263" s="3">
        <v>75.5</v>
      </c>
      <c r="D263" s="3">
        <v>76.3</v>
      </c>
      <c r="E263" s="3">
        <v>75.5</v>
      </c>
      <c r="F263" s="4">
        <v>76.3</v>
      </c>
      <c r="H263" s="8">
        <f t="shared" si="17"/>
        <v>6.89999999999999</v>
      </c>
      <c r="I263" s="8">
        <f t="shared" si="18"/>
        <v>0</v>
      </c>
      <c r="K263" s="18">
        <f t="shared" si="19"/>
        <v>65.6862745098039</v>
      </c>
      <c r="L263" s="18">
        <f t="shared" si="20"/>
        <v>69.4338016177097</v>
      </c>
    </row>
    <row r="264" spans="2:12">
      <c r="B264" s="2">
        <v>43004</v>
      </c>
      <c r="C264" s="3">
        <v>71</v>
      </c>
      <c r="D264" s="3">
        <v>74.3</v>
      </c>
      <c r="E264" s="3">
        <v>68.7</v>
      </c>
      <c r="F264" s="4">
        <v>69.4</v>
      </c>
      <c r="H264" s="8">
        <f t="shared" si="17"/>
        <v>0</v>
      </c>
      <c r="I264" s="8">
        <f t="shared" si="18"/>
        <v>2.69999999999999</v>
      </c>
      <c r="K264" s="18">
        <f t="shared" si="19"/>
        <v>57.0200573065903</v>
      </c>
      <c r="L264" s="18">
        <f t="shared" si="20"/>
        <v>66.8008948545861</v>
      </c>
    </row>
    <row r="265" spans="2:12">
      <c r="B265" s="2">
        <v>43003</v>
      </c>
      <c r="C265" s="3">
        <v>79.2</v>
      </c>
      <c r="D265" s="3">
        <v>79.4</v>
      </c>
      <c r="E265" s="3">
        <v>72.1</v>
      </c>
      <c r="F265" s="4">
        <v>72.1</v>
      </c>
      <c r="H265" s="8">
        <f t="shared" si="17"/>
        <v>0</v>
      </c>
      <c r="I265" s="8">
        <f t="shared" si="18"/>
        <v>8</v>
      </c>
      <c r="K265" s="18">
        <f t="shared" si="19"/>
        <v>63.5014836795252</v>
      </c>
      <c r="L265" s="18">
        <f t="shared" si="20"/>
        <v>68.4837379752634</v>
      </c>
    </row>
    <row r="266" spans="2:12">
      <c r="B266" s="2">
        <v>43000</v>
      </c>
      <c r="C266" s="3">
        <v>82.8</v>
      </c>
      <c r="D266" s="3">
        <v>83.9</v>
      </c>
      <c r="E266" s="3">
        <v>79</v>
      </c>
      <c r="F266" s="4">
        <v>80.1</v>
      </c>
      <c r="H266" s="8">
        <f t="shared" si="17"/>
        <v>0</v>
      </c>
      <c r="I266" s="8">
        <f t="shared" si="18"/>
        <v>2.80000000000001</v>
      </c>
      <c r="K266" s="18">
        <f t="shared" si="19"/>
        <v>69.7068403908794</v>
      </c>
      <c r="L266" s="18">
        <f t="shared" si="20"/>
        <v>73.9516526887025</v>
      </c>
    </row>
    <row r="267" spans="2:12">
      <c r="B267" s="2">
        <v>42999</v>
      </c>
      <c r="C267" s="3">
        <v>80.2</v>
      </c>
      <c r="D267" s="3">
        <v>83.5</v>
      </c>
      <c r="E267" s="3">
        <v>75.7</v>
      </c>
      <c r="F267" s="4">
        <v>82.9</v>
      </c>
      <c r="H267" s="8">
        <f t="shared" si="17"/>
        <v>6.90000000000001</v>
      </c>
      <c r="I267" s="8">
        <f t="shared" si="18"/>
        <v>0</v>
      </c>
      <c r="K267" s="18">
        <f t="shared" si="19"/>
        <v>77.6632302405498</v>
      </c>
      <c r="L267" s="18">
        <f t="shared" si="20"/>
        <v>75.8219524532119</v>
      </c>
    </row>
    <row r="268" spans="2:12">
      <c r="B268" s="2">
        <v>42998</v>
      </c>
      <c r="C268" s="3">
        <v>76.2</v>
      </c>
      <c r="D268" s="3">
        <v>78.1</v>
      </c>
      <c r="E268" s="3">
        <v>75</v>
      </c>
      <c r="F268" s="4">
        <v>76</v>
      </c>
      <c r="H268" s="8">
        <f t="shared" si="17"/>
        <v>1.2</v>
      </c>
      <c r="I268" s="8">
        <f t="shared" si="18"/>
        <v>0</v>
      </c>
      <c r="K268" s="18">
        <f t="shared" si="19"/>
        <v>76.9503546099291</v>
      </c>
      <c r="L268" s="18">
        <f t="shared" si="20"/>
        <v>74.0217391304348</v>
      </c>
    </row>
    <row r="269" spans="2:12">
      <c r="B269" s="2">
        <v>42997</v>
      </c>
      <c r="C269" s="3">
        <v>75</v>
      </c>
      <c r="D269" s="3">
        <v>75</v>
      </c>
      <c r="E269" s="3">
        <v>72.6</v>
      </c>
      <c r="F269" s="4">
        <v>74.8</v>
      </c>
      <c r="H269" s="8">
        <f t="shared" si="17"/>
        <v>0.799999999999997</v>
      </c>
      <c r="I269" s="8">
        <f t="shared" si="18"/>
        <v>0</v>
      </c>
      <c r="K269" s="18">
        <f t="shared" si="19"/>
        <v>80</v>
      </c>
      <c r="L269" s="18">
        <f t="shared" si="20"/>
        <v>73.8368910782704</v>
      </c>
    </row>
    <row r="270" spans="2:12">
      <c r="B270" s="2">
        <v>42996</v>
      </c>
      <c r="C270" s="3">
        <v>67.3</v>
      </c>
      <c r="D270" s="3">
        <v>74</v>
      </c>
      <c r="E270" s="3">
        <v>67.3</v>
      </c>
      <c r="F270" s="4">
        <v>74</v>
      </c>
      <c r="H270" s="8">
        <f t="shared" si="17"/>
        <v>6.7</v>
      </c>
      <c r="I270" s="8">
        <f t="shared" si="18"/>
        <v>0</v>
      </c>
      <c r="K270" s="18">
        <f t="shared" si="19"/>
        <v>82.2888283378747</v>
      </c>
      <c r="L270" s="18">
        <f t="shared" si="20"/>
        <v>73.6057426836002</v>
      </c>
    </row>
    <row r="271" spans="2:12">
      <c r="B271" s="2">
        <v>42993</v>
      </c>
      <c r="C271" s="3">
        <v>67.5</v>
      </c>
      <c r="D271" s="3">
        <v>70</v>
      </c>
      <c r="E271" s="3">
        <v>67.3</v>
      </c>
      <c r="F271" s="4">
        <v>67.3</v>
      </c>
      <c r="H271" s="8">
        <f t="shared" si="17"/>
        <v>0.700000000000003</v>
      </c>
      <c r="I271" s="8">
        <f t="shared" si="18"/>
        <v>0</v>
      </c>
      <c r="K271" s="18">
        <f t="shared" si="19"/>
        <v>75.8064516129032</v>
      </c>
      <c r="L271" s="18">
        <f t="shared" si="20"/>
        <v>71.7827626918536</v>
      </c>
    </row>
    <row r="272" spans="2:12">
      <c r="B272" s="2">
        <v>42992</v>
      </c>
      <c r="C272" s="3">
        <v>65</v>
      </c>
      <c r="D272" s="3">
        <v>67</v>
      </c>
      <c r="E272" s="3">
        <v>64.9</v>
      </c>
      <c r="F272" s="4">
        <v>66.6</v>
      </c>
      <c r="H272" s="8">
        <f t="shared" si="17"/>
        <v>2.59999999999999</v>
      </c>
      <c r="I272" s="8">
        <f t="shared" si="18"/>
        <v>0</v>
      </c>
      <c r="K272" s="18">
        <f t="shared" si="19"/>
        <v>76.6355140186916</v>
      </c>
      <c r="L272" s="18">
        <f t="shared" si="20"/>
        <v>71.5645449137418</v>
      </c>
    </row>
    <row r="273" spans="2:12">
      <c r="B273" s="2">
        <v>42991</v>
      </c>
      <c r="C273" s="3">
        <v>64</v>
      </c>
      <c r="D273" s="3">
        <v>64</v>
      </c>
      <c r="E273" s="3">
        <v>61.2</v>
      </c>
      <c r="F273" s="4">
        <v>64</v>
      </c>
      <c r="H273" s="8">
        <f t="shared" si="17"/>
        <v>1</v>
      </c>
      <c r="I273" s="8">
        <f t="shared" si="18"/>
        <v>0</v>
      </c>
      <c r="K273" s="18">
        <f t="shared" si="19"/>
        <v>75.0415973377704</v>
      </c>
      <c r="L273" s="18">
        <f t="shared" si="20"/>
        <v>70.6748466257669</v>
      </c>
    </row>
    <row r="274" spans="2:12">
      <c r="B274" s="2">
        <v>42990</v>
      </c>
      <c r="C274" s="3">
        <v>65</v>
      </c>
      <c r="D274" s="3">
        <v>65</v>
      </c>
      <c r="E274" s="3">
        <v>61.9</v>
      </c>
      <c r="F274" s="4">
        <v>63</v>
      </c>
      <c r="H274" s="8">
        <f t="shared" si="17"/>
        <v>0</v>
      </c>
      <c r="I274" s="8">
        <f t="shared" si="18"/>
        <v>0.5</v>
      </c>
      <c r="K274" s="18">
        <f t="shared" si="19"/>
        <v>77.6119402985075</v>
      </c>
      <c r="L274" s="18">
        <f t="shared" si="20"/>
        <v>70.2233250620347</v>
      </c>
    </row>
    <row r="275" spans="2:12">
      <c r="B275" s="2">
        <v>42989</v>
      </c>
      <c r="C275" s="3">
        <v>65.4</v>
      </c>
      <c r="D275" s="3">
        <v>65.4</v>
      </c>
      <c r="E275" s="3">
        <v>63.5</v>
      </c>
      <c r="F275" s="4">
        <v>63.5</v>
      </c>
      <c r="H275" s="8">
        <f t="shared" si="17"/>
        <v>0</v>
      </c>
      <c r="I275" s="8">
        <f t="shared" si="18"/>
        <v>1</v>
      </c>
      <c r="K275" s="18">
        <f t="shared" si="19"/>
        <v>80.3921568627451</v>
      </c>
      <c r="L275" s="18">
        <f t="shared" si="20"/>
        <v>70.752955818295</v>
      </c>
    </row>
    <row r="276" spans="2:12">
      <c r="B276" s="2">
        <v>42986</v>
      </c>
      <c r="C276" s="3">
        <v>60.2</v>
      </c>
      <c r="D276" s="3">
        <v>64.5</v>
      </c>
      <c r="E276" s="3">
        <v>60.2</v>
      </c>
      <c r="F276" s="4">
        <v>64.5</v>
      </c>
      <c r="H276" s="8">
        <f t="shared" si="17"/>
        <v>1.5</v>
      </c>
      <c r="I276" s="8">
        <f t="shared" si="18"/>
        <v>0</v>
      </c>
      <c r="K276" s="18">
        <f t="shared" si="19"/>
        <v>83.8709677419355</v>
      </c>
      <c r="L276" s="18">
        <f t="shared" si="20"/>
        <v>71.6624685138539</v>
      </c>
    </row>
    <row r="277" spans="2:12">
      <c r="B277" s="2">
        <v>42985</v>
      </c>
      <c r="C277" s="3">
        <v>67.5</v>
      </c>
      <c r="D277" s="3">
        <v>67.5</v>
      </c>
      <c r="E277" s="3">
        <v>63</v>
      </c>
      <c r="F277" s="4">
        <v>63</v>
      </c>
      <c r="H277" s="8">
        <f t="shared" si="17"/>
        <v>0</v>
      </c>
      <c r="I277" s="8">
        <f t="shared" si="18"/>
        <v>5</v>
      </c>
      <c r="K277" s="18">
        <f t="shared" si="19"/>
        <v>84.6938775510204</v>
      </c>
      <c r="L277" s="18">
        <f t="shared" si="20"/>
        <v>70.9346991037132</v>
      </c>
    </row>
    <row r="278" spans="2:12">
      <c r="B278" s="2">
        <v>42984</v>
      </c>
      <c r="C278" s="3">
        <v>71</v>
      </c>
      <c r="D278" s="3">
        <v>71</v>
      </c>
      <c r="E278" s="3">
        <v>62.1</v>
      </c>
      <c r="F278" s="4">
        <v>68</v>
      </c>
      <c r="H278" s="8">
        <f t="shared" si="17"/>
        <v>1.2</v>
      </c>
      <c r="I278" s="8">
        <f t="shared" si="18"/>
        <v>0</v>
      </c>
      <c r="K278" s="18">
        <f t="shared" si="19"/>
        <v>96.7930029154519</v>
      </c>
      <c r="L278" s="18">
        <f t="shared" si="20"/>
        <v>75.9674134419552</v>
      </c>
    </row>
    <row r="279" spans="2:12">
      <c r="B279" s="2">
        <v>42983</v>
      </c>
      <c r="C279" s="3">
        <v>66.8</v>
      </c>
      <c r="D279" s="3">
        <v>66.8</v>
      </c>
      <c r="E279" s="3">
        <v>66.8</v>
      </c>
      <c r="F279" s="4">
        <v>66.8</v>
      </c>
      <c r="H279" s="8">
        <f t="shared" si="17"/>
        <v>6</v>
      </c>
      <c r="I279" s="8">
        <f t="shared" si="18"/>
        <v>0</v>
      </c>
      <c r="K279" s="18">
        <f t="shared" si="19"/>
        <v>95.5223880597015</v>
      </c>
      <c r="L279" s="18">
        <f t="shared" si="20"/>
        <v>74.4897959183673</v>
      </c>
    </row>
    <row r="280" spans="2:12">
      <c r="B280" s="2">
        <v>42982</v>
      </c>
      <c r="C280" s="3">
        <v>59.5</v>
      </c>
      <c r="D280" s="3">
        <v>60.8</v>
      </c>
      <c r="E280" s="3">
        <v>59.5</v>
      </c>
      <c r="F280" s="4">
        <v>60.8</v>
      </c>
      <c r="H280" s="8">
        <f t="shared" si="17"/>
        <v>5.5</v>
      </c>
      <c r="I280" s="8">
        <f t="shared" si="18"/>
        <v>0</v>
      </c>
      <c r="K280" s="18">
        <f t="shared" si="19"/>
        <v>94.5454545454545</v>
      </c>
      <c r="L280" s="18">
        <f t="shared" si="20"/>
        <v>70.9606986899563</v>
      </c>
    </row>
    <row r="281" spans="2:12">
      <c r="B281" s="2">
        <v>42979</v>
      </c>
      <c r="C281" s="3">
        <v>51.2</v>
      </c>
      <c r="D281" s="3">
        <v>55.3</v>
      </c>
      <c r="E281" s="3">
        <v>51.2</v>
      </c>
      <c r="F281" s="4">
        <v>55.3</v>
      </c>
      <c r="H281" s="8">
        <f t="shared" si="17"/>
        <v>5</v>
      </c>
      <c r="I281" s="8">
        <f t="shared" si="18"/>
        <v>0</v>
      </c>
      <c r="K281" s="18">
        <f t="shared" si="19"/>
        <v>91.9282511210762</v>
      </c>
      <c r="L281" s="18">
        <f t="shared" si="20"/>
        <v>68.003144654088</v>
      </c>
    </row>
    <row r="282" spans="2:12">
      <c r="B282" s="2">
        <v>42978</v>
      </c>
      <c r="C282" s="3">
        <v>50.7</v>
      </c>
      <c r="D282" s="3">
        <v>52.2</v>
      </c>
      <c r="E282" s="3">
        <v>49.1</v>
      </c>
      <c r="F282" s="4">
        <v>50.3</v>
      </c>
      <c r="H282" s="8">
        <f t="shared" si="17"/>
        <v>0</v>
      </c>
      <c r="I282" s="8">
        <f t="shared" si="18"/>
        <v>1</v>
      </c>
      <c r="K282" s="18">
        <f t="shared" si="19"/>
        <v>90.0826446280991</v>
      </c>
      <c r="L282" s="18">
        <f t="shared" si="20"/>
        <v>65.7983193277311</v>
      </c>
    </row>
    <row r="283" spans="2:12">
      <c r="B283" s="2">
        <v>42977</v>
      </c>
      <c r="C283" s="3">
        <v>50.1</v>
      </c>
      <c r="D283" s="3">
        <v>51.7</v>
      </c>
      <c r="E283" s="3">
        <v>49</v>
      </c>
      <c r="F283" s="4">
        <v>51.3</v>
      </c>
      <c r="H283" s="8">
        <f t="shared" si="17"/>
        <v>1.8</v>
      </c>
      <c r="I283" s="8">
        <f t="shared" si="18"/>
        <v>0</v>
      </c>
      <c r="K283" s="18">
        <f t="shared" si="19"/>
        <v>95.4022988505747</v>
      </c>
      <c r="L283" s="18">
        <f t="shared" si="20"/>
        <v>66.1317567567567</v>
      </c>
    </row>
    <row r="284" spans="2:12">
      <c r="B284" s="2">
        <v>42976</v>
      </c>
      <c r="C284" s="3">
        <v>50</v>
      </c>
      <c r="D284" s="3">
        <v>50.7</v>
      </c>
      <c r="E284" s="3">
        <v>48</v>
      </c>
      <c r="F284" s="4">
        <v>49.5</v>
      </c>
      <c r="H284" s="8">
        <f t="shared" si="17"/>
        <v>0.549999999999997</v>
      </c>
      <c r="I284" s="8">
        <f t="shared" si="18"/>
        <v>0</v>
      </c>
      <c r="K284" s="18">
        <f t="shared" si="19"/>
        <v>93.0817610062893</v>
      </c>
      <c r="L284" s="18">
        <f t="shared" si="20"/>
        <v>65.6678082191781</v>
      </c>
    </row>
    <row r="285" spans="2:12">
      <c r="B285" s="2">
        <v>42975</v>
      </c>
      <c r="C285" s="3">
        <v>47</v>
      </c>
      <c r="D285" s="3">
        <v>48.95</v>
      </c>
      <c r="E285" s="3">
        <v>46.7</v>
      </c>
      <c r="F285" s="4">
        <v>48.95</v>
      </c>
      <c r="H285" s="8">
        <f t="shared" si="17"/>
        <v>4.45</v>
      </c>
      <c r="I285" s="8">
        <f t="shared" si="18"/>
        <v>0</v>
      </c>
      <c r="K285" s="18">
        <f t="shared" si="19"/>
        <v>90.4761904761904</v>
      </c>
      <c r="L285" s="18">
        <f t="shared" si="20"/>
        <v>65.5498281786941</v>
      </c>
    </row>
    <row r="286" spans="2:12">
      <c r="B286" s="2">
        <v>42972</v>
      </c>
      <c r="C286" s="3">
        <v>43</v>
      </c>
      <c r="D286" s="3">
        <v>44.85</v>
      </c>
      <c r="E286" s="3">
        <v>42.25</v>
      </c>
      <c r="F286" s="4">
        <v>44.5</v>
      </c>
      <c r="H286" s="8">
        <f t="shared" si="17"/>
        <v>2.7</v>
      </c>
      <c r="I286" s="8">
        <f t="shared" si="18"/>
        <v>0</v>
      </c>
      <c r="K286" s="18">
        <f t="shared" si="19"/>
        <v>86.3436123348017</v>
      </c>
      <c r="L286" s="18">
        <f t="shared" si="20"/>
        <v>62.7323420074349</v>
      </c>
    </row>
    <row r="287" spans="2:12">
      <c r="B287" s="2">
        <v>42971</v>
      </c>
      <c r="C287" s="3">
        <v>39.4</v>
      </c>
      <c r="D287" s="3">
        <v>42.5</v>
      </c>
      <c r="E287" s="3">
        <v>39.4</v>
      </c>
      <c r="F287" s="4">
        <v>41.8</v>
      </c>
      <c r="H287" s="8">
        <f t="shared" si="17"/>
        <v>2.5</v>
      </c>
      <c r="I287" s="8">
        <f t="shared" si="18"/>
        <v>0</v>
      </c>
      <c r="K287" s="18">
        <f t="shared" si="19"/>
        <v>75.9358288770053</v>
      </c>
      <c r="L287" s="18">
        <f t="shared" si="20"/>
        <v>60.64453125</v>
      </c>
    </row>
    <row r="288" spans="2:12">
      <c r="B288" s="2">
        <v>42970</v>
      </c>
      <c r="C288" s="3">
        <v>36</v>
      </c>
      <c r="D288" s="3">
        <v>39.35</v>
      </c>
      <c r="E288" s="3">
        <v>35.75</v>
      </c>
      <c r="F288" s="4">
        <v>39.3</v>
      </c>
      <c r="H288" s="8">
        <f t="shared" si="17"/>
        <v>3.5</v>
      </c>
      <c r="I288" s="8">
        <f t="shared" si="18"/>
        <v>0</v>
      </c>
      <c r="K288" s="18">
        <f t="shared" si="19"/>
        <v>68.0851063829787</v>
      </c>
      <c r="L288" s="18">
        <f t="shared" si="20"/>
        <v>58.7934560327198</v>
      </c>
    </row>
    <row r="289" spans="2:12">
      <c r="B289" s="2">
        <v>42969</v>
      </c>
      <c r="C289" s="3">
        <v>35.8</v>
      </c>
      <c r="D289" s="3">
        <v>35.9</v>
      </c>
      <c r="E289" s="3">
        <v>35.7</v>
      </c>
      <c r="F289" s="4">
        <v>35.8</v>
      </c>
      <c r="H289" s="8">
        <f t="shared" si="17"/>
        <v>0</v>
      </c>
      <c r="I289" s="8">
        <f t="shared" si="18"/>
        <v>0.100000000000001</v>
      </c>
      <c r="K289" s="18">
        <f t="shared" si="19"/>
        <v>34.2105263157895</v>
      </c>
      <c r="L289" s="18">
        <f t="shared" si="20"/>
        <v>55.3121577217963</v>
      </c>
    </row>
    <row r="290" spans="2:12">
      <c r="B290" s="2">
        <v>42968</v>
      </c>
      <c r="C290" s="3">
        <v>35.95</v>
      </c>
      <c r="D290" s="3">
        <v>36</v>
      </c>
      <c r="E290" s="3">
        <v>35.7</v>
      </c>
      <c r="F290" s="4">
        <v>35.9</v>
      </c>
      <c r="H290" s="8">
        <f t="shared" si="17"/>
        <v>0</v>
      </c>
      <c r="I290" s="8">
        <f t="shared" si="18"/>
        <v>0.399999999999999</v>
      </c>
      <c r="K290" s="18">
        <f t="shared" si="19"/>
        <v>38.4615384615385</v>
      </c>
      <c r="L290" s="18">
        <f t="shared" si="20"/>
        <v>55.7734204793028</v>
      </c>
    </row>
    <row r="291" spans="2:12">
      <c r="B291" s="2">
        <v>42965</v>
      </c>
      <c r="C291" s="3">
        <v>36</v>
      </c>
      <c r="D291" s="3">
        <v>36.3</v>
      </c>
      <c r="E291" s="3">
        <v>35.65</v>
      </c>
      <c r="F291" s="3">
        <v>36.3</v>
      </c>
      <c r="H291" s="8">
        <f t="shared" si="17"/>
        <v>0</v>
      </c>
      <c r="I291" s="8">
        <f t="shared" si="18"/>
        <v>0</v>
      </c>
      <c r="K291" s="18">
        <f t="shared" si="19"/>
        <v>38.961038961039</v>
      </c>
      <c r="L291" s="18">
        <f t="shared" si="20"/>
        <v>55.5917480998914</v>
      </c>
    </row>
    <row r="292" spans="2:12">
      <c r="B292" s="2">
        <v>42964</v>
      </c>
      <c r="C292" s="3">
        <v>37</v>
      </c>
      <c r="D292" s="3">
        <v>37.1</v>
      </c>
      <c r="E292" s="3">
        <v>36.25</v>
      </c>
      <c r="F292" s="4">
        <v>36.3</v>
      </c>
      <c r="H292" s="8">
        <f t="shared" si="17"/>
        <v>0</v>
      </c>
      <c r="I292" s="8">
        <f t="shared" si="18"/>
        <v>0.300000000000004</v>
      </c>
      <c r="K292" s="18">
        <f t="shared" si="19"/>
        <v>35.7142857142857</v>
      </c>
      <c r="L292" s="18">
        <f t="shared" si="20"/>
        <v>54.8179871520343</v>
      </c>
    </row>
    <row r="293" spans="2:12">
      <c r="B293" s="2">
        <v>42963</v>
      </c>
      <c r="C293" s="3">
        <v>35.75</v>
      </c>
      <c r="D293" s="3">
        <v>36.6</v>
      </c>
      <c r="E293" s="3">
        <v>35.75</v>
      </c>
      <c r="F293" s="4">
        <v>36.6</v>
      </c>
      <c r="H293" s="8">
        <f t="shared" si="17"/>
        <v>0.850000000000001</v>
      </c>
      <c r="I293" s="8">
        <f t="shared" si="18"/>
        <v>0</v>
      </c>
      <c r="K293" s="18">
        <f t="shared" si="19"/>
        <v>51.5151515151515</v>
      </c>
      <c r="L293" s="18">
        <f t="shared" si="20"/>
        <v>57.3770491803279</v>
      </c>
    </row>
    <row r="294" spans="2:12">
      <c r="B294" s="2">
        <v>42962</v>
      </c>
      <c r="C294" s="3">
        <v>35.5</v>
      </c>
      <c r="D294" s="3">
        <v>36</v>
      </c>
      <c r="E294" s="3">
        <v>35.35</v>
      </c>
      <c r="F294" s="4">
        <v>35.75</v>
      </c>
      <c r="H294" s="8">
        <f t="shared" si="17"/>
        <v>0.25</v>
      </c>
      <c r="I294" s="8">
        <f t="shared" si="18"/>
        <v>0</v>
      </c>
      <c r="K294" s="18">
        <f t="shared" si="19"/>
        <v>48.9361702127659</v>
      </c>
      <c r="L294" s="18">
        <f t="shared" si="20"/>
        <v>56.7567567567568</v>
      </c>
    </row>
    <row r="295" spans="2:12">
      <c r="B295" s="2">
        <v>42961</v>
      </c>
      <c r="C295" s="3">
        <v>36.35</v>
      </c>
      <c r="D295" s="3">
        <v>36.35</v>
      </c>
      <c r="E295" s="3">
        <v>35.3</v>
      </c>
      <c r="F295" s="4">
        <v>35.5</v>
      </c>
      <c r="H295" s="8">
        <f t="shared" si="17"/>
        <v>0</v>
      </c>
      <c r="I295" s="8">
        <f t="shared" si="18"/>
        <v>0.299999999999997</v>
      </c>
      <c r="K295" s="18">
        <f t="shared" si="19"/>
        <v>42.7083333333333</v>
      </c>
      <c r="L295" s="18">
        <f t="shared" si="20"/>
        <v>56.5762004175365</v>
      </c>
    </row>
    <row r="296" spans="2:12">
      <c r="B296" s="2">
        <v>42958</v>
      </c>
      <c r="C296" s="3">
        <v>36</v>
      </c>
      <c r="D296" s="3">
        <v>36.05</v>
      </c>
      <c r="E296" s="3">
        <v>35.3</v>
      </c>
      <c r="F296" s="4">
        <v>35.8</v>
      </c>
      <c r="H296" s="8">
        <f t="shared" si="17"/>
        <v>0</v>
      </c>
      <c r="I296" s="8">
        <f t="shared" si="18"/>
        <v>0.400000000000006</v>
      </c>
      <c r="K296" s="18">
        <f t="shared" si="19"/>
        <v>45.5555555555555</v>
      </c>
      <c r="L296" s="18">
        <f t="shared" si="20"/>
        <v>57.1129707112971</v>
      </c>
    </row>
    <row r="297" spans="2:12">
      <c r="B297" s="2">
        <v>42957</v>
      </c>
      <c r="C297" s="3">
        <v>36.25</v>
      </c>
      <c r="D297" s="3">
        <v>36.25</v>
      </c>
      <c r="E297" s="3">
        <v>35.5</v>
      </c>
      <c r="F297" s="4">
        <v>36.2</v>
      </c>
      <c r="H297" s="8">
        <f t="shared" si="17"/>
        <v>0</v>
      </c>
      <c r="I297" s="8">
        <f t="shared" si="18"/>
        <v>0.0499999999999972</v>
      </c>
      <c r="K297" s="18">
        <f t="shared" si="19"/>
        <v>46.0674157303371</v>
      </c>
      <c r="L297" s="18">
        <f t="shared" si="20"/>
        <v>57.5949367088608</v>
      </c>
    </row>
    <row r="298" spans="2:12">
      <c r="B298" s="2">
        <v>42956</v>
      </c>
      <c r="C298" s="3">
        <v>36.95</v>
      </c>
      <c r="D298" s="3">
        <v>36.95</v>
      </c>
      <c r="E298" s="3">
        <v>36.2</v>
      </c>
      <c r="F298" s="4">
        <v>36.25</v>
      </c>
      <c r="H298" s="8">
        <f t="shared" si="17"/>
        <v>0</v>
      </c>
      <c r="I298" s="8">
        <f t="shared" si="18"/>
        <v>0.700000000000003</v>
      </c>
      <c r="K298" s="18">
        <f t="shared" si="19"/>
        <v>41.4141414141414</v>
      </c>
      <c r="L298" s="18">
        <f t="shared" si="20"/>
        <v>57.0532915360502</v>
      </c>
    </row>
    <row r="299" spans="2:12">
      <c r="B299" s="2">
        <v>42955</v>
      </c>
      <c r="C299" s="3">
        <v>37</v>
      </c>
      <c r="D299" s="3">
        <v>37</v>
      </c>
      <c r="E299" s="3">
        <v>36.2</v>
      </c>
      <c r="F299" s="4">
        <v>36.95</v>
      </c>
      <c r="H299" s="8">
        <f t="shared" si="17"/>
        <v>0.200000000000003</v>
      </c>
      <c r="I299" s="8">
        <f t="shared" si="18"/>
        <v>0</v>
      </c>
      <c r="K299" s="18">
        <f t="shared" si="19"/>
        <v>47.1264367816092</v>
      </c>
      <c r="L299" s="18">
        <f t="shared" si="20"/>
        <v>57.9003181336161</v>
      </c>
    </row>
    <row r="300" spans="2:12">
      <c r="B300" s="2">
        <v>42954</v>
      </c>
      <c r="C300" s="3">
        <v>37</v>
      </c>
      <c r="D300" s="3">
        <v>37.25</v>
      </c>
      <c r="E300" s="3">
        <v>36.75</v>
      </c>
      <c r="F300" s="4">
        <v>36.75</v>
      </c>
      <c r="H300" s="8">
        <f t="shared" si="17"/>
        <v>0</v>
      </c>
      <c r="I300" s="8">
        <f t="shared" si="18"/>
        <v>0.25</v>
      </c>
      <c r="K300" s="18">
        <f t="shared" si="19"/>
        <v>42.0454545454545</v>
      </c>
      <c r="L300" s="18">
        <f t="shared" si="20"/>
        <v>57.8556263269639</v>
      </c>
    </row>
    <row r="301" spans="2:12">
      <c r="B301" s="2">
        <v>42951</v>
      </c>
      <c r="C301" s="3">
        <v>36.8</v>
      </c>
      <c r="D301" s="3">
        <v>37</v>
      </c>
      <c r="E301" s="3">
        <v>36.5</v>
      </c>
      <c r="F301" s="4">
        <v>37</v>
      </c>
      <c r="H301" s="8">
        <f t="shared" si="17"/>
        <v>0.200000000000003</v>
      </c>
      <c r="I301" s="8">
        <f t="shared" si="18"/>
        <v>0</v>
      </c>
      <c r="K301" s="18">
        <f t="shared" si="19"/>
        <v>50</v>
      </c>
      <c r="L301" s="18">
        <f t="shared" si="20"/>
        <v>58.5623678646935</v>
      </c>
    </row>
    <row r="302" spans="2:12">
      <c r="B302" s="2">
        <v>42950</v>
      </c>
      <c r="C302" s="3">
        <v>37.15</v>
      </c>
      <c r="D302" s="3">
        <v>37.15</v>
      </c>
      <c r="E302" s="3">
        <v>36.75</v>
      </c>
      <c r="F302" s="4">
        <v>36.8</v>
      </c>
      <c r="H302" s="8">
        <f t="shared" si="17"/>
        <v>0</v>
      </c>
      <c r="I302" s="8">
        <f t="shared" si="18"/>
        <v>0.350000000000001</v>
      </c>
      <c r="K302" s="18">
        <f t="shared" si="19"/>
        <v>45.1612903225806</v>
      </c>
      <c r="L302" s="18">
        <f t="shared" si="20"/>
        <v>58.0168776371308</v>
      </c>
    </row>
    <row r="303" spans="2:12">
      <c r="B303" s="2">
        <v>42949</v>
      </c>
      <c r="C303" s="3">
        <v>37.5</v>
      </c>
      <c r="D303" s="3">
        <v>37.5</v>
      </c>
      <c r="E303" s="3">
        <v>37</v>
      </c>
      <c r="F303" s="4">
        <v>37.15</v>
      </c>
      <c r="H303" s="8">
        <f t="shared" si="17"/>
        <v>0</v>
      </c>
      <c r="I303" s="8">
        <f t="shared" si="18"/>
        <v>0.350000000000001</v>
      </c>
      <c r="K303" s="18">
        <f t="shared" si="19"/>
        <v>54.6391752577319</v>
      </c>
      <c r="L303" s="18">
        <f t="shared" si="20"/>
        <v>58.4484590860786</v>
      </c>
    </row>
    <row r="304" spans="2:12">
      <c r="B304" s="2">
        <v>42948</v>
      </c>
      <c r="C304" s="3">
        <v>36.55</v>
      </c>
      <c r="D304" s="3">
        <v>37.7</v>
      </c>
      <c r="E304" s="3">
        <v>36.55</v>
      </c>
      <c r="F304" s="4">
        <v>37.5</v>
      </c>
      <c r="H304" s="8">
        <f t="shared" si="17"/>
        <v>1.05</v>
      </c>
      <c r="I304" s="8">
        <f t="shared" si="18"/>
        <v>0</v>
      </c>
      <c r="K304" s="18">
        <f t="shared" si="19"/>
        <v>65.7407407407408</v>
      </c>
      <c r="L304" s="18">
        <f t="shared" si="20"/>
        <v>58.9304812834225</v>
      </c>
    </row>
    <row r="305" spans="2:12">
      <c r="B305" s="2">
        <v>42947</v>
      </c>
      <c r="C305" s="3">
        <v>35.85</v>
      </c>
      <c r="D305" s="3">
        <v>36.45</v>
      </c>
      <c r="E305" s="3">
        <v>35.8</v>
      </c>
      <c r="F305" s="4">
        <v>36.45</v>
      </c>
      <c r="H305" s="8">
        <f t="shared" si="17"/>
        <v>0.600000000000001</v>
      </c>
      <c r="I305" s="8">
        <f t="shared" si="18"/>
        <v>0</v>
      </c>
      <c r="K305" s="18">
        <f t="shared" si="19"/>
        <v>58.8888888888889</v>
      </c>
      <c r="L305" s="18">
        <f t="shared" si="20"/>
        <v>57.7971646673937</v>
      </c>
    </row>
    <row r="306" spans="2:12">
      <c r="B306" s="2">
        <v>42944</v>
      </c>
      <c r="C306" s="3">
        <v>36.2</v>
      </c>
      <c r="D306" s="3">
        <v>36.2</v>
      </c>
      <c r="E306" s="3">
        <v>35.8</v>
      </c>
      <c r="F306" s="4">
        <v>35.85</v>
      </c>
      <c r="H306" s="8">
        <f t="shared" si="17"/>
        <v>0</v>
      </c>
      <c r="I306" s="8">
        <f t="shared" si="18"/>
        <v>0.350000000000001</v>
      </c>
      <c r="K306" s="18">
        <f t="shared" si="19"/>
        <v>51.8987341772152</v>
      </c>
      <c r="L306" s="18">
        <f t="shared" si="20"/>
        <v>57.6122672508215</v>
      </c>
    </row>
    <row r="307" spans="2:12">
      <c r="B307" s="2">
        <v>42943</v>
      </c>
      <c r="C307" s="3">
        <v>36.4</v>
      </c>
      <c r="D307" s="3">
        <v>36.55</v>
      </c>
      <c r="E307" s="3">
        <v>35.8</v>
      </c>
      <c r="F307" s="3">
        <v>36.2</v>
      </c>
      <c r="H307" s="8">
        <f t="shared" si="17"/>
        <v>0</v>
      </c>
      <c r="I307" s="8">
        <f t="shared" si="18"/>
        <v>0</v>
      </c>
      <c r="K307" s="18">
        <f t="shared" si="19"/>
        <v>58.1081081081081</v>
      </c>
      <c r="L307" s="18">
        <f t="shared" si="20"/>
        <v>58.0573951434879</v>
      </c>
    </row>
    <row r="308" spans="2:12">
      <c r="B308" s="2">
        <v>42942</v>
      </c>
      <c r="C308" s="3">
        <v>36.4</v>
      </c>
      <c r="D308" s="3">
        <v>36.8</v>
      </c>
      <c r="E308" s="3">
        <v>36.1</v>
      </c>
      <c r="F308" s="4">
        <v>36.2</v>
      </c>
      <c r="H308" s="8">
        <f t="shared" si="17"/>
        <v>0</v>
      </c>
      <c r="I308" s="8">
        <f t="shared" si="18"/>
        <v>0.349999999999994</v>
      </c>
      <c r="K308" s="18">
        <f t="shared" si="19"/>
        <v>55.1282051282052</v>
      </c>
      <c r="L308" s="18">
        <f t="shared" si="20"/>
        <v>58.1497797356828</v>
      </c>
    </row>
    <row r="309" spans="2:12">
      <c r="B309" s="2">
        <v>42941</v>
      </c>
      <c r="C309" s="3">
        <v>37.1</v>
      </c>
      <c r="D309" s="3">
        <v>37.1</v>
      </c>
      <c r="E309" s="3">
        <v>36.5</v>
      </c>
      <c r="F309" s="4">
        <v>36.55</v>
      </c>
      <c r="H309" s="8">
        <f t="shared" si="17"/>
        <v>0</v>
      </c>
      <c r="I309" s="8">
        <f t="shared" si="18"/>
        <v>0.550000000000004</v>
      </c>
      <c r="K309" s="18">
        <f t="shared" si="19"/>
        <v>55.8441558441558</v>
      </c>
      <c r="L309" s="18">
        <f t="shared" si="20"/>
        <v>58.5365853658537</v>
      </c>
    </row>
    <row r="310" spans="2:12">
      <c r="B310" s="2">
        <v>42940</v>
      </c>
      <c r="C310" s="3">
        <v>37.3</v>
      </c>
      <c r="D310" s="3">
        <v>37.35</v>
      </c>
      <c r="E310" s="3">
        <v>37</v>
      </c>
      <c r="F310" s="4">
        <v>37.1</v>
      </c>
      <c r="H310" s="8">
        <f t="shared" si="17"/>
        <v>0</v>
      </c>
      <c r="I310" s="8">
        <f t="shared" si="18"/>
        <v>0.100000000000001</v>
      </c>
      <c r="K310" s="18">
        <f t="shared" si="19"/>
        <v>51.1904761904762</v>
      </c>
      <c r="L310" s="18">
        <f t="shared" si="20"/>
        <v>58.7973273942094</v>
      </c>
    </row>
    <row r="311" spans="2:12">
      <c r="B311" s="2">
        <v>42937</v>
      </c>
      <c r="C311" s="3">
        <v>37.5</v>
      </c>
      <c r="D311" s="3">
        <v>37.5</v>
      </c>
      <c r="E311" s="3">
        <v>37</v>
      </c>
      <c r="F311" s="4">
        <v>37.2</v>
      </c>
      <c r="H311" s="8">
        <f t="shared" si="17"/>
        <v>0</v>
      </c>
      <c r="I311" s="8">
        <f t="shared" si="18"/>
        <v>0.25</v>
      </c>
      <c r="K311" s="18">
        <f t="shared" si="19"/>
        <v>53.5714285714286</v>
      </c>
      <c r="L311" s="18">
        <f t="shared" si="20"/>
        <v>58.9285714285714</v>
      </c>
    </row>
    <row r="312" spans="2:12">
      <c r="B312" s="2">
        <v>42936</v>
      </c>
      <c r="C312" s="3">
        <v>37</v>
      </c>
      <c r="D312" s="3">
        <v>37.6</v>
      </c>
      <c r="E312" s="3">
        <v>37</v>
      </c>
      <c r="F312" s="4">
        <v>37.45</v>
      </c>
      <c r="H312" s="8">
        <f t="shared" si="17"/>
        <v>0.450000000000003</v>
      </c>
      <c r="I312" s="8">
        <f t="shared" si="18"/>
        <v>0</v>
      </c>
      <c r="K312" s="18">
        <f t="shared" si="19"/>
        <v>54.8780487804879</v>
      </c>
      <c r="L312" s="18">
        <f t="shared" si="20"/>
        <v>58.8628762541806</v>
      </c>
    </row>
    <row r="313" spans="2:12">
      <c r="B313" s="2">
        <v>42935</v>
      </c>
      <c r="C313" s="3">
        <v>37.8</v>
      </c>
      <c r="D313" s="3">
        <v>38.2</v>
      </c>
      <c r="E313" s="3">
        <v>37</v>
      </c>
      <c r="F313" s="4">
        <v>37</v>
      </c>
      <c r="H313" s="8">
        <f t="shared" si="17"/>
        <v>0</v>
      </c>
      <c r="I313" s="8">
        <f t="shared" si="18"/>
        <v>0.25</v>
      </c>
      <c r="K313" s="18">
        <f t="shared" si="19"/>
        <v>46.1538461538462</v>
      </c>
      <c r="L313" s="18">
        <f t="shared" si="20"/>
        <v>58.3802024746907</v>
      </c>
    </row>
    <row r="314" spans="2:12">
      <c r="B314" s="2">
        <v>42934</v>
      </c>
      <c r="C314" s="3">
        <v>36.95</v>
      </c>
      <c r="D314" s="3">
        <v>37.25</v>
      </c>
      <c r="E314" s="3">
        <v>36.7</v>
      </c>
      <c r="F314" s="4">
        <v>37.25</v>
      </c>
      <c r="H314" s="8">
        <f t="shared" si="17"/>
        <v>0.549999999999997</v>
      </c>
      <c r="I314" s="8">
        <f t="shared" si="18"/>
        <v>0</v>
      </c>
      <c r="K314" s="18">
        <f t="shared" si="19"/>
        <v>59.3406593406594</v>
      </c>
      <c r="L314" s="18">
        <f t="shared" si="20"/>
        <v>59.1265397536394</v>
      </c>
    </row>
    <row r="315" spans="2:12">
      <c r="B315" s="2">
        <v>42933</v>
      </c>
      <c r="C315" s="3">
        <v>36</v>
      </c>
      <c r="D315" s="3">
        <v>37</v>
      </c>
      <c r="E315" s="3">
        <v>36</v>
      </c>
      <c r="F315" s="4">
        <v>36.7</v>
      </c>
      <c r="H315" s="8">
        <f t="shared" si="17"/>
        <v>0.900000000000006</v>
      </c>
      <c r="I315" s="8">
        <f t="shared" si="18"/>
        <v>0</v>
      </c>
      <c r="K315" s="18">
        <f t="shared" si="19"/>
        <v>61.4583333333333</v>
      </c>
      <c r="L315" s="18">
        <f t="shared" si="20"/>
        <v>58.8963963963964</v>
      </c>
    </row>
    <row r="316" spans="2:12">
      <c r="B316" s="2">
        <v>42930</v>
      </c>
      <c r="C316" s="3">
        <v>35.65</v>
      </c>
      <c r="D316" s="3">
        <v>35.85</v>
      </c>
      <c r="E316" s="3">
        <v>35.6</v>
      </c>
      <c r="F316" s="4">
        <v>35.8</v>
      </c>
      <c r="H316" s="8">
        <f t="shared" si="17"/>
        <v>0.149999999999999</v>
      </c>
      <c r="I316" s="8">
        <f t="shared" si="18"/>
        <v>0</v>
      </c>
      <c r="K316" s="18">
        <f t="shared" si="19"/>
        <v>40.1960784313725</v>
      </c>
      <c r="L316" s="18">
        <f t="shared" si="20"/>
        <v>58.0459770114942</v>
      </c>
    </row>
    <row r="317" spans="2:12">
      <c r="B317" s="2">
        <v>42929</v>
      </c>
      <c r="C317" s="3">
        <v>35.75</v>
      </c>
      <c r="D317" s="3">
        <v>35.9</v>
      </c>
      <c r="E317" s="3">
        <v>35.45</v>
      </c>
      <c r="F317" s="4">
        <v>35.65</v>
      </c>
      <c r="H317" s="8">
        <f t="shared" si="17"/>
        <v>0</v>
      </c>
      <c r="I317" s="8">
        <f t="shared" si="18"/>
        <v>0.0500000000000043</v>
      </c>
      <c r="K317" s="18">
        <f t="shared" si="19"/>
        <v>35.8490566037736</v>
      </c>
      <c r="L317" s="18">
        <f t="shared" si="20"/>
        <v>57.9976985040276</v>
      </c>
    </row>
    <row r="318" spans="2:12">
      <c r="B318" s="2">
        <v>42928</v>
      </c>
      <c r="C318" s="3">
        <v>35.8</v>
      </c>
      <c r="D318" s="3">
        <v>35.85</v>
      </c>
      <c r="E318" s="3">
        <v>35.45</v>
      </c>
      <c r="F318" s="4">
        <v>35.7</v>
      </c>
      <c r="H318" s="8">
        <f t="shared" si="17"/>
        <v>0.100000000000001</v>
      </c>
      <c r="I318" s="8">
        <f t="shared" si="18"/>
        <v>0</v>
      </c>
      <c r="K318" s="18">
        <f t="shared" si="19"/>
        <v>29.6875</v>
      </c>
      <c r="L318" s="18">
        <f t="shared" si="20"/>
        <v>57.9310344827586</v>
      </c>
    </row>
    <row r="319" spans="2:12">
      <c r="B319" s="2">
        <v>42927</v>
      </c>
      <c r="C319" s="3">
        <v>35.95</v>
      </c>
      <c r="D319" s="3">
        <v>36.3</v>
      </c>
      <c r="E319" s="3">
        <v>35.6</v>
      </c>
      <c r="F319" s="4">
        <v>35.6</v>
      </c>
      <c r="H319" s="8">
        <f t="shared" si="17"/>
        <v>0</v>
      </c>
      <c r="I319" s="8">
        <f t="shared" si="18"/>
        <v>0.199999999999996</v>
      </c>
      <c r="K319" s="18">
        <f t="shared" si="19"/>
        <v>29.6874999999999</v>
      </c>
      <c r="L319" s="18">
        <f t="shared" si="20"/>
        <v>57.5688073394495</v>
      </c>
    </row>
    <row r="320" spans="2:12">
      <c r="B320" s="2">
        <v>42926</v>
      </c>
      <c r="C320" s="3">
        <v>36</v>
      </c>
      <c r="D320" s="3">
        <v>36</v>
      </c>
      <c r="E320" s="3">
        <v>35.4</v>
      </c>
      <c r="F320" s="4">
        <v>35.8</v>
      </c>
      <c r="H320" s="8">
        <f t="shared" si="17"/>
        <v>0</v>
      </c>
      <c r="I320" s="8">
        <f t="shared" si="18"/>
        <v>0.300000000000004</v>
      </c>
      <c r="K320" s="18">
        <f t="shared" si="19"/>
        <v>30.1587301587301</v>
      </c>
      <c r="L320" s="18">
        <f t="shared" si="20"/>
        <v>57.7011494252874</v>
      </c>
    </row>
    <row r="321" spans="2:12">
      <c r="B321" s="2">
        <v>42923</v>
      </c>
      <c r="C321" s="3">
        <v>37</v>
      </c>
      <c r="D321" s="3">
        <v>37.1</v>
      </c>
      <c r="E321" s="3">
        <v>36.1</v>
      </c>
      <c r="F321" s="4">
        <v>36.1</v>
      </c>
      <c r="H321" s="8">
        <f t="shared" si="17"/>
        <v>0</v>
      </c>
      <c r="I321" s="8">
        <f t="shared" si="18"/>
        <v>0.899999999999999</v>
      </c>
      <c r="K321" s="18">
        <f t="shared" si="19"/>
        <v>28.3582089552238</v>
      </c>
      <c r="L321" s="18">
        <f t="shared" si="20"/>
        <v>58.1986143187067</v>
      </c>
    </row>
    <row r="322" spans="2:12">
      <c r="B322" s="2">
        <v>42922</v>
      </c>
      <c r="C322" s="3">
        <v>37.2</v>
      </c>
      <c r="D322" s="3">
        <v>37.25</v>
      </c>
      <c r="E322" s="3">
        <v>36.75</v>
      </c>
      <c r="F322" s="4">
        <v>37</v>
      </c>
      <c r="H322" s="8">
        <f t="shared" si="17"/>
        <v>0.100000000000001</v>
      </c>
      <c r="I322" s="8">
        <f t="shared" si="18"/>
        <v>0</v>
      </c>
      <c r="K322" s="18">
        <f t="shared" si="19"/>
        <v>36.5853658536585</v>
      </c>
      <c r="L322" s="18">
        <f t="shared" si="20"/>
        <v>59.5294117647059</v>
      </c>
    </row>
    <row r="323" spans="2:12">
      <c r="B323" s="2">
        <v>42921</v>
      </c>
      <c r="C323" s="3">
        <v>37.1</v>
      </c>
      <c r="D323" s="3">
        <v>37.25</v>
      </c>
      <c r="E323" s="3">
        <v>36.6</v>
      </c>
      <c r="F323" s="4">
        <v>36.9</v>
      </c>
      <c r="H323" s="8">
        <f t="shared" si="17"/>
        <v>0</v>
      </c>
      <c r="I323" s="8">
        <f t="shared" si="18"/>
        <v>0.149999999999999</v>
      </c>
      <c r="K323" s="18">
        <f t="shared" si="19"/>
        <v>38.0952380952381</v>
      </c>
      <c r="L323" s="18">
        <f t="shared" si="20"/>
        <v>59.6244131455399</v>
      </c>
    </row>
    <row r="324" spans="2:12">
      <c r="B324" s="2">
        <v>42920</v>
      </c>
      <c r="C324" s="3">
        <v>37.4</v>
      </c>
      <c r="D324" s="3">
        <v>37.55</v>
      </c>
      <c r="E324" s="3">
        <v>36.8</v>
      </c>
      <c r="F324" s="4">
        <v>37.05</v>
      </c>
      <c r="H324" s="8">
        <f t="shared" si="17"/>
        <v>0</v>
      </c>
      <c r="I324" s="8">
        <f t="shared" si="18"/>
        <v>0.25</v>
      </c>
      <c r="K324" s="18">
        <f t="shared" si="19"/>
        <v>42.7480916030534</v>
      </c>
      <c r="L324" s="18">
        <f t="shared" si="20"/>
        <v>59.7647058823529</v>
      </c>
    </row>
    <row r="325" spans="2:12">
      <c r="B325" s="2">
        <v>42919</v>
      </c>
      <c r="C325" s="3">
        <v>36.4</v>
      </c>
      <c r="D325" s="3">
        <v>37.4</v>
      </c>
      <c r="E325" s="3">
        <v>36.2</v>
      </c>
      <c r="F325" s="4">
        <v>37.3</v>
      </c>
      <c r="H325" s="8">
        <f t="shared" ref="H325:H388" si="21">IF(F325&gt;F326,(F325-F326),0)</f>
        <v>0.899999999999999</v>
      </c>
      <c r="I325" s="8">
        <f t="shared" ref="I325:I388" si="22">IF(F325&lt;F326,(F326-F325),0)</f>
        <v>0</v>
      </c>
      <c r="K325" s="18">
        <f t="shared" ref="K325:K388" si="23">SUM(H325:H336)/(SUM(H325:H336)+SUM(I325:I336))*100</f>
        <v>41.7910447761194</v>
      </c>
      <c r="L325" s="18">
        <f t="shared" ref="L325:L388" si="24">SUM(H325:H424)/(SUM(H325:H424)+SUM(I325:I424))*100</f>
        <v>59.6944770857814</v>
      </c>
    </row>
    <row r="326" spans="2:12">
      <c r="B326" s="2">
        <v>42916</v>
      </c>
      <c r="C326" s="3">
        <v>35.25</v>
      </c>
      <c r="D326" s="3">
        <v>36.4</v>
      </c>
      <c r="E326" s="3">
        <v>34.75</v>
      </c>
      <c r="F326" s="4">
        <v>36.4</v>
      </c>
      <c r="H326" s="8">
        <f t="shared" si="21"/>
        <v>0.799999999999997</v>
      </c>
      <c r="I326" s="8">
        <f t="shared" si="22"/>
        <v>0</v>
      </c>
      <c r="K326" s="18">
        <f t="shared" si="23"/>
        <v>41.3533834586466</v>
      </c>
      <c r="L326" s="18">
        <f t="shared" si="24"/>
        <v>59.1666666666667</v>
      </c>
    </row>
    <row r="327" spans="2:12">
      <c r="B327" s="2">
        <v>42915</v>
      </c>
      <c r="C327" s="3">
        <v>37.15</v>
      </c>
      <c r="D327" s="3">
        <v>37.2</v>
      </c>
      <c r="E327" s="3">
        <v>35.6</v>
      </c>
      <c r="F327" s="4">
        <v>35.6</v>
      </c>
      <c r="H327" s="8">
        <f t="shared" si="21"/>
        <v>0</v>
      </c>
      <c r="I327" s="8">
        <f t="shared" si="22"/>
        <v>1.2</v>
      </c>
      <c r="K327" s="18">
        <f t="shared" si="23"/>
        <v>25.6578947368421</v>
      </c>
      <c r="L327" s="18">
        <f t="shared" si="24"/>
        <v>58.5748792270531</v>
      </c>
    </row>
    <row r="328" spans="2:12">
      <c r="B328" s="2">
        <v>42914</v>
      </c>
      <c r="C328" s="3">
        <v>37.15</v>
      </c>
      <c r="D328" s="3">
        <v>37.15</v>
      </c>
      <c r="E328" s="3">
        <v>36.45</v>
      </c>
      <c r="F328" s="4">
        <v>36.8</v>
      </c>
      <c r="H328" s="8">
        <f t="shared" si="21"/>
        <v>0</v>
      </c>
      <c r="I328" s="8">
        <f t="shared" si="22"/>
        <v>0.350000000000001</v>
      </c>
      <c r="K328" s="18">
        <f t="shared" si="23"/>
        <v>26.8965517241379</v>
      </c>
      <c r="L328" s="18">
        <f t="shared" si="24"/>
        <v>59.9505562422744</v>
      </c>
    </row>
    <row r="329" spans="2:12">
      <c r="B329" s="2">
        <v>42913</v>
      </c>
      <c r="C329" s="3">
        <v>38.5</v>
      </c>
      <c r="D329" s="3">
        <v>38.5</v>
      </c>
      <c r="E329" s="3">
        <v>37.1</v>
      </c>
      <c r="F329" s="4">
        <v>37.15</v>
      </c>
      <c r="H329" s="8">
        <f t="shared" si="21"/>
        <v>0</v>
      </c>
      <c r="I329" s="8">
        <f t="shared" si="22"/>
        <v>1.15</v>
      </c>
      <c r="K329" s="18">
        <f t="shared" si="23"/>
        <v>35.2941176470588</v>
      </c>
      <c r="L329" s="18">
        <f t="shared" si="24"/>
        <v>60.0247524752475</v>
      </c>
    </row>
    <row r="330" spans="2:12">
      <c r="B330" s="2">
        <v>42912</v>
      </c>
      <c r="C330" s="3">
        <v>38.45</v>
      </c>
      <c r="D330" s="3">
        <v>38.65</v>
      </c>
      <c r="E330" s="3">
        <v>38</v>
      </c>
      <c r="F330" s="4">
        <v>38.3</v>
      </c>
      <c r="H330" s="8">
        <f t="shared" si="21"/>
        <v>0.0999999999999943</v>
      </c>
      <c r="I330" s="8">
        <f t="shared" si="22"/>
        <v>0</v>
      </c>
      <c r="K330" s="18">
        <f t="shared" si="23"/>
        <v>47.2222222222222</v>
      </c>
      <c r="L330" s="18">
        <f t="shared" si="24"/>
        <v>61.6264294790343</v>
      </c>
    </row>
    <row r="331" spans="2:12">
      <c r="B331" s="2">
        <v>42909</v>
      </c>
      <c r="C331" s="3">
        <v>38.4</v>
      </c>
      <c r="D331" s="3">
        <v>39.35</v>
      </c>
      <c r="E331" s="3">
        <v>38.2</v>
      </c>
      <c r="F331" s="4">
        <v>38.2</v>
      </c>
      <c r="H331" s="8">
        <f t="shared" si="21"/>
        <v>0</v>
      </c>
      <c r="I331" s="8">
        <f t="shared" si="22"/>
        <v>0.0999999999999943</v>
      </c>
      <c r="K331" s="18">
        <f t="shared" si="23"/>
        <v>47.2222222222222</v>
      </c>
      <c r="L331" s="18">
        <f t="shared" si="24"/>
        <v>61.5286624203822</v>
      </c>
    </row>
    <row r="332" spans="2:12">
      <c r="B332" s="2">
        <v>42908</v>
      </c>
      <c r="C332" s="3">
        <v>39</v>
      </c>
      <c r="D332" s="3">
        <v>39.05</v>
      </c>
      <c r="E332" s="3">
        <v>38</v>
      </c>
      <c r="F332" s="4">
        <v>38.3</v>
      </c>
      <c r="H332" s="8">
        <f t="shared" si="21"/>
        <v>0</v>
      </c>
      <c r="I332" s="8">
        <f t="shared" si="22"/>
        <v>0.700000000000003</v>
      </c>
      <c r="K332" s="18">
        <f t="shared" si="23"/>
        <v>50.6666666666666</v>
      </c>
      <c r="L332" s="18">
        <f t="shared" si="24"/>
        <v>61.6858237547893</v>
      </c>
    </row>
    <row r="333" spans="2:12">
      <c r="B333" s="2">
        <v>42907</v>
      </c>
      <c r="C333" s="3">
        <v>39.3</v>
      </c>
      <c r="D333" s="3">
        <v>39.7</v>
      </c>
      <c r="E333" s="3">
        <v>38.5</v>
      </c>
      <c r="F333" s="4">
        <v>39</v>
      </c>
      <c r="H333" s="8">
        <f t="shared" si="21"/>
        <v>0.350000000000001</v>
      </c>
      <c r="I333" s="8">
        <f t="shared" si="22"/>
        <v>0</v>
      </c>
      <c r="K333" s="18">
        <f t="shared" si="23"/>
        <v>56.5217391304348</v>
      </c>
      <c r="L333" s="18">
        <f t="shared" si="24"/>
        <v>62.8088426527958</v>
      </c>
    </row>
    <row r="334" spans="2:12">
      <c r="B334" s="2">
        <v>42906</v>
      </c>
      <c r="C334" s="3">
        <v>38.8</v>
      </c>
      <c r="D334" s="3">
        <v>39.15</v>
      </c>
      <c r="E334" s="3">
        <v>38.45</v>
      </c>
      <c r="F334" s="4">
        <v>38.65</v>
      </c>
      <c r="H334" s="8">
        <f t="shared" si="21"/>
        <v>0.25</v>
      </c>
      <c r="I334" s="8">
        <f t="shared" si="22"/>
        <v>0</v>
      </c>
      <c r="K334" s="18">
        <f t="shared" si="23"/>
        <v>60</v>
      </c>
      <c r="L334" s="18">
        <f t="shared" si="24"/>
        <v>62.4671916010499</v>
      </c>
    </row>
    <row r="335" spans="2:12">
      <c r="B335" s="2">
        <v>42905</v>
      </c>
      <c r="C335" s="3">
        <v>38</v>
      </c>
      <c r="D335" s="3">
        <v>38.7</v>
      </c>
      <c r="E335" s="3">
        <v>37.9</v>
      </c>
      <c r="F335" s="4">
        <v>38.4</v>
      </c>
      <c r="H335" s="8">
        <f t="shared" si="21"/>
        <v>0.399999999999999</v>
      </c>
      <c r="I335" s="8">
        <f t="shared" si="22"/>
        <v>0</v>
      </c>
      <c r="K335" s="18">
        <f t="shared" si="23"/>
        <v>56.2913907284768</v>
      </c>
      <c r="L335" s="18">
        <f t="shared" si="24"/>
        <v>62.21928665786</v>
      </c>
    </row>
    <row r="336" spans="2:12">
      <c r="B336" s="2">
        <v>42902</v>
      </c>
      <c r="C336" s="3">
        <v>38.4</v>
      </c>
      <c r="D336" s="3">
        <v>38.7</v>
      </c>
      <c r="E336" s="3">
        <v>38</v>
      </c>
      <c r="F336" s="4">
        <v>38</v>
      </c>
      <c r="H336" s="8">
        <f t="shared" si="21"/>
        <v>0</v>
      </c>
      <c r="I336" s="8">
        <f t="shared" si="22"/>
        <v>0.399999999999999</v>
      </c>
      <c r="K336" s="18">
        <f t="shared" si="23"/>
        <v>48.125</v>
      </c>
      <c r="L336" s="18">
        <f t="shared" si="24"/>
        <v>61.8157543391188</v>
      </c>
    </row>
    <row r="337" spans="2:12">
      <c r="B337" s="2">
        <v>42901</v>
      </c>
      <c r="C337" s="3">
        <v>37.7</v>
      </c>
      <c r="D337" s="3">
        <v>38.5</v>
      </c>
      <c r="E337" s="3">
        <v>37.5</v>
      </c>
      <c r="F337" s="4">
        <v>38.4</v>
      </c>
      <c r="H337" s="8">
        <f t="shared" si="21"/>
        <v>0.850000000000001</v>
      </c>
      <c r="I337" s="8">
        <f t="shared" si="22"/>
        <v>0</v>
      </c>
      <c r="K337" s="18">
        <f t="shared" si="23"/>
        <v>51.2987012987013</v>
      </c>
      <c r="L337" s="18">
        <f t="shared" si="24"/>
        <v>62.4831309041835</v>
      </c>
    </row>
    <row r="338" spans="2:12">
      <c r="B338" s="2">
        <v>42900</v>
      </c>
      <c r="C338" s="3">
        <v>39.3</v>
      </c>
      <c r="D338" s="3">
        <v>39.6</v>
      </c>
      <c r="E338" s="3">
        <v>37.5</v>
      </c>
      <c r="F338" s="4">
        <v>37.55</v>
      </c>
      <c r="H338" s="8">
        <f t="shared" si="21"/>
        <v>0</v>
      </c>
      <c r="I338" s="8">
        <f t="shared" si="22"/>
        <v>1.75</v>
      </c>
      <c r="K338" s="18">
        <f t="shared" si="23"/>
        <v>46.8085106382979</v>
      </c>
      <c r="L338" s="18">
        <f t="shared" si="24"/>
        <v>61.6022099447514</v>
      </c>
    </row>
    <row r="339" spans="2:12">
      <c r="B339" s="2">
        <v>42899</v>
      </c>
      <c r="C339" s="3">
        <v>40.25</v>
      </c>
      <c r="D339" s="3">
        <v>40.4</v>
      </c>
      <c r="E339" s="3">
        <v>39.3</v>
      </c>
      <c r="F339" s="4">
        <v>39.3</v>
      </c>
      <c r="H339" s="8">
        <f t="shared" si="21"/>
        <v>0</v>
      </c>
      <c r="I339" s="8">
        <f t="shared" si="22"/>
        <v>0.850000000000001</v>
      </c>
      <c r="K339" s="18">
        <f t="shared" si="23"/>
        <v>68.9922480620155</v>
      </c>
      <c r="L339" s="18">
        <f t="shared" si="24"/>
        <v>64.7314949201742</v>
      </c>
    </row>
    <row r="340" spans="2:12">
      <c r="B340" s="2">
        <v>42898</v>
      </c>
      <c r="C340" s="3">
        <v>39</v>
      </c>
      <c r="D340" s="3">
        <v>40.4</v>
      </c>
      <c r="E340" s="3">
        <v>38.85</v>
      </c>
      <c r="F340" s="4">
        <v>40.15</v>
      </c>
      <c r="H340" s="8">
        <f t="shared" si="21"/>
        <v>0.75</v>
      </c>
      <c r="I340" s="8">
        <f t="shared" si="22"/>
        <v>0</v>
      </c>
      <c r="K340" s="18">
        <f t="shared" si="23"/>
        <v>79.4642857142857</v>
      </c>
      <c r="L340" s="18">
        <f t="shared" si="24"/>
        <v>66.3690476190476</v>
      </c>
    </row>
    <row r="341" spans="2:12">
      <c r="B341" s="2">
        <v>42895</v>
      </c>
      <c r="C341" s="3">
        <v>38.95</v>
      </c>
      <c r="D341" s="3">
        <v>39.45</v>
      </c>
      <c r="E341" s="3">
        <v>38.8</v>
      </c>
      <c r="F341" s="4">
        <v>39.4</v>
      </c>
      <c r="H341" s="8">
        <f t="shared" si="21"/>
        <v>0.699999999999996</v>
      </c>
      <c r="I341" s="8">
        <f t="shared" si="22"/>
        <v>0</v>
      </c>
      <c r="K341" s="18">
        <f t="shared" si="23"/>
        <v>80</v>
      </c>
      <c r="L341" s="18">
        <f t="shared" si="24"/>
        <v>65.6012176560122</v>
      </c>
    </row>
    <row r="342" spans="2:12">
      <c r="B342" s="2">
        <v>42894</v>
      </c>
      <c r="C342" s="3">
        <v>39</v>
      </c>
      <c r="D342" s="3">
        <v>39.15</v>
      </c>
      <c r="E342" s="3">
        <v>38.6</v>
      </c>
      <c r="F342" s="4">
        <v>38.7</v>
      </c>
      <c r="H342" s="8">
        <f t="shared" si="21"/>
        <v>0.100000000000001</v>
      </c>
      <c r="I342" s="8">
        <f t="shared" si="22"/>
        <v>0</v>
      </c>
      <c r="K342" s="18">
        <f t="shared" si="23"/>
        <v>77.2277227722772</v>
      </c>
      <c r="L342" s="18">
        <f t="shared" si="24"/>
        <v>64.8522550544323</v>
      </c>
    </row>
    <row r="343" spans="2:12">
      <c r="B343" s="2">
        <v>42893</v>
      </c>
      <c r="C343" s="3">
        <v>38.35</v>
      </c>
      <c r="D343" s="3">
        <v>39.4</v>
      </c>
      <c r="E343" s="3">
        <v>37.95</v>
      </c>
      <c r="F343" s="4">
        <v>38.6</v>
      </c>
      <c r="H343" s="8">
        <f t="shared" si="21"/>
        <v>0.399999999999999</v>
      </c>
      <c r="I343" s="8">
        <f t="shared" si="22"/>
        <v>0</v>
      </c>
      <c r="K343" s="18">
        <f t="shared" si="23"/>
        <v>82.3076923076923</v>
      </c>
      <c r="L343" s="18">
        <f t="shared" si="24"/>
        <v>64.7425897035882</v>
      </c>
    </row>
    <row r="344" spans="2:12">
      <c r="B344" s="2">
        <v>42892</v>
      </c>
      <c r="C344" s="3">
        <v>38.5</v>
      </c>
      <c r="D344" s="3">
        <v>38.9</v>
      </c>
      <c r="E344" s="3">
        <v>38.15</v>
      </c>
      <c r="F344" s="4">
        <v>38.2</v>
      </c>
      <c r="H344" s="8">
        <f t="shared" si="21"/>
        <v>0.100000000000001</v>
      </c>
      <c r="I344" s="8">
        <f t="shared" si="22"/>
        <v>0</v>
      </c>
      <c r="K344" s="18">
        <f t="shared" si="23"/>
        <v>83.453237410072</v>
      </c>
      <c r="L344" s="18">
        <f t="shared" si="24"/>
        <v>64.2969984202212</v>
      </c>
    </row>
    <row r="345" spans="2:12">
      <c r="B345" s="2">
        <v>42891</v>
      </c>
      <c r="C345" s="3">
        <v>37.5</v>
      </c>
      <c r="D345" s="3">
        <v>38.1</v>
      </c>
      <c r="E345" s="3">
        <v>37</v>
      </c>
      <c r="F345" s="4">
        <v>38.1</v>
      </c>
      <c r="H345" s="8">
        <f t="shared" si="21"/>
        <v>0.950000000000003</v>
      </c>
      <c r="I345" s="8">
        <f t="shared" si="22"/>
        <v>0</v>
      </c>
      <c r="K345" s="18">
        <f t="shared" si="23"/>
        <v>83.5714285714286</v>
      </c>
      <c r="L345" s="18">
        <f t="shared" si="24"/>
        <v>64.1838351822504</v>
      </c>
    </row>
    <row r="346" spans="2:12">
      <c r="B346" s="2">
        <v>42889</v>
      </c>
      <c r="C346" s="3">
        <v>37.5</v>
      </c>
      <c r="D346" s="3">
        <v>37.6</v>
      </c>
      <c r="E346" s="3">
        <v>36.6</v>
      </c>
      <c r="F346" s="4">
        <v>37.15</v>
      </c>
      <c r="H346" s="8">
        <f t="shared" si="21"/>
        <v>0</v>
      </c>
      <c r="I346" s="8">
        <f t="shared" si="22"/>
        <v>0.300000000000004</v>
      </c>
      <c r="K346" s="18">
        <f t="shared" si="23"/>
        <v>84.4594594594595</v>
      </c>
      <c r="L346" s="18">
        <f t="shared" si="24"/>
        <v>63.0718954248366</v>
      </c>
    </row>
    <row r="347" spans="2:12">
      <c r="B347" s="2">
        <v>42888</v>
      </c>
      <c r="C347" s="3">
        <v>38.5</v>
      </c>
      <c r="D347" s="3">
        <v>38.55</v>
      </c>
      <c r="E347" s="3">
        <v>37.45</v>
      </c>
      <c r="F347" s="4">
        <v>37.45</v>
      </c>
      <c r="H347" s="8">
        <f t="shared" si="21"/>
        <v>0</v>
      </c>
      <c r="I347" s="8">
        <f t="shared" si="22"/>
        <v>0.849999999999994</v>
      </c>
      <c r="K347" s="18">
        <f t="shared" si="23"/>
        <v>85.0340136054422</v>
      </c>
      <c r="L347" s="18">
        <f t="shared" si="24"/>
        <v>63.6963696369637</v>
      </c>
    </row>
    <row r="348" spans="2:12">
      <c r="B348" s="2">
        <v>42887</v>
      </c>
      <c r="C348" s="3">
        <v>38.55</v>
      </c>
      <c r="D348" s="3">
        <v>38.7</v>
      </c>
      <c r="E348" s="3">
        <v>37.8</v>
      </c>
      <c r="F348" s="4">
        <v>38.3</v>
      </c>
      <c r="H348" s="8">
        <f t="shared" si="21"/>
        <v>0.0999999999999943</v>
      </c>
      <c r="I348" s="8">
        <f t="shared" si="22"/>
        <v>0</v>
      </c>
      <c r="K348" s="18">
        <f t="shared" si="23"/>
        <v>96.5277777777778</v>
      </c>
      <c r="L348" s="18">
        <f t="shared" si="24"/>
        <v>65.53480475382</v>
      </c>
    </row>
    <row r="349" spans="2:12">
      <c r="B349" s="2">
        <v>42886</v>
      </c>
      <c r="C349" s="3">
        <v>38.55</v>
      </c>
      <c r="D349" s="3">
        <v>39.35</v>
      </c>
      <c r="E349" s="3">
        <v>38</v>
      </c>
      <c r="F349" s="4">
        <v>38.2</v>
      </c>
      <c r="H349" s="8">
        <f t="shared" si="21"/>
        <v>0.200000000000003</v>
      </c>
      <c r="I349" s="8">
        <f t="shared" si="22"/>
        <v>0</v>
      </c>
      <c r="K349" s="18">
        <f t="shared" si="23"/>
        <v>95.1388888888889</v>
      </c>
      <c r="L349" s="18">
        <f t="shared" si="24"/>
        <v>65.4173764906303</v>
      </c>
    </row>
    <row r="350" spans="2:12">
      <c r="B350" s="2">
        <v>42881</v>
      </c>
      <c r="C350" s="3">
        <v>37.35</v>
      </c>
      <c r="D350" s="3">
        <v>38.4</v>
      </c>
      <c r="E350" s="3">
        <v>36.95</v>
      </c>
      <c r="F350" s="4">
        <v>38</v>
      </c>
      <c r="H350" s="8">
        <f t="shared" si="21"/>
        <v>1.15</v>
      </c>
      <c r="I350" s="8">
        <f t="shared" si="22"/>
        <v>0</v>
      </c>
      <c r="K350" s="18">
        <f t="shared" si="23"/>
        <v>95.1724137931035</v>
      </c>
      <c r="L350" s="18">
        <f t="shared" si="24"/>
        <v>65.180102915952</v>
      </c>
    </row>
    <row r="351" spans="2:12">
      <c r="B351" s="2">
        <v>42880</v>
      </c>
      <c r="C351" s="3">
        <v>37.45</v>
      </c>
      <c r="D351" s="3">
        <v>39.35</v>
      </c>
      <c r="E351" s="3">
        <v>36</v>
      </c>
      <c r="F351" s="3">
        <v>36.85</v>
      </c>
      <c r="H351" s="8">
        <f t="shared" si="21"/>
        <v>0</v>
      </c>
      <c r="I351" s="8">
        <f t="shared" si="22"/>
        <v>0</v>
      </c>
      <c r="K351" s="18">
        <f t="shared" si="23"/>
        <v>94.9275362318841</v>
      </c>
      <c r="L351" s="18">
        <f t="shared" si="24"/>
        <v>63.75</v>
      </c>
    </row>
    <row r="352" spans="2:12">
      <c r="B352" s="2">
        <v>42879</v>
      </c>
      <c r="C352" s="3">
        <v>36</v>
      </c>
      <c r="D352" s="3">
        <v>36.85</v>
      </c>
      <c r="E352" s="3">
        <v>36</v>
      </c>
      <c r="F352" s="4">
        <v>36.85</v>
      </c>
      <c r="H352" s="8">
        <f t="shared" si="21"/>
        <v>0.899999999999999</v>
      </c>
      <c r="I352" s="8">
        <f t="shared" si="22"/>
        <v>0</v>
      </c>
      <c r="K352" s="18">
        <f t="shared" si="23"/>
        <v>80.8641975308642</v>
      </c>
      <c r="L352" s="18">
        <f t="shared" si="24"/>
        <v>63.75</v>
      </c>
    </row>
    <row r="353" spans="2:12">
      <c r="B353" s="2">
        <v>42878</v>
      </c>
      <c r="C353" s="3">
        <v>36.1</v>
      </c>
      <c r="D353" s="3">
        <v>37.45</v>
      </c>
      <c r="E353" s="3">
        <v>35.95</v>
      </c>
      <c r="F353" s="3">
        <v>35.95</v>
      </c>
      <c r="H353" s="8">
        <f t="shared" si="21"/>
        <v>0</v>
      </c>
      <c r="I353" s="8">
        <f t="shared" si="22"/>
        <v>0</v>
      </c>
      <c r="K353" s="18">
        <f t="shared" si="23"/>
        <v>78.7671232876712</v>
      </c>
      <c r="L353" s="18">
        <f t="shared" si="24"/>
        <v>62.5461254612546</v>
      </c>
    </row>
    <row r="354" spans="2:12">
      <c r="B354" s="2">
        <v>42877</v>
      </c>
      <c r="C354" s="3">
        <v>34.7</v>
      </c>
      <c r="D354" s="3">
        <v>36</v>
      </c>
      <c r="E354" s="3">
        <v>34.65</v>
      </c>
      <c r="F354" s="4">
        <v>35.95</v>
      </c>
      <c r="H354" s="8">
        <f t="shared" si="21"/>
        <v>1.55</v>
      </c>
      <c r="I354" s="8">
        <f t="shared" si="22"/>
        <v>0</v>
      </c>
      <c r="K354" s="18">
        <f t="shared" si="23"/>
        <v>79.3333333333333</v>
      </c>
      <c r="L354" s="18">
        <f t="shared" si="24"/>
        <v>62.5461254612546</v>
      </c>
    </row>
    <row r="355" spans="2:12">
      <c r="B355" s="2">
        <v>42874</v>
      </c>
      <c r="C355" s="3">
        <v>33.9</v>
      </c>
      <c r="D355" s="3">
        <v>34.8</v>
      </c>
      <c r="E355" s="3">
        <v>33.55</v>
      </c>
      <c r="F355" s="4">
        <v>34.4</v>
      </c>
      <c r="H355" s="8">
        <f t="shared" si="21"/>
        <v>0.850000000000001</v>
      </c>
      <c r="I355" s="8">
        <f t="shared" si="22"/>
        <v>0</v>
      </c>
      <c r="K355" s="18">
        <f t="shared" si="23"/>
        <v>70.4</v>
      </c>
      <c r="L355" s="18">
        <f t="shared" si="24"/>
        <v>60.2739726027397</v>
      </c>
    </row>
    <row r="356" spans="2:12">
      <c r="B356" s="2">
        <v>42873</v>
      </c>
      <c r="C356" s="3">
        <v>32.95</v>
      </c>
      <c r="D356" s="3">
        <v>34.35</v>
      </c>
      <c r="E356" s="3">
        <v>32.5</v>
      </c>
      <c r="F356" s="4">
        <v>33.55</v>
      </c>
      <c r="H356" s="8">
        <f t="shared" si="21"/>
        <v>0.149999999999999</v>
      </c>
      <c r="I356" s="8">
        <f t="shared" si="22"/>
        <v>0</v>
      </c>
      <c r="K356" s="18">
        <f t="shared" si="23"/>
        <v>66.0550458715596</v>
      </c>
      <c r="L356" s="18">
        <f t="shared" si="24"/>
        <v>58.9068825910931</v>
      </c>
    </row>
    <row r="357" spans="2:12">
      <c r="B357" s="2">
        <v>42872</v>
      </c>
      <c r="C357" s="3">
        <v>32.1</v>
      </c>
      <c r="D357" s="3">
        <v>33.45</v>
      </c>
      <c r="E357" s="3">
        <v>31.85</v>
      </c>
      <c r="F357" s="4">
        <v>33.4</v>
      </c>
      <c r="H357" s="8">
        <f t="shared" si="21"/>
        <v>1.35</v>
      </c>
      <c r="I357" s="8">
        <f t="shared" si="22"/>
        <v>0</v>
      </c>
      <c r="K357" s="18">
        <f t="shared" si="23"/>
        <v>68.3760683760684</v>
      </c>
      <c r="L357" s="18">
        <f t="shared" si="24"/>
        <v>58.6558044806517</v>
      </c>
    </row>
    <row r="358" spans="2:12">
      <c r="B358" s="2">
        <v>42871</v>
      </c>
      <c r="C358" s="3">
        <v>32.5</v>
      </c>
      <c r="D358" s="3">
        <v>32.6</v>
      </c>
      <c r="E358" s="3">
        <v>31.6</v>
      </c>
      <c r="F358" s="4">
        <v>32.05</v>
      </c>
      <c r="H358" s="8">
        <f t="shared" si="21"/>
        <v>0</v>
      </c>
      <c r="I358" s="8">
        <f t="shared" si="22"/>
        <v>0.25</v>
      </c>
      <c r="K358" s="18">
        <f t="shared" si="23"/>
        <v>58.8888888888889</v>
      </c>
      <c r="L358" s="18">
        <f t="shared" si="24"/>
        <v>56.25</v>
      </c>
    </row>
    <row r="359" spans="2:12">
      <c r="B359" s="2">
        <v>42870</v>
      </c>
      <c r="C359" s="3">
        <v>31.85</v>
      </c>
      <c r="D359" s="3">
        <v>32.3</v>
      </c>
      <c r="E359" s="3">
        <v>31.55</v>
      </c>
      <c r="F359" s="4">
        <v>32.3</v>
      </c>
      <c r="H359" s="8">
        <f t="shared" si="21"/>
        <v>0.699999999999996</v>
      </c>
      <c r="I359" s="8">
        <f t="shared" si="22"/>
        <v>0</v>
      </c>
      <c r="K359" s="18">
        <f t="shared" si="23"/>
        <v>68.6274509803921</v>
      </c>
      <c r="L359" s="18">
        <f t="shared" si="24"/>
        <v>56.8627450980392</v>
      </c>
    </row>
    <row r="360" spans="2:12">
      <c r="B360" s="2">
        <v>42867</v>
      </c>
      <c r="C360" s="3">
        <v>31.7</v>
      </c>
      <c r="D360" s="3">
        <v>31.95</v>
      </c>
      <c r="E360" s="3">
        <v>31.3</v>
      </c>
      <c r="F360" s="4">
        <v>31.6</v>
      </c>
      <c r="H360" s="8">
        <f t="shared" si="21"/>
        <v>0</v>
      </c>
      <c r="I360" s="8">
        <f t="shared" si="22"/>
        <v>0.0999999999999979</v>
      </c>
      <c r="K360" s="18">
        <f t="shared" si="23"/>
        <v>64.0449438202247</v>
      </c>
      <c r="L360" s="18">
        <f t="shared" si="24"/>
        <v>55.5056179775281</v>
      </c>
    </row>
    <row r="361" spans="2:12">
      <c r="B361" s="2">
        <v>42866</v>
      </c>
      <c r="C361" s="3">
        <v>31.45</v>
      </c>
      <c r="D361" s="3">
        <v>31.9</v>
      </c>
      <c r="E361" s="3">
        <v>31.15</v>
      </c>
      <c r="F361" s="4">
        <v>31.7</v>
      </c>
      <c r="H361" s="8">
        <f t="shared" si="21"/>
        <v>0.25</v>
      </c>
      <c r="I361" s="8">
        <f t="shared" si="22"/>
        <v>0</v>
      </c>
      <c r="K361" s="18">
        <f t="shared" si="23"/>
        <v>65.9090909090909</v>
      </c>
      <c r="L361" s="18">
        <f t="shared" si="24"/>
        <v>55.7562076749436</v>
      </c>
    </row>
    <row r="362" spans="2:12">
      <c r="B362" s="2">
        <v>42865</v>
      </c>
      <c r="C362" s="3">
        <v>31</v>
      </c>
      <c r="D362" s="3">
        <v>31.6</v>
      </c>
      <c r="E362" s="3">
        <v>30.8</v>
      </c>
      <c r="F362" s="4">
        <v>31.45</v>
      </c>
      <c r="H362" s="8">
        <f t="shared" si="21"/>
        <v>0.800000000000001</v>
      </c>
      <c r="I362" s="8">
        <f t="shared" si="22"/>
        <v>0</v>
      </c>
      <c r="K362" s="18">
        <f t="shared" si="23"/>
        <v>62.3529411764706</v>
      </c>
      <c r="L362" s="18">
        <f t="shared" si="24"/>
        <v>55.2511415525114</v>
      </c>
    </row>
    <row r="363" spans="2:12">
      <c r="B363" s="2">
        <v>42864</v>
      </c>
      <c r="C363" s="3">
        <v>31.85</v>
      </c>
      <c r="D363" s="3">
        <v>32.15</v>
      </c>
      <c r="E363" s="3">
        <v>30.6</v>
      </c>
      <c r="F363" s="4">
        <v>30.65</v>
      </c>
      <c r="H363" s="8">
        <f t="shared" si="21"/>
        <v>0</v>
      </c>
      <c r="I363" s="8">
        <f t="shared" si="22"/>
        <v>1.2</v>
      </c>
      <c r="K363" s="18">
        <f t="shared" si="23"/>
        <v>56.7567567567568</v>
      </c>
      <c r="L363" s="18">
        <f t="shared" si="24"/>
        <v>53.5545023696682</v>
      </c>
    </row>
    <row r="364" spans="2:12">
      <c r="B364" s="2">
        <v>42863</v>
      </c>
      <c r="C364" s="3">
        <v>32</v>
      </c>
      <c r="D364" s="3">
        <v>32.45</v>
      </c>
      <c r="E364" s="3">
        <v>31.7</v>
      </c>
      <c r="F364" s="4">
        <v>31.85</v>
      </c>
      <c r="H364" s="8">
        <f t="shared" si="21"/>
        <v>0.100000000000001</v>
      </c>
      <c r="I364" s="8">
        <f t="shared" si="22"/>
        <v>0</v>
      </c>
      <c r="K364" s="18">
        <f t="shared" si="23"/>
        <v>84.3137254901961</v>
      </c>
      <c r="L364" s="18">
        <f t="shared" si="24"/>
        <v>56.78391959799</v>
      </c>
    </row>
    <row r="365" spans="2:12">
      <c r="B365" s="2">
        <v>42860</v>
      </c>
      <c r="C365" s="3">
        <v>31.55</v>
      </c>
      <c r="D365" s="3">
        <v>32.2</v>
      </c>
      <c r="E365" s="3">
        <v>31.55</v>
      </c>
      <c r="F365" s="4">
        <v>31.75</v>
      </c>
      <c r="H365" s="8">
        <f t="shared" si="21"/>
        <v>0.199999999999999</v>
      </c>
      <c r="I365" s="8">
        <f t="shared" si="22"/>
        <v>0</v>
      </c>
      <c r="K365" s="18">
        <f t="shared" si="23"/>
        <v>77.3584905660378</v>
      </c>
      <c r="L365" s="18">
        <f t="shared" si="24"/>
        <v>56.5656565656566</v>
      </c>
    </row>
    <row r="366" spans="2:12">
      <c r="B366" s="2">
        <v>42859</v>
      </c>
      <c r="C366" s="3">
        <v>32</v>
      </c>
      <c r="D366" s="3">
        <v>32</v>
      </c>
      <c r="E366" s="3">
        <v>31.4</v>
      </c>
      <c r="F366" s="4">
        <v>31.55</v>
      </c>
      <c r="H366" s="8">
        <f t="shared" si="21"/>
        <v>0</v>
      </c>
      <c r="I366" s="8">
        <f t="shared" si="22"/>
        <v>0.300000000000001</v>
      </c>
      <c r="K366" s="18">
        <f t="shared" si="23"/>
        <v>80</v>
      </c>
      <c r="L366" s="18">
        <f t="shared" si="24"/>
        <v>56.1224489795918</v>
      </c>
    </row>
    <row r="367" spans="2:12">
      <c r="B367" s="2">
        <v>42858</v>
      </c>
      <c r="C367" s="3">
        <v>31.8</v>
      </c>
      <c r="D367" s="3">
        <v>32.2</v>
      </c>
      <c r="E367" s="3">
        <v>31.6</v>
      </c>
      <c r="F367" s="4">
        <v>31.85</v>
      </c>
      <c r="H367" s="8">
        <f t="shared" si="21"/>
        <v>0.0500000000000007</v>
      </c>
      <c r="I367" s="8">
        <f t="shared" si="22"/>
        <v>0</v>
      </c>
      <c r="K367" s="18">
        <f t="shared" si="23"/>
        <v>64</v>
      </c>
      <c r="L367" s="18">
        <f t="shared" si="24"/>
        <v>56.9948186528497</v>
      </c>
    </row>
    <row r="368" spans="2:12">
      <c r="B368" s="2">
        <v>42857</v>
      </c>
      <c r="C368" s="3">
        <v>31.4</v>
      </c>
      <c r="D368" s="3">
        <v>32.2</v>
      </c>
      <c r="E368" s="3">
        <v>30.9</v>
      </c>
      <c r="F368" s="4">
        <v>31.8</v>
      </c>
      <c r="H368" s="8">
        <f t="shared" si="21"/>
        <v>0.550000000000001</v>
      </c>
      <c r="I368" s="8">
        <f t="shared" si="22"/>
        <v>0</v>
      </c>
      <c r="K368" s="18">
        <f t="shared" si="23"/>
        <v>47.9591836734694</v>
      </c>
      <c r="L368" s="18">
        <f t="shared" si="24"/>
        <v>56.8831168831169</v>
      </c>
    </row>
    <row r="369" spans="2:12">
      <c r="B369" s="2">
        <v>42853</v>
      </c>
      <c r="C369" s="3">
        <v>32.3</v>
      </c>
      <c r="D369" s="3">
        <v>32.3</v>
      </c>
      <c r="E369" s="3">
        <v>31.25</v>
      </c>
      <c r="F369" s="3">
        <v>31.25</v>
      </c>
      <c r="H369" s="8">
        <f t="shared" si="21"/>
        <v>0</v>
      </c>
      <c r="I369" s="8">
        <f t="shared" si="22"/>
        <v>0</v>
      </c>
      <c r="K369" s="18">
        <f t="shared" si="23"/>
        <v>37.8947368421053</v>
      </c>
      <c r="L369" s="18">
        <f t="shared" si="24"/>
        <v>55.6149732620321</v>
      </c>
    </row>
    <row r="370" spans="2:12">
      <c r="B370" s="2">
        <v>42852</v>
      </c>
      <c r="C370" s="3">
        <v>30.75</v>
      </c>
      <c r="D370" s="3">
        <v>31.25</v>
      </c>
      <c r="E370" s="3">
        <v>30.5</v>
      </c>
      <c r="F370" s="4">
        <v>31.25</v>
      </c>
      <c r="H370" s="8">
        <f t="shared" si="21"/>
        <v>0.850000000000001</v>
      </c>
      <c r="I370" s="8">
        <f t="shared" si="22"/>
        <v>0</v>
      </c>
      <c r="K370" s="18">
        <f t="shared" si="23"/>
        <v>47.787610619469</v>
      </c>
      <c r="L370" s="18">
        <f t="shared" si="24"/>
        <v>55.6149732620321</v>
      </c>
    </row>
    <row r="371" spans="2:12">
      <c r="B371" s="2">
        <v>42851</v>
      </c>
      <c r="C371" s="3">
        <v>30.35</v>
      </c>
      <c r="D371" s="3">
        <v>30.65</v>
      </c>
      <c r="E371" s="3">
        <v>30.3</v>
      </c>
      <c r="F371" s="4">
        <v>30.4</v>
      </c>
      <c r="H371" s="8">
        <f t="shared" si="21"/>
        <v>0.0499999999999972</v>
      </c>
      <c r="I371" s="8">
        <f t="shared" si="22"/>
        <v>0</v>
      </c>
      <c r="K371" s="18">
        <f t="shared" si="23"/>
        <v>33.6363636363636</v>
      </c>
      <c r="L371" s="18">
        <f t="shared" si="24"/>
        <v>53.5014005602241</v>
      </c>
    </row>
    <row r="372" spans="2:12">
      <c r="B372" s="2">
        <v>42850</v>
      </c>
      <c r="C372" s="3">
        <v>30.35</v>
      </c>
      <c r="D372" s="3">
        <v>30.6</v>
      </c>
      <c r="E372" s="3">
        <v>30.35</v>
      </c>
      <c r="F372" s="4">
        <v>30.35</v>
      </c>
      <c r="H372" s="8">
        <f t="shared" si="21"/>
        <v>0.0500000000000007</v>
      </c>
      <c r="I372" s="8">
        <f t="shared" si="22"/>
        <v>0</v>
      </c>
      <c r="K372" s="18">
        <f t="shared" si="23"/>
        <v>43.4108527131783</v>
      </c>
      <c r="L372" s="18">
        <f t="shared" si="24"/>
        <v>53.3707865168539</v>
      </c>
    </row>
    <row r="373" spans="2:12">
      <c r="B373" s="2">
        <v>42849</v>
      </c>
      <c r="C373" s="3">
        <v>30.7</v>
      </c>
      <c r="D373" s="3">
        <v>30.7</v>
      </c>
      <c r="E373" s="3">
        <v>30.25</v>
      </c>
      <c r="F373" s="4">
        <v>30.3</v>
      </c>
      <c r="H373" s="8">
        <f t="shared" si="21"/>
        <v>0</v>
      </c>
      <c r="I373" s="8">
        <f t="shared" si="22"/>
        <v>0.0999999999999979</v>
      </c>
      <c r="K373" s="18">
        <f t="shared" si="23"/>
        <v>45.9259259259259</v>
      </c>
      <c r="L373" s="18">
        <f t="shared" si="24"/>
        <v>53.2394366197183</v>
      </c>
    </row>
    <row r="374" spans="2:12">
      <c r="B374" s="2">
        <v>42846</v>
      </c>
      <c r="C374" s="3">
        <v>30.3</v>
      </c>
      <c r="D374" s="3">
        <v>30.6</v>
      </c>
      <c r="E374" s="3">
        <v>30.3</v>
      </c>
      <c r="F374" s="4">
        <v>30.4</v>
      </c>
      <c r="H374" s="8">
        <f t="shared" si="21"/>
        <v>0.25</v>
      </c>
      <c r="I374" s="8">
        <f t="shared" si="22"/>
        <v>0</v>
      </c>
      <c r="K374" s="18">
        <f t="shared" si="23"/>
        <v>47.0149253731343</v>
      </c>
      <c r="L374" s="18">
        <f t="shared" si="24"/>
        <v>53.5410764872521</v>
      </c>
    </row>
    <row r="375" spans="2:12">
      <c r="B375" s="2">
        <v>42845</v>
      </c>
      <c r="C375" s="3">
        <v>30.15</v>
      </c>
      <c r="D375" s="3">
        <v>30.8</v>
      </c>
      <c r="E375" s="3">
        <v>30</v>
      </c>
      <c r="F375" s="4">
        <v>30.15</v>
      </c>
      <c r="H375" s="8">
        <f t="shared" si="21"/>
        <v>0.0499999999999972</v>
      </c>
      <c r="I375" s="8">
        <f t="shared" si="22"/>
        <v>0</v>
      </c>
      <c r="K375" s="18">
        <f t="shared" si="23"/>
        <v>44.2748091603053</v>
      </c>
      <c r="L375" s="18">
        <f t="shared" si="24"/>
        <v>52.8735632183908</v>
      </c>
    </row>
    <row r="376" spans="2:12">
      <c r="B376" s="2">
        <v>42844</v>
      </c>
      <c r="C376" s="3">
        <v>30</v>
      </c>
      <c r="D376" s="3">
        <v>30.3</v>
      </c>
      <c r="E376" s="3">
        <v>29.9</v>
      </c>
      <c r="F376" s="4">
        <v>30.1</v>
      </c>
      <c r="H376" s="8">
        <f t="shared" si="21"/>
        <v>0</v>
      </c>
      <c r="I376" s="8">
        <f t="shared" si="22"/>
        <v>0.199999999999999</v>
      </c>
      <c r="K376" s="18">
        <f t="shared" si="23"/>
        <v>45.5223880597015</v>
      </c>
      <c r="L376" s="18">
        <f t="shared" si="24"/>
        <v>52.7377521613833</v>
      </c>
    </row>
    <row r="377" spans="2:12">
      <c r="B377" s="2">
        <v>42843</v>
      </c>
      <c r="C377" s="3">
        <v>30.2</v>
      </c>
      <c r="D377" s="3">
        <v>30.8</v>
      </c>
      <c r="E377" s="3">
        <v>29.8</v>
      </c>
      <c r="F377" s="4">
        <v>30.3</v>
      </c>
      <c r="H377" s="8">
        <f t="shared" si="21"/>
        <v>0.550000000000001</v>
      </c>
      <c r="I377" s="8">
        <f t="shared" si="22"/>
        <v>0</v>
      </c>
      <c r="K377" s="18">
        <f t="shared" si="23"/>
        <v>45.1851851851852</v>
      </c>
      <c r="L377" s="18">
        <f t="shared" si="24"/>
        <v>53.3527696793003</v>
      </c>
    </row>
    <row r="378" spans="2:12">
      <c r="B378" s="2">
        <v>42842</v>
      </c>
      <c r="C378" s="3">
        <v>30.8</v>
      </c>
      <c r="D378" s="3">
        <v>31.3</v>
      </c>
      <c r="E378" s="3">
        <v>29</v>
      </c>
      <c r="F378" s="4">
        <v>29.75</v>
      </c>
      <c r="H378" s="8">
        <f t="shared" si="21"/>
        <v>0</v>
      </c>
      <c r="I378" s="8">
        <f t="shared" si="22"/>
        <v>1.05</v>
      </c>
      <c r="K378" s="18">
        <f t="shared" si="23"/>
        <v>43.5114503816794</v>
      </c>
      <c r="L378" s="18">
        <f t="shared" si="24"/>
        <v>51.8072289156626</v>
      </c>
    </row>
    <row r="379" spans="2:12">
      <c r="B379" s="2">
        <v>42839</v>
      </c>
      <c r="C379" s="3">
        <v>32</v>
      </c>
      <c r="D379" s="3">
        <v>32</v>
      </c>
      <c r="E379" s="3">
        <v>30.75</v>
      </c>
      <c r="F379" s="4">
        <v>30.8</v>
      </c>
      <c r="H379" s="8">
        <f t="shared" si="21"/>
        <v>0</v>
      </c>
      <c r="I379" s="8">
        <f t="shared" si="22"/>
        <v>1.2</v>
      </c>
      <c r="K379" s="18">
        <f t="shared" si="23"/>
        <v>47.1074380165289</v>
      </c>
      <c r="L379" s="18">
        <f t="shared" si="24"/>
        <v>55.3054662379421</v>
      </c>
    </row>
    <row r="380" spans="2:12">
      <c r="B380" s="2">
        <v>42838</v>
      </c>
      <c r="C380" s="3">
        <v>32.45</v>
      </c>
      <c r="D380" s="3">
        <v>32.55</v>
      </c>
      <c r="E380" s="3">
        <v>31.95</v>
      </c>
      <c r="F380" s="4">
        <v>32</v>
      </c>
      <c r="H380" s="8">
        <f t="shared" si="21"/>
        <v>0</v>
      </c>
      <c r="I380" s="8">
        <f t="shared" si="22"/>
        <v>0.399999999999999</v>
      </c>
      <c r="K380" s="18">
        <f t="shared" si="23"/>
        <v>51.8181818181818</v>
      </c>
      <c r="L380" s="18">
        <f t="shared" si="24"/>
        <v>59.9303135888502</v>
      </c>
    </row>
    <row r="381" spans="2:12">
      <c r="B381" s="2">
        <v>42837</v>
      </c>
      <c r="C381" s="3">
        <v>32.2</v>
      </c>
      <c r="D381" s="3">
        <v>32.9</v>
      </c>
      <c r="E381" s="3">
        <v>31.6</v>
      </c>
      <c r="F381" s="4">
        <v>32.4</v>
      </c>
      <c r="H381" s="8">
        <f t="shared" si="21"/>
        <v>0.899999999999999</v>
      </c>
      <c r="I381" s="8">
        <f t="shared" si="22"/>
        <v>0</v>
      </c>
      <c r="K381" s="18">
        <f t="shared" si="23"/>
        <v>70</v>
      </c>
      <c r="L381" s="18">
        <f t="shared" si="24"/>
        <v>61.6487455197133</v>
      </c>
    </row>
    <row r="382" spans="2:12">
      <c r="B382" s="2">
        <v>42836</v>
      </c>
      <c r="C382" s="3">
        <v>32.1</v>
      </c>
      <c r="D382" s="3">
        <v>32.8</v>
      </c>
      <c r="E382" s="3">
        <v>31.5</v>
      </c>
      <c r="F382" s="4">
        <v>31.5</v>
      </c>
      <c r="H382" s="8">
        <f t="shared" si="21"/>
        <v>0</v>
      </c>
      <c r="I382" s="8">
        <f t="shared" si="22"/>
        <v>0.700000000000003</v>
      </c>
      <c r="K382" s="18">
        <f t="shared" si="23"/>
        <v>66.6666666666667</v>
      </c>
      <c r="L382" s="18">
        <f t="shared" si="24"/>
        <v>59.0038314176245</v>
      </c>
    </row>
    <row r="383" spans="2:12">
      <c r="B383" s="2">
        <v>42835</v>
      </c>
      <c r="C383" s="3">
        <v>31</v>
      </c>
      <c r="D383" s="3">
        <v>32.4</v>
      </c>
      <c r="E383" s="3">
        <v>31</v>
      </c>
      <c r="F383" s="4">
        <v>32.2</v>
      </c>
      <c r="H383" s="8">
        <f t="shared" si="21"/>
        <v>1</v>
      </c>
      <c r="I383" s="8">
        <f t="shared" si="22"/>
        <v>0</v>
      </c>
      <c r="K383" s="18">
        <f t="shared" si="23"/>
        <v>74.5901639344263</v>
      </c>
      <c r="L383" s="18">
        <f t="shared" si="24"/>
        <v>62.3481781376518</v>
      </c>
    </row>
    <row r="384" spans="2:12">
      <c r="B384" s="2">
        <v>42832</v>
      </c>
      <c r="C384" s="3">
        <v>30.9</v>
      </c>
      <c r="D384" s="3">
        <v>31.2</v>
      </c>
      <c r="E384" s="3">
        <v>30.7</v>
      </c>
      <c r="F384" s="4">
        <v>31.2</v>
      </c>
      <c r="H384" s="8">
        <f t="shared" si="21"/>
        <v>0.349999999999998</v>
      </c>
      <c r="I384" s="8">
        <f t="shared" si="22"/>
        <v>0</v>
      </c>
      <c r="K384" s="18">
        <f t="shared" si="23"/>
        <v>70.7547169811321</v>
      </c>
      <c r="L384" s="18">
        <f t="shared" si="24"/>
        <v>59.0308370044053</v>
      </c>
    </row>
    <row r="385" spans="2:12">
      <c r="B385" s="2">
        <v>42831</v>
      </c>
      <c r="C385" s="3">
        <v>30.8</v>
      </c>
      <c r="D385" s="3">
        <v>30.9</v>
      </c>
      <c r="E385" s="3">
        <v>30.55</v>
      </c>
      <c r="F385" s="4">
        <v>30.85</v>
      </c>
      <c r="H385" s="8">
        <f t="shared" si="21"/>
        <v>0.0500000000000007</v>
      </c>
      <c r="I385" s="8">
        <f t="shared" si="22"/>
        <v>0</v>
      </c>
      <c r="K385" s="18">
        <f t="shared" si="23"/>
        <v>68.6868686868687</v>
      </c>
      <c r="L385" s="18">
        <f t="shared" si="24"/>
        <v>57.7272727272727</v>
      </c>
    </row>
    <row r="386" spans="2:12">
      <c r="B386" s="2">
        <v>42830</v>
      </c>
      <c r="C386" s="3">
        <v>30.9</v>
      </c>
      <c r="D386" s="3">
        <v>31.3</v>
      </c>
      <c r="E386" s="3">
        <v>30.8</v>
      </c>
      <c r="F386" s="4">
        <v>30.8</v>
      </c>
      <c r="H386" s="8">
        <f t="shared" si="21"/>
        <v>0</v>
      </c>
      <c r="I386" s="8">
        <f t="shared" si="22"/>
        <v>0.0999999999999979</v>
      </c>
      <c r="K386" s="18">
        <f t="shared" si="23"/>
        <v>62.0370370370371</v>
      </c>
      <c r="L386" s="18">
        <f t="shared" si="24"/>
        <v>57.5342465753425</v>
      </c>
    </row>
    <row r="387" spans="2:12">
      <c r="B387" s="2">
        <v>42825</v>
      </c>
      <c r="C387" s="3">
        <v>30.8</v>
      </c>
      <c r="D387" s="3">
        <v>31.25</v>
      </c>
      <c r="E387" s="3">
        <v>30.75</v>
      </c>
      <c r="F387" s="4">
        <v>30.9</v>
      </c>
      <c r="H387" s="8">
        <f t="shared" si="21"/>
        <v>0.199999999999999</v>
      </c>
      <c r="I387" s="8">
        <f t="shared" si="22"/>
        <v>0</v>
      </c>
      <c r="K387" s="18">
        <f t="shared" si="23"/>
        <v>63.2075471698113</v>
      </c>
      <c r="L387" s="18">
        <f t="shared" si="24"/>
        <v>58.0645161290322</v>
      </c>
    </row>
    <row r="388" spans="2:12">
      <c r="B388" s="2">
        <v>42824</v>
      </c>
      <c r="C388" s="3">
        <v>31.15</v>
      </c>
      <c r="D388" s="3">
        <v>31.3</v>
      </c>
      <c r="E388" s="3">
        <v>30.5</v>
      </c>
      <c r="F388" s="4">
        <v>30.7</v>
      </c>
      <c r="H388" s="8">
        <f t="shared" si="21"/>
        <v>0</v>
      </c>
      <c r="I388" s="8">
        <f t="shared" si="22"/>
        <v>0.25</v>
      </c>
      <c r="K388" s="18">
        <f t="shared" si="23"/>
        <v>62.8571428571428</v>
      </c>
      <c r="L388" s="18">
        <f t="shared" si="24"/>
        <v>57.2769953051643</v>
      </c>
    </row>
    <row r="389" spans="2:12">
      <c r="B389" s="2">
        <v>42823</v>
      </c>
      <c r="C389" s="3">
        <v>30.6</v>
      </c>
      <c r="D389" s="3">
        <v>31.15</v>
      </c>
      <c r="E389" s="3">
        <v>30.6</v>
      </c>
      <c r="F389" s="4">
        <v>30.95</v>
      </c>
      <c r="H389" s="8">
        <f t="shared" ref="H389:H430" si="25">IF(F389&gt;F390,(F389-F390),0)</f>
        <v>0.349999999999998</v>
      </c>
      <c r="I389" s="8">
        <f t="shared" ref="I389:I430" si="26">IF(F389&lt;F390,(F390-F389),0)</f>
        <v>0</v>
      </c>
      <c r="K389" s="18">
        <f t="shared" ref="K389:K430" si="27">SUM(H389:H400)/(SUM(H389:H400)+SUM(I389:I400))*100</f>
        <v>68.8073394495413</v>
      </c>
      <c r="L389" s="18">
        <f t="shared" ref="L389:L430" si="28">SUM(H389:H488)/(SUM(H389:H488)+SUM(I389:I488))*100</f>
        <v>58.6538461538461</v>
      </c>
    </row>
    <row r="390" spans="2:12">
      <c r="B390" s="2">
        <v>42822</v>
      </c>
      <c r="C390" s="3">
        <v>31.15</v>
      </c>
      <c r="D390" s="3">
        <v>31.45</v>
      </c>
      <c r="E390" s="3">
        <v>30.5</v>
      </c>
      <c r="F390" s="4">
        <v>30.6</v>
      </c>
      <c r="H390" s="8">
        <f t="shared" si="25"/>
        <v>0</v>
      </c>
      <c r="I390" s="8">
        <f t="shared" si="26"/>
        <v>0.549999999999997</v>
      </c>
      <c r="K390" s="18">
        <f t="shared" si="27"/>
        <v>62.962962962963</v>
      </c>
      <c r="L390" s="18">
        <f t="shared" si="28"/>
        <v>57.2139303482587</v>
      </c>
    </row>
    <row r="391" spans="2:12">
      <c r="B391" s="2">
        <v>42821</v>
      </c>
      <c r="C391" s="3">
        <v>31.5</v>
      </c>
      <c r="D391" s="3">
        <v>32.7</v>
      </c>
      <c r="E391" s="3">
        <v>30.5</v>
      </c>
      <c r="F391" s="4">
        <v>31.15</v>
      </c>
      <c r="H391" s="8">
        <f t="shared" si="25"/>
        <v>0</v>
      </c>
      <c r="I391" s="8">
        <f t="shared" si="26"/>
        <v>0.650000000000002</v>
      </c>
      <c r="K391" s="18">
        <f t="shared" si="27"/>
        <v>70.1030927835051</v>
      </c>
      <c r="L391" s="18">
        <f t="shared" si="28"/>
        <v>60.5263157894737</v>
      </c>
    </row>
    <row r="392" spans="2:12">
      <c r="B392" s="2">
        <v>42818</v>
      </c>
      <c r="C392" s="3">
        <v>29.85</v>
      </c>
      <c r="D392" s="3">
        <v>32.1</v>
      </c>
      <c r="E392" s="3">
        <v>29.8</v>
      </c>
      <c r="F392" s="4">
        <v>31.8</v>
      </c>
      <c r="H392" s="8">
        <f t="shared" si="25"/>
        <v>2.4</v>
      </c>
      <c r="I392" s="8">
        <f t="shared" si="26"/>
        <v>0</v>
      </c>
      <c r="K392" s="18">
        <f t="shared" si="27"/>
        <v>81.1764705882353</v>
      </c>
      <c r="L392" s="18">
        <f t="shared" si="28"/>
        <v>64.9717514124294</v>
      </c>
    </row>
    <row r="393" spans="2:12">
      <c r="B393" s="2">
        <v>42817</v>
      </c>
      <c r="C393" s="3">
        <v>29.4</v>
      </c>
      <c r="D393" s="3">
        <v>29.45</v>
      </c>
      <c r="E393" s="3">
        <v>29.3</v>
      </c>
      <c r="F393" s="4">
        <v>29.4</v>
      </c>
      <c r="H393" s="8">
        <f t="shared" si="25"/>
        <v>0.149999999999999</v>
      </c>
      <c r="I393" s="8">
        <f t="shared" si="26"/>
        <v>0</v>
      </c>
      <c r="K393" s="18">
        <f t="shared" si="27"/>
        <v>52.4999999999999</v>
      </c>
      <c r="L393" s="18">
        <f t="shared" si="28"/>
        <v>51.937984496124</v>
      </c>
    </row>
    <row r="394" spans="2:12">
      <c r="B394" s="2">
        <v>42816</v>
      </c>
      <c r="C394" s="3">
        <v>29.2</v>
      </c>
      <c r="D394" s="3">
        <v>29.25</v>
      </c>
      <c r="E394" s="3">
        <v>29</v>
      </c>
      <c r="F394" s="4">
        <v>29.25</v>
      </c>
      <c r="H394" s="8">
        <f t="shared" si="25"/>
        <v>0.0500000000000007</v>
      </c>
      <c r="I394" s="8">
        <f t="shared" si="26"/>
        <v>0</v>
      </c>
      <c r="K394" s="18">
        <f t="shared" si="27"/>
        <v>57.7777777777778</v>
      </c>
      <c r="L394" s="18">
        <f t="shared" si="28"/>
        <v>50.7936507936508</v>
      </c>
    </row>
    <row r="395" spans="2:12">
      <c r="B395" s="2">
        <v>42815</v>
      </c>
      <c r="C395" s="3">
        <v>29</v>
      </c>
      <c r="D395" s="3">
        <v>29.4</v>
      </c>
      <c r="E395" s="3">
        <v>29</v>
      </c>
      <c r="F395" s="4">
        <v>29.2</v>
      </c>
      <c r="H395" s="8">
        <f t="shared" si="25"/>
        <v>0.199999999999999</v>
      </c>
      <c r="I395" s="8">
        <f t="shared" si="26"/>
        <v>0</v>
      </c>
      <c r="K395" s="18">
        <f t="shared" si="27"/>
        <v>56.8181818181818</v>
      </c>
      <c r="L395" s="18">
        <f t="shared" si="28"/>
        <v>50.4</v>
      </c>
    </row>
    <row r="396" spans="2:12">
      <c r="B396" s="2">
        <v>42814</v>
      </c>
      <c r="C396" s="3">
        <v>29</v>
      </c>
      <c r="D396" s="3">
        <v>29.2</v>
      </c>
      <c r="E396" s="3">
        <v>29</v>
      </c>
      <c r="F396" s="3">
        <v>29</v>
      </c>
      <c r="H396" s="8">
        <f t="shared" si="25"/>
        <v>0</v>
      </c>
      <c r="I396" s="8">
        <f t="shared" si="26"/>
        <v>0</v>
      </c>
      <c r="K396" s="18">
        <f t="shared" si="27"/>
        <v>54.7619047619047</v>
      </c>
      <c r="L396" s="18">
        <f t="shared" si="28"/>
        <v>48.7603305785124</v>
      </c>
    </row>
    <row r="397" spans="2:12">
      <c r="B397" s="2">
        <v>42811</v>
      </c>
      <c r="C397" s="3">
        <v>29</v>
      </c>
      <c r="D397" s="3">
        <v>29.1</v>
      </c>
      <c r="E397" s="3">
        <v>28.5</v>
      </c>
      <c r="F397" s="4">
        <v>29</v>
      </c>
      <c r="H397" s="8">
        <f t="shared" si="25"/>
        <v>0</v>
      </c>
      <c r="I397" s="8">
        <f t="shared" si="26"/>
        <v>0.5</v>
      </c>
      <c r="K397" s="18">
        <f t="shared" si="27"/>
        <v>53.4883720930232</v>
      </c>
      <c r="L397" s="18">
        <f t="shared" si="28"/>
        <v>48.7603305785124</v>
      </c>
    </row>
    <row r="398" spans="2:12">
      <c r="B398" s="2">
        <v>42810</v>
      </c>
      <c r="C398" s="3">
        <v>29.75</v>
      </c>
      <c r="D398" s="3">
        <v>29.8</v>
      </c>
      <c r="E398" s="3">
        <v>29.4</v>
      </c>
      <c r="F398" s="3">
        <v>29.5</v>
      </c>
      <c r="H398" s="8">
        <f t="shared" si="25"/>
        <v>0</v>
      </c>
      <c r="I398" s="8">
        <f t="shared" si="26"/>
        <v>0</v>
      </c>
      <c r="K398" s="18">
        <f t="shared" si="27"/>
        <v>57.5</v>
      </c>
      <c r="L398" s="18">
        <f t="shared" si="28"/>
        <v>53.1531531531532</v>
      </c>
    </row>
    <row r="399" spans="2:12">
      <c r="B399" s="2">
        <v>42809</v>
      </c>
      <c r="C399" s="3">
        <v>29.45</v>
      </c>
      <c r="D399" s="3">
        <v>29.6</v>
      </c>
      <c r="E399" s="3">
        <v>29.35</v>
      </c>
      <c r="F399" s="4">
        <v>29.5</v>
      </c>
      <c r="H399" s="8">
        <f t="shared" si="25"/>
        <v>0.149999999999999</v>
      </c>
      <c r="I399" s="8">
        <f t="shared" si="26"/>
        <v>0</v>
      </c>
      <c r="K399" s="18">
        <f t="shared" si="27"/>
        <v>57.5</v>
      </c>
      <c r="L399" s="18">
        <f t="shared" si="28"/>
        <v>53.1531531531532</v>
      </c>
    </row>
    <row r="400" spans="2:12">
      <c r="B400" s="2">
        <v>42808</v>
      </c>
      <c r="C400" s="3">
        <v>29</v>
      </c>
      <c r="D400" s="3">
        <v>29.75</v>
      </c>
      <c r="E400" s="3">
        <v>28.9</v>
      </c>
      <c r="F400" s="4">
        <v>29.35</v>
      </c>
      <c r="H400" s="8">
        <f t="shared" si="25"/>
        <v>0.450000000000003</v>
      </c>
      <c r="I400" s="8">
        <f t="shared" si="26"/>
        <v>0</v>
      </c>
      <c r="K400" s="18">
        <f t="shared" si="27"/>
        <v>46.5116279069768</v>
      </c>
      <c r="L400" s="18">
        <f t="shared" si="28"/>
        <v>51.8518518518519</v>
      </c>
    </row>
    <row r="401" spans="2:12">
      <c r="B401" s="2">
        <v>42807</v>
      </c>
      <c r="C401" s="3">
        <v>29.15</v>
      </c>
      <c r="D401" s="3">
        <v>29.15</v>
      </c>
      <c r="E401" s="3">
        <v>28.85</v>
      </c>
      <c r="F401" s="4">
        <v>28.9</v>
      </c>
      <c r="H401" s="8">
        <f t="shared" si="25"/>
        <v>0</v>
      </c>
      <c r="I401" s="8">
        <f t="shared" si="26"/>
        <v>0.300000000000001</v>
      </c>
      <c r="K401" s="18">
        <f t="shared" si="27"/>
        <v>31.4285714285714</v>
      </c>
      <c r="L401" s="18">
        <f t="shared" si="28"/>
        <v>47.4747474747475</v>
      </c>
    </row>
    <row r="402" spans="2:12">
      <c r="B402" s="2">
        <v>42804</v>
      </c>
      <c r="C402" s="3">
        <v>29.3</v>
      </c>
      <c r="D402" s="3">
        <v>29.3</v>
      </c>
      <c r="E402" s="3">
        <v>28.85</v>
      </c>
      <c r="F402" s="3">
        <v>29.2</v>
      </c>
      <c r="H402" s="8">
        <f t="shared" si="25"/>
        <v>0</v>
      </c>
      <c r="I402" s="8">
        <f t="shared" si="26"/>
        <v>0</v>
      </c>
      <c r="K402" s="18">
        <f t="shared" si="27"/>
        <v>52.6315789473684</v>
      </c>
      <c r="L402" s="18">
        <f t="shared" si="28"/>
        <v>50.5376344086022</v>
      </c>
    </row>
    <row r="403" spans="2:12">
      <c r="B403" s="2">
        <v>42803</v>
      </c>
      <c r="C403" s="3">
        <v>29.3</v>
      </c>
      <c r="D403" s="3">
        <v>29.3</v>
      </c>
      <c r="E403" s="3">
        <v>29.05</v>
      </c>
      <c r="F403" s="4">
        <v>29.2</v>
      </c>
      <c r="H403" s="8">
        <f t="shared" si="25"/>
        <v>0.0500000000000007</v>
      </c>
      <c r="I403" s="8">
        <f t="shared" si="26"/>
        <v>0</v>
      </c>
      <c r="K403" s="18">
        <f t="shared" si="27"/>
        <v>59.0909090909091</v>
      </c>
      <c r="L403" s="18">
        <f t="shared" si="28"/>
        <v>50.5376344086022</v>
      </c>
    </row>
    <row r="404" spans="2:12">
      <c r="B404" s="2">
        <v>42802</v>
      </c>
      <c r="C404" s="3">
        <v>29.4</v>
      </c>
      <c r="D404" s="3">
        <v>29.4</v>
      </c>
      <c r="E404" s="3">
        <v>29</v>
      </c>
      <c r="F404" s="4">
        <v>29.15</v>
      </c>
      <c r="H404" s="8">
        <f t="shared" si="25"/>
        <v>0</v>
      </c>
      <c r="I404" s="8">
        <f t="shared" si="26"/>
        <v>0.150000000000002</v>
      </c>
      <c r="K404" s="18">
        <f t="shared" si="27"/>
        <v>58.1395348837209</v>
      </c>
      <c r="L404" s="18">
        <f t="shared" si="28"/>
        <v>50</v>
      </c>
    </row>
    <row r="405" spans="2:12">
      <c r="B405" s="2">
        <v>42801</v>
      </c>
      <c r="C405" s="3">
        <v>29</v>
      </c>
      <c r="D405" s="3">
        <v>29.3</v>
      </c>
      <c r="E405" s="3">
        <v>28.95</v>
      </c>
      <c r="F405" s="4">
        <v>29.3</v>
      </c>
      <c r="H405" s="8">
        <f t="shared" si="25"/>
        <v>0.400000000000002</v>
      </c>
      <c r="I405" s="8">
        <f t="shared" si="26"/>
        <v>0</v>
      </c>
      <c r="K405" s="18">
        <f t="shared" si="27"/>
        <v>64.2857142857143</v>
      </c>
      <c r="L405" s="18">
        <f t="shared" si="28"/>
        <v>51.685393258427</v>
      </c>
    </row>
    <row r="406" spans="2:12">
      <c r="B406" s="2">
        <v>42800</v>
      </c>
      <c r="C406" s="3">
        <v>28.75</v>
      </c>
      <c r="D406" s="3">
        <v>28.95</v>
      </c>
      <c r="E406" s="3">
        <v>28.75</v>
      </c>
      <c r="F406" s="3">
        <v>28.9</v>
      </c>
      <c r="H406" s="8">
        <f t="shared" si="25"/>
        <v>0</v>
      </c>
      <c r="I406" s="8">
        <f t="shared" si="26"/>
        <v>0</v>
      </c>
      <c r="K406" s="18">
        <f t="shared" si="27"/>
        <v>52.7777777777777</v>
      </c>
      <c r="L406" s="18">
        <f t="shared" si="28"/>
        <v>46.9135802469136</v>
      </c>
    </row>
    <row r="407" spans="2:12">
      <c r="B407" s="2">
        <v>42797</v>
      </c>
      <c r="C407" s="3">
        <v>29</v>
      </c>
      <c r="D407" s="3">
        <v>29</v>
      </c>
      <c r="E407" s="3">
        <v>28.8</v>
      </c>
      <c r="F407" s="4">
        <v>28.9</v>
      </c>
      <c r="H407" s="8">
        <f t="shared" si="25"/>
        <v>0.0999999999999979</v>
      </c>
      <c r="I407" s="8">
        <f t="shared" si="26"/>
        <v>0</v>
      </c>
      <c r="K407" s="18">
        <f t="shared" si="27"/>
        <v>47.5</v>
      </c>
      <c r="L407" s="18">
        <f t="shared" si="28"/>
        <v>46.9135802469136</v>
      </c>
    </row>
    <row r="408" spans="2:12">
      <c r="B408" s="2">
        <v>42796</v>
      </c>
      <c r="C408" s="3">
        <v>29.1</v>
      </c>
      <c r="D408" s="3">
        <v>29.15</v>
      </c>
      <c r="E408" s="3">
        <v>28.7</v>
      </c>
      <c r="F408" s="4">
        <v>28.8</v>
      </c>
      <c r="H408" s="8">
        <f t="shared" si="25"/>
        <v>0</v>
      </c>
      <c r="I408" s="8">
        <f t="shared" si="26"/>
        <v>0.0500000000000007</v>
      </c>
      <c r="K408" s="18">
        <f t="shared" si="27"/>
        <v>42.5</v>
      </c>
      <c r="L408" s="18">
        <f t="shared" si="28"/>
        <v>45.5696202531646</v>
      </c>
    </row>
    <row r="409" spans="2:12">
      <c r="B409" s="2">
        <v>42795</v>
      </c>
      <c r="C409" s="3">
        <v>29.25</v>
      </c>
      <c r="D409" s="3">
        <v>29.4</v>
      </c>
      <c r="E409" s="3">
        <v>28.85</v>
      </c>
      <c r="F409" s="4">
        <v>28.85</v>
      </c>
      <c r="H409" s="8">
        <f t="shared" si="25"/>
        <v>0</v>
      </c>
      <c r="I409" s="8">
        <f t="shared" si="26"/>
        <v>0.349999999999998</v>
      </c>
      <c r="K409" s="18">
        <f t="shared" si="27"/>
        <v>46.3414634146342</v>
      </c>
      <c r="L409" s="18">
        <f t="shared" si="28"/>
        <v>46.1538461538462</v>
      </c>
    </row>
    <row r="410" spans="2:12">
      <c r="B410" s="2">
        <v>42790</v>
      </c>
      <c r="C410" s="3">
        <v>29.2</v>
      </c>
      <c r="D410" s="3">
        <v>29.4</v>
      </c>
      <c r="E410" s="3">
        <v>29.2</v>
      </c>
      <c r="F410" s="3">
        <v>29.2</v>
      </c>
      <c r="H410" s="8">
        <f t="shared" si="25"/>
        <v>0</v>
      </c>
      <c r="I410" s="8">
        <f t="shared" si="26"/>
        <v>0</v>
      </c>
      <c r="K410" s="18">
        <f t="shared" si="27"/>
        <v>58.3333333333333</v>
      </c>
      <c r="L410" s="18">
        <f t="shared" si="28"/>
        <v>50.7042253521127</v>
      </c>
    </row>
    <row r="411" spans="2:12">
      <c r="B411" s="2">
        <v>42789</v>
      </c>
      <c r="C411" s="3">
        <v>29.5</v>
      </c>
      <c r="D411" s="3">
        <v>29.6</v>
      </c>
      <c r="E411" s="3">
        <v>29.2</v>
      </c>
      <c r="F411" s="4">
        <v>29.2</v>
      </c>
      <c r="H411" s="8">
        <f t="shared" si="25"/>
        <v>0</v>
      </c>
      <c r="I411" s="8">
        <f t="shared" si="26"/>
        <v>0.300000000000001</v>
      </c>
      <c r="K411" s="18">
        <f t="shared" si="27"/>
        <v>62.5</v>
      </c>
      <c r="L411" s="18">
        <f t="shared" si="28"/>
        <v>50.7042253521127</v>
      </c>
    </row>
    <row r="412" spans="2:12">
      <c r="B412" s="2">
        <v>42788</v>
      </c>
      <c r="C412" s="3">
        <v>29.85</v>
      </c>
      <c r="D412" s="3">
        <v>29.85</v>
      </c>
      <c r="E412" s="3">
        <v>29.45</v>
      </c>
      <c r="F412" s="4">
        <v>29.5</v>
      </c>
      <c r="H412" s="8">
        <f t="shared" si="25"/>
        <v>0</v>
      </c>
      <c r="I412" s="8">
        <f t="shared" si="26"/>
        <v>0.0500000000000007</v>
      </c>
      <c r="K412" s="18">
        <f t="shared" si="27"/>
        <v>71.4285714285713</v>
      </c>
      <c r="L412" s="18">
        <f t="shared" si="28"/>
        <v>55.3846153846154</v>
      </c>
    </row>
    <row r="413" spans="2:12">
      <c r="B413" s="2">
        <v>42787</v>
      </c>
      <c r="C413" s="3">
        <v>29.8</v>
      </c>
      <c r="D413" s="3">
        <v>30.35</v>
      </c>
      <c r="E413" s="3">
        <v>29.4</v>
      </c>
      <c r="F413" s="4">
        <v>29.55</v>
      </c>
      <c r="H413" s="8">
        <f t="shared" si="25"/>
        <v>0.449999999999999</v>
      </c>
      <c r="I413" s="8">
        <f t="shared" si="26"/>
        <v>0</v>
      </c>
      <c r="K413" s="18">
        <f t="shared" si="27"/>
        <v>62.5</v>
      </c>
      <c r="L413" s="18">
        <f t="shared" si="28"/>
        <v>56.25</v>
      </c>
    </row>
    <row r="414" spans="2:12">
      <c r="B414" s="2">
        <v>42786</v>
      </c>
      <c r="C414" s="3">
        <v>28.85</v>
      </c>
      <c r="D414" s="3">
        <v>29.2</v>
      </c>
      <c r="E414" s="3">
        <v>28.8</v>
      </c>
      <c r="F414" s="4">
        <v>29.1</v>
      </c>
      <c r="H414" s="8">
        <f t="shared" si="25"/>
        <v>0.300000000000001</v>
      </c>
      <c r="I414" s="8">
        <f t="shared" si="26"/>
        <v>0</v>
      </c>
      <c r="K414" s="18">
        <f t="shared" si="27"/>
        <v>60.5263157894737</v>
      </c>
      <c r="L414" s="18">
        <f t="shared" si="28"/>
        <v>49.0909090909091</v>
      </c>
    </row>
    <row r="415" spans="2:12">
      <c r="B415" s="2">
        <v>42784</v>
      </c>
      <c r="C415" s="3">
        <v>28.8</v>
      </c>
      <c r="D415" s="3">
        <v>28.9</v>
      </c>
      <c r="E415" s="3">
        <v>28.6</v>
      </c>
      <c r="F415" s="3">
        <v>28.8</v>
      </c>
      <c r="H415" s="8">
        <f t="shared" si="25"/>
        <v>0</v>
      </c>
      <c r="I415" s="8">
        <f t="shared" si="26"/>
        <v>0</v>
      </c>
      <c r="K415" s="18">
        <f t="shared" si="27"/>
        <v>58.3333333333333</v>
      </c>
      <c r="L415" s="18">
        <f t="shared" si="28"/>
        <v>42.8571428571429</v>
      </c>
    </row>
    <row r="416" spans="2:12">
      <c r="B416" s="2">
        <v>42783</v>
      </c>
      <c r="C416" s="3">
        <v>28.9</v>
      </c>
      <c r="D416" s="3">
        <v>28.95</v>
      </c>
      <c r="E416" s="3">
        <v>28.6</v>
      </c>
      <c r="F416" s="4">
        <v>28.8</v>
      </c>
      <c r="H416" s="8">
        <f t="shared" si="25"/>
        <v>0.100000000000001</v>
      </c>
      <c r="I416" s="8">
        <f t="shared" si="26"/>
        <v>0</v>
      </c>
      <c r="K416" s="18">
        <f t="shared" si="27"/>
        <v>51.219512195122</v>
      </c>
      <c r="L416" s="18">
        <f t="shared" si="28"/>
        <v>42.8571428571429</v>
      </c>
    </row>
    <row r="417" spans="2:12">
      <c r="B417" s="2">
        <v>42782</v>
      </c>
      <c r="C417" s="3">
        <v>28.8</v>
      </c>
      <c r="D417" s="3">
        <v>28.8</v>
      </c>
      <c r="E417" s="3">
        <v>28.65</v>
      </c>
      <c r="F417" s="4">
        <v>28.7</v>
      </c>
      <c r="H417" s="8">
        <f t="shared" si="25"/>
        <v>0</v>
      </c>
      <c r="I417" s="8">
        <f t="shared" si="26"/>
        <v>0.100000000000001</v>
      </c>
      <c r="K417" s="18">
        <f t="shared" si="27"/>
        <v>42.2222222222222</v>
      </c>
      <c r="L417" s="18">
        <f t="shared" si="28"/>
        <v>40.4255319148937</v>
      </c>
    </row>
    <row r="418" spans="2:12">
      <c r="B418" s="2">
        <v>42781</v>
      </c>
      <c r="C418" s="3">
        <v>29.05</v>
      </c>
      <c r="D418" s="3">
        <v>29.05</v>
      </c>
      <c r="E418" s="3">
        <v>28.75</v>
      </c>
      <c r="F418" s="4">
        <v>28.8</v>
      </c>
      <c r="H418" s="8">
        <f t="shared" si="25"/>
        <v>0</v>
      </c>
      <c r="I418" s="8">
        <f t="shared" si="26"/>
        <v>0.199999999999999</v>
      </c>
      <c r="K418" s="18">
        <f t="shared" si="27"/>
        <v>42.2222222222223</v>
      </c>
      <c r="L418" s="18">
        <f t="shared" si="28"/>
        <v>42.2222222222223</v>
      </c>
    </row>
    <row r="419" spans="2:12">
      <c r="B419" s="2">
        <v>42780</v>
      </c>
      <c r="C419" s="3">
        <v>29.2</v>
      </c>
      <c r="D419" s="3">
        <v>29.2</v>
      </c>
      <c r="E419" s="3">
        <v>28.85</v>
      </c>
      <c r="F419" s="4">
        <v>29</v>
      </c>
      <c r="H419" s="8">
        <f t="shared" si="25"/>
        <v>0</v>
      </c>
      <c r="I419" s="8">
        <f t="shared" si="26"/>
        <v>0.100000000000001</v>
      </c>
      <c r="K419" s="18">
        <f t="shared" si="27"/>
        <v>46.3414634146342</v>
      </c>
      <c r="L419" s="18">
        <f t="shared" si="28"/>
        <v>46.3414634146342</v>
      </c>
    </row>
    <row r="420" spans="2:12">
      <c r="B420" s="2">
        <v>42779</v>
      </c>
      <c r="C420" s="3">
        <v>29.35</v>
      </c>
      <c r="D420" s="3">
        <v>29.35</v>
      </c>
      <c r="E420" s="3">
        <v>28.85</v>
      </c>
      <c r="F420" s="4">
        <v>29.1</v>
      </c>
      <c r="H420" s="8">
        <f t="shared" si="25"/>
        <v>0.100000000000001</v>
      </c>
      <c r="I420" s="8">
        <f t="shared" si="26"/>
        <v>0</v>
      </c>
      <c r="K420" s="18">
        <f t="shared" si="27"/>
        <v>48.7179487179488</v>
      </c>
      <c r="L420" s="18">
        <f t="shared" si="28"/>
        <v>48.7179487179488</v>
      </c>
    </row>
    <row r="421" spans="2:12">
      <c r="B421" s="2">
        <v>42776</v>
      </c>
      <c r="C421" s="3">
        <v>29.55</v>
      </c>
      <c r="D421" s="3">
        <v>29.7</v>
      </c>
      <c r="E421" s="3">
        <v>29</v>
      </c>
      <c r="F421" s="4">
        <v>29</v>
      </c>
      <c r="H421" s="8">
        <f t="shared" si="25"/>
        <v>0.100000000000001</v>
      </c>
      <c r="I421" s="8">
        <f t="shared" si="26"/>
        <v>0</v>
      </c>
      <c r="K421" s="18">
        <f t="shared" si="27"/>
        <v>45.945945945946</v>
      </c>
      <c r="L421" s="18">
        <f t="shared" si="28"/>
        <v>45.945945945946</v>
      </c>
    </row>
    <row r="422" spans="2:12">
      <c r="B422" s="2">
        <v>42775</v>
      </c>
      <c r="C422" s="3">
        <v>28.75</v>
      </c>
      <c r="D422" s="3">
        <v>29</v>
      </c>
      <c r="E422" s="3">
        <v>28.65</v>
      </c>
      <c r="F422" s="4">
        <v>28.9</v>
      </c>
      <c r="H422" s="8">
        <f t="shared" si="25"/>
        <v>0.199999999999999</v>
      </c>
      <c r="I422" s="8">
        <f t="shared" si="26"/>
        <v>0</v>
      </c>
      <c r="K422" s="18">
        <f t="shared" si="27"/>
        <v>42.8571428571429</v>
      </c>
      <c r="L422" s="18">
        <f t="shared" si="28"/>
        <v>42.8571428571429</v>
      </c>
    </row>
    <row r="423" spans="2:12">
      <c r="B423" s="2">
        <v>42774</v>
      </c>
      <c r="C423" s="3">
        <v>28.9</v>
      </c>
      <c r="D423" s="3">
        <v>28.9</v>
      </c>
      <c r="E423" s="3">
        <v>28.6</v>
      </c>
      <c r="F423" s="4">
        <v>28.7</v>
      </c>
      <c r="H423" s="8">
        <f t="shared" si="25"/>
        <v>0</v>
      </c>
      <c r="I423" s="8">
        <f t="shared" si="26"/>
        <v>0.0500000000000007</v>
      </c>
      <c r="K423" s="18">
        <f t="shared" si="27"/>
        <v>35.483870967742</v>
      </c>
      <c r="L423" s="18">
        <f t="shared" si="28"/>
        <v>35.483870967742</v>
      </c>
    </row>
    <row r="424" spans="2:12">
      <c r="B424" s="2">
        <v>42773</v>
      </c>
      <c r="C424" s="3">
        <v>29.05</v>
      </c>
      <c r="D424" s="3">
        <v>29.1</v>
      </c>
      <c r="E424" s="3">
        <v>28.75</v>
      </c>
      <c r="F424" s="4">
        <v>28.75</v>
      </c>
      <c r="H424" s="8">
        <f t="shared" si="25"/>
        <v>0</v>
      </c>
      <c r="I424" s="8">
        <f t="shared" si="26"/>
        <v>0.300000000000001</v>
      </c>
      <c r="K424" s="18">
        <f t="shared" si="27"/>
        <v>36.6666666666667</v>
      </c>
      <c r="L424" s="18">
        <f t="shared" si="28"/>
        <v>36.6666666666667</v>
      </c>
    </row>
    <row r="425" spans="2:12">
      <c r="B425" s="2">
        <v>42772</v>
      </c>
      <c r="C425" s="3">
        <v>28.9</v>
      </c>
      <c r="D425" s="3">
        <v>29.15</v>
      </c>
      <c r="E425" s="3">
        <v>28.7</v>
      </c>
      <c r="F425" s="4">
        <v>29.05</v>
      </c>
      <c r="H425" s="8">
        <f t="shared" si="25"/>
        <v>0.350000000000001</v>
      </c>
      <c r="I425" s="8">
        <f t="shared" si="26"/>
        <v>0</v>
      </c>
      <c r="K425" s="18">
        <f t="shared" si="27"/>
        <v>45.8333333333334</v>
      </c>
      <c r="L425" s="18">
        <f t="shared" si="28"/>
        <v>45.8333333333334</v>
      </c>
    </row>
    <row r="426" spans="2:12">
      <c r="B426" s="2">
        <v>42769</v>
      </c>
      <c r="C426" s="3">
        <v>28.5</v>
      </c>
      <c r="D426" s="3">
        <v>28.95</v>
      </c>
      <c r="E426" s="3">
        <v>28.5</v>
      </c>
      <c r="F426" s="4">
        <v>28.7</v>
      </c>
      <c r="H426" s="8">
        <f t="shared" si="25"/>
        <v>0.199999999999999</v>
      </c>
      <c r="I426" s="8">
        <f t="shared" si="26"/>
        <v>0</v>
      </c>
      <c r="K426" s="18">
        <f t="shared" si="27"/>
        <v>23.5294117647059</v>
      </c>
      <c r="L426" s="18">
        <f t="shared" si="28"/>
        <v>23.5294117647059</v>
      </c>
    </row>
    <row r="427" spans="2:12">
      <c r="B427" s="2">
        <v>42768</v>
      </c>
      <c r="C427" s="3">
        <v>29</v>
      </c>
      <c r="D427" s="3">
        <v>29</v>
      </c>
      <c r="E427" s="3">
        <v>28.5</v>
      </c>
      <c r="F427" s="4">
        <v>28.5</v>
      </c>
      <c r="H427" s="8">
        <f t="shared" si="25"/>
        <v>0</v>
      </c>
      <c r="I427" s="8">
        <f t="shared" si="26"/>
        <v>0.25</v>
      </c>
      <c r="K427" s="18">
        <f t="shared" si="27"/>
        <v>0</v>
      </c>
      <c r="L427" s="18">
        <f t="shared" si="28"/>
        <v>0</v>
      </c>
    </row>
    <row r="428" spans="2:12">
      <c r="B428" s="2">
        <v>42759</v>
      </c>
      <c r="C428" s="3">
        <v>29.3</v>
      </c>
      <c r="D428" s="3">
        <v>29.3</v>
      </c>
      <c r="E428" s="3">
        <v>28.75</v>
      </c>
      <c r="F428" s="4">
        <v>28.75</v>
      </c>
      <c r="H428" s="8">
        <f t="shared" si="25"/>
        <v>0</v>
      </c>
      <c r="I428" s="8">
        <f t="shared" si="26"/>
        <v>0.300000000000001</v>
      </c>
      <c r="K428" s="18">
        <f t="shared" si="27"/>
        <v>0</v>
      </c>
      <c r="L428" s="18">
        <f t="shared" si="28"/>
        <v>0</v>
      </c>
    </row>
    <row r="429" spans="2:12">
      <c r="B429" s="2">
        <v>42758</v>
      </c>
      <c r="C429" s="3">
        <v>29.4</v>
      </c>
      <c r="D429" s="3">
        <v>29.4</v>
      </c>
      <c r="E429" s="3">
        <v>29</v>
      </c>
      <c r="F429" s="4">
        <v>29.05</v>
      </c>
      <c r="H429" s="8">
        <f t="shared" si="25"/>
        <v>0</v>
      </c>
      <c r="I429" s="8">
        <f t="shared" si="26"/>
        <v>0.0999999999999979</v>
      </c>
      <c r="K429" s="18">
        <f t="shared" si="27"/>
        <v>0</v>
      </c>
      <c r="L429" s="18">
        <f t="shared" si="28"/>
        <v>0</v>
      </c>
    </row>
    <row r="430" spans="2:12">
      <c r="B430" s="2">
        <v>42755</v>
      </c>
      <c r="C430" s="3">
        <v>29.2</v>
      </c>
      <c r="D430" s="3">
        <v>29.3</v>
      </c>
      <c r="E430" s="3">
        <v>29.1</v>
      </c>
      <c r="F430" s="3">
        <v>29.15</v>
      </c>
      <c r="H430" s="8">
        <f t="shared" si="25"/>
        <v>0</v>
      </c>
      <c r="I430" s="8">
        <f t="shared" si="26"/>
        <v>0</v>
      </c>
      <c r="K430" s="18" t="e">
        <f t="shared" si="27"/>
        <v>#DIV/0!</v>
      </c>
      <c r="L430" s="18" t="e">
        <f t="shared" si="28"/>
        <v>#DIV/0!</v>
      </c>
    </row>
    <row r="431" spans="2:6">
      <c r="B431" s="2">
        <v>42754</v>
      </c>
      <c r="C431" s="3">
        <v>29.55</v>
      </c>
      <c r="D431" s="3">
        <v>29.55</v>
      </c>
      <c r="E431" s="3">
        <v>29.15</v>
      </c>
      <c r="F431" s="4">
        <v>29.15</v>
      </c>
    </row>
    <row r="432" spans="2:6">
      <c r="B432" s="2">
        <v>42753</v>
      </c>
      <c r="C432" s="3">
        <v>29.4</v>
      </c>
      <c r="D432" s="3">
        <v>29.95</v>
      </c>
      <c r="E432" s="3">
        <v>29.4</v>
      </c>
      <c r="F432" s="4">
        <v>29.55</v>
      </c>
    </row>
    <row r="433" spans="2:6">
      <c r="B433" s="2">
        <v>42752</v>
      </c>
      <c r="C433" s="3">
        <v>29.25</v>
      </c>
      <c r="D433" s="3">
        <v>29.4</v>
      </c>
      <c r="E433" s="3">
        <v>29.1</v>
      </c>
      <c r="F433" s="4">
        <v>29.2</v>
      </c>
    </row>
    <row r="434" spans="2:6">
      <c r="B434" s="2">
        <v>42751</v>
      </c>
      <c r="C434" s="3">
        <v>29.6</v>
      </c>
      <c r="D434" s="3">
        <v>29.6</v>
      </c>
      <c r="E434" s="3">
        <v>29.2</v>
      </c>
      <c r="F434" s="4">
        <v>29.25</v>
      </c>
    </row>
    <row r="435" spans="2:6">
      <c r="B435" s="2">
        <v>42748</v>
      </c>
      <c r="C435" s="3">
        <v>29.7</v>
      </c>
      <c r="D435" s="3">
        <v>29.9</v>
      </c>
      <c r="E435" s="3">
        <v>29.25</v>
      </c>
      <c r="F435" s="4">
        <v>29.35</v>
      </c>
    </row>
    <row r="436" spans="2:6">
      <c r="B436" s="2">
        <v>42747</v>
      </c>
      <c r="C436" s="3">
        <v>29.35</v>
      </c>
      <c r="D436" s="3">
        <v>29.7</v>
      </c>
      <c r="E436" s="3">
        <v>29.2</v>
      </c>
      <c r="F436" s="4">
        <v>29.55</v>
      </c>
    </row>
    <row r="437" spans="2:6">
      <c r="B437" s="2">
        <v>42746</v>
      </c>
      <c r="C437" s="3">
        <v>29.2</v>
      </c>
      <c r="D437" s="3">
        <v>29.3</v>
      </c>
      <c r="E437" s="3">
        <v>28.95</v>
      </c>
      <c r="F437" s="3">
        <v>29.15</v>
      </c>
    </row>
    <row r="438" spans="2:6">
      <c r="B438" s="2">
        <v>42745</v>
      </c>
      <c r="C438" s="3">
        <v>29.35</v>
      </c>
      <c r="D438" s="3">
        <v>29.4</v>
      </c>
      <c r="E438" s="3">
        <v>28.7</v>
      </c>
      <c r="F438" s="4">
        <v>29.15</v>
      </c>
    </row>
    <row r="439" spans="2:6">
      <c r="B439" s="2">
        <v>42744</v>
      </c>
      <c r="C439" s="3">
        <v>29.75</v>
      </c>
      <c r="D439" s="3">
        <v>29.75</v>
      </c>
      <c r="E439" s="3">
        <v>29.3</v>
      </c>
      <c r="F439" s="4">
        <v>29.35</v>
      </c>
    </row>
    <row r="440" spans="2:6">
      <c r="B440" s="2">
        <v>42741</v>
      </c>
      <c r="C440" s="3">
        <v>29.35</v>
      </c>
      <c r="D440" s="3">
        <v>29.5</v>
      </c>
      <c r="E440" s="3">
        <v>29.35</v>
      </c>
      <c r="F440" s="4">
        <v>29.5</v>
      </c>
    </row>
    <row r="441" spans="2:6">
      <c r="B441" s="2">
        <v>42740</v>
      </c>
      <c r="C441" s="3">
        <v>29.6</v>
      </c>
      <c r="D441" s="3">
        <v>29.6</v>
      </c>
      <c r="E441" s="3">
        <v>29.3</v>
      </c>
      <c r="F441" s="3">
        <v>29.35</v>
      </c>
    </row>
    <row r="442" spans="2:6">
      <c r="B442" s="2">
        <v>42739</v>
      </c>
      <c r="C442" s="3">
        <v>29.6</v>
      </c>
      <c r="D442" s="3">
        <v>29.65</v>
      </c>
      <c r="E442" s="3">
        <v>29.25</v>
      </c>
      <c r="F442" s="4">
        <v>29.35</v>
      </c>
    </row>
  </sheetData>
  <mergeCells count="2">
    <mergeCell ref="H2:I2"/>
    <mergeCell ref="K2:L2"/>
  </mergeCells>
  <hyperlinks>
    <hyperlink ref="C1" r:id="rId2" display="https://www.cnyes.com/twstock/ps_historyprice/6180.ht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42"/>
  <sheetViews>
    <sheetView workbookViewId="0">
      <selection activeCell="I13" sqref="I13"/>
    </sheetView>
  </sheetViews>
  <sheetFormatPr defaultColWidth="9" defaultRowHeight="12.75"/>
  <cols>
    <col min="8" max="10" width="10.625" customWidth="1"/>
    <col min="11" max="11" width="8.25" customWidth="1"/>
    <col min="12" max="13" width="10.625" customWidth="1"/>
  </cols>
  <sheetData>
    <row r="1" spans="2:3">
      <c r="B1" s="8">
        <v>6180</v>
      </c>
      <c r="C1" s="9" t="s">
        <v>1</v>
      </c>
    </row>
    <row r="2" ht="13.5" spans="2:14">
      <c r="B2" s="8" t="s">
        <v>0</v>
      </c>
      <c r="C2" s="8"/>
      <c r="D2" s="8"/>
      <c r="E2" s="8"/>
      <c r="F2" s="8"/>
      <c r="H2" s="11" t="s">
        <v>47</v>
      </c>
      <c r="I2" s="11"/>
      <c r="J2" s="15"/>
      <c r="L2" s="11" t="s">
        <v>48</v>
      </c>
      <c r="M2" s="11"/>
      <c r="N2" s="15"/>
    </row>
    <row r="3" ht="13.5" spans="2:14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H3" s="17" t="s">
        <v>49</v>
      </c>
      <c r="I3" s="17" t="s">
        <v>50</v>
      </c>
      <c r="J3" s="17" t="s">
        <v>51</v>
      </c>
      <c r="L3" s="17" t="s">
        <v>52</v>
      </c>
      <c r="M3" s="17" t="s">
        <v>53</v>
      </c>
      <c r="N3" s="17" t="s">
        <v>54</v>
      </c>
    </row>
    <row r="4" spans="2:14">
      <c r="B4" s="2">
        <v>43390</v>
      </c>
      <c r="C4" s="3">
        <v>57.5</v>
      </c>
      <c r="D4" s="3">
        <v>57.7</v>
      </c>
      <c r="E4" s="3">
        <v>56.6</v>
      </c>
      <c r="F4" s="4">
        <v>56.7</v>
      </c>
      <c r="H4" s="18">
        <f>(D4+E4+F4*2)/4</f>
        <v>56.925</v>
      </c>
      <c r="I4" s="18">
        <f>I5+(2/(1+12))*(H4-I5)</f>
        <v>60.4442456808369</v>
      </c>
      <c r="J4" s="18">
        <f>J5+(2/(1+26))*(H4-J5)</f>
        <v>63.9597507165943</v>
      </c>
      <c r="L4" s="19">
        <f>I4-J4</f>
        <v>-3.51550503575745</v>
      </c>
      <c r="M4" s="19">
        <f>M5+(2/(1+9))*(L4-M5)</f>
        <v>-2.37846158000853</v>
      </c>
      <c r="N4" s="20">
        <f>L4-M4</f>
        <v>-1.13704345574892</v>
      </c>
    </row>
    <row r="5" spans="2:14">
      <c r="B5" s="2">
        <v>43389</v>
      </c>
      <c r="C5" s="3">
        <v>55</v>
      </c>
      <c r="D5" s="3">
        <v>56.9</v>
      </c>
      <c r="E5" s="3">
        <v>55</v>
      </c>
      <c r="F5" s="4">
        <v>55.7</v>
      </c>
      <c r="H5" s="18">
        <f t="shared" ref="H5:H68" si="0">(D5+E5+F5*2)/4</f>
        <v>55.825</v>
      </c>
      <c r="I5" s="18">
        <f t="shared" ref="I5:I68" si="1">I6+(2/(1+12))*(H5-I6)</f>
        <v>61.0841085318981</v>
      </c>
      <c r="J5" s="18">
        <f t="shared" ref="J5:J68" si="2">J6+(2/(1+26))*(H5-J6)</f>
        <v>64.5225307739218</v>
      </c>
      <c r="L5" s="19">
        <f t="shared" ref="L5:L68" si="3">I5-J5</f>
        <v>-3.43842224202375</v>
      </c>
      <c r="M5" s="19">
        <f t="shared" ref="M5:M68" si="4">M6+(2/(1+9))*(L5-M6)</f>
        <v>-2.0942007160713</v>
      </c>
      <c r="N5" s="20">
        <f t="shared" ref="N5:N68" si="5">L5-M5</f>
        <v>-1.34422152595245</v>
      </c>
    </row>
    <row r="6" spans="2:14">
      <c r="B6" s="2">
        <v>43388</v>
      </c>
      <c r="C6" s="3">
        <v>54.6</v>
      </c>
      <c r="D6" s="3">
        <v>55.8</v>
      </c>
      <c r="E6" s="3">
        <v>53.5</v>
      </c>
      <c r="F6" s="4">
        <v>54.5</v>
      </c>
      <c r="H6" s="18">
        <f t="shared" si="0"/>
        <v>54.575</v>
      </c>
      <c r="I6" s="18">
        <f t="shared" si="1"/>
        <v>62.0403100831523</v>
      </c>
      <c r="J6" s="18">
        <f t="shared" si="2"/>
        <v>65.2183332358356</v>
      </c>
      <c r="L6" s="19">
        <f t="shared" si="3"/>
        <v>-3.17802315268329</v>
      </c>
      <c r="M6" s="19">
        <f t="shared" si="4"/>
        <v>-1.75814533458319</v>
      </c>
      <c r="N6" s="20">
        <f t="shared" si="5"/>
        <v>-1.41987781810011</v>
      </c>
    </row>
    <row r="7" spans="2:14">
      <c r="B7" s="2">
        <v>43385</v>
      </c>
      <c r="C7" s="3">
        <v>52.5</v>
      </c>
      <c r="D7" s="3">
        <v>54.9</v>
      </c>
      <c r="E7" s="3">
        <v>52</v>
      </c>
      <c r="F7" s="4">
        <v>54.2</v>
      </c>
      <c r="H7" s="18">
        <f t="shared" si="0"/>
        <v>53.825</v>
      </c>
      <c r="I7" s="18">
        <f t="shared" si="1"/>
        <v>63.39763918918</v>
      </c>
      <c r="J7" s="18">
        <f t="shared" si="2"/>
        <v>66.0697998947024</v>
      </c>
      <c r="L7" s="19">
        <f t="shared" si="3"/>
        <v>-2.67216070552244</v>
      </c>
      <c r="M7" s="19">
        <f t="shared" si="4"/>
        <v>-1.40317588005816</v>
      </c>
      <c r="N7" s="20">
        <f t="shared" si="5"/>
        <v>-1.26898482546428</v>
      </c>
    </row>
    <row r="8" spans="2:14">
      <c r="B8" s="2">
        <v>43384</v>
      </c>
      <c r="C8" s="3">
        <v>57.7</v>
      </c>
      <c r="D8" s="3">
        <v>58.9</v>
      </c>
      <c r="E8" s="3">
        <v>57.7</v>
      </c>
      <c r="F8" s="4">
        <v>57.7</v>
      </c>
      <c r="H8" s="18">
        <f t="shared" si="0"/>
        <v>58</v>
      </c>
      <c r="I8" s="18">
        <f t="shared" si="1"/>
        <v>65.1381190417582</v>
      </c>
      <c r="J8" s="18">
        <f t="shared" si="2"/>
        <v>67.0493838862786</v>
      </c>
      <c r="L8" s="19">
        <f t="shared" si="3"/>
        <v>-1.91126484452046</v>
      </c>
      <c r="M8" s="19">
        <f t="shared" si="4"/>
        <v>-1.08592967369209</v>
      </c>
      <c r="N8" s="20">
        <f t="shared" si="5"/>
        <v>-0.825335170828369</v>
      </c>
    </row>
    <row r="9" spans="2:14">
      <c r="B9" s="2">
        <v>43382</v>
      </c>
      <c r="C9" s="3">
        <v>62.6</v>
      </c>
      <c r="D9" s="3">
        <v>65.3</v>
      </c>
      <c r="E9" s="3">
        <v>61.8</v>
      </c>
      <c r="F9" s="4">
        <v>64.1</v>
      </c>
      <c r="H9" s="18">
        <f t="shared" si="0"/>
        <v>63.825</v>
      </c>
      <c r="I9" s="18">
        <f t="shared" si="1"/>
        <v>66.4359588675324</v>
      </c>
      <c r="J9" s="18">
        <f t="shared" si="2"/>
        <v>67.7733345971809</v>
      </c>
      <c r="L9" s="19">
        <f t="shared" si="3"/>
        <v>-1.33737572964853</v>
      </c>
      <c r="M9" s="19">
        <f t="shared" si="4"/>
        <v>-0.879595880984999</v>
      </c>
      <c r="N9" s="20">
        <f t="shared" si="5"/>
        <v>-0.457779848663529</v>
      </c>
    </row>
    <row r="10" spans="2:14">
      <c r="B10" s="2">
        <v>43381</v>
      </c>
      <c r="C10" s="3">
        <v>62</v>
      </c>
      <c r="D10" s="3">
        <v>63.2</v>
      </c>
      <c r="E10" s="3">
        <v>61</v>
      </c>
      <c r="F10" s="3">
        <v>62.8</v>
      </c>
      <c r="H10" s="18">
        <f t="shared" si="0"/>
        <v>62.45</v>
      </c>
      <c r="I10" s="18">
        <f t="shared" si="1"/>
        <v>66.9106786616292</v>
      </c>
      <c r="J10" s="18">
        <f t="shared" si="2"/>
        <v>68.0892013649554</v>
      </c>
      <c r="L10" s="19">
        <f t="shared" si="3"/>
        <v>-1.17852270332619</v>
      </c>
      <c r="M10" s="19">
        <f t="shared" si="4"/>
        <v>-0.765150918819116</v>
      </c>
      <c r="N10" s="20">
        <f t="shared" si="5"/>
        <v>-0.413371784507078</v>
      </c>
    </row>
    <row r="11" spans="2:14">
      <c r="B11" s="2">
        <v>43378</v>
      </c>
      <c r="C11" s="3">
        <v>66.7</v>
      </c>
      <c r="D11" s="3">
        <v>67</v>
      </c>
      <c r="E11" s="3">
        <v>62</v>
      </c>
      <c r="F11" s="4">
        <v>62.8</v>
      </c>
      <c r="H11" s="18">
        <f t="shared" si="0"/>
        <v>63.65</v>
      </c>
      <c r="I11" s="18">
        <f t="shared" si="1"/>
        <v>67.7217111455618</v>
      </c>
      <c r="J11" s="18">
        <f t="shared" si="2"/>
        <v>68.5403374741518</v>
      </c>
      <c r="L11" s="19">
        <f t="shared" si="3"/>
        <v>-0.818626328590042</v>
      </c>
      <c r="M11" s="19">
        <f t="shared" si="4"/>
        <v>-0.661807972692347</v>
      </c>
      <c r="N11" s="20">
        <f t="shared" si="5"/>
        <v>-0.156818355897696</v>
      </c>
    </row>
    <row r="12" spans="2:14">
      <c r="B12" s="2">
        <v>43377</v>
      </c>
      <c r="C12" s="3">
        <v>68.2</v>
      </c>
      <c r="D12" s="3">
        <v>68.5</v>
      </c>
      <c r="E12" s="3">
        <v>66.8</v>
      </c>
      <c r="F12" s="4">
        <v>67</v>
      </c>
      <c r="H12" s="18">
        <f t="shared" si="0"/>
        <v>67.325</v>
      </c>
      <c r="I12" s="18">
        <f t="shared" si="1"/>
        <v>68.4620222629366</v>
      </c>
      <c r="J12" s="18">
        <f t="shared" si="2"/>
        <v>68.9315644720839</v>
      </c>
      <c r="L12" s="19">
        <f t="shared" si="3"/>
        <v>-0.469542209147306</v>
      </c>
      <c r="M12" s="19">
        <f t="shared" si="4"/>
        <v>-0.622603383717923</v>
      </c>
      <c r="N12" s="20">
        <f t="shared" si="5"/>
        <v>0.153061174570617</v>
      </c>
    </row>
    <row r="13" spans="2:14">
      <c r="B13" s="2">
        <v>43376</v>
      </c>
      <c r="C13" s="3">
        <v>69</v>
      </c>
      <c r="D13" s="3">
        <v>69.1</v>
      </c>
      <c r="E13" s="3">
        <v>67.8</v>
      </c>
      <c r="F13" s="4">
        <v>67.9</v>
      </c>
      <c r="H13" s="18">
        <f t="shared" si="0"/>
        <v>68.175</v>
      </c>
      <c r="I13" s="18">
        <f t="shared" si="1"/>
        <v>68.6687535834706</v>
      </c>
      <c r="J13" s="18">
        <f t="shared" si="2"/>
        <v>69.0600896298507</v>
      </c>
      <c r="L13" s="19">
        <f t="shared" si="3"/>
        <v>-0.39133604638009</v>
      </c>
      <c r="M13" s="19">
        <f t="shared" si="4"/>
        <v>-0.660868677360577</v>
      </c>
      <c r="N13" s="20">
        <f t="shared" si="5"/>
        <v>0.269532630980487</v>
      </c>
    </row>
    <row r="14" spans="2:14">
      <c r="B14" s="2">
        <v>43375</v>
      </c>
      <c r="C14" s="3">
        <v>69.4</v>
      </c>
      <c r="D14" s="3">
        <v>69.8</v>
      </c>
      <c r="E14" s="3">
        <v>68.5</v>
      </c>
      <c r="F14" s="4">
        <v>68.5</v>
      </c>
      <c r="H14" s="18">
        <f t="shared" si="0"/>
        <v>68.825</v>
      </c>
      <c r="I14" s="18">
        <f t="shared" si="1"/>
        <v>68.7585269622834</v>
      </c>
      <c r="J14" s="18">
        <f t="shared" si="2"/>
        <v>69.1308968002387</v>
      </c>
      <c r="L14" s="19">
        <f t="shared" si="3"/>
        <v>-0.372369837955318</v>
      </c>
      <c r="M14" s="19">
        <f t="shared" si="4"/>
        <v>-0.728251835105699</v>
      </c>
      <c r="N14" s="20">
        <f t="shared" si="5"/>
        <v>0.35588199715038</v>
      </c>
    </row>
    <row r="15" spans="2:14">
      <c r="B15" s="2">
        <v>43374</v>
      </c>
      <c r="C15" s="3">
        <v>69.4</v>
      </c>
      <c r="D15" s="3">
        <v>69.8</v>
      </c>
      <c r="E15" s="3">
        <v>68.9</v>
      </c>
      <c r="F15" s="4">
        <v>69.1</v>
      </c>
      <c r="H15" s="18">
        <f t="shared" si="0"/>
        <v>69.225</v>
      </c>
      <c r="I15" s="18">
        <f t="shared" si="1"/>
        <v>68.7464409554258</v>
      </c>
      <c r="J15" s="18">
        <f t="shared" si="2"/>
        <v>69.1553685442578</v>
      </c>
      <c r="L15" s="19">
        <f t="shared" si="3"/>
        <v>-0.408927588831986</v>
      </c>
      <c r="M15" s="19">
        <f t="shared" si="4"/>
        <v>-0.817222334393294</v>
      </c>
      <c r="N15" s="20">
        <f t="shared" si="5"/>
        <v>0.408294745561308</v>
      </c>
    </row>
    <row r="16" spans="2:14">
      <c r="B16" s="2">
        <v>43371</v>
      </c>
      <c r="C16" s="3">
        <v>70</v>
      </c>
      <c r="D16" s="3">
        <v>71</v>
      </c>
      <c r="E16" s="3">
        <v>69.1</v>
      </c>
      <c r="F16" s="4">
        <v>69.4</v>
      </c>
      <c r="H16" s="18">
        <f t="shared" si="0"/>
        <v>69.725</v>
      </c>
      <c r="I16" s="18">
        <f t="shared" si="1"/>
        <v>68.6594302200487</v>
      </c>
      <c r="J16" s="18">
        <f t="shared" si="2"/>
        <v>69.1497980277984</v>
      </c>
      <c r="L16" s="19">
        <f t="shared" si="3"/>
        <v>-0.490367807749735</v>
      </c>
      <c r="M16" s="19">
        <f t="shared" si="4"/>
        <v>-0.91929602078362</v>
      </c>
      <c r="N16" s="20">
        <f t="shared" si="5"/>
        <v>0.428928213033886</v>
      </c>
    </row>
    <row r="17" spans="2:14">
      <c r="B17" s="2">
        <v>43370</v>
      </c>
      <c r="C17" s="3">
        <v>69.4</v>
      </c>
      <c r="D17" s="3">
        <v>71.6</v>
      </c>
      <c r="E17" s="3">
        <v>69.2</v>
      </c>
      <c r="F17" s="4">
        <v>69.8</v>
      </c>
      <c r="H17" s="18">
        <f t="shared" si="0"/>
        <v>70.1</v>
      </c>
      <c r="I17" s="18">
        <f t="shared" si="1"/>
        <v>68.4656902600575</v>
      </c>
      <c r="J17" s="18">
        <f t="shared" si="2"/>
        <v>69.1037818700223</v>
      </c>
      <c r="L17" s="19">
        <f t="shared" si="3"/>
        <v>-0.638091609964761</v>
      </c>
      <c r="M17" s="19">
        <f t="shared" si="4"/>
        <v>-1.02652807404209</v>
      </c>
      <c r="N17" s="20">
        <f t="shared" si="5"/>
        <v>0.388436464077331</v>
      </c>
    </row>
    <row r="18" spans="2:14">
      <c r="B18" s="2">
        <v>43369</v>
      </c>
      <c r="C18" s="3">
        <v>68</v>
      </c>
      <c r="D18" s="3">
        <v>69.2</v>
      </c>
      <c r="E18" s="3">
        <v>67.4</v>
      </c>
      <c r="F18" s="4">
        <v>69</v>
      </c>
      <c r="H18" s="18">
        <f t="shared" si="0"/>
        <v>68.65</v>
      </c>
      <c r="I18" s="18">
        <f t="shared" si="1"/>
        <v>68.1685430346135</v>
      </c>
      <c r="J18" s="18">
        <f t="shared" si="2"/>
        <v>69.0240844196241</v>
      </c>
      <c r="L18" s="19">
        <f t="shared" si="3"/>
        <v>-0.855541385010625</v>
      </c>
      <c r="M18" s="19">
        <f t="shared" si="4"/>
        <v>-1.12363719006142</v>
      </c>
      <c r="N18" s="20">
        <f t="shared" si="5"/>
        <v>0.2680958050508</v>
      </c>
    </row>
    <row r="19" spans="2:14">
      <c r="B19" s="2">
        <v>43368</v>
      </c>
      <c r="C19" s="3">
        <v>67.6</v>
      </c>
      <c r="D19" s="3">
        <v>69.9</v>
      </c>
      <c r="E19" s="3">
        <v>67</v>
      </c>
      <c r="F19" s="4">
        <v>68</v>
      </c>
      <c r="H19" s="18">
        <f t="shared" si="0"/>
        <v>68.225</v>
      </c>
      <c r="I19" s="18">
        <f t="shared" si="1"/>
        <v>68.0810054045432</v>
      </c>
      <c r="J19" s="18">
        <f t="shared" si="2"/>
        <v>69.054011173194</v>
      </c>
      <c r="L19" s="19">
        <f t="shared" si="3"/>
        <v>-0.973005768650822</v>
      </c>
      <c r="M19" s="19">
        <f t="shared" si="4"/>
        <v>-1.19066114132412</v>
      </c>
      <c r="N19" s="20">
        <f t="shared" si="5"/>
        <v>0.217655372673303</v>
      </c>
    </row>
    <row r="20" spans="2:14">
      <c r="B20" s="2">
        <v>43364</v>
      </c>
      <c r="C20" s="3">
        <v>68.2</v>
      </c>
      <c r="D20" s="3">
        <v>68.2</v>
      </c>
      <c r="E20" s="3">
        <v>67.4</v>
      </c>
      <c r="F20" s="4">
        <v>67.5</v>
      </c>
      <c r="H20" s="18">
        <f t="shared" si="0"/>
        <v>67.65</v>
      </c>
      <c r="I20" s="18">
        <f t="shared" si="1"/>
        <v>68.0548245690056</v>
      </c>
      <c r="J20" s="18">
        <f t="shared" si="2"/>
        <v>69.1203320670495</v>
      </c>
      <c r="L20" s="19">
        <f t="shared" si="3"/>
        <v>-1.06550749804394</v>
      </c>
      <c r="M20" s="19">
        <f t="shared" si="4"/>
        <v>-1.24507498449245</v>
      </c>
      <c r="N20" s="20">
        <f t="shared" si="5"/>
        <v>0.179567486448508</v>
      </c>
    </row>
    <row r="21" spans="2:14">
      <c r="B21" s="2">
        <v>43363</v>
      </c>
      <c r="C21" s="3">
        <v>69.3</v>
      </c>
      <c r="D21" s="3">
        <v>69.6</v>
      </c>
      <c r="E21" s="3">
        <v>67</v>
      </c>
      <c r="F21" s="4">
        <v>67.3</v>
      </c>
      <c r="H21" s="18">
        <f t="shared" si="0"/>
        <v>67.8</v>
      </c>
      <c r="I21" s="18">
        <f t="shared" si="1"/>
        <v>68.1284290360975</v>
      </c>
      <c r="J21" s="18">
        <f t="shared" si="2"/>
        <v>69.2379586324135</v>
      </c>
      <c r="L21" s="19">
        <f t="shared" si="3"/>
        <v>-1.10952959631598</v>
      </c>
      <c r="M21" s="19">
        <f t="shared" si="4"/>
        <v>-1.28996685610458</v>
      </c>
      <c r="N21" s="20">
        <f t="shared" si="5"/>
        <v>0.180437259788597</v>
      </c>
    </row>
    <row r="22" spans="2:14">
      <c r="B22" s="2">
        <v>43362</v>
      </c>
      <c r="C22" s="3">
        <v>68.4</v>
      </c>
      <c r="D22" s="3">
        <v>69.3</v>
      </c>
      <c r="E22" s="3">
        <v>67.9</v>
      </c>
      <c r="F22" s="4">
        <v>69</v>
      </c>
      <c r="H22" s="18">
        <f t="shared" si="0"/>
        <v>68.8</v>
      </c>
      <c r="I22" s="18">
        <f t="shared" si="1"/>
        <v>68.1881434062971</v>
      </c>
      <c r="J22" s="18">
        <f t="shared" si="2"/>
        <v>69.3529953230066</v>
      </c>
      <c r="L22" s="19">
        <f t="shared" si="3"/>
        <v>-1.16485191670951</v>
      </c>
      <c r="M22" s="19">
        <f t="shared" si="4"/>
        <v>-1.33507617105173</v>
      </c>
      <c r="N22" s="20">
        <f t="shared" si="5"/>
        <v>0.170224254342218</v>
      </c>
    </row>
    <row r="23" spans="2:14">
      <c r="B23" s="2">
        <v>43361</v>
      </c>
      <c r="C23" s="3">
        <v>68.3</v>
      </c>
      <c r="D23" s="3">
        <v>68.9</v>
      </c>
      <c r="E23" s="3">
        <v>67.6</v>
      </c>
      <c r="F23" s="4">
        <v>68.2</v>
      </c>
      <c r="H23" s="18">
        <f t="shared" si="0"/>
        <v>68.225</v>
      </c>
      <c r="I23" s="18">
        <f t="shared" si="1"/>
        <v>68.0768967528965</v>
      </c>
      <c r="J23" s="18">
        <f t="shared" si="2"/>
        <v>69.3972349488471</v>
      </c>
      <c r="L23" s="19">
        <f t="shared" si="3"/>
        <v>-1.32033819595057</v>
      </c>
      <c r="M23" s="19">
        <f t="shared" si="4"/>
        <v>-1.37763223463728</v>
      </c>
      <c r="N23" s="20">
        <f t="shared" si="5"/>
        <v>0.057294038686712</v>
      </c>
    </row>
    <row r="24" spans="2:14">
      <c r="B24" s="2">
        <v>43360</v>
      </c>
      <c r="C24" s="3">
        <v>69</v>
      </c>
      <c r="D24" s="3">
        <v>70.5</v>
      </c>
      <c r="E24" s="3">
        <v>68.7</v>
      </c>
      <c r="F24" s="4">
        <v>68.8</v>
      </c>
      <c r="H24" s="18">
        <f t="shared" si="0"/>
        <v>69.2</v>
      </c>
      <c r="I24" s="18">
        <f t="shared" si="1"/>
        <v>68.0499688897868</v>
      </c>
      <c r="J24" s="18">
        <f t="shared" si="2"/>
        <v>69.4910137447549</v>
      </c>
      <c r="L24" s="19">
        <f t="shared" si="3"/>
        <v>-1.44104485496806</v>
      </c>
      <c r="M24" s="19">
        <f t="shared" si="4"/>
        <v>-1.39195574430896</v>
      </c>
      <c r="N24" s="20">
        <f t="shared" si="5"/>
        <v>-0.049089110659096</v>
      </c>
    </row>
    <row r="25" spans="2:14">
      <c r="B25" s="2">
        <v>43357</v>
      </c>
      <c r="C25" s="3">
        <v>66</v>
      </c>
      <c r="D25" s="3">
        <v>69.3</v>
      </c>
      <c r="E25" s="3">
        <v>66</v>
      </c>
      <c r="F25" s="4">
        <v>68.7</v>
      </c>
      <c r="H25" s="18">
        <f t="shared" si="0"/>
        <v>68.175</v>
      </c>
      <c r="I25" s="18">
        <f t="shared" si="1"/>
        <v>67.8408723242935</v>
      </c>
      <c r="J25" s="18">
        <f t="shared" si="2"/>
        <v>69.5142948443353</v>
      </c>
      <c r="L25" s="19">
        <f t="shared" si="3"/>
        <v>-1.67342252004174</v>
      </c>
      <c r="M25" s="19">
        <f t="shared" si="4"/>
        <v>-1.37968346664419</v>
      </c>
      <c r="N25" s="20">
        <f t="shared" si="5"/>
        <v>-0.293739053397555</v>
      </c>
    </row>
    <row r="26" spans="2:14">
      <c r="B26" s="2">
        <v>43356</v>
      </c>
      <c r="C26" s="3">
        <v>66</v>
      </c>
      <c r="D26" s="3">
        <v>66.8</v>
      </c>
      <c r="E26" s="3">
        <v>65.3</v>
      </c>
      <c r="F26" s="4">
        <v>65.5</v>
      </c>
      <c r="H26" s="18">
        <f t="shared" si="0"/>
        <v>65.775</v>
      </c>
      <c r="I26" s="18">
        <f t="shared" si="1"/>
        <v>67.7801218378014</v>
      </c>
      <c r="J26" s="18">
        <f t="shared" si="2"/>
        <v>69.6214384318821</v>
      </c>
      <c r="L26" s="19">
        <f t="shared" si="3"/>
        <v>-1.84131659408064</v>
      </c>
      <c r="M26" s="19">
        <f t="shared" si="4"/>
        <v>-1.3062487032948</v>
      </c>
      <c r="N26" s="20">
        <f t="shared" si="5"/>
        <v>-0.535067890785842</v>
      </c>
    </row>
    <row r="27" spans="2:14">
      <c r="B27" s="2">
        <v>43355</v>
      </c>
      <c r="C27" s="3">
        <v>66.4</v>
      </c>
      <c r="D27" s="3">
        <v>66.7</v>
      </c>
      <c r="E27" s="3">
        <v>64</v>
      </c>
      <c r="F27" s="4">
        <v>66</v>
      </c>
      <c r="H27" s="18">
        <f t="shared" si="0"/>
        <v>65.675</v>
      </c>
      <c r="I27" s="18">
        <f t="shared" si="1"/>
        <v>68.1446894446744</v>
      </c>
      <c r="J27" s="18">
        <f t="shared" si="2"/>
        <v>69.9291535064326</v>
      </c>
      <c r="L27" s="19">
        <f t="shared" si="3"/>
        <v>-1.78446406175821</v>
      </c>
      <c r="M27" s="19">
        <f t="shared" si="4"/>
        <v>-1.17248173059834</v>
      </c>
      <c r="N27" s="20">
        <f t="shared" si="5"/>
        <v>-0.611982331159879</v>
      </c>
    </row>
    <row r="28" spans="2:14">
      <c r="B28" s="2">
        <v>43354</v>
      </c>
      <c r="C28" s="3">
        <v>65.9</v>
      </c>
      <c r="D28" s="3">
        <v>66.8</v>
      </c>
      <c r="E28" s="3">
        <v>65</v>
      </c>
      <c r="F28" s="4">
        <v>66.8</v>
      </c>
      <c r="H28" s="18">
        <f t="shared" si="0"/>
        <v>66.35</v>
      </c>
      <c r="I28" s="18">
        <f t="shared" si="1"/>
        <v>68.5937238891607</v>
      </c>
      <c r="J28" s="18">
        <f t="shared" si="2"/>
        <v>70.2694857869472</v>
      </c>
      <c r="L28" s="19">
        <f t="shared" si="3"/>
        <v>-1.67576189778657</v>
      </c>
      <c r="M28" s="19">
        <f t="shared" si="4"/>
        <v>-1.01948614780837</v>
      </c>
      <c r="N28" s="20">
        <f t="shared" si="5"/>
        <v>-0.656275749978206</v>
      </c>
    </row>
    <row r="29" spans="2:14">
      <c r="B29" s="2">
        <v>43353</v>
      </c>
      <c r="C29" s="3">
        <v>67.8</v>
      </c>
      <c r="D29" s="3">
        <v>68.1</v>
      </c>
      <c r="E29" s="3">
        <v>64.5</v>
      </c>
      <c r="F29" s="4">
        <v>65</v>
      </c>
      <c r="H29" s="18">
        <f t="shared" si="0"/>
        <v>65.65</v>
      </c>
      <c r="I29" s="18">
        <f t="shared" si="1"/>
        <v>69.0016736871899</v>
      </c>
      <c r="J29" s="18">
        <f t="shared" si="2"/>
        <v>70.583044649903</v>
      </c>
      <c r="L29" s="19">
        <f t="shared" si="3"/>
        <v>-1.58137096271315</v>
      </c>
      <c r="M29" s="19">
        <f t="shared" si="4"/>
        <v>-0.855417210313815</v>
      </c>
      <c r="N29" s="20">
        <f t="shared" si="5"/>
        <v>-0.725953752399337</v>
      </c>
    </row>
    <row r="30" spans="2:14">
      <c r="B30" s="2">
        <v>43350</v>
      </c>
      <c r="C30" s="3">
        <v>67.5</v>
      </c>
      <c r="D30" s="3">
        <v>68</v>
      </c>
      <c r="E30" s="3">
        <v>65.6</v>
      </c>
      <c r="F30" s="4">
        <v>66.6</v>
      </c>
      <c r="H30" s="18">
        <f t="shared" si="0"/>
        <v>66.7</v>
      </c>
      <c r="I30" s="18">
        <f t="shared" si="1"/>
        <v>69.6110689030426</v>
      </c>
      <c r="J30" s="18">
        <f t="shared" si="2"/>
        <v>70.9776882218953</v>
      </c>
      <c r="L30" s="19">
        <f t="shared" si="3"/>
        <v>-1.3666193188527</v>
      </c>
      <c r="M30" s="19">
        <f t="shared" si="4"/>
        <v>-0.673928772213981</v>
      </c>
      <c r="N30" s="20">
        <f t="shared" si="5"/>
        <v>-0.692690546638718</v>
      </c>
    </row>
    <row r="31" spans="2:14">
      <c r="B31" s="2">
        <v>43349</v>
      </c>
      <c r="C31" s="3">
        <v>67.6</v>
      </c>
      <c r="D31" s="3">
        <v>68.6</v>
      </c>
      <c r="E31" s="3">
        <v>67.3</v>
      </c>
      <c r="F31" s="4">
        <v>68.1</v>
      </c>
      <c r="H31" s="18">
        <f t="shared" si="0"/>
        <v>68.025</v>
      </c>
      <c r="I31" s="18">
        <f t="shared" si="1"/>
        <v>70.1403541581412</v>
      </c>
      <c r="J31" s="18">
        <f t="shared" si="2"/>
        <v>71.3199032796469</v>
      </c>
      <c r="L31" s="19">
        <f t="shared" si="3"/>
        <v>-1.17954912150567</v>
      </c>
      <c r="M31" s="19">
        <f t="shared" si="4"/>
        <v>-0.500756135554301</v>
      </c>
      <c r="N31" s="20">
        <f t="shared" si="5"/>
        <v>-0.678792985951372</v>
      </c>
    </row>
    <row r="32" spans="2:14">
      <c r="B32" s="2">
        <v>43348</v>
      </c>
      <c r="C32" s="3">
        <v>68.7</v>
      </c>
      <c r="D32" s="3">
        <v>68.7</v>
      </c>
      <c r="E32" s="3">
        <v>67.6</v>
      </c>
      <c r="F32" s="4">
        <v>67.6</v>
      </c>
      <c r="H32" s="18">
        <f t="shared" si="0"/>
        <v>67.875</v>
      </c>
      <c r="I32" s="18">
        <f t="shared" si="1"/>
        <v>70.524964005076</v>
      </c>
      <c r="J32" s="18">
        <f t="shared" si="2"/>
        <v>71.5834955420187</v>
      </c>
      <c r="L32" s="19">
        <f t="shared" si="3"/>
        <v>-1.05853153694265</v>
      </c>
      <c r="M32" s="19">
        <f t="shared" si="4"/>
        <v>-0.331057889066458</v>
      </c>
      <c r="N32" s="20">
        <f t="shared" si="5"/>
        <v>-0.727473647876195</v>
      </c>
    </row>
    <row r="33" spans="2:14">
      <c r="B33" s="2">
        <v>43347</v>
      </c>
      <c r="C33" s="3">
        <v>68</v>
      </c>
      <c r="D33" s="3">
        <v>69.3</v>
      </c>
      <c r="E33" s="3">
        <v>67.5</v>
      </c>
      <c r="F33" s="4">
        <v>68.9</v>
      </c>
      <c r="H33" s="18">
        <f t="shared" si="0"/>
        <v>68.65</v>
      </c>
      <c r="I33" s="18">
        <f t="shared" si="1"/>
        <v>71.0067756423626</v>
      </c>
      <c r="J33" s="18">
        <f t="shared" si="2"/>
        <v>71.8801751853802</v>
      </c>
      <c r="L33" s="19">
        <f t="shared" si="3"/>
        <v>-0.873399543017598</v>
      </c>
      <c r="M33" s="19">
        <f t="shared" si="4"/>
        <v>-0.149189477097409</v>
      </c>
      <c r="N33" s="20">
        <f t="shared" si="5"/>
        <v>-0.724210065920189</v>
      </c>
    </row>
    <row r="34" spans="2:14">
      <c r="B34" s="2">
        <v>43346</v>
      </c>
      <c r="C34" s="3">
        <v>69</v>
      </c>
      <c r="D34" s="3">
        <v>69.5</v>
      </c>
      <c r="E34" s="3">
        <v>67.5</v>
      </c>
      <c r="F34" s="4">
        <v>68</v>
      </c>
      <c r="H34" s="18">
        <f t="shared" si="0"/>
        <v>68.25</v>
      </c>
      <c r="I34" s="18">
        <f t="shared" si="1"/>
        <v>71.4352803046103</v>
      </c>
      <c r="J34" s="18">
        <f t="shared" si="2"/>
        <v>72.1385892002106</v>
      </c>
      <c r="L34" s="19">
        <f t="shared" si="3"/>
        <v>-0.703308895600273</v>
      </c>
      <c r="M34" s="19">
        <f t="shared" si="4"/>
        <v>0.0318630393826378</v>
      </c>
      <c r="N34" s="20">
        <f t="shared" si="5"/>
        <v>-0.735171934982911</v>
      </c>
    </row>
    <row r="35" spans="2:14">
      <c r="B35" s="2">
        <v>43343</v>
      </c>
      <c r="C35" s="3">
        <v>69.3</v>
      </c>
      <c r="D35" s="3">
        <v>70.5</v>
      </c>
      <c r="E35" s="3">
        <v>68.5</v>
      </c>
      <c r="F35" s="4">
        <v>70</v>
      </c>
      <c r="H35" s="18">
        <f t="shared" si="0"/>
        <v>69.75</v>
      </c>
      <c r="I35" s="18">
        <f t="shared" si="1"/>
        <v>72.0144221781758</v>
      </c>
      <c r="J35" s="18">
        <f t="shared" si="2"/>
        <v>72.4496763362274</v>
      </c>
      <c r="L35" s="19">
        <f t="shared" si="3"/>
        <v>-0.43525415805162</v>
      </c>
      <c r="M35" s="19">
        <f t="shared" si="4"/>
        <v>0.215656023128366</v>
      </c>
      <c r="N35" s="20">
        <f t="shared" si="5"/>
        <v>-0.650910181179986</v>
      </c>
    </row>
    <row r="36" spans="2:14">
      <c r="B36" s="2">
        <v>43342</v>
      </c>
      <c r="C36" s="3">
        <v>70.1</v>
      </c>
      <c r="D36" s="3">
        <v>70.7</v>
      </c>
      <c r="E36" s="3">
        <v>69</v>
      </c>
      <c r="F36" s="4">
        <v>69.4</v>
      </c>
      <c r="H36" s="18">
        <f t="shared" si="0"/>
        <v>69.625</v>
      </c>
      <c r="I36" s="18">
        <f t="shared" si="1"/>
        <v>72.4261353014805</v>
      </c>
      <c r="J36" s="18">
        <f t="shared" si="2"/>
        <v>72.6656504431256</v>
      </c>
      <c r="L36" s="19">
        <f t="shared" si="3"/>
        <v>-0.239515141645114</v>
      </c>
      <c r="M36" s="19">
        <f t="shared" si="4"/>
        <v>0.378383568423362</v>
      </c>
      <c r="N36" s="20">
        <f t="shared" si="5"/>
        <v>-0.617898710068476</v>
      </c>
    </row>
    <row r="37" spans="2:14">
      <c r="B37" s="2">
        <v>43341</v>
      </c>
      <c r="C37" s="3">
        <v>71.9</v>
      </c>
      <c r="D37" s="3">
        <v>72</v>
      </c>
      <c r="E37" s="3">
        <v>67</v>
      </c>
      <c r="F37" s="4">
        <v>69.2</v>
      </c>
      <c r="H37" s="18">
        <f t="shared" si="0"/>
        <v>69.35</v>
      </c>
      <c r="I37" s="18">
        <f t="shared" si="1"/>
        <v>72.9354326290224</v>
      </c>
      <c r="J37" s="18">
        <f t="shared" si="2"/>
        <v>72.9089024785756</v>
      </c>
      <c r="L37" s="19">
        <f t="shared" si="3"/>
        <v>0.0265301504467459</v>
      </c>
      <c r="M37" s="19">
        <f t="shared" si="4"/>
        <v>0.532858245940481</v>
      </c>
      <c r="N37" s="20">
        <f t="shared" si="5"/>
        <v>-0.506328095493735</v>
      </c>
    </row>
    <row r="38" spans="2:14">
      <c r="B38" s="2">
        <v>43340</v>
      </c>
      <c r="C38" s="3">
        <v>73.5</v>
      </c>
      <c r="D38" s="3">
        <v>73.8</v>
      </c>
      <c r="E38" s="3">
        <v>71.7</v>
      </c>
      <c r="F38" s="4">
        <v>71.7</v>
      </c>
      <c r="H38" s="18">
        <f t="shared" si="0"/>
        <v>72.225</v>
      </c>
      <c r="I38" s="18">
        <f t="shared" si="1"/>
        <v>73.5873294706628</v>
      </c>
      <c r="J38" s="18">
        <f t="shared" si="2"/>
        <v>73.1936146768617</v>
      </c>
      <c r="L38" s="19">
        <f t="shared" si="3"/>
        <v>0.393714793801138</v>
      </c>
      <c r="M38" s="19">
        <f t="shared" si="4"/>
        <v>0.659440269813915</v>
      </c>
      <c r="N38" s="20">
        <f t="shared" si="5"/>
        <v>-0.265725476012777</v>
      </c>
    </row>
    <row r="39" spans="2:14">
      <c r="B39" s="2">
        <v>43339</v>
      </c>
      <c r="C39" s="3">
        <v>72.5</v>
      </c>
      <c r="D39" s="3">
        <v>73.3</v>
      </c>
      <c r="E39" s="3">
        <v>72</v>
      </c>
      <c r="F39" s="4">
        <v>73</v>
      </c>
      <c r="H39" s="18">
        <f t="shared" si="0"/>
        <v>72.825</v>
      </c>
      <c r="I39" s="18">
        <f t="shared" si="1"/>
        <v>73.8350257380561</v>
      </c>
      <c r="J39" s="18">
        <f t="shared" si="2"/>
        <v>73.2711038510106</v>
      </c>
      <c r="L39" s="19">
        <f t="shared" si="3"/>
        <v>0.563921887045439</v>
      </c>
      <c r="M39" s="19">
        <f t="shared" si="4"/>
        <v>0.725871638817109</v>
      </c>
      <c r="N39" s="20">
        <f t="shared" si="5"/>
        <v>-0.16194975177167</v>
      </c>
    </row>
    <row r="40" spans="2:14">
      <c r="B40" s="2">
        <v>43336</v>
      </c>
      <c r="C40" s="3">
        <v>73.4</v>
      </c>
      <c r="D40" s="3">
        <v>74</v>
      </c>
      <c r="E40" s="3">
        <v>72.5</v>
      </c>
      <c r="F40" s="4">
        <v>72.6</v>
      </c>
      <c r="H40" s="18">
        <f t="shared" si="0"/>
        <v>72.925</v>
      </c>
      <c r="I40" s="18">
        <f t="shared" si="1"/>
        <v>74.018666781339</v>
      </c>
      <c r="J40" s="18">
        <f t="shared" si="2"/>
        <v>73.3067921590915</v>
      </c>
      <c r="L40" s="19">
        <f t="shared" si="3"/>
        <v>0.711874622247507</v>
      </c>
      <c r="M40" s="19">
        <f t="shared" si="4"/>
        <v>0.766359076760027</v>
      </c>
      <c r="N40" s="20">
        <f t="shared" si="5"/>
        <v>-0.0544844545125199</v>
      </c>
    </row>
    <row r="41" spans="2:14">
      <c r="B41" s="2">
        <v>43335</v>
      </c>
      <c r="C41" s="3">
        <v>74.3</v>
      </c>
      <c r="D41" s="3">
        <v>75</v>
      </c>
      <c r="E41" s="3">
        <v>72.5</v>
      </c>
      <c r="F41" s="4">
        <v>72.7</v>
      </c>
      <c r="H41" s="18">
        <f t="shared" si="0"/>
        <v>73.225</v>
      </c>
      <c r="I41" s="18">
        <f t="shared" si="1"/>
        <v>74.217515287037</v>
      </c>
      <c r="J41" s="18">
        <f t="shared" si="2"/>
        <v>73.3373355318188</v>
      </c>
      <c r="L41" s="19">
        <f t="shared" si="3"/>
        <v>0.88017975521818</v>
      </c>
      <c r="M41" s="19">
        <f t="shared" si="4"/>
        <v>0.779980190388157</v>
      </c>
      <c r="N41" s="20">
        <f t="shared" si="5"/>
        <v>0.100199564830023</v>
      </c>
    </row>
    <row r="42" spans="2:14">
      <c r="B42" s="2">
        <v>43334</v>
      </c>
      <c r="C42" s="3">
        <v>77</v>
      </c>
      <c r="D42" s="3">
        <v>77.2</v>
      </c>
      <c r="E42" s="3">
        <v>73.8</v>
      </c>
      <c r="F42" s="4">
        <v>74</v>
      </c>
      <c r="H42" s="18">
        <f t="shared" si="0"/>
        <v>74.75</v>
      </c>
      <c r="I42" s="18">
        <f t="shared" si="1"/>
        <v>74.3979726119528</v>
      </c>
      <c r="J42" s="18">
        <f t="shared" si="2"/>
        <v>73.3463223743643</v>
      </c>
      <c r="L42" s="19">
        <f t="shared" si="3"/>
        <v>1.05165023758849</v>
      </c>
      <c r="M42" s="19">
        <f t="shared" si="4"/>
        <v>0.754930299180651</v>
      </c>
      <c r="N42" s="20">
        <f t="shared" si="5"/>
        <v>0.296719938407839</v>
      </c>
    </row>
    <row r="43" spans="2:14">
      <c r="B43" s="2">
        <v>43333</v>
      </c>
      <c r="C43" s="3">
        <v>76.2</v>
      </c>
      <c r="D43" s="3">
        <v>76.5</v>
      </c>
      <c r="E43" s="3">
        <v>75</v>
      </c>
      <c r="F43" s="4">
        <v>76.5</v>
      </c>
      <c r="H43" s="18">
        <f t="shared" si="0"/>
        <v>76.125</v>
      </c>
      <c r="I43" s="18">
        <f t="shared" si="1"/>
        <v>74.3339676323078</v>
      </c>
      <c r="J43" s="18">
        <f t="shared" si="2"/>
        <v>73.2340281643134</v>
      </c>
      <c r="L43" s="19">
        <f t="shared" si="3"/>
        <v>1.0999394679944</v>
      </c>
      <c r="M43" s="19">
        <f t="shared" si="4"/>
        <v>0.680750314578691</v>
      </c>
      <c r="N43" s="20">
        <f t="shared" si="5"/>
        <v>0.419189153415712</v>
      </c>
    </row>
    <row r="44" spans="2:14">
      <c r="B44" s="2">
        <v>43332</v>
      </c>
      <c r="C44" s="3">
        <v>75.2</v>
      </c>
      <c r="D44" s="3">
        <v>76.4</v>
      </c>
      <c r="E44" s="3">
        <v>73.7</v>
      </c>
      <c r="F44" s="4">
        <v>75.6</v>
      </c>
      <c r="H44" s="18">
        <f t="shared" si="0"/>
        <v>75.325</v>
      </c>
      <c r="I44" s="18">
        <f t="shared" si="1"/>
        <v>74.0083253836365</v>
      </c>
      <c r="J44" s="18">
        <f t="shared" si="2"/>
        <v>73.0027504174585</v>
      </c>
      <c r="L44" s="19">
        <f t="shared" si="3"/>
        <v>1.00557496617803</v>
      </c>
      <c r="M44" s="19">
        <f t="shared" si="4"/>
        <v>0.575953026224763</v>
      </c>
      <c r="N44" s="20">
        <f t="shared" si="5"/>
        <v>0.429621939953268</v>
      </c>
    </row>
    <row r="45" spans="2:14">
      <c r="B45" s="2">
        <v>43329</v>
      </c>
      <c r="C45" s="3">
        <v>75.9</v>
      </c>
      <c r="D45" s="3">
        <v>77.2</v>
      </c>
      <c r="E45" s="3">
        <v>74.7</v>
      </c>
      <c r="F45" s="3">
        <v>74.7</v>
      </c>
      <c r="H45" s="18">
        <f t="shared" si="0"/>
        <v>75.325</v>
      </c>
      <c r="I45" s="18">
        <f t="shared" si="1"/>
        <v>73.7689299988432</v>
      </c>
      <c r="J45" s="18">
        <f t="shared" si="2"/>
        <v>72.8169704508552</v>
      </c>
      <c r="L45" s="19">
        <f t="shared" si="3"/>
        <v>0.951959547987997</v>
      </c>
      <c r="M45" s="19">
        <f t="shared" si="4"/>
        <v>0.468547541236446</v>
      </c>
      <c r="N45" s="20">
        <f t="shared" si="5"/>
        <v>0.483412006751551</v>
      </c>
    </row>
    <row r="46" spans="2:14">
      <c r="B46" s="2">
        <v>43328</v>
      </c>
      <c r="C46" s="3">
        <v>74.6</v>
      </c>
      <c r="D46" s="3">
        <v>75.3</v>
      </c>
      <c r="E46" s="3">
        <v>73.2</v>
      </c>
      <c r="F46" s="4">
        <v>74.7</v>
      </c>
      <c r="H46" s="18">
        <f t="shared" si="0"/>
        <v>74.475</v>
      </c>
      <c r="I46" s="18">
        <f t="shared" si="1"/>
        <v>73.4860081804511</v>
      </c>
      <c r="J46" s="18">
        <f t="shared" si="2"/>
        <v>72.6163280869236</v>
      </c>
      <c r="L46" s="19">
        <f t="shared" si="3"/>
        <v>0.869680093527435</v>
      </c>
      <c r="M46" s="19">
        <f t="shared" si="4"/>
        <v>0.347694539548559</v>
      </c>
      <c r="N46" s="20">
        <f t="shared" si="5"/>
        <v>0.521985553978877</v>
      </c>
    </row>
    <row r="47" spans="2:14">
      <c r="B47" s="2">
        <v>43327</v>
      </c>
      <c r="C47" s="3">
        <v>75.6</v>
      </c>
      <c r="D47" s="3">
        <v>76.4</v>
      </c>
      <c r="E47" s="3">
        <v>74.5</v>
      </c>
      <c r="F47" s="3">
        <v>75.3</v>
      </c>
      <c r="H47" s="18">
        <f t="shared" si="0"/>
        <v>75.375</v>
      </c>
      <c r="I47" s="18">
        <f t="shared" si="1"/>
        <v>73.3061914859876</v>
      </c>
      <c r="J47" s="18">
        <f t="shared" si="2"/>
        <v>72.4676343338775</v>
      </c>
      <c r="L47" s="19">
        <f t="shared" si="3"/>
        <v>0.838557152110099</v>
      </c>
      <c r="M47" s="19">
        <f t="shared" si="4"/>
        <v>0.217198151053839</v>
      </c>
      <c r="N47" s="20">
        <f t="shared" si="5"/>
        <v>0.621359001056259</v>
      </c>
    </row>
    <row r="48" spans="2:14">
      <c r="B48" s="2">
        <v>43326</v>
      </c>
      <c r="C48" s="3">
        <v>74.8</v>
      </c>
      <c r="D48" s="3">
        <v>75.9</v>
      </c>
      <c r="E48" s="3">
        <v>73.7</v>
      </c>
      <c r="F48" s="4">
        <v>75.3</v>
      </c>
      <c r="H48" s="18">
        <f t="shared" si="0"/>
        <v>75.05</v>
      </c>
      <c r="I48" s="18">
        <f t="shared" si="1"/>
        <v>72.9300444834399</v>
      </c>
      <c r="J48" s="18">
        <f t="shared" si="2"/>
        <v>72.2350450805877</v>
      </c>
      <c r="L48" s="19">
        <f t="shared" si="3"/>
        <v>0.69499940285219</v>
      </c>
      <c r="M48" s="19">
        <f t="shared" si="4"/>
        <v>0.0618584007897746</v>
      </c>
      <c r="N48" s="20">
        <f t="shared" si="5"/>
        <v>0.633141002062415</v>
      </c>
    </row>
    <row r="49" spans="2:14">
      <c r="B49" s="2">
        <v>43325</v>
      </c>
      <c r="C49" s="3">
        <v>72.5</v>
      </c>
      <c r="D49" s="3">
        <v>74.9</v>
      </c>
      <c r="E49" s="3">
        <v>71.2</v>
      </c>
      <c r="F49" s="4">
        <v>74.2</v>
      </c>
      <c r="H49" s="18">
        <f t="shared" si="0"/>
        <v>73.625</v>
      </c>
      <c r="I49" s="18">
        <f t="shared" si="1"/>
        <v>72.5445980258835</v>
      </c>
      <c r="J49" s="18">
        <f t="shared" si="2"/>
        <v>72.0098486870347</v>
      </c>
      <c r="L49" s="19">
        <f t="shared" si="3"/>
        <v>0.534749338848798</v>
      </c>
      <c r="M49" s="19">
        <f t="shared" si="4"/>
        <v>-0.0964268497258293</v>
      </c>
      <c r="N49" s="20">
        <f t="shared" si="5"/>
        <v>0.631176188574627</v>
      </c>
    </row>
    <row r="50" spans="2:14">
      <c r="B50" s="2">
        <v>43322</v>
      </c>
      <c r="C50" s="3">
        <v>76.5</v>
      </c>
      <c r="D50" s="3">
        <v>78.4</v>
      </c>
      <c r="E50" s="3">
        <v>72.1</v>
      </c>
      <c r="F50" s="4">
        <v>72.1</v>
      </c>
      <c r="H50" s="18">
        <f t="shared" si="0"/>
        <v>73.675</v>
      </c>
      <c r="I50" s="18">
        <f t="shared" si="1"/>
        <v>72.3481613033169</v>
      </c>
      <c r="J50" s="18">
        <f t="shared" si="2"/>
        <v>71.8806365819975</v>
      </c>
      <c r="L50" s="19">
        <f t="shared" si="3"/>
        <v>0.467524721319393</v>
      </c>
      <c r="M50" s="19">
        <f t="shared" si="4"/>
        <v>-0.254220896869486</v>
      </c>
      <c r="N50" s="20">
        <f t="shared" si="5"/>
        <v>0.721745618188879</v>
      </c>
    </row>
    <row r="51" spans="2:14">
      <c r="B51" s="2">
        <v>43321</v>
      </c>
      <c r="C51" s="3">
        <v>74.2</v>
      </c>
      <c r="D51" s="3">
        <v>75.9</v>
      </c>
      <c r="E51" s="3">
        <v>73.8</v>
      </c>
      <c r="F51" s="4">
        <v>75.7</v>
      </c>
      <c r="H51" s="18">
        <f t="shared" si="0"/>
        <v>75.275</v>
      </c>
      <c r="I51" s="18">
        <f t="shared" si="1"/>
        <v>72.10691790392</v>
      </c>
      <c r="J51" s="18">
        <f t="shared" si="2"/>
        <v>71.7370875085573</v>
      </c>
      <c r="L51" s="19">
        <f t="shared" si="3"/>
        <v>0.369830395362669</v>
      </c>
      <c r="M51" s="19">
        <f t="shared" si="4"/>
        <v>-0.434657301416706</v>
      </c>
      <c r="N51" s="20">
        <f t="shared" si="5"/>
        <v>0.804487696779375</v>
      </c>
    </row>
    <row r="52" spans="2:14">
      <c r="B52" s="2">
        <v>43320</v>
      </c>
      <c r="C52" s="3">
        <v>74</v>
      </c>
      <c r="D52" s="3">
        <v>76</v>
      </c>
      <c r="E52" s="3">
        <v>73.3</v>
      </c>
      <c r="F52" s="4">
        <v>74.5</v>
      </c>
      <c r="H52" s="18">
        <f t="shared" si="0"/>
        <v>74.575</v>
      </c>
      <c r="I52" s="18">
        <f t="shared" si="1"/>
        <v>71.53090297736</v>
      </c>
      <c r="J52" s="18">
        <f t="shared" si="2"/>
        <v>71.4540545092419</v>
      </c>
      <c r="L52" s="19">
        <f t="shared" si="3"/>
        <v>0.0768484681180865</v>
      </c>
      <c r="M52" s="19">
        <f t="shared" si="4"/>
        <v>-0.63577922561155</v>
      </c>
      <c r="N52" s="20">
        <f t="shared" si="5"/>
        <v>0.712627693729636</v>
      </c>
    </row>
    <row r="53" spans="2:14">
      <c r="B53" s="2">
        <v>43319</v>
      </c>
      <c r="C53" s="3">
        <v>72</v>
      </c>
      <c r="D53" s="3">
        <v>75.1</v>
      </c>
      <c r="E53" s="3">
        <v>71.5</v>
      </c>
      <c r="F53" s="4">
        <v>73.9</v>
      </c>
      <c r="H53" s="18">
        <f t="shared" si="0"/>
        <v>73.6</v>
      </c>
      <c r="I53" s="18">
        <f t="shared" si="1"/>
        <v>70.9774307914254</v>
      </c>
      <c r="J53" s="18">
        <f t="shared" si="2"/>
        <v>71.2043788699812</v>
      </c>
      <c r="L53" s="19">
        <f t="shared" si="3"/>
        <v>-0.226948078555822</v>
      </c>
      <c r="M53" s="19">
        <f t="shared" si="4"/>
        <v>-0.813936149043959</v>
      </c>
      <c r="N53" s="20">
        <f t="shared" si="5"/>
        <v>0.586988070488137</v>
      </c>
    </row>
    <row r="54" spans="2:14">
      <c r="B54" s="2">
        <v>43318</v>
      </c>
      <c r="C54" s="3">
        <v>72</v>
      </c>
      <c r="D54" s="3">
        <v>72.1</v>
      </c>
      <c r="E54" s="3">
        <v>70.6</v>
      </c>
      <c r="F54" s="4">
        <v>72</v>
      </c>
      <c r="H54" s="18">
        <f t="shared" si="0"/>
        <v>71.675</v>
      </c>
      <c r="I54" s="18">
        <f t="shared" si="1"/>
        <v>70.50060002623</v>
      </c>
      <c r="J54" s="18">
        <f t="shared" si="2"/>
        <v>71.0127291795797</v>
      </c>
      <c r="L54" s="19">
        <f t="shared" si="3"/>
        <v>-0.512129153349704</v>
      </c>
      <c r="M54" s="19">
        <f t="shared" si="4"/>
        <v>-0.960683166665993</v>
      </c>
      <c r="N54" s="20">
        <f t="shared" si="5"/>
        <v>0.448554013316289</v>
      </c>
    </row>
    <row r="55" spans="2:14">
      <c r="B55" s="2">
        <v>43315</v>
      </c>
      <c r="C55" s="3">
        <v>69.6</v>
      </c>
      <c r="D55" s="3">
        <v>72</v>
      </c>
      <c r="E55" s="3">
        <v>68.9</v>
      </c>
      <c r="F55" s="4">
        <v>71.6</v>
      </c>
      <c r="H55" s="18">
        <f t="shared" si="0"/>
        <v>71.025</v>
      </c>
      <c r="I55" s="18">
        <f t="shared" si="1"/>
        <v>70.2870727582718</v>
      </c>
      <c r="J55" s="18">
        <f t="shared" si="2"/>
        <v>70.9597475139461</v>
      </c>
      <c r="L55" s="19">
        <f t="shared" si="3"/>
        <v>-0.672674755674265</v>
      </c>
      <c r="M55" s="19">
        <f t="shared" si="4"/>
        <v>-1.07282166999507</v>
      </c>
      <c r="N55" s="20">
        <f t="shared" si="5"/>
        <v>0.4001469143208</v>
      </c>
    </row>
    <row r="56" spans="2:14">
      <c r="B56" s="2">
        <v>43314</v>
      </c>
      <c r="C56" s="3">
        <v>71.3</v>
      </c>
      <c r="D56" s="3">
        <v>71.3</v>
      </c>
      <c r="E56" s="3">
        <v>68.8</v>
      </c>
      <c r="F56" s="4">
        <v>68.9</v>
      </c>
      <c r="H56" s="18">
        <f t="shared" si="0"/>
        <v>69.475</v>
      </c>
      <c r="I56" s="18">
        <f t="shared" si="1"/>
        <v>70.1529041688667</v>
      </c>
      <c r="J56" s="18">
        <f t="shared" si="2"/>
        <v>70.9545273150618</v>
      </c>
      <c r="L56" s="19">
        <f t="shared" si="3"/>
        <v>-0.80162314619507</v>
      </c>
      <c r="M56" s="19">
        <f t="shared" si="4"/>
        <v>-1.17285839857526</v>
      </c>
      <c r="N56" s="20">
        <f t="shared" si="5"/>
        <v>0.371235252380195</v>
      </c>
    </row>
    <row r="57" spans="2:14">
      <c r="B57" s="2">
        <v>43313</v>
      </c>
      <c r="C57" s="3">
        <v>72</v>
      </c>
      <c r="D57" s="3">
        <v>72</v>
      </c>
      <c r="E57" s="3">
        <v>70.9</v>
      </c>
      <c r="F57" s="4">
        <v>71</v>
      </c>
      <c r="H57" s="18">
        <f t="shared" si="0"/>
        <v>71.225</v>
      </c>
      <c r="I57" s="18">
        <f t="shared" si="1"/>
        <v>70.276159472297</v>
      </c>
      <c r="J57" s="18">
        <f t="shared" si="2"/>
        <v>71.0728895002667</v>
      </c>
      <c r="L57" s="19">
        <f t="shared" si="3"/>
        <v>-0.796730027969701</v>
      </c>
      <c r="M57" s="19">
        <f t="shared" si="4"/>
        <v>-1.26566721167031</v>
      </c>
      <c r="N57" s="20">
        <f t="shared" si="5"/>
        <v>0.468937183700612</v>
      </c>
    </row>
    <row r="58" spans="2:14">
      <c r="B58" s="2">
        <v>43312</v>
      </c>
      <c r="C58" s="3">
        <v>70.6</v>
      </c>
      <c r="D58" s="3">
        <v>72</v>
      </c>
      <c r="E58" s="3">
        <v>70.6</v>
      </c>
      <c r="F58" s="4">
        <v>71.4</v>
      </c>
      <c r="H58" s="18">
        <f t="shared" si="0"/>
        <v>71.35</v>
      </c>
      <c r="I58" s="18">
        <f t="shared" si="1"/>
        <v>70.1036430127147</v>
      </c>
      <c r="J58" s="18">
        <f t="shared" si="2"/>
        <v>71.0607206602881</v>
      </c>
      <c r="L58" s="19">
        <f t="shared" si="3"/>
        <v>-0.957077647573399</v>
      </c>
      <c r="M58" s="19">
        <f t="shared" si="4"/>
        <v>-1.38290150759547</v>
      </c>
      <c r="N58" s="20">
        <f t="shared" si="5"/>
        <v>0.425823860022068</v>
      </c>
    </row>
    <row r="59" spans="2:14">
      <c r="B59" s="2">
        <v>43311</v>
      </c>
      <c r="C59" s="3">
        <v>71</v>
      </c>
      <c r="D59" s="3">
        <v>71.9</v>
      </c>
      <c r="E59" s="3">
        <v>70.1</v>
      </c>
      <c r="F59" s="4">
        <v>70.4</v>
      </c>
      <c r="H59" s="18">
        <f t="shared" si="0"/>
        <v>70.7</v>
      </c>
      <c r="I59" s="18">
        <f t="shared" si="1"/>
        <v>69.8770326513901</v>
      </c>
      <c r="J59" s="18">
        <f t="shared" si="2"/>
        <v>71.0375783131111</v>
      </c>
      <c r="L59" s="19">
        <f t="shared" si="3"/>
        <v>-1.16054566172105</v>
      </c>
      <c r="M59" s="19">
        <f t="shared" si="4"/>
        <v>-1.48935747260098</v>
      </c>
      <c r="N59" s="20">
        <f t="shared" si="5"/>
        <v>0.328811810879939</v>
      </c>
    </row>
    <row r="60" spans="2:14">
      <c r="B60" s="2">
        <v>43308</v>
      </c>
      <c r="C60" s="3">
        <v>71</v>
      </c>
      <c r="D60" s="3">
        <v>71.1</v>
      </c>
      <c r="E60" s="3">
        <v>70.2</v>
      </c>
      <c r="F60" s="4">
        <v>70.3</v>
      </c>
      <c r="H60" s="18">
        <f t="shared" si="0"/>
        <v>70.475</v>
      </c>
      <c r="I60" s="18">
        <f t="shared" si="1"/>
        <v>69.7274022243701</v>
      </c>
      <c r="J60" s="18">
        <f t="shared" si="2"/>
        <v>71.06458457816</v>
      </c>
      <c r="L60" s="19">
        <f t="shared" si="3"/>
        <v>-1.33718235378991</v>
      </c>
      <c r="M60" s="19">
        <f t="shared" si="4"/>
        <v>-1.57156042532097</v>
      </c>
      <c r="N60" s="20">
        <f t="shared" si="5"/>
        <v>0.234378071531055</v>
      </c>
    </row>
    <row r="61" spans="2:14">
      <c r="B61" s="2">
        <v>43307</v>
      </c>
      <c r="C61" s="3">
        <v>70</v>
      </c>
      <c r="D61" s="3">
        <v>70.6</v>
      </c>
      <c r="E61" s="3">
        <v>69.3</v>
      </c>
      <c r="F61" s="4">
        <v>70.2</v>
      </c>
      <c r="H61" s="18">
        <f t="shared" si="0"/>
        <v>70.075</v>
      </c>
      <c r="I61" s="18">
        <f t="shared" si="1"/>
        <v>69.5914753560737</v>
      </c>
      <c r="J61" s="18">
        <f t="shared" si="2"/>
        <v>71.1117513444128</v>
      </c>
      <c r="L61" s="19">
        <f t="shared" si="3"/>
        <v>-1.52027598833907</v>
      </c>
      <c r="M61" s="19">
        <f t="shared" si="4"/>
        <v>-1.63015494320373</v>
      </c>
      <c r="N61" s="20">
        <f t="shared" si="5"/>
        <v>0.109878954864667</v>
      </c>
    </row>
    <row r="62" spans="2:14">
      <c r="B62" s="2">
        <v>43306</v>
      </c>
      <c r="C62" s="3">
        <v>69.5</v>
      </c>
      <c r="D62" s="3">
        <v>70.7</v>
      </c>
      <c r="E62" s="3">
        <v>68.6</v>
      </c>
      <c r="F62" s="4">
        <v>69.4</v>
      </c>
      <c r="H62" s="18">
        <f t="shared" si="0"/>
        <v>69.525</v>
      </c>
      <c r="I62" s="18">
        <f t="shared" si="1"/>
        <v>69.5035617844508</v>
      </c>
      <c r="J62" s="18">
        <f t="shared" si="2"/>
        <v>71.1946914519658</v>
      </c>
      <c r="L62" s="19">
        <f t="shared" si="3"/>
        <v>-1.69112966751504</v>
      </c>
      <c r="M62" s="19">
        <f t="shared" si="4"/>
        <v>-1.6576246819199</v>
      </c>
      <c r="N62" s="20">
        <f t="shared" si="5"/>
        <v>-0.033504985595143</v>
      </c>
    </row>
    <row r="63" spans="2:14">
      <c r="B63" s="2">
        <v>43305</v>
      </c>
      <c r="C63" s="3">
        <v>67.1</v>
      </c>
      <c r="D63" s="3">
        <v>69.5</v>
      </c>
      <c r="E63" s="3">
        <v>66.6</v>
      </c>
      <c r="F63" s="4">
        <v>68.9</v>
      </c>
      <c r="H63" s="18">
        <f t="shared" si="0"/>
        <v>68.475</v>
      </c>
      <c r="I63" s="18">
        <f t="shared" si="1"/>
        <v>69.4996639270782</v>
      </c>
      <c r="J63" s="18">
        <f t="shared" si="2"/>
        <v>71.3282667681231</v>
      </c>
      <c r="L63" s="19">
        <f t="shared" si="3"/>
        <v>-1.82860284104488</v>
      </c>
      <c r="M63" s="19">
        <f t="shared" si="4"/>
        <v>-1.64924843552111</v>
      </c>
      <c r="N63" s="20">
        <f t="shared" si="5"/>
        <v>-0.17935440552377</v>
      </c>
    </row>
    <row r="64" spans="2:14">
      <c r="B64" s="2">
        <v>43304</v>
      </c>
      <c r="C64" s="3">
        <v>68.2</v>
      </c>
      <c r="D64" s="3">
        <v>68.4</v>
      </c>
      <c r="E64" s="3">
        <v>65.9</v>
      </c>
      <c r="F64" s="4">
        <v>66.5</v>
      </c>
      <c r="H64" s="18">
        <f t="shared" si="0"/>
        <v>66.825</v>
      </c>
      <c r="I64" s="18">
        <f t="shared" si="1"/>
        <v>69.6859664592742</v>
      </c>
      <c r="J64" s="18">
        <f t="shared" si="2"/>
        <v>71.5565281095729</v>
      </c>
      <c r="L64" s="19">
        <f t="shared" si="3"/>
        <v>-1.8705616502987</v>
      </c>
      <c r="M64" s="19">
        <f t="shared" si="4"/>
        <v>-1.60440983414017</v>
      </c>
      <c r="N64" s="20">
        <f t="shared" si="5"/>
        <v>-0.266151816158526</v>
      </c>
    </row>
    <row r="65" spans="2:14">
      <c r="B65" s="2">
        <v>43301</v>
      </c>
      <c r="C65" s="3">
        <v>69.3</v>
      </c>
      <c r="D65" s="3">
        <v>69.8</v>
      </c>
      <c r="E65" s="3">
        <v>68</v>
      </c>
      <c r="F65" s="4">
        <v>68.1</v>
      </c>
      <c r="H65" s="18">
        <f t="shared" si="0"/>
        <v>68.5</v>
      </c>
      <c r="I65" s="18">
        <f t="shared" si="1"/>
        <v>70.2061421791423</v>
      </c>
      <c r="J65" s="18">
        <f t="shared" si="2"/>
        <v>71.9350503583388</v>
      </c>
      <c r="L65" s="19">
        <f t="shared" si="3"/>
        <v>-1.72890817919649</v>
      </c>
      <c r="M65" s="19">
        <f t="shared" si="4"/>
        <v>-1.53787188010054</v>
      </c>
      <c r="N65" s="20">
        <f t="shared" si="5"/>
        <v>-0.191036299095955</v>
      </c>
    </row>
    <row r="66" spans="2:14">
      <c r="B66" s="2">
        <v>43300</v>
      </c>
      <c r="C66" s="3">
        <v>69.3</v>
      </c>
      <c r="D66" s="3">
        <v>69.8</v>
      </c>
      <c r="E66" s="3">
        <v>68.7</v>
      </c>
      <c r="F66" s="4">
        <v>69.1</v>
      </c>
      <c r="H66" s="18">
        <f t="shared" si="0"/>
        <v>69.175</v>
      </c>
      <c r="I66" s="18">
        <f t="shared" si="1"/>
        <v>70.5163498480772</v>
      </c>
      <c r="J66" s="18">
        <f t="shared" si="2"/>
        <v>72.2098543870059</v>
      </c>
      <c r="L66" s="19">
        <f t="shared" si="3"/>
        <v>-1.69350453892864</v>
      </c>
      <c r="M66" s="19">
        <f t="shared" si="4"/>
        <v>-1.49011280532655</v>
      </c>
      <c r="N66" s="20">
        <f t="shared" si="5"/>
        <v>-0.203391733602085</v>
      </c>
    </row>
    <row r="67" spans="2:14">
      <c r="B67" s="2">
        <v>43299</v>
      </c>
      <c r="C67" s="3">
        <v>69.8</v>
      </c>
      <c r="D67" s="3">
        <v>70.3</v>
      </c>
      <c r="E67" s="3">
        <v>68.3</v>
      </c>
      <c r="F67" s="4">
        <v>68.7</v>
      </c>
      <c r="H67" s="18">
        <f t="shared" si="0"/>
        <v>69</v>
      </c>
      <c r="I67" s="18">
        <f t="shared" si="1"/>
        <v>70.7602316386367</v>
      </c>
      <c r="J67" s="18">
        <f t="shared" si="2"/>
        <v>72.4526427379663</v>
      </c>
      <c r="L67" s="19">
        <f t="shared" si="3"/>
        <v>-1.6924110993296</v>
      </c>
      <c r="M67" s="19">
        <f t="shared" si="4"/>
        <v>-1.43926487192603</v>
      </c>
      <c r="N67" s="20">
        <f t="shared" si="5"/>
        <v>-0.253146227403574</v>
      </c>
    </row>
    <row r="68" spans="2:14">
      <c r="B68" s="2">
        <v>43298</v>
      </c>
      <c r="C68" s="3">
        <v>70.9</v>
      </c>
      <c r="D68" s="3">
        <v>71.1</v>
      </c>
      <c r="E68" s="3">
        <v>69.5</v>
      </c>
      <c r="F68" s="4">
        <v>69.5</v>
      </c>
      <c r="H68" s="18">
        <f t="shared" si="0"/>
        <v>69.9</v>
      </c>
      <c r="I68" s="18">
        <f t="shared" si="1"/>
        <v>71.0802737547525</v>
      </c>
      <c r="J68" s="18">
        <f t="shared" si="2"/>
        <v>72.7288541570037</v>
      </c>
      <c r="L68" s="19">
        <f t="shared" si="3"/>
        <v>-1.64858040225114</v>
      </c>
      <c r="M68" s="19">
        <f t="shared" si="4"/>
        <v>-1.37597831507514</v>
      </c>
      <c r="N68" s="20">
        <f t="shared" si="5"/>
        <v>-0.272602087176006</v>
      </c>
    </row>
    <row r="69" spans="2:14">
      <c r="B69" s="2">
        <v>43297</v>
      </c>
      <c r="C69" s="3">
        <v>71.2</v>
      </c>
      <c r="D69" s="3">
        <v>71.6</v>
      </c>
      <c r="E69" s="3">
        <v>69.8</v>
      </c>
      <c r="F69" s="4">
        <v>70.5</v>
      </c>
      <c r="H69" s="18">
        <f t="shared" ref="H69:H132" si="6">(D69+E69+F69*2)/4</f>
        <v>70.6</v>
      </c>
      <c r="I69" s="18">
        <f t="shared" ref="I69:I132" si="7">I70+(2/(1+12))*(H69-I70)</f>
        <v>71.2948689828893</v>
      </c>
      <c r="J69" s="18">
        <f t="shared" ref="J69:J132" si="8">J70+(2/(1+26))*(H69-J70)</f>
        <v>72.9551624895639</v>
      </c>
      <c r="L69" s="19">
        <f t="shared" ref="L69:L132" si="9">I69-J69</f>
        <v>-1.66029350667462</v>
      </c>
      <c r="M69" s="19">
        <f t="shared" ref="M69:M132" si="10">M70+(2/(1+9))*(L69-M70)</f>
        <v>-1.30782779328113</v>
      </c>
      <c r="N69" s="20">
        <f t="shared" ref="N69:N132" si="11">L69-M69</f>
        <v>-0.352465713393485</v>
      </c>
    </row>
    <row r="70" spans="2:14">
      <c r="B70" s="2">
        <v>43294</v>
      </c>
      <c r="C70" s="3">
        <v>70.5</v>
      </c>
      <c r="D70" s="3">
        <v>72</v>
      </c>
      <c r="E70" s="3">
        <v>70.3</v>
      </c>
      <c r="F70" s="4">
        <v>70.9</v>
      </c>
      <c r="H70" s="18">
        <f t="shared" si="6"/>
        <v>71.025</v>
      </c>
      <c r="I70" s="18">
        <f t="shared" si="7"/>
        <v>71.4212087979601</v>
      </c>
      <c r="J70" s="18">
        <f t="shared" si="8"/>
        <v>73.1435754887291</v>
      </c>
      <c r="L70" s="19">
        <f t="shared" si="9"/>
        <v>-1.72236669076894</v>
      </c>
      <c r="M70" s="19">
        <f t="shared" si="10"/>
        <v>-1.21971136493276</v>
      </c>
      <c r="N70" s="20">
        <f t="shared" si="11"/>
        <v>-0.502655325836173</v>
      </c>
    </row>
    <row r="71" spans="2:14">
      <c r="B71" s="2">
        <v>43293</v>
      </c>
      <c r="C71" s="3">
        <v>69.2</v>
      </c>
      <c r="D71" s="3">
        <v>70.7</v>
      </c>
      <c r="E71" s="3">
        <v>69.2</v>
      </c>
      <c r="F71" s="4">
        <v>69.6</v>
      </c>
      <c r="H71" s="18">
        <f t="shared" si="6"/>
        <v>69.775</v>
      </c>
      <c r="I71" s="18">
        <f t="shared" si="7"/>
        <v>71.4932467612256</v>
      </c>
      <c r="J71" s="18">
        <f t="shared" si="8"/>
        <v>73.3130615278274</v>
      </c>
      <c r="L71" s="19">
        <f t="shared" si="9"/>
        <v>-1.81981476660178</v>
      </c>
      <c r="M71" s="19">
        <f t="shared" si="10"/>
        <v>-1.09404753347372</v>
      </c>
      <c r="N71" s="20">
        <f t="shared" si="11"/>
        <v>-0.72576723312806</v>
      </c>
    </row>
    <row r="72" spans="2:14">
      <c r="B72" s="2">
        <v>43292</v>
      </c>
      <c r="C72" s="3">
        <v>69.5</v>
      </c>
      <c r="D72" s="3">
        <v>70.8</v>
      </c>
      <c r="E72" s="3">
        <v>69.1</v>
      </c>
      <c r="F72" s="4">
        <v>69.3</v>
      </c>
      <c r="H72" s="18">
        <f t="shared" si="6"/>
        <v>69.625</v>
      </c>
      <c r="I72" s="18">
        <f t="shared" si="7"/>
        <v>71.8056552632666</v>
      </c>
      <c r="J72" s="18">
        <f t="shared" si="8"/>
        <v>73.5961064500536</v>
      </c>
      <c r="L72" s="19">
        <f t="shared" si="9"/>
        <v>-1.79045118678695</v>
      </c>
      <c r="M72" s="19">
        <f t="shared" si="10"/>
        <v>-0.912605725191705</v>
      </c>
      <c r="N72" s="20">
        <f t="shared" si="11"/>
        <v>-0.877845461595248</v>
      </c>
    </row>
    <row r="73" spans="2:14">
      <c r="B73" s="2">
        <v>43291</v>
      </c>
      <c r="C73" s="3">
        <v>70.6</v>
      </c>
      <c r="D73" s="3">
        <v>71.3</v>
      </c>
      <c r="E73" s="3">
        <v>68.5</v>
      </c>
      <c r="F73" s="4">
        <v>70.2</v>
      </c>
      <c r="H73" s="18">
        <f t="shared" si="6"/>
        <v>70.05</v>
      </c>
      <c r="I73" s="18">
        <f t="shared" si="7"/>
        <v>72.202138038406</v>
      </c>
      <c r="J73" s="18">
        <f t="shared" si="8"/>
        <v>73.9137949660578</v>
      </c>
      <c r="L73" s="19">
        <f t="shared" si="9"/>
        <v>-1.71165692765184</v>
      </c>
      <c r="M73" s="19">
        <f t="shared" si="10"/>
        <v>-0.693144359792893</v>
      </c>
      <c r="N73" s="20">
        <f t="shared" si="11"/>
        <v>-1.01851256785895</v>
      </c>
    </row>
    <row r="74" spans="2:14">
      <c r="B74" s="2">
        <v>43290</v>
      </c>
      <c r="C74" s="3">
        <v>68.6</v>
      </c>
      <c r="D74" s="3">
        <v>70.2</v>
      </c>
      <c r="E74" s="3">
        <v>67.2</v>
      </c>
      <c r="F74" s="4">
        <v>70</v>
      </c>
      <c r="H74" s="18">
        <f t="shared" si="6"/>
        <v>69.35</v>
      </c>
      <c r="I74" s="18">
        <f t="shared" si="7"/>
        <v>72.5934358635707</v>
      </c>
      <c r="J74" s="18">
        <f t="shared" si="8"/>
        <v>74.2228985633425</v>
      </c>
      <c r="L74" s="19">
        <f t="shared" si="9"/>
        <v>-1.62946269977175</v>
      </c>
      <c r="M74" s="19">
        <f t="shared" si="10"/>
        <v>-0.438516217828155</v>
      </c>
      <c r="N74" s="20">
        <f t="shared" si="11"/>
        <v>-1.19094648194359</v>
      </c>
    </row>
    <row r="75" spans="2:14">
      <c r="B75" s="2">
        <v>43287</v>
      </c>
      <c r="C75" s="3">
        <v>67.4</v>
      </c>
      <c r="D75" s="3">
        <v>68.7</v>
      </c>
      <c r="E75" s="3">
        <v>66</v>
      </c>
      <c r="F75" s="4">
        <v>68.5</v>
      </c>
      <c r="H75" s="18">
        <f t="shared" si="6"/>
        <v>67.925</v>
      </c>
      <c r="I75" s="18">
        <f t="shared" si="7"/>
        <v>73.183151475129</v>
      </c>
      <c r="J75" s="18">
        <f t="shared" si="8"/>
        <v>74.6127304484099</v>
      </c>
      <c r="L75" s="19">
        <f t="shared" si="9"/>
        <v>-1.42957897328083</v>
      </c>
      <c r="M75" s="19">
        <f t="shared" si="10"/>
        <v>-0.140779597342256</v>
      </c>
      <c r="N75" s="20">
        <f t="shared" si="11"/>
        <v>-1.28879937593857</v>
      </c>
    </row>
    <row r="76" spans="2:14">
      <c r="B76" s="2">
        <v>43286</v>
      </c>
      <c r="C76" s="3">
        <v>70.5</v>
      </c>
      <c r="D76" s="3">
        <v>70.6</v>
      </c>
      <c r="E76" s="3">
        <v>66</v>
      </c>
      <c r="F76" s="4">
        <v>66.1</v>
      </c>
      <c r="H76" s="18">
        <f t="shared" si="6"/>
        <v>67.2</v>
      </c>
      <c r="I76" s="18">
        <f t="shared" si="7"/>
        <v>74.1391790160616</v>
      </c>
      <c r="J76" s="18">
        <f t="shared" si="8"/>
        <v>75.1477488842826</v>
      </c>
      <c r="L76" s="19">
        <f t="shared" si="9"/>
        <v>-1.00856986822106</v>
      </c>
      <c r="M76" s="19">
        <f t="shared" si="10"/>
        <v>0.181420246642386</v>
      </c>
      <c r="N76" s="20">
        <f t="shared" si="11"/>
        <v>-1.18999011486345</v>
      </c>
    </row>
    <row r="77" spans="2:14">
      <c r="B77" s="2">
        <v>43285</v>
      </c>
      <c r="C77" s="3">
        <v>73</v>
      </c>
      <c r="D77" s="3">
        <v>73.9</v>
      </c>
      <c r="E77" s="3">
        <v>70.2</v>
      </c>
      <c r="F77" s="4">
        <v>70.4</v>
      </c>
      <c r="H77" s="18">
        <f t="shared" si="6"/>
        <v>71.225</v>
      </c>
      <c r="I77" s="18">
        <f t="shared" si="7"/>
        <v>75.4008479280728</v>
      </c>
      <c r="J77" s="18">
        <f t="shared" si="8"/>
        <v>75.7835687950253</v>
      </c>
      <c r="L77" s="19">
        <f t="shared" si="9"/>
        <v>-0.382720866952468</v>
      </c>
      <c r="M77" s="19">
        <f t="shared" si="10"/>
        <v>0.478917775358247</v>
      </c>
      <c r="N77" s="20">
        <f t="shared" si="11"/>
        <v>-0.861638642310715</v>
      </c>
    </row>
    <row r="78" spans="2:14">
      <c r="B78" s="2">
        <v>43284</v>
      </c>
      <c r="C78" s="3">
        <v>75.4</v>
      </c>
      <c r="D78" s="3">
        <v>76</v>
      </c>
      <c r="E78" s="3">
        <v>72</v>
      </c>
      <c r="F78" s="4">
        <v>72.4</v>
      </c>
      <c r="H78" s="18">
        <f t="shared" si="6"/>
        <v>73.2</v>
      </c>
      <c r="I78" s="18">
        <f t="shared" si="7"/>
        <v>76.1600930059042</v>
      </c>
      <c r="J78" s="18">
        <f t="shared" si="8"/>
        <v>76.1482542986273</v>
      </c>
      <c r="L78" s="19">
        <f t="shared" si="9"/>
        <v>0.0118387072769366</v>
      </c>
      <c r="M78" s="19">
        <f t="shared" si="10"/>
        <v>0.694327435935926</v>
      </c>
      <c r="N78" s="20">
        <f t="shared" si="11"/>
        <v>-0.682488728658989</v>
      </c>
    </row>
    <row r="79" spans="2:14">
      <c r="B79" s="2">
        <v>43283</v>
      </c>
      <c r="C79" s="3">
        <v>77.6</v>
      </c>
      <c r="D79" s="3">
        <v>77.8</v>
      </c>
      <c r="E79" s="3">
        <v>74.8</v>
      </c>
      <c r="F79" s="4">
        <v>75</v>
      </c>
      <c r="H79" s="18">
        <f t="shared" si="6"/>
        <v>75.65</v>
      </c>
      <c r="I79" s="18">
        <f t="shared" si="7"/>
        <v>76.6982917342504</v>
      </c>
      <c r="J79" s="18">
        <f t="shared" si="8"/>
        <v>76.3841146425175</v>
      </c>
      <c r="L79" s="19">
        <f t="shared" si="9"/>
        <v>0.314177091732972</v>
      </c>
      <c r="M79" s="19">
        <f t="shared" si="10"/>
        <v>0.864949618100673</v>
      </c>
      <c r="N79" s="20">
        <f t="shared" si="11"/>
        <v>-0.550772526367701</v>
      </c>
    </row>
    <row r="80" spans="2:14">
      <c r="B80" s="2">
        <v>43280</v>
      </c>
      <c r="C80" s="3">
        <v>76.2</v>
      </c>
      <c r="D80" s="3">
        <v>77.4</v>
      </c>
      <c r="E80" s="3">
        <v>75.9</v>
      </c>
      <c r="F80" s="4">
        <v>77.3</v>
      </c>
      <c r="H80" s="18">
        <f t="shared" si="6"/>
        <v>76.975</v>
      </c>
      <c r="I80" s="18">
        <f t="shared" si="7"/>
        <v>76.8888902313869</v>
      </c>
      <c r="J80" s="18">
        <f t="shared" si="8"/>
        <v>76.4428438139189</v>
      </c>
      <c r="L80" s="19">
        <f t="shared" si="9"/>
        <v>0.446046417468025</v>
      </c>
      <c r="M80" s="19">
        <f t="shared" si="10"/>
        <v>1.0026427496926</v>
      </c>
      <c r="N80" s="20">
        <f t="shared" si="11"/>
        <v>-0.556596332224573</v>
      </c>
    </row>
    <row r="81" spans="2:14">
      <c r="B81" s="2">
        <v>43279</v>
      </c>
      <c r="C81" s="3">
        <v>76.1</v>
      </c>
      <c r="D81" s="3">
        <v>77.2</v>
      </c>
      <c r="E81" s="3">
        <v>75.1</v>
      </c>
      <c r="F81" s="4">
        <v>75.2</v>
      </c>
      <c r="H81" s="18">
        <f t="shared" si="6"/>
        <v>75.675</v>
      </c>
      <c r="I81" s="18">
        <f t="shared" si="7"/>
        <v>76.8732339098209</v>
      </c>
      <c r="J81" s="18">
        <f t="shared" si="8"/>
        <v>76.4002713190324</v>
      </c>
      <c r="L81" s="19">
        <f t="shared" si="9"/>
        <v>0.472962590788484</v>
      </c>
      <c r="M81" s="19">
        <f t="shared" si="10"/>
        <v>1.14179183274874</v>
      </c>
      <c r="N81" s="20">
        <f t="shared" si="11"/>
        <v>-0.668829241960258</v>
      </c>
    </row>
    <row r="82" spans="2:14">
      <c r="B82" s="2">
        <v>43278</v>
      </c>
      <c r="C82" s="3">
        <v>77.5</v>
      </c>
      <c r="D82" s="3">
        <v>79</v>
      </c>
      <c r="E82" s="3">
        <v>76.3</v>
      </c>
      <c r="F82" s="4">
        <v>76.3</v>
      </c>
      <c r="H82" s="18">
        <f t="shared" si="6"/>
        <v>76.975</v>
      </c>
      <c r="I82" s="18">
        <f t="shared" si="7"/>
        <v>77.0910946206974</v>
      </c>
      <c r="J82" s="18">
        <f t="shared" si="8"/>
        <v>76.458293024555</v>
      </c>
      <c r="L82" s="19">
        <f t="shared" si="9"/>
        <v>0.632801596142414</v>
      </c>
      <c r="M82" s="19">
        <f t="shared" si="10"/>
        <v>1.30899914323881</v>
      </c>
      <c r="N82" s="20">
        <f t="shared" si="11"/>
        <v>-0.676197547096392</v>
      </c>
    </row>
    <row r="83" spans="2:14">
      <c r="B83" s="2">
        <v>43277</v>
      </c>
      <c r="C83" s="3">
        <v>75.4</v>
      </c>
      <c r="D83" s="3">
        <v>77</v>
      </c>
      <c r="E83" s="3">
        <v>74.7</v>
      </c>
      <c r="F83" s="4">
        <v>77</v>
      </c>
      <c r="H83" s="18">
        <f t="shared" si="6"/>
        <v>76.425</v>
      </c>
      <c r="I83" s="18">
        <f t="shared" si="7"/>
        <v>77.1122027335514</v>
      </c>
      <c r="J83" s="18">
        <f t="shared" si="8"/>
        <v>76.4169564665194</v>
      </c>
      <c r="L83" s="19">
        <f t="shared" si="9"/>
        <v>0.69524626703209</v>
      </c>
      <c r="M83" s="19">
        <f t="shared" si="10"/>
        <v>1.4780485300129</v>
      </c>
      <c r="N83" s="20">
        <f t="shared" si="11"/>
        <v>-0.782802262980815</v>
      </c>
    </row>
    <row r="84" spans="2:14">
      <c r="B84" s="2">
        <v>43276</v>
      </c>
      <c r="C84" s="3">
        <v>75</v>
      </c>
      <c r="D84" s="3">
        <v>76.9</v>
      </c>
      <c r="E84" s="3">
        <v>75</v>
      </c>
      <c r="F84" s="4">
        <v>76.3</v>
      </c>
      <c r="H84" s="18">
        <f t="shared" si="6"/>
        <v>76.125</v>
      </c>
      <c r="I84" s="18">
        <f t="shared" si="7"/>
        <v>77.2371486851062</v>
      </c>
      <c r="J84" s="18">
        <f t="shared" si="8"/>
        <v>76.4163129838409</v>
      </c>
      <c r="L84" s="19">
        <f t="shared" si="9"/>
        <v>0.820835701265352</v>
      </c>
      <c r="M84" s="19">
        <f t="shared" si="10"/>
        <v>1.67374909575811</v>
      </c>
      <c r="N84" s="20">
        <f t="shared" si="11"/>
        <v>-0.852913394492756</v>
      </c>
    </row>
    <row r="85" spans="2:14">
      <c r="B85" s="2">
        <v>43273</v>
      </c>
      <c r="C85" s="3">
        <v>75.7</v>
      </c>
      <c r="D85" s="3">
        <v>75.7</v>
      </c>
      <c r="E85" s="3">
        <v>73.5</v>
      </c>
      <c r="F85" s="4">
        <v>74.6</v>
      </c>
      <c r="H85" s="18">
        <f t="shared" si="6"/>
        <v>74.6</v>
      </c>
      <c r="I85" s="18">
        <f t="shared" si="7"/>
        <v>77.4393575369437</v>
      </c>
      <c r="J85" s="18">
        <f t="shared" si="8"/>
        <v>76.4396180225482</v>
      </c>
      <c r="L85" s="19">
        <f t="shared" si="9"/>
        <v>0.999739514395571</v>
      </c>
      <c r="M85" s="19">
        <f t="shared" si="10"/>
        <v>1.8869774443813</v>
      </c>
      <c r="N85" s="20">
        <f t="shared" si="11"/>
        <v>-0.887237929985726</v>
      </c>
    </row>
    <row r="86" spans="2:14">
      <c r="B86" s="2">
        <v>43272</v>
      </c>
      <c r="C86" s="3">
        <v>76.2</v>
      </c>
      <c r="D86" s="3">
        <v>77.6</v>
      </c>
      <c r="E86" s="3">
        <v>75.7</v>
      </c>
      <c r="F86" s="4">
        <v>75.8</v>
      </c>
      <c r="H86" s="18">
        <f t="shared" si="6"/>
        <v>76.225</v>
      </c>
      <c r="I86" s="18">
        <f t="shared" si="7"/>
        <v>77.9556043618426</v>
      </c>
      <c r="J86" s="18">
        <f t="shared" si="8"/>
        <v>76.586787464352</v>
      </c>
      <c r="L86" s="19">
        <f t="shared" si="9"/>
        <v>1.36881689749058</v>
      </c>
      <c r="M86" s="19">
        <f t="shared" si="10"/>
        <v>2.10878692687773</v>
      </c>
      <c r="N86" s="20">
        <f t="shared" si="11"/>
        <v>-0.739970029387154</v>
      </c>
    </row>
    <row r="87" spans="2:14">
      <c r="B87" s="2">
        <v>43271</v>
      </c>
      <c r="C87" s="3">
        <v>77.5</v>
      </c>
      <c r="D87" s="3">
        <v>78</v>
      </c>
      <c r="E87" s="3">
        <v>72.6</v>
      </c>
      <c r="F87" s="4">
        <v>75.3</v>
      </c>
      <c r="H87" s="18">
        <f t="shared" si="6"/>
        <v>75.3</v>
      </c>
      <c r="I87" s="18">
        <f t="shared" si="7"/>
        <v>78.2702597003594</v>
      </c>
      <c r="J87" s="18">
        <f t="shared" si="8"/>
        <v>76.6157304615002</v>
      </c>
      <c r="L87" s="19">
        <f t="shared" si="9"/>
        <v>1.65452923885925</v>
      </c>
      <c r="M87" s="19">
        <f t="shared" si="10"/>
        <v>2.29377943422452</v>
      </c>
      <c r="N87" s="20">
        <f t="shared" si="11"/>
        <v>-0.639250195365263</v>
      </c>
    </row>
    <row r="88" spans="2:14">
      <c r="B88" s="2">
        <v>43270</v>
      </c>
      <c r="C88" s="3">
        <v>79</v>
      </c>
      <c r="D88" s="3">
        <v>80</v>
      </c>
      <c r="E88" s="3">
        <v>77.5</v>
      </c>
      <c r="F88" s="4">
        <v>77.5</v>
      </c>
      <c r="H88" s="18">
        <f t="shared" si="6"/>
        <v>78.125</v>
      </c>
      <c r="I88" s="18">
        <f t="shared" si="7"/>
        <v>78.8103069186066</v>
      </c>
      <c r="J88" s="18">
        <f t="shared" si="8"/>
        <v>76.7209888984202</v>
      </c>
      <c r="L88" s="19">
        <f t="shared" si="9"/>
        <v>2.08931802018641</v>
      </c>
      <c r="M88" s="19">
        <f t="shared" si="10"/>
        <v>2.45359198306583</v>
      </c>
      <c r="N88" s="20">
        <f t="shared" si="11"/>
        <v>-0.364273962879422</v>
      </c>
    </row>
    <row r="89" spans="2:14">
      <c r="B89" s="2">
        <v>43266</v>
      </c>
      <c r="C89" s="3">
        <v>79.4</v>
      </c>
      <c r="D89" s="3">
        <v>80.3</v>
      </c>
      <c r="E89" s="3">
        <v>78.2</v>
      </c>
      <c r="F89" s="4">
        <v>79.3</v>
      </c>
      <c r="H89" s="18">
        <f t="shared" si="6"/>
        <v>79.275</v>
      </c>
      <c r="I89" s="18">
        <f t="shared" si="7"/>
        <v>78.9349081765351</v>
      </c>
      <c r="J89" s="18">
        <f t="shared" si="8"/>
        <v>76.6086680102938</v>
      </c>
      <c r="L89" s="19">
        <f t="shared" si="9"/>
        <v>2.32624016624126</v>
      </c>
      <c r="M89" s="19">
        <f t="shared" si="10"/>
        <v>2.54466047378569</v>
      </c>
      <c r="N89" s="20">
        <f t="shared" si="11"/>
        <v>-0.218420307544426</v>
      </c>
    </row>
    <row r="90" spans="2:14">
      <c r="B90" s="2">
        <v>43265</v>
      </c>
      <c r="C90" s="3">
        <v>83.6</v>
      </c>
      <c r="D90" s="3">
        <v>84.8</v>
      </c>
      <c r="E90" s="3">
        <v>79</v>
      </c>
      <c r="F90" s="4">
        <v>79</v>
      </c>
      <c r="H90" s="18">
        <f t="shared" si="6"/>
        <v>80.45</v>
      </c>
      <c r="I90" s="18">
        <f t="shared" si="7"/>
        <v>78.8730732995415</v>
      </c>
      <c r="J90" s="18">
        <f t="shared" si="8"/>
        <v>76.3953614511173</v>
      </c>
      <c r="L90" s="19">
        <f t="shared" si="9"/>
        <v>2.47771184842412</v>
      </c>
      <c r="M90" s="19">
        <f t="shared" si="10"/>
        <v>2.5992655506718</v>
      </c>
      <c r="N90" s="20">
        <f t="shared" si="11"/>
        <v>-0.121553702247674</v>
      </c>
    </row>
    <row r="91" spans="2:14">
      <c r="B91" s="2">
        <v>43264</v>
      </c>
      <c r="C91" s="3">
        <v>78.7</v>
      </c>
      <c r="D91" s="3">
        <v>83.9</v>
      </c>
      <c r="E91" s="3">
        <v>77.7</v>
      </c>
      <c r="F91" s="4">
        <v>82.7</v>
      </c>
      <c r="H91" s="18">
        <f t="shared" si="6"/>
        <v>81.75</v>
      </c>
      <c r="I91" s="18">
        <f t="shared" si="7"/>
        <v>78.5863593540035</v>
      </c>
      <c r="J91" s="18">
        <f t="shared" si="8"/>
        <v>76.0709903672067</v>
      </c>
      <c r="L91" s="19">
        <f t="shared" si="9"/>
        <v>2.51536898679683</v>
      </c>
      <c r="M91" s="19">
        <f t="shared" si="10"/>
        <v>2.62965397623371</v>
      </c>
      <c r="N91" s="20">
        <f t="shared" si="11"/>
        <v>-0.114284989436884</v>
      </c>
    </row>
    <row r="92" spans="2:14">
      <c r="B92" s="2">
        <v>43263</v>
      </c>
      <c r="C92" s="3">
        <v>77.9</v>
      </c>
      <c r="D92" s="3">
        <v>79.3</v>
      </c>
      <c r="E92" s="3">
        <v>77.5</v>
      </c>
      <c r="F92" s="3">
        <v>77.7</v>
      </c>
      <c r="H92" s="18">
        <f t="shared" si="6"/>
        <v>78.05</v>
      </c>
      <c r="I92" s="18">
        <f t="shared" si="7"/>
        <v>78.0111519638224</v>
      </c>
      <c r="J92" s="18">
        <f t="shared" si="8"/>
        <v>75.6166695965833</v>
      </c>
      <c r="L92" s="19">
        <f t="shared" si="9"/>
        <v>2.39448236723912</v>
      </c>
      <c r="M92" s="19">
        <f t="shared" si="10"/>
        <v>2.65822522359293</v>
      </c>
      <c r="N92" s="20">
        <f t="shared" si="11"/>
        <v>-0.263742856353814</v>
      </c>
    </row>
    <row r="93" spans="2:14">
      <c r="B93" s="2">
        <v>43262</v>
      </c>
      <c r="C93" s="3">
        <v>79.8</v>
      </c>
      <c r="D93" s="3">
        <v>79.8</v>
      </c>
      <c r="E93" s="3">
        <v>77.1</v>
      </c>
      <c r="F93" s="4">
        <v>77.7</v>
      </c>
      <c r="H93" s="18">
        <f t="shared" si="6"/>
        <v>78.075</v>
      </c>
      <c r="I93" s="18">
        <f t="shared" si="7"/>
        <v>78.0040886845173</v>
      </c>
      <c r="J93" s="18">
        <f t="shared" si="8"/>
        <v>75.4220031643099</v>
      </c>
      <c r="L93" s="19">
        <f t="shared" si="9"/>
        <v>2.58208552020743</v>
      </c>
      <c r="M93" s="19">
        <f t="shared" si="10"/>
        <v>2.72416093768139</v>
      </c>
      <c r="N93" s="20">
        <f t="shared" si="11"/>
        <v>-0.14207541747396</v>
      </c>
    </row>
    <row r="94" spans="2:14">
      <c r="B94" s="2">
        <v>43259</v>
      </c>
      <c r="C94" s="3">
        <v>79.4</v>
      </c>
      <c r="D94" s="3">
        <v>80.5</v>
      </c>
      <c r="E94" s="3">
        <v>78.6</v>
      </c>
      <c r="F94" s="4">
        <v>79.3</v>
      </c>
      <c r="H94" s="18">
        <f t="shared" si="6"/>
        <v>79.425</v>
      </c>
      <c r="I94" s="18">
        <f t="shared" si="7"/>
        <v>77.991195718066</v>
      </c>
      <c r="J94" s="18">
        <f t="shared" si="8"/>
        <v>75.2097634174547</v>
      </c>
      <c r="L94" s="19">
        <f t="shared" si="9"/>
        <v>2.78143230061124</v>
      </c>
      <c r="M94" s="19">
        <f t="shared" si="10"/>
        <v>2.75967979204988</v>
      </c>
      <c r="N94" s="20">
        <f t="shared" si="11"/>
        <v>0.0217525085613652</v>
      </c>
    </row>
    <row r="95" spans="2:14">
      <c r="B95" s="2">
        <v>43258</v>
      </c>
      <c r="C95" s="3">
        <v>81.5</v>
      </c>
      <c r="D95" s="3">
        <v>81.5</v>
      </c>
      <c r="E95" s="3">
        <v>79</v>
      </c>
      <c r="F95" s="4">
        <v>79</v>
      </c>
      <c r="H95" s="18">
        <f t="shared" si="6"/>
        <v>79.625</v>
      </c>
      <c r="I95" s="18">
        <f t="shared" si="7"/>
        <v>77.7305040304416</v>
      </c>
      <c r="J95" s="18">
        <f t="shared" si="8"/>
        <v>74.8725444908511</v>
      </c>
      <c r="L95" s="19">
        <f t="shared" si="9"/>
        <v>2.8579595395905</v>
      </c>
      <c r="M95" s="19">
        <f t="shared" si="10"/>
        <v>2.75424166490954</v>
      </c>
      <c r="N95" s="20">
        <f t="shared" si="11"/>
        <v>0.103717874680959</v>
      </c>
    </row>
    <row r="96" spans="2:14">
      <c r="B96" s="2">
        <v>43257</v>
      </c>
      <c r="C96" s="3">
        <v>78.3</v>
      </c>
      <c r="D96" s="3">
        <v>81</v>
      </c>
      <c r="E96" s="3">
        <v>77.9</v>
      </c>
      <c r="F96" s="4">
        <v>81</v>
      </c>
      <c r="H96" s="18">
        <f t="shared" si="6"/>
        <v>80.225</v>
      </c>
      <c r="I96" s="18">
        <f t="shared" si="7"/>
        <v>77.3860502177946</v>
      </c>
      <c r="J96" s="18">
        <f t="shared" si="8"/>
        <v>74.4923480501192</v>
      </c>
      <c r="L96" s="19">
        <f t="shared" si="9"/>
        <v>2.89370216767541</v>
      </c>
      <c r="M96" s="19">
        <f t="shared" si="10"/>
        <v>2.7283121962393</v>
      </c>
      <c r="N96" s="20">
        <f t="shared" si="11"/>
        <v>0.165389971436118</v>
      </c>
    </row>
    <row r="97" spans="2:14">
      <c r="B97" s="2">
        <v>43256</v>
      </c>
      <c r="C97" s="3">
        <v>78.4</v>
      </c>
      <c r="D97" s="3">
        <v>78.5</v>
      </c>
      <c r="E97" s="3">
        <v>77</v>
      </c>
      <c r="F97" s="4">
        <v>77.2</v>
      </c>
      <c r="H97" s="18">
        <f t="shared" si="6"/>
        <v>77.475</v>
      </c>
      <c r="I97" s="18">
        <f t="shared" si="7"/>
        <v>76.8698775301209</v>
      </c>
      <c r="J97" s="18">
        <f t="shared" si="8"/>
        <v>74.0337358941287</v>
      </c>
      <c r="L97" s="19">
        <f t="shared" si="9"/>
        <v>2.83614163599216</v>
      </c>
      <c r="M97" s="19">
        <f t="shared" si="10"/>
        <v>2.68696470338027</v>
      </c>
      <c r="N97" s="20">
        <f t="shared" si="11"/>
        <v>0.149176932611896</v>
      </c>
    </row>
    <row r="98" spans="2:14">
      <c r="B98" s="2">
        <v>43255</v>
      </c>
      <c r="C98" s="3">
        <v>79.5</v>
      </c>
      <c r="D98" s="3">
        <v>79.8</v>
      </c>
      <c r="E98" s="3">
        <v>77.8</v>
      </c>
      <c r="F98" s="4">
        <v>77.9</v>
      </c>
      <c r="H98" s="18">
        <f t="shared" si="6"/>
        <v>78.35</v>
      </c>
      <c r="I98" s="18">
        <f t="shared" si="7"/>
        <v>76.7598552628701</v>
      </c>
      <c r="J98" s="18">
        <f t="shared" si="8"/>
        <v>73.758434765659</v>
      </c>
      <c r="L98" s="19">
        <f t="shared" si="9"/>
        <v>3.00142049721111</v>
      </c>
      <c r="M98" s="19">
        <f t="shared" si="10"/>
        <v>2.64967047022729</v>
      </c>
      <c r="N98" s="20">
        <f t="shared" si="11"/>
        <v>0.351750026983821</v>
      </c>
    </row>
    <row r="99" spans="2:14">
      <c r="B99" s="2">
        <v>43252</v>
      </c>
      <c r="C99" s="3">
        <v>76.6</v>
      </c>
      <c r="D99" s="3">
        <v>77.8</v>
      </c>
      <c r="E99" s="3">
        <v>76.3</v>
      </c>
      <c r="F99" s="4">
        <v>77.5</v>
      </c>
      <c r="H99" s="18">
        <f t="shared" si="6"/>
        <v>77.275</v>
      </c>
      <c r="I99" s="18">
        <f t="shared" si="7"/>
        <v>76.4707380379374</v>
      </c>
      <c r="J99" s="18">
        <f t="shared" si="8"/>
        <v>73.3911095469117</v>
      </c>
      <c r="L99" s="19">
        <f t="shared" si="9"/>
        <v>3.07962849102569</v>
      </c>
      <c r="M99" s="19">
        <f t="shared" si="10"/>
        <v>2.56173296348134</v>
      </c>
      <c r="N99" s="20">
        <f t="shared" si="11"/>
        <v>0.51789552754435</v>
      </c>
    </row>
    <row r="100" spans="2:14">
      <c r="B100" s="2">
        <v>43251</v>
      </c>
      <c r="C100" s="3">
        <v>79.5</v>
      </c>
      <c r="D100" s="3">
        <v>80.4</v>
      </c>
      <c r="E100" s="3">
        <v>76.6</v>
      </c>
      <c r="F100" s="4">
        <v>76.6</v>
      </c>
      <c r="H100" s="18">
        <f t="shared" si="6"/>
        <v>77.55</v>
      </c>
      <c r="I100" s="18">
        <f t="shared" si="7"/>
        <v>76.3245085902897</v>
      </c>
      <c r="J100" s="18">
        <f t="shared" si="8"/>
        <v>73.0803983106647</v>
      </c>
      <c r="L100" s="19">
        <f t="shared" si="9"/>
        <v>3.244110279625</v>
      </c>
      <c r="M100" s="19">
        <f t="shared" si="10"/>
        <v>2.43225908159525</v>
      </c>
      <c r="N100" s="20">
        <f t="shared" si="11"/>
        <v>0.811851198029755</v>
      </c>
    </row>
    <row r="101" spans="2:14">
      <c r="B101" s="2">
        <v>43250</v>
      </c>
      <c r="C101" s="3">
        <v>76.7</v>
      </c>
      <c r="D101" s="3">
        <v>79</v>
      </c>
      <c r="E101" s="3">
        <v>75.6</v>
      </c>
      <c r="F101" s="4">
        <v>78.3</v>
      </c>
      <c r="H101" s="18">
        <f t="shared" si="6"/>
        <v>77.8</v>
      </c>
      <c r="I101" s="18">
        <f t="shared" si="7"/>
        <v>76.1016919703423</v>
      </c>
      <c r="J101" s="18">
        <f t="shared" si="8"/>
        <v>72.7228301755178</v>
      </c>
      <c r="L101" s="19">
        <f t="shared" si="9"/>
        <v>3.37886179482449</v>
      </c>
      <c r="M101" s="19">
        <f t="shared" si="10"/>
        <v>2.22929628208781</v>
      </c>
      <c r="N101" s="20">
        <f t="shared" si="11"/>
        <v>1.14956551273668</v>
      </c>
    </row>
    <row r="102" spans="2:14">
      <c r="B102" s="2">
        <v>43249</v>
      </c>
      <c r="C102" s="3">
        <v>80.7</v>
      </c>
      <c r="D102" s="3">
        <v>81.1</v>
      </c>
      <c r="E102" s="3">
        <v>77.4</v>
      </c>
      <c r="F102" s="4">
        <v>77.7</v>
      </c>
      <c r="H102" s="18">
        <f t="shared" si="6"/>
        <v>78.475</v>
      </c>
      <c r="I102" s="18">
        <f t="shared" si="7"/>
        <v>75.7929086922228</v>
      </c>
      <c r="J102" s="18">
        <f t="shared" si="8"/>
        <v>72.3166565895593</v>
      </c>
      <c r="L102" s="19">
        <f t="shared" si="9"/>
        <v>3.47625210266348</v>
      </c>
      <c r="M102" s="19">
        <f t="shared" si="10"/>
        <v>1.94190490390364</v>
      </c>
      <c r="N102" s="20">
        <f t="shared" si="11"/>
        <v>1.53434719875984</v>
      </c>
    </row>
    <row r="103" spans="2:14">
      <c r="B103" s="2">
        <v>43248</v>
      </c>
      <c r="C103" s="3">
        <v>83</v>
      </c>
      <c r="D103" s="3">
        <v>84.9</v>
      </c>
      <c r="E103" s="3">
        <v>80.2</v>
      </c>
      <c r="F103" s="4">
        <v>80.7</v>
      </c>
      <c r="H103" s="18">
        <f t="shared" si="6"/>
        <v>81.625</v>
      </c>
      <c r="I103" s="18">
        <f t="shared" si="7"/>
        <v>75.3052557271724</v>
      </c>
      <c r="J103" s="18">
        <f t="shared" si="8"/>
        <v>71.823989116724</v>
      </c>
      <c r="L103" s="19">
        <f t="shared" si="9"/>
        <v>3.48126661044834</v>
      </c>
      <c r="M103" s="19">
        <f t="shared" si="10"/>
        <v>1.55831810421368</v>
      </c>
      <c r="N103" s="20">
        <f t="shared" si="11"/>
        <v>1.92294850623466</v>
      </c>
    </row>
    <row r="104" spans="2:14">
      <c r="B104" s="2">
        <v>43245</v>
      </c>
      <c r="C104" s="3">
        <v>80.6</v>
      </c>
      <c r="D104" s="3">
        <v>84.4</v>
      </c>
      <c r="E104" s="3">
        <v>80.5</v>
      </c>
      <c r="F104" s="4">
        <v>82</v>
      </c>
      <c r="H104" s="18">
        <f t="shared" si="6"/>
        <v>82.225</v>
      </c>
      <c r="I104" s="18">
        <f t="shared" si="7"/>
        <v>74.156211313931</v>
      </c>
      <c r="J104" s="18">
        <f t="shared" si="8"/>
        <v>71.0399082460619</v>
      </c>
      <c r="L104" s="19">
        <f t="shared" si="9"/>
        <v>3.11630306786903</v>
      </c>
      <c r="M104" s="19">
        <f t="shared" si="10"/>
        <v>1.07758097765502</v>
      </c>
      <c r="N104" s="20">
        <f t="shared" si="11"/>
        <v>2.03872209021401</v>
      </c>
    </row>
    <row r="105" spans="2:14">
      <c r="B105" s="2">
        <v>43244</v>
      </c>
      <c r="C105" s="3">
        <v>78.3</v>
      </c>
      <c r="D105" s="3">
        <v>79.9</v>
      </c>
      <c r="E105" s="3">
        <v>77.2</v>
      </c>
      <c r="F105" s="4">
        <v>78.9</v>
      </c>
      <c r="H105" s="18">
        <f t="shared" si="6"/>
        <v>78.725</v>
      </c>
      <c r="I105" s="18">
        <f t="shared" si="7"/>
        <v>72.6891588255548</v>
      </c>
      <c r="J105" s="18">
        <f t="shared" si="8"/>
        <v>70.1451009057469</v>
      </c>
      <c r="L105" s="19">
        <f t="shared" si="9"/>
        <v>2.54405791980788</v>
      </c>
      <c r="M105" s="19">
        <f t="shared" si="10"/>
        <v>0.567900455101516</v>
      </c>
      <c r="N105" s="20">
        <f t="shared" si="11"/>
        <v>1.97615746470637</v>
      </c>
    </row>
    <row r="106" spans="2:14">
      <c r="B106" s="2">
        <v>43243</v>
      </c>
      <c r="C106" s="3">
        <v>78.2</v>
      </c>
      <c r="D106" s="3">
        <v>78.5</v>
      </c>
      <c r="E106" s="3">
        <v>76</v>
      </c>
      <c r="F106" s="4">
        <v>77.7</v>
      </c>
      <c r="H106" s="18">
        <f t="shared" si="6"/>
        <v>77.475</v>
      </c>
      <c r="I106" s="18">
        <f t="shared" si="7"/>
        <v>71.5917331574738</v>
      </c>
      <c r="J106" s="18">
        <f t="shared" si="8"/>
        <v>69.4587089782066</v>
      </c>
      <c r="L106" s="19">
        <f t="shared" si="9"/>
        <v>2.13302417926718</v>
      </c>
      <c r="M106" s="19">
        <f t="shared" si="10"/>
        <v>0.0738610889249243</v>
      </c>
      <c r="N106" s="20">
        <f t="shared" si="11"/>
        <v>2.05916309034226</v>
      </c>
    </row>
    <row r="107" spans="2:14">
      <c r="B107" s="2">
        <v>43242</v>
      </c>
      <c r="C107" s="3">
        <v>77.3</v>
      </c>
      <c r="D107" s="3">
        <v>79.4</v>
      </c>
      <c r="E107" s="3">
        <v>75.5</v>
      </c>
      <c r="F107" s="4">
        <v>77.8</v>
      </c>
      <c r="H107" s="18">
        <f t="shared" si="6"/>
        <v>77.625</v>
      </c>
      <c r="I107" s="18">
        <f t="shared" si="7"/>
        <v>70.5220482770145</v>
      </c>
      <c r="J107" s="18">
        <f t="shared" si="8"/>
        <v>68.8174056964632</v>
      </c>
      <c r="L107" s="19">
        <f t="shared" si="9"/>
        <v>1.70464258055135</v>
      </c>
      <c r="M107" s="19">
        <f t="shared" si="10"/>
        <v>-0.44092968366064</v>
      </c>
      <c r="N107" s="20">
        <f t="shared" si="11"/>
        <v>2.14557226421199</v>
      </c>
    </row>
    <row r="108" spans="2:14">
      <c r="B108" s="2">
        <v>43241</v>
      </c>
      <c r="C108" s="3">
        <v>79.3</v>
      </c>
      <c r="D108" s="3">
        <v>80.5</v>
      </c>
      <c r="E108" s="3">
        <v>76</v>
      </c>
      <c r="F108" s="4">
        <v>76</v>
      </c>
      <c r="H108" s="18">
        <f t="shared" si="6"/>
        <v>77.125</v>
      </c>
      <c r="I108" s="18">
        <f t="shared" si="7"/>
        <v>69.230602509199</v>
      </c>
      <c r="J108" s="18">
        <f t="shared" si="8"/>
        <v>68.1127981521802</v>
      </c>
      <c r="L108" s="19">
        <f t="shared" si="9"/>
        <v>1.11780435701876</v>
      </c>
      <c r="M108" s="19">
        <f t="shared" si="10"/>
        <v>-0.977322749713638</v>
      </c>
      <c r="N108" s="20">
        <f t="shared" si="11"/>
        <v>2.09512710673239</v>
      </c>
    </row>
    <row r="109" spans="2:14">
      <c r="B109" s="2">
        <v>43238</v>
      </c>
      <c r="C109" s="3">
        <v>77</v>
      </c>
      <c r="D109" s="3">
        <v>79.9</v>
      </c>
      <c r="E109" s="3">
        <v>76.1</v>
      </c>
      <c r="F109" s="4">
        <v>77</v>
      </c>
      <c r="H109" s="18">
        <f t="shared" si="6"/>
        <v>77.5</v>
      </c>
      <c r="I109" s="18">
        <f t="shared" si="7"/>
        <v>67.7952575108715</v>
      </c>
      <c r="J109" s="18">
        <f t="shared" si="8"/>
        <v>67.3918220043546</v>
      </c>
      <c r="L109" s="19">
        <f t="shared" si="9"/>
        <v>0.403435506516871</v>
      </c>
      <c r="M109" s="19">
        <f t="shared" si="10"/>
        <v>-1.50110452639674</v>
      </c>
      <c r="N109" s="20">
        <f t="shared" si="11"/>
        <v>1.90454003291361</v>
      </c>
    </row>
    <row r="110" spans="2:14">
      <c r="B110" s="2">
        <v>43237</v>
      </c>
      <c r="C110" s="3">
        <v>69.8</v>
      </c>
      <c r="D110" s="3">
        <v>75</v>
      </c>
      <c r="E110" s="3">
        <v>69.6</v>
      </c>
      <c r="F110" s="4">
        <v>75</v>
      </c>
      <c r="H110" s="18">
        <f t="shared" si="6"/>
        <v>73.65</v>
      </c>
      <c r="I110" s="18">
        <f t="shared" si="7"/>
        <v>66.0307588764845</v>
      </c>
      <c r="J110" s="18">
        <f t="shared" si="8"/>
        <v>66.583167764703</v>
      </c>
      <c r="L110" s="19">
        <f t="shared" si="9"/>
        <v>-0.552408888218494</v>
      </c>
      <c r="M110" s="19">
        <f t="shared" si="10"/>
        <v>-1.97723953462514</v>
      </c>
      <c r="N110" s="20">
        <f t="shared" si="11"/>
        <v>1.42483064640664</v>
      </c>
    </row>
    <row r="111" spans="2:14">
      <c r="B111" s="2">
        <v>43236</v>
      </c>
      <c r="C111" s="3">
        <v>65.5</v>
      </c>
      <c r="D111" s="3">
        <v>69.5</v>
      </c>
      <c r="E111" s="3">
        <v>65.4</v>
      </c>
      <c r="F111" s="4">
        <v>68.2</v>
      </c>
      <c r="H111" s="18">
        <f t="shared" si="6"/>
        <v>67.825</v>
      </c>
      <c r="I111" s="18">
        <f t="shared" si="7"/>
        <v>64.6454423085726</v>
      </c>
      <c r="J111" s="18">
        <f t="shared" si="8"/>
        <v>66.0178211858792</v>
      </c>
      <c r="L111" s="19">
        <f t="shared" si="9"/>
        <v>-1.37237887730663</v>
      </c>
      <c r="M111" s="19">
        <f t="shared" si="10"/>
        <v>-2.3334471962268</v>
      </c>
      <c r="N111" s="20">
        <f t="shared" si="11"/>
        <v>0.961068318920169</v>
      </c>
    </row>
    <row r="112" spans="2:14">
      <c r="B112" s="2">
        <v>43235</v>
      </c>
      <c r="C112" s="3">
        <v>65.1</v>
      </c>
      <c r="D112" s="3">
        <v>66.9</v>
      </c>
      <c r="E112" s="3">
        <v>64.1</v>
      </c>
      <c r="F112" s="4">
        <v>65.3</v>
      </c>
      <c r="H112" s="18">
        <f t="shared" si="6"/>
        <v>65.4</v>
      </c>
      <c r="I112" s="18">
        <f t="shared" si="7"/>
        <v>64.0673409101313</v>
      </c>
      <c r="J112" s="18">
        <f t="shared" si="8"/>
        <v>65.8732468807496</v>
      </c>
      <c r="L112" s="19">
        <f t="shared" si="9"/>
        <v>-1.80590597061831</v>
      </c>
      <c r="M112" s="19">
        <f t="shared" si="10"/>
        <v>-2.57371427595684</v>
      </c>
      <c r="N112" s="20">
        <f t="shared" si="11"/>
        <v>0.767808305338529</v>
      </c>
    </row>
    <row r="113" spans="2:14">
      <c r="B113" s="2">
        <v>43234</v>
      </c>
      <c r="C113" s="3">
        <v>66</v>
      </c>
      <c r="D113" s="3">
        <v>66.1</v>
      </c>
      <c r="E113" s="3">
        <v>63.7</v>
      </c>
      <c r="F113" s="4">
        <v>64.3</v>
      </c>
      <c r="H113" s="18">
        <f t="shared" si="6"/>
        <v>64.6</v>
      </c>
      <c r="I113" s="18">
        <f t="shared" si="7"/>
        <v>63.8250392574279</v>
      </c>
      <c r="J113" s="18">
        <f t="shared" si="8"/>
        <v>65.9111066312095</v>
      </c>
      <c r="L113" s="19">
        <f t="shared" si="9"/>
        <v>-2.08606737378168</v>
      </c>
      <c r="M113" s="19">
        <f t="shared" si="10"/>
        <v>-2.76566635229147</v>
      </c>
      <c r="N113" s="20">
        <f t="shared" si="11"/>
        <v>0.679598978509792</v>
      </c>
    </row>
    <row r="114" spans="2:14">
      <c r="B114" s="2">
        <v>43231</v>
      </c>
      <c r="C114" s="3">
        <v>66</v>
      </c>
      <c r="D114" s="3">
        <v>66.7</v>
      </c>
      <c r="E114" s="3">
        <v>65</v>
      </c>
      <c r="F114" s="3">
        <v>65.3</v>
      </c>
      <c r="H114" s="18">
        <f t="shared" si="6"/>
        <v>65.575</v>
      </c>
      <c r="I114" s="18">
        <f t="shared" si="7"/>
        <v>63.6841373042329</v>
      </c>
      <c r="J114" s="18">
        <f t="shared" si="8"/>
        <v>66.0159951617063</v>
      </c>
      <c r="L114" s="19">
        <f t="shared" si="9"/>
        <v>-2.33185785747338</v>
      </c>
      <c r="M114" s="19">
        <f t="shared" si="10"/>
        <v>-2.93556609691892</v>
      </c>
      <c r="N114" s="20">
        <f t="shared" si="11"/>
        <v>0.60370823944554</v>
      </c>
    </row>
    <row r="115" spans="2:14">
      <c r="B115" s="2">
        <v>43230</v>
      </c>
      <c r="C115" s="3">
        <v>63.1</v>
      </c>
      <c r="D115" s="3">
        <v>67.5</v>
      </c>
      <c r="E115" s="3">
        <v>62.3</v>
      </c>
      <c r="F115" s="4">
        <v>65.3</v>
      </c>
      <c r="H115" s="18">
        <f t="shared" si="6"/>
        <v>65.1</v>
      </c>
      <c r="I115" s="18">
        <f t="shared" si="7"/>
        <v>63.3403440868207</v>
      </c>
      <c r="J115" s="18">
        <f t="shared" si="8"/>
        <v>66.0512747746428</v>
      </c>
      <c r="L115" s="19">
        <f t="shared" si="9"/>
        <v>-2.71093068782208</v>
      </c>
      <c r="M115" s="19">
        <f t="shared" si="10"/>
        <v>-3.08649315678031</v>
      </c>
      <c r="N115" s="20">
        <f t="shared" si="11"/>
        <v>0.375562468958221</v>
      </c>
    </row>
    <row r="116" spans="2:14">
      <c r="B116" s="2">
        <v>43229</v>
      </c>
      <c r="C116" s="3">
        <v>61</v>
      </c>
      <c r="D116" s="3">
        <v>62.3</v>
      </c>
      <c r="E116" s="3">
        <v>60.8</v>
      </c>
      <c r="F116" s="4">
        <v>61.9</v>
      </c>
      <c r="H116" s="18">
        <f t="shared" si="6"/>
        <v>61.725</v>
      </c>
      <c r="I116" s="18">
        <f t="shared" si="7"/>
        <v>63.0204066480609</v>
      </c>
      <c r="J116" s="18">
        <f t="shared" si="8"/>
        <v>66.1273767566142</v>
      </c>
      <c r="L116" s="19">
        <f t="shared" si="9"/>
        <v>-3.10697010855337</v>
      </c>
      <c r="M116" s="19">
        <f t="shared" si="10"/>
        <v>-3.18038377401986</v>
      </c>
      <c r="N116" s="20">
        <f t="shared" si="11"/>
        <v>0.0734136654664921</v>
      </c>
    </row>
    <row r="117" spans="2:14">
      <c r="B117" s="2">
        <v>43228</v>
      </c>
      <c r="C117" s="3">
        <v>60.9</v>
      </c>
      <c r="D117" s="3">
        <v>62</v>
      </c>
      <c r="E117" s="3">
        <v>60.4</v>
      </c>
      <c r="F117" s="4">
        <v>61</v>
      </c>
      <c r="H117" s="18">
        <f t="shared" si="6"/>
        <v>61.1</v>
      </c>
      <c r="I117" s="18">
        <f t="shared" si="7"/>
        <v>63.2559351295265</v>
      </c>
      <c r="J117" s="18">
        <f t="shared" si="8"/>
        <v>66.4795668971434</v>
      </c>
      <c r="L117" s="19">
        <f t="shared" si="9"/>
        <v>-3.22363176761689</v>
      </c>
      <c r="M117" s="19">
        <f t="shared" si="10"/>
        <v>-3.19873719038648</v>
      </c>
      <c r="N117" s="20">
        <f t="shared" si="11"/>
        <v>-0.0248945772304019</v>
      </c>
    </row>
    <row r="118" spans="2:14">
      <c r="B118" s="2">
        <v>43227</v>
      </c>
      <c r="C118" s="3">
        <v>62</v>
      </c>
      <c r="D118" s="3">
        <v>62</v>
      </c>
      <c r="E118" s="3">
        <v>59.7</v>
      </c>
      <c r="F118" s="4">
        <v>60.5</v>
      </c>
      <c r="H118" s="18">
        <f t="shared" si="6"/>
        <v>60.675</v>
      </c>
      <c r="I118" s="18">
        <f t="shared" si="7"/>
        <v>63.6479233348949</v>
      </c>
      <c r="J118" s="18">
        <f t="shared" si="8"/>
        <v>66.9099322489148</v>
      </c>
      <c r="L118" s="19">
        <f t="shared" si="9"/>
        <v>-3.26200891401991</v>
      </c>
      <c r="M118" s="19">
        <f t="shared" si="10"/>
        <v>-3.19251354607888</v>
      </c>
      <c r="N118" s="20">
        <f t="shared" si="11"/>
        <v>-0.0694953679410242</v>
      </c>
    </row>
    <row r="119" spans="2:14">
      <c r="B119" s="2">
        <v>43224</v>
      </c>
      <c r="C119" s="3">
        <v>63.2</v>
      </c>
      <c r="D119" s="3">
        <v>63.7</v>
      </c>
      <c r="E119" s="3">
        <v>61.3</v>
      </c>
      <c r="F119" s="4">
        <v>61.3</v>
      </c>
      <c r="H119" s="18">
        <f t="shared" si="6"/>
        <v>61.9</v>
      </c>
      <c r="I119" s="18">
        <f t="shared" si="7"/>
        <v>64.1884548503304</v>
      </c>
      <c r="J119" s="18">
        <f t="shared" si="8"/>
        <v>67.408726828828</v>
      </c>
      <c r="L119" s="19">
        <f t="shared" si="9"/>
        <v>-3.22027197849765</v>
      </c>
      <c r="M119" s="19">
        <f t="shared" si="10"/>
        <v>-3.17513970409363</v>
      </c>
      <c r="N119" s="20">
        <f t="shared" si="11"/>
        <v>-0.0451322744040215</v>
      </c>
    </row>
    <row r="120" spans="2:14">
      <c r="B120" s="2">
        <v>43223</v>
      </c>
      <c r="C120" s="3">
        <v>63.2</v>
      </c>
      <c r="D120" s="3">
        <v>66.3</v>
      </c>
      <c r="E120" s="3">
        <v>62.5</v>
      </c>
      <c r="F120" s="4">
        <v>62.5</v>
      </c>
      <c r="H120" s="18">
        <f t="shared" si="6"/>
        <v>63.45</v>
      </c>
      <c r="I120" s="18">
        <f t="shared" si="7"/>
        <v>64.6045375503904</v>
      </c>
      <c r="J120" s="18">
        <f t="shared" si="8"/>
        <v>67.8494249751343</v>
      </c>
      <c r="L120" s="19">
        <f t="shared" si="9"/>
        <v>-3.24488742474384</v>
      </c>
      <c r="M120" s="19">
        <f t="shared" si="10"/>
        <v>-3.16385663549262</v>
      </c>
      <c r="N120" s="20">
        <f t="shared" si="11"/>
        <v>-0.0810307892512143</v>
      </c>
    </row>
    <row r="121" spans="2:14">
      <c r="B121" s="2">
        <v>43222</v>
      </c>
      <c r="C121" s="3">
        <v>66</v>
      </c>
      <c r="D121" s="3">
        <v>67.3</v>
      </c>
      <c r="E121" s="3">
        <v>64.2</v>
      </c>
      <c r="F121" s="4">
        <v>64.4</v>
      </c>
      <c r="H121" s="18">
        <f t="shared" si="6"/>
        <v>65.075</v>
      </c>
      <c r="I121" s="18">
        <f t="shared" si="7"/>
        <v>64.8144534686432</v>
      </c>
      <c r="J121" s="18">
        <f t="shared" si="8"/>
        <v>68.201378973145</v>
      </c>
      <c r="L121" s="19">
        <f t="shared" si="9"/>
        <v>-3.38692550450178</v>
      </c>
      <c r="M121" s="19">
        <f t="shared" si="10"/>
        <v>-3.14359893817982</v>
      </c>
      <c r="N121" s="20">
        <f t="shared" si="11"/>
        <v>-0.243326566321956</v>
      </c>
    </row>
    <row r="122" spans="2:14">
      <c r="B122" s="2">
        <v>43220</v>
      </c>
      <c r="C122" s="3">
        <v>61.2</v>
      </c>
      <c r="D122" s="3">
        <v>65.6</v>
      </c>
      <c r="E122" s="3">
        <v>60.4</v>
      </c>
      <c r="F122" s="4">
        <v>65.6</v>
      </c>
      <c r="H122" s="18">
        <f t="shared" si="6"/>
        <v>64.3</v>
      </c>
      <c r="I122" s="18">
        <f t="shared" si="7"/>
        <v>64.7670813720329</v>
      </c>
      <c r="J122" s="18">
        <f t="shared" si="8"/>
        <v>68.4514892909966</v>
      </c>
      <c r="L122" s="19">
        <f t="shared" si="9"/>
        <v>-3.68440791896369</v>
      </c>
      <c r="M122" s="19">
        <f t="shared" si="10"/>
        <v>-3.08276729659933</v>
      </c>
      <c r="N122" s="20">
        <f t="shared" si="11"/>
        <v>-0.601640622364356</v>
      </c>
    </row>
    <row r="123" spans="2:14">
      <c r="B123" s="2">
        <v>43217</v>
      </c>
      <c r="C123" s="3">
        <v>59.8</v>
      </c>
      <c r="D123" s="3">
        <v>60.7</v>
      </c>
      <c r="E123" s="3">
        <v>57.6</v>
      </c>
      <c r="F123" s="3">
        <v>59.7</v>
      </c>
      <c r="H123" s="18">
        <f t="shared" si="6"/>
        <v>59.425</v>
      </c>
      <c r="I123" s="18">
        <f t="shared" si="7"/>
        <v>64.8520052578571</v>
      </c>
      <c r="J123" s="18">
        <f t="shared" si="8"/>
        <v>68.7836084342763</v>
      </c>
      <c r="L123" s="19">
        <f t="shared" si="9"/>
        <v>-3.93160317641924</v>
      </c>
      <c r="M123" s="19">
        <f t="shared" si="10"/>
        <v>-2.93235714100824</v>
      </c>
      <c r="N123" s="20">
        <f t="shared" si="11"/>
        <v>-0.999246035411003</v>
      </c>
    </row>
    <row r="124" spans="2:14">
      <c r="B124" s="2">
        <v>43216</v>
      </c>
      <c r="C124" s="3">
        <v>62.8</v>
      </c>
      <c r="D124" s="3">
        <v>63.2</v>
      </c>
      <c r="E124" s="3">
        <v>59.6</v>
      </c>
      <c r="F124" s="4">
        <v>59.7</v>
      </c>
      <c r="H124" s="18">
        <f t="shared" si="6"/>
        <v>60.55</v>
      </c>
      <c r="I124" s="18">
        <f t="shared" si="7"/>
        <v>65.8387334865584</v>
      </c>
      <c r="J124" s="18">
        <f t="shared" si="8"/>
        <v>69.5322971090184</v>
      </c>
      <c r="L124" s="19">
        <f t="shared" si="9"/>
        <v>-3.69356362246008</v>
      </c>
      <c r="M124" s="19">
        <f t="shared" si="10"/>
        <v>-2.68254563215549</v>
      </c>
      <c r="N124" s="20">
        <f t="shared" si="11"/>
        <v>-1.01101799030459</v>
      </c>
    </row>
    <row r="125" spans="2:14">
      <c r="B125" s="2">
        <v>43215</v>
      </c>
      <c r="C125" s="3">
        <v>61.1</v>
      </c>
      <c r="D125" s="3">
        <v>62.4</v>
      </c>
      <c r="E125" s="3">
        <v>60.4</v>
      </c>
      <c r="F125" s="4">
        <v>61.9</v>
      </c>
      <c r="H125" s="18">
        <f t="shared" si="6"/>
        <v>61.65</v>
      </c>
      <c r="I125" s="18">
        <f t="shared" si="7"/>
        <v>66.8003213932053</v>
      </c>
      <c r="J125" s="18">
        <f t="shared" si="8"/>
        <v>70.2508808777399</v>
      </c>
      <c r="L125" s="19">
        <f t="shared" si="9"/>
        <v>-3.45055948453458</v>
      </c>
      <c r="M125" s="19">
        <f t="shared" si="10"/>
        <v>-2.42979113457934</v>
      </c>
      <c r="N125" s="20">
        <f t="shared" si="11"/>
        <v>-1.02076834995524</v>
      </c>
    </row>
    <row r="126" spans="2:14">
      <c r="B126" s="2">
        <v>43214</v>
      </c>
      <c r="C126" s="3">
        <v>64.5</v>
      </c>
      <c r="D126" s="3">
        <v>65</v>
      </c>
      <c r="E126" s="3">
        <v>60.2</v>
      </c>
      <c r="F126" s="4">
        <v>60.9</v>
      </c>
      <c r="H126" s="18">
        <f t="shared" si="6"/>
        <v>61.75</v>
      </c>
      <c r="I126" s="18">
        <f t="shared" si="7"/>
        <v>67.7367434646972</v>
      </c>
      <c r="J126" s="18">
        <f t="shared" si="8"/>
        <v>70.9389513479591</v>
      </c>
      <c r="L126" s="19">
        <f t="shared" si="9"/>
        <v>-3.20220788326189</v>
      </c>
      <c r="M126" s="19">
        <f t="shared" si="10"/>
        <v>-2.17459904709053</v>
      </c>
      <c r="N126" s="20">
        <f t="shared" si="11"/>
        <v>-1.02760883617136</v>
      </c>
    </row>
    <row r="127" spans="2:14">
      <c r="B127" s="2">
        <v>43213</v>
      </c>
      <c r="C127" s="3">
        <v>66.2</v>
      </c>
      <c r="D127" s="3">
        <v>67.1</v>
      </c>
      <c r="E127" s="3">
        <v>64.7</v>
      </c>
      <c r="F127" s="4">
        <v>64.8</v>
      </c>
      <c r="H127" s="18">
        <f t="shared" si="6"/>
        <v>65.35</v>
      </c>
      <c r="I127" s="18">
        <f t="shared" si="7"/>
        <v>68.8252422764603</v>
      </c>
      <c r="J127" s="18">
        <f t="shared" si="8"/>
        <v>71.6740674557958</v>
      </c>
      <c r="L127" s="19">
        <f t="shared" si="9"/>
        <v>-2.84882517933549</v>
      </c>
      <c r="M127" s="19">
        <f t="shared" si="10"/>
        <v>-1.9176968380477</v>
      </c>
      <c r="N127" s="20">
        <f t="shared" si="11"/>
        <v>-0.931128341287797</v>
      </c>
    </row>
    <row r="128" spans="2:14">
      <c r="B128" s="2">
        <v>43210</v>
      </c>
      <c r="C128" s="3">
        <v>64.3</v>
      </c>
      <c r="D128" s="3">
        <v>67.6</v>
      </c>
      <c r="E128" s="3">
        <v>64.2</v>
      </c>
      <c r="F128" s="4">
        <v>66.5</v>
      </c>
      <c r="H128" s="18">
        <f t="shared" si="6"/>
        <v>66.2</v>
      </c>
      <c r="I128" s="18">
        <f t="shared" si="7"/>
        <v>69.457104508544</v>
      </c>
      <c r="J128" s="18">
        <f t="shared" si="8"/>
        <v>72.1799928522595</v>
      </c>
      <c r="L128" s="19">
        <f t="shared" si="9"/>
        <v>-2.72288834371547</v>
      </c>
      <c r="M128" s="19">
        <f t="shared" si="10"/>
        <v>-1.68491475272575</v>
      </c>
      <c r="N128" s="20">
        <f t="shared" si="11"/>
        <v>-1.03797359098972</v>
      </c>
    </row>
    <row r="129" spans="2:14">
      <c r="B129" s="2">
        <v>43209</v>
      </c>
      <c r="C129" s="3">
        <v>64.8</v>
      </c>
      <c r="D129" s="3">
        <v>66.1</v>
      </c>
      <c r="E129" s="3">
        <v>64.1</v>
      </c>
      <c r="F129" s="4">
        <v>65</v>
      </c>
      <c r="H129" s="18">
        <f t="shared" si="6"/>
        <v>65.05</v>
      </c>
      <c r="I129" s="18">
        <f t="shared" si="7"/>
        <v>70.0493053282793</v>
      </c>
      <c r="J129" s="18">
        <f t="shared" si="8"/>
        <v>72.6583922804403</v>
      </c>
      <c r="L129" s="19">
        <f t="shared" si="9"/>
        <v>-2.60908695216096</v>
      </c>
      <c r="M129" s="19">
        <f t="shared" si="10"/>
        <v>-1.42542135497832</v>
      </c>
      <c r="N129" s="20">
        <f t="shared" si="11"/>
        <v>-1.18366559718265</v>
      </c>
    </row>
    <row r="130" spans="2:14">
      <c r="B130" s="2">
        <v>43208</v>
      </c>
      <c r="C130" s="3">
        <v>64</v>
      </c>
      <c r="D130" s="3">
        <v>65.4</v>
      </c>
      <c r="E130" s="3">
        <v>62.7</v>
      </c>
      <c r="F130" s="4">
        <v>65.3</v>
      </c>
      <c r="H130" s="18">
        <f t="shared" si="6"/>
        <v>64.675</v>
      </c>
      <c r="I130" s="18">
        <f t="shared" si="7"/>
        <v>70.958269933421</v>
      </c>
      <c r="J130" s="18">
        <f t="shared" si="8"/>
        <v>73.2670636628755</v>
      </c>
      <c r="L130" s="19">
        <f t="shared" si="9"/>
        <v>-2.30879372945449</v>
      </c>
      <c r="M130" s="19">
        <f t="shared" si="10"/>
        <v>-1.12950495568265</v>
      </c>
      <c r="N130" s="20">
        <f t="shared" si="11"/>
        <v>-1.17928877377184</v>
      </c>
    </row>
    <row r="131" spans="2:14">
      <c r="B131" s="2">
        <v>43207</v>
      </c>
      <c r="C131" s="3">
        <v>67.6</v>
      </c>
      <c r="D131" s="3">
        <v>67.9</v>
      </c>
      <c r="E131" s="3">
        <v>61.9</v>
      </c>
      <c r="F131" s="4">
        <v>62.7</v>
      </c>
      <c r="H131" s="18">
        <f t="shared" si="6"/>
        <v>63.8</v>
      </c>
      <c r="I131" s="18">
        <f t="shared" si="7"/>
        <v>72.1006826485884</v>
      </c>
      <c r="J131" s="18">
        <f t="shared" si="8"/>
        <v>73.9544287559055</v>
      </c>
      <c r="L131" s="19">
        <f t="shared" si="9"/>
        <v>-1.85374610731708</v>
      </c>
      <c r="M131" s="19">
        <f t="shared" si="10"/>
        <v>-0.834682762239694</v>
      </c>
      <c r="N131" s="20">
        <f t="shared" si="11"/>
        <v>-1.01906334507739</v>
      </c>
    </row>
    <row r="132" spans="2:14">
      <c r="B132" s="2">
        <v>43206</v>
      </c>
      <c r="C132" s="3">
        <v>70.5</v>
      </c>
      <c r="D132" s="3">
        <v>70.7</v>
      </c>
      <c r="E132" s="3">
        <v>68.3</v>
      </c>
      <c r="F132" s="4">
        <v>68.6</v>
      </c>
      <c r="H132" s="18">
        <f t="shared" si="6"/>
        <v>69.05</v>
      </c>
      <c r="I132" s="18">
        <f t="shared" si="7"/>
        <v>73.6098976756045</v>
      </c>
      <c r="J132" s="18">
        <f t="shared" si="8"/>
        <v>74.7667830563779</v>
      </c>
      <c r="L132" s="19">
        <f t="shared" si="9"/>
        <v>-1.15688538077343</v>
      </c>
      <c r="M132" s="19">
        <f t="shared" si="10"/>
        <v>-0.579916925970347</v>
      </c>
      <c r="N132" s="20">
        <f t="shared" si="11"/>
        <v>-0.576968454803084</v>
      </c>
    </row>
    <row r="133" spans="2:14">
      <c r="B133" s="2">
        <v>43203</v>
      </c>
      <c r="C133" s="3">
        <v>71.6</v>
      </c>
      <c r="D133" s="3">
        <v>72</v>
      </c>
      <c r="E133" s="3">
        <v>70.6</v>
      </c>
      <c r="F133" s="4">
        <v>71</v>
      </c>
      <c r="H133" s="18">
        <f t="shared" ref="H133:H196" si="12">(D133+E133+F133*2)/4</f>
        <v>71.15</v>
      </c>
      <c r="I133" s="18">
        <f t="shared" ref="I133:I196" si="13">I134+(2/(1+12))*(H133-I134)</f>
        <v>74.4389699802599</v>
      </c>
      <c r="J133" s="18">
        <f t="shared" ref="J133:J196" si="14">J134+(2/(1+26))*(H133-J134)</f>
        <v>75.2241257008882</v>
      </c>
      <c r="L133" s="19">
        <f t="shared" ref="L133:L196" si="15">I133-J133</f>
        <v>-0.785155720628296</v>
      </c>
      <c r="M133" s="19">
        <f t="shared" ref="M133:M196" si="16">M134+(2/(1+9))*(L133-M134)</f>
        <v>-0.435674812269576</v>
      </c>
      <c r="N133" s="20">
        <f t="shared" ref="N133:N196" si="17">L133-M133</f>
        <v>-0.34948090835872</v>
      </c>
    </row>
    <row r="134" spans="2:14">
      <c r="B134" s="2">
        <v>43202</v>
      </c>
      <c r="C134" s="3">
        <v>73</v>
      </c>
      <c r="D134" s="3">
        <v>73</v>
      </c>
      <c r="E134" s="3">
        <v>70.8</v>
      </c>
      <c r="F134" s="4">
        <v>71.2</v>
      </c>
      <c r="H134" s="18">
        <f t="shared" si="12"/>
        <v>71.55</v>
      </c>
      <c r="I134" s="18">
        <f t="shared" si="13"/>
        <v>75.0369645221253</v>
      </c>
      <c r="J134" s="18">
        <f t="shared" si="14"/>
        <v>75.5500557569592</v>
      </c>
      <c r="L134" s="19">
        <f t="shared" si="15"/>
        <v>-0.513091234833922</v>
      </c>
      <c r="M134" s="19">
        <f t="shared" si="16"/>
        <v>-0.348304585179897</v>
      </c>
      <c r="N134" s="20">
        <f t="shared" si="17"/>
        <v>-0.164786649654026</v>
      </c>
    </row>
    <row r="135" spans="2:14">
      <c r="B135" s="2">
        <v>43201</v>
      </c>
      <c r="C135" s="3">
        <v>74</v>
      </c>
      <c r="D135" s="3">
        <v>74.3</v>
      </c>
      <c r="E135" s="3">
        <v>73.2</v>
      </c>
      <c r="F135" s="4">
        <v>73.4</v>
      </c>
      <c r="H135" s="18">
        <f t="shared" si="12"/>
        <v>73.575</v>
      </c>
      <c r="I135" s="18">
        <f t="shared" si="13"/>
        <v>75.6709580716026</v>
      </c>
      <c r="J135" s="18">
        <f t="shared" si="14"/>
        <v>75.870060217516</v>
      </c>
      <c r="L135" s="19">
        <f t="shared" si="15"/>
        <v>-0.199102145913329</v>
      </c>
      <c r="M135" s="19">
        <f t="shared" si="16"/>
        <v>-0.30710792276639</v>
      </c>
      <c r="N135" s="20">
        <f t="shared" si="17"/>
        <v>0.108005776853061</v>
      </c>
    </row>
    <row r="136" spans="2:14">
      <c r="B136" s="2">
        <v>43200</v>
      </c>
      <c r="C136" s="3">
        <v>78</v>
      </c>
      <c r="D136" s="3">
        <v>78.2</v>
      </c>
      <c r="E136" s="3">
        <v>73</v>
      </c>
      <c r="F136" s="4">
        <v>73</v>
      </c>
      <c r="H136" s="18">
        <f t="shared" si="12"/>
        <v>74.3</v>
      </c>
      <c r="I136" s="18">
        <f t="shared" si="13"/>
        <v>76.0520413573486</v>
      </c>
      <c r="J136" s="18">
        <f t="shared" si="14"/>
        <v>76.0536650349172</v>
      </c>
      <c r="L136" s="19">
        <f t="shared" si="15"/>
        <v>-0.00162367756867354</v>
      </c>
      <c r="M136" s="19">
        <f t="shared" si="16"/>
        <v>-0.334109366979655</v>
      </c>
      <c r="N136" s="20">
        <f t="shared" si="17"/>
        <v>0.332485689410982</v>
      </c>
    </row>
    <row r="137" spans="2:14">
      <c r="B137" s="2">
        <v>43199</v>
      </c>
      <c r="C137" s="3">
        <v>79.5</v>
      </c>
      <c r="D137" s="3">
        <v>79.6</v>
      </c>
      <c r="E137" s="3">
        <v>78</v>
      </c>
      <c r="F137" s="4">
        <v>78.6</v>
      </c>
      <c r="H137" s="18">
        <f t="shared" si="12"/>
        <v>78.7</v>
      </c>
      <c r="I137" s="18">
        <f t="shared" si="13"/>
        <v>76.370594331412</v>
      </c>
      <c r="J137" s="18">
        <f t="shared" si="14"/>
        <v>76.1939582377106</v>
      </c>
      <c r="L137" s="19">
        <f t="shared" si="15"/>
        <v>0.176636093701319</v>
      </c>
      <c r="M137" s="19">
        <f t="shared" si="16"/>
        <v>-0.417230789332401</v>
      </c>
      <c r="N137" s="20">
        <f t="shared" si="17"/>
        <v>0.59386688303372</v>
      </c>
    </row>
    <row r="138" spans="2:14">
      <c r="B138" s="2">
        <v>43193</v>
      </c>
      <c r="C138" s="3">
        <v>75.1</v>
      </c>
      <c r="D138" s="3">
        <v>77.8</v>
      </c>
      <c r="E138" s="3">
        <v>73.5</v>
      </c>
      <c r="F138" s="4">
        <v>77.6</v>
      </c>
      <c r="H138" s="18">
        <f t="shared" si="12"/>
        <v>76.625</v>
      </c>
      <c r="I138" s="18">
        <f t="shared" si="13"/>
        <v>75.9470660280323</v>
      </c>
      <c r="J138" s="18">
        <f t="shared" si="14"/>
        <v>75.9934748967275</v>
      </c>
      <c r="L138" s="19">
        <f t="shared" si="15"/>
        <v>-0.0464088686951669</v>
      </c>
      <c r="M138" s="19">
        <f t="shared" si="16"/>
        <v>-0.565697510090831</v>
      </c>
      <c r="N138" s="20">
        <f t="shared" si="17"/>
        <v>0.519288641395664</v>
      </c>
    </row>
    <row r="139" spans="2:14">
      <c r="B139" s="2">
        <v>43192</v>
      </c>
      <c r="C139" s="3">
        <v>78.6</v>
      </c>
      <c r="D139" s="3">
        <v>78.6</v>
      </c>
      <c r="E139" s="3">
        <v>74.8</v>
      </c>
      <c r="F139" s="4">
        <v>75.2</v>
      </c>
      <c r="H139" s="18">
        <f t="shared" si="12"/>
        <v>75.95</v>
      </c>
      <c r="I139" s="18">
        <f t="shared" si="13"/>
        <v>75.8238053058564</v>
      </c>
      <c r="J139" s="18">
        <f t="shared" si="14"/>
        <v>75.9429528884657</v>
      </c>
      <c r="L139" s="19">
        <f t="shared" si="15"/>
        <v>-0.119147582609301</v>
      </c>
      <c r="M139" s="19">
        <f t="shared" si="16"/>
        <v>-0.695519670439747</v>
      </c>
      <c r="N139" s="20">
        <f t="shared" si="17"/>
        <v>0.576372087830445</v>
      </c>
    </row>
    <row r="140" spans="2:14">
      <c r="B140" s="2">
        <v>43190</v>
      </c>
      <c r="C140" s="3">
        <v>78.8</v>
      </c>
      <c r="D140" s="3">
        <v>79.8</v>
      </c>
      <c r="E140" s="3">
        <v>77.4</v>
      </c>
      <c r="F140" s="4">
        <v>77.8</v>
      </c>
      <c r="H140" s="18">
        <f t="shared" si="12"/>
        <v>78.2</v>
      </c>
      <c r="I140" s="18">
        <f t="shared" si="13"/>
        <v>75.8008608160121</v>
      </c>
      <c r="J140" s="18">
        <f t="shared" si="14"/>
        <v>75.9423891195429</v>
      </c>
      <c r="L140" s="19">
        <f t="shared" si="15"/>
        <v>-0.141528303530848</v>
      </c>
      <c r="M140" s="19">
        <f t="shared" si="16"/>
        <v>-0.839612692397358</v>
      </c>
      <c r="N140" s="20">
        <f t="shared" si="17"/>
        <v>0.69808438886651</v>
      </c>
    </row>
    <row r="141" spans="2:14">
      <c r="B141" s="2">
        <v>43189</v>
      </c>
      <c r="C141" s="3">
        <v>76.6</v>
      </c>
      <c r="D141" s="3">
        <v>78.5</v>
      </c>
      <c r="E141" s="3">
        <v>76.2</v>
      </c>
      <c r="F141" s="4">
        <v>77.9</v>
      </c>
      <c r="H141" s="18">
        <f t="shared" si="12"/>
        <v>77.625</v>
      </c>
      <c r="I141" s="18">
        <f t="shared" si="13"/>
        <v>75.3646536916506</v>
      </c>
      <c r="J141" s="18">
        <f t="shared" si="14"/>
        <v>75.7617802491064</v>
      </c>
      <c r="L141" s="19">
        <f t="shared" si="15"/>
        <v>-0.397126557455721</v>
      </c>
      <c r="M141" s="19">
        <f t="shared" si="16"/>
        <v>-1.01413378961399</v>
      </c>
      <c r="N141" s="20">
        <f t="shared" si="17"/>
        <v>0.617007232158265</v>
      </c>
    </row>
    <row r="142" spans="2:14">
      <c r="B142" s="2">
        <v>43188</v>
      </c>
      <c r="C142" s="3">
        <v>76</v>
      </c>
      <c r="D142" s="3">
        <v>76.1</v>
      </c>
      <c r="E142" s="3">
        <v>74.9</v>
      </c>
      <c r="F142" s="4">
        <v>75.4</v>
      </c>
      <c r="H142" s="18">
        <f t="shared" si="12"/>
        <v>75.45</v>
      </c>
      <c r="I142" s="18">
        <f t="shared" si="13"/>
        <v>74.9536816355871</v>
      </c>
      <c r="J142" s="18">
        <f t="shared" si="14"/>
        <v>75.6127226690349</v>
      </c>
      <c r="L142" s="19">
        <f t="shared" si="15"/>
        <v>-0.65904103344775</v>
      </c>
      <c r="M142" s="19">
        <f t="shared" si="16"/>
        <v>-1.16838559765355</v>
      </c>
      <c r="N142" s="20">
        <f t="shared" si="17"/>
        <v>0.509344564205802</v>
      </c>
    </row>
    <row r="143" spans="2:14">
      <c r="B143" s="2">
        <v>43187</v>
      </c>
      <c r="C143" s="3">
        <v>75.9</v>
      </c>
      <c r="D143" s="3">
        <v>76.7</v>
      </c>
      <c r="E143" s="3">
        <v>74.6</v>
      </c>
      <c r="F143" s="4">
        <v>75.3</v>
      </c>
      <c r="H143" s="18">
        <f t="shared" si="12"/>
        <v>75.475</v>
      </c>
      <c r="I143" s="18">
        <f t="shared" si="13"/>
        <v>74.8634419329666</v>
      </c>
      <c r="J143" s="18">
        <f t="shared" si="14"/>
        <v>75.6257404825577</v>
      </c>
      <c r="L143" s="19">
        <f t="shared" si="15"/>
        <v>-0.762298549591065</v>
      </c>
      <c r="M143" s="19">
        <f t="shared" si="16"/>
        <v>-1.295721738705</v>
      </c>
      <c r="N143" s="20">
        <f t="shared" si="17"/>
        <v>0.533423189113936</v>
      </c>
    </row>
    <row r="144" spans="2:14">
      <c r="B144" s="2">
        <v>43186</v>
      </c>
      <c r="C144" s="3">
        <v>77.2</v>
      </c>
      <c r="D144" s="3">
        <v>77.3</v>
      </c>
      <c r="E144" s="3">
        <v>75.2</v>
      </c>
      <c r="F144" s="4">
        <v>75.5</v>
      </c>
      <c r="H144" s="18">
        <f t="shared" si="12"/>
        <v>75.875</v>
      </c>
      <c r="I144" s="18">
        <f t="shared" si="13"/>
        <v>74.7522495571424</v>
      </c>
      <c r="J144" s="18">
        <f t="shared" si="14"/>
        <v>75.6377997211623</v>
      </c>
      <c r="L144" s="19">
        <f t="shared" si="15"/>
        <v>-0.885550164019918</v>
      </c>
      <c r="M144" s="19">
        <f t="shared" si="16"/>
        <v>-1.42907753598349</v>
      </c>
      <c r="N144" s="20">
        <f t="shared" si="17"/>
        <v>0.543527371963568</v>
      </c>
    </row>
    <row r="145" spans="2:14">
      <c r="B145" s="2">
        <v>43185</v>
      </c>
      <c r="C145" s="3">
        <v>73</v>
      </c>
      <c r="D145" s="3">
        <v>75.4</v>
      </c>
      <c r="E145" s="3">
        <v>72.4</v>
      </c>
      <c r="F145" s="4">
        <v>75.4</v>
      </c>
      <c r="H145" s="18">
        <f t="shared" si="12"/>
        <v>74.65</v>
      </c>
      <c r="I145" s="18">
        <f t="shared" si="13"/>
        <v>74.5481131129864</v>
      </c>
      <c r="J145" s="18">
        <f t="shared" si="14"/>
        <v>75.6188236988553</v>
      </c>
      <c r="L145" s="19">
        <f t="shared" si="15"/>
        <v>-1.07071058586884</v>
      </c>
      <c r="M145" s="19">
        <f t="shared" si="16"/>
        <v>-1.56495937897438</v>
      </c>
      <c r="N145" s="20">
        <f t="shared" si="17"/>
        <v>0.49424879310554</v>
      </c>
    </row>
    <row r="146" spans="2:14">
      <c r="B146" s="2">
        <v>43182</v>
      </c>
      <c r="C146" s="3">
        <v>71.3</v>
      </c>
      <c r="D146" s="3">
        <v>73</v>
      </c>
      <c r="E146" s="3">
        <v>70.5</v>
      </c>
      <c r="F146" s="4">
        <v>72.2</v>
      </c>
      <c r="H146" s="18">
        <f t="shared" si="12"/>
        <v>71.975</v>
      </c>
      <c r="I146" s="18">
        <f t="shared" si="13"/>
        <v>74.5295882244385</v>
      </c>
      <c r="J146" s="18">
        <f t="shared" si="14"/>
        <v>75.6963295947637</v>
      </c>
      <c r="L146" s="19">
        <f t="shared" si="15"/>
        <v>-1.16674137032518</v>
      </c>
      <c r="M146" s="19">
        <f t="shared" si="16"/>
        <v>-1.68852157725076</v>
      </c>
      <c r="N146" s="20">
        <f t="shared" si="17"/>
        <v>0.521780206925579</v>
      </c>
    </row>
    <row r="147" spans="2:14">
      <c r="B147" s="2">
        <v>43181</v>
      </c>
      <c r="C147" s="3">
        <v>76.3</v>
      </c>
      <c r="D147" s="3">
        <v>76.4</v>
      </c>
      <c r="E147" s="3">
        <v>73.6</v>
      </c>
      <c r="F147" s="4">
        <v>73.9</v>
      </c>
      <c r="H147" s="18">
        <f t="shared" si="12"/>
        <v>74.45</v>
      </c>
      <c r="I147" s="18">
        <f t="shared" si="13"/>
        <v>74.9940588107</v>
      </c>
      <c r="J147" s="18">
        <f t="shared" si="14"/>
        <v>75.9940359623448</v>
      </c>
      <c r="L147" s="19">
        <f t="shared" si="15"/>
        <v>-0.999977151644742</v>
      </c>
      <c r="M147" s="19">
        <f t="shared" si="16"/>
        <v>-1.81896662898216</v>
      </c>
      <c r="N147" s="20">
        <f t="shared" si="17"/>
        <v>0.818989477337416</v>
      </c>
    </row>
    <row r="148" spans="2:14">
      <c r="B148" s="2">
        <v>43180</v>
      </c>
      <c r="C148" s="3">
        <v>76.5</v>
      </c>
      <c r="D148" s="3">
        <v>76.7</v>
      </c>
      <c r="E148" s="3">
        <v>75</v>
      </c>
      <c r="F148" s="4">
        <v>75</v>
      </c>
      <c r="H148" s="18">
        <f t="shared" si="12"/>
        <v>75.425</v>
      </c>
      <c r="I148" s="18">
        <f t="shared" si="13"/>
        <v>75.0929785944637</v>
      </c>
      <c r="J148" s="18">
        <f t="shared" si="14"/>
        <v>76.1175588393324</v>
      </c>
      <c r="L148" s="19">
        <f t="shared" si="15"/>
        <v>-1.02458024486867</v>
      </c>
      <c r="M148" s="19">
        <f t="shared" si="16"/>
        <v>-2.02371399831651</v>
      </c>
      <c r="N148" s="20">
        <f t="shared" si="17"/>
        <v>0.999133753447839</v>
      </c>
    </row>
    <row r="149" spans="2:14">
      <c r="B149" s="2">
        <v>43179</v>
      </c>
      <c r="C149" s="3">
        <v>77</v>
      </c>
      <c r="D149" s="3">
        <v>77.4</v>
      </c>
      <c r="E149" s="3">
        <v>76.2</v>
      </c>
      <c r="F149" s="4">
        <v>76.2</v>
      </c>
      <c r="H149" s="18">
        <f t="shared" si="12"/>
        <v>76.5</v>
      </c>
      <c r="I149" s="18">
        <f t="shared" si="13"/>
        <v>75.0326110661844</v>
      </c>
      <c r="J149" s="18">
        <f t="shared" si="14"/>
        <v>76.172963546479</v>
      </c>
      <c r="L149" s="19">
        <f t="shared" si="15"/>
        <v>-1.1403524802946</v>
      </c>
      <c r="M149" s="19">
        <f t="shared" si="16"/>
        <v>-2.27349743667847</v>
      </c>
      <c r="N149" s="20">
        <f t="shared" si="17"/>
        <v>1.13314495638388</v>
      </c>
    </row>
    <row r="150" spans="2:14">
      <c r="B150" s="2">
        <v>43178</v>
      </c>
      <c r="C150" s="3">
        <v>78</v>
      </c>
      <c r="D150" s="3">
        <v>78.6</v>
      </c>
      <c r="E150" s="3">
        <v>77.2</v>
      </c>
      <c r="F150" s="4">
        <v>77.6</v>
      </c>
      <c r="H150" s="18">
        <f t="shared" si="12"/>
        <v>77.75</v>
      </c>
      <c r="I150" s="18">
        <f t="shared" si="13"/>
        <v>74.7658130782179</v>
      </c>
      <c r="J150" s="18">
        <f t="shared" si="14"/>
        <v>76.1468006301973</v>
      </c>
      <c r="L150" s="19">
        <f t="shared" si="15"/>
        <v>-1.3809875519794</v>
      </c>
      <c r="M150" s="19">
        <f t="shared" si="16"/>
        <v>-2.55678367577444</v>
      </c>
      <c r="N150" s="20">
        <f t="shared" si="17"/>
        <v>1.17579612379504</v>
      </c>
    </row>
    <row r="151" spans="2:14">
      <c r="B151" s="2">
        <v>43175</v>
      </c>
      <c r="C151" s="3">
        <v>77</v>
      </c>
      <c r="D151" s="3">
        <v>80</v>
      </c>
      <c r="E151" s="3">
        <v>76.7</v>
      </c>
      <c r="F151" s="4">
        <v>77.1</v>
      </c>
      <c r="H151" s="18">
        <f t="shared" si="12"/>
        <v>77.725</v>
      </c>
      <c r="I151" s="18">
        <f t="shared" si="13"/>
        <v>74.2232336378939</v>
      </c>
      <c r="J151" s="18">
        <f t="shared" si="14"/>
        <v>76.0185446806131</v>
      </c>
      <c r="L151" s="19">
        <f t="shared" si="15"/>
        <v>-1.79531104271921</v>
      </c>
      <c r="M151" s="19">
        <f t="shared" si="16"/>
        <v>-2.8507327067232</v>
      </c>
      <c r="N151" s="20">
        <f t="shared" si="17"/>
        <v>1.05542166400399</v>
      </c>
    </row>
    <row r="152" spans="2:14">
      <c r="B152" s="2">
        <v>43174</v>
      </c>
      <c r="C152" s="3">
        <v>75</v>
      </c>
      <c r="D152" s="3">
        <v>75.5</v>
      </c>
      <c r="E152" s="3">
        <v>74.5</v>
      </c>
      <c r="F152" s="4">
        <v>74.6</v>
      </c>
      <c r="H152" s="18">
        <f t="shared" si="12"/>
        <v>74.8</v>
      </c>
      <c r="I152" s="18">
        <f t="shared" si="13"/>
        <v>73.5865488447836</v>
      </c>
      <c r="J152" s="18">
        <f t="shared" si="14"/>
        <v>75.8820282550621</v>
      </c>
      <c r="L152" s="19">
        <f t="shared" si="15"/>
        <v>-2.29547941027846</v>
      </c>
      <c r="M152" s="19">
        <f t="shared" si="16"/>
        <v>-3.1145881227242</v>
      </c>
      <c r="N152" s="20">
        <f t="shared" si="17"/>
        <v>0.819108712445739</v>
      </c>
    </row>
    <row r="153" spans="2:14">
      <c r="B153" s="2">
        <v>43173</v>
      </c>
      <c r="C153" s="3">
        <v>74.5</v>
      </c>
      <c r="D153" s="3">
        <v>75.7</v>
      </c>
      <c r="E153" s="3">
        <v>74</v>
      </c>
      <c r="F153" s="4">
        <v>74.5</v>
      </c>
      <c r="H153" s="18">
        <f t="shared" si="12"/>
        <v>74.675</v>
      </c>
      <c r="I153" s="18">
        <f t="shared" si="13"/>
        <v>73.365921362017</v>
      </c>
      <c r="J153" s="18">
        <f t="shared" si="14"/>
        <v>75.9685905154671</v>
      </c>
      <c r="L153" s="19">
        <f t="shared" si="15"/>
        <v>-2.60266915345005</v>
      </c>
      <c r="M153" s="19">
        <f t="shared" si="16"/>
        <v>-3.31936530083563</v>
      </c>
      <c r="N153" s="20">
        <f t="shared" si="17"/>
        <v>0.716696147385583</v>
      </c>
    </row>
    <row r="154" spans="2:14">
      <c r="B154" s="2">
        <v>43172</v>
      </c>
      <c r="C154" s="3">
        <v>75</v>
      </c>
      <c r="D154" s="3">
        <v>75.8</v>
      </c>
      <c r="E154" s="3">
        <v>73.8</v>
      </c>
      <c r="F154" s="4">
        <v>74</v>
      </c>
      <c r="H154" s="18">
        <f t="shared" si="12"/>
        <v>74.4</v>
      </c>
      <c r="I154" s="18">
        <f t="shared" si="13"/>
        <v>73.1279070642019</v>
      </c>
      <c r="J154" s="18">
        <f t="shared" si="14"/>
        <v>76.0720777567045</v>
      </c>
      <c r="L154" s="19">
        <f t="shared" si="15"/>
        <v>-2.94417069250251</v>
      </c>
      <c r="M154" s="19">
        <f t="shared" si="16"/>
        <v>-3.49853933768203</v>
      </c>
      <c r="N154" s="20">
        <f t="shared" si="17"/>
        <v>0.55436864517952</v>
      </c>
    </row>
    <row r="155" spans="2:14">
      <c r="B155" s="2">
        <v>43171</v>
      </c>
      <c r="C155" s="3">
        <v>75</v>
      </c>
      <c r="D155" s="3">
        <v>77.5</v>
      </c>
      <c r="E155" s="3">
        <v>73.7</v>
      </c>
      <c r="F155" s="4">
        <v>74.3</v>
      </c>
      <c r="H155" s="18">
        <f t="shared" si="12"/>
        <v>74.95</v>
      </c>
      <c r="I155" s="18">
        <f t="shared" si="13"/>
        <v>72.8966174395114</v>
      </c>
      <c r="J155" s="18">
        <f t="shared" si="14"/>
        <v>76.2058439772408</v>
      </c>
      <c r="L155" s="19">
        <f t="shared" si="15"/>
        <v>-3.30922653772943</v>
      </c>
      <c r="M155" s="19">
        <f t="shared" si="16"/>
        <v>-3.63713149897691</v>
      </c>
      <c r="N155" s="20">
        <f t="shared" si="17"/>
        <v>0.327904961247481</v>
      </c>
    </row>
    <row r="156" spans="2:14">
      <c r="B156" s="2">
        <v>43168</v>
      </c>
      <c r="C156" s="3">
        <v>71.1</v>
      </c>
      <c r="D156" s="3">
        <v>71.9</v>
      </c>
      <c r="E156" s="3">
        <v>70.8</v>
      </c>
      <c r="F156" s="4">
        <v>71.1</v>
      </c>
      <c r="H156" s="18">
        <f t="shared" si="12"/>
        <v>71.225</v>
      </c>
      <c r="I156" s="18">
        <f t="shared" si="13"/>
        <v>72.5232751557862</v>
      </c>
      <c r="J156" s="18">
        <f t="shared" si="14"/>
        <v>76.3063114954201</v>
      </c>
      <c r="L156" s="19">
        <f t="shared" si="15"/>
        <v>-3.7830363396339</v>
      </c>
      <c r="M156" s="19">
        <f t="shared" si="16"/>
        <v>-3.71910773928878</v>
      </c>
      <c r="N156" s="20">
        <f t="shared" si="17"/>
        <v>-0.0639286003451143</v>
      </c>
    </row>
    <row r="157" spans="2:14">
      <c r="B157" s="2">
        <v>43167</v>
      </c>
      <c r="C157" s="3">
        <v>70</v>
      </c>
      <c r="D157" s="3">
        <v>71</v>
      </c>
      <c r="E157" s="3">
        <v>69.7</v>
      </c>
      <c r="F157" s="4">
        <v>70.8</v>
      </c>
      <c r="H157" s="18">
        <f t="shared" si="12"/>
        <v>70.575</v>
      </c>
      <c r="I157" s="18">
        <f t="shared" si="13"/>
        <v>72.759325184111</v>
      </c>
      <c r="J157" s="18">
        <f t="shared" si="14"/>
        <v>76.7128164150537</v>
      </c>
      <c r="L157" s="19">
        <f t="shared" si="15"/>
        <v>-3.95349123094273</v>
      </c>
      <c r="M157" s="19">
        <f t="shared" si="16"/>
        <v>-3.7031255892025</v>
      </c>
      <c r="N157" s="20">
        <f t="shared" si="17"/>
        <v>-0.250365641740229</v>
      </c>
    </row>
    <row r="158" spans="2:14">
      <c r="B158" s="2">
        <v>43166</v>
      </c>
      <c r="C158" s="3">
        <v>69.7</v>
      </c>
      <c r="D158" s="3">
        <v>71.2</v>
      </c>
      <c r="E158" s="3">
        <v>69.4</v>
      </c>
      <c r="F158" s="4">
        <v>69.4</v>
      </c>
      <c r="H158" s="18">
        <f t="shared" si="12"/>
        <v>69.85</v>
      </c>
      <c r="I158" s="18">
        <f t="shared" si="13"/>
        <v>73.1564752175857</v>
      </c>
      <c r="J158" s="18">
        <f t="shared" si="14"/>
        <v>77.203841728258</v>
      </c>
      <c r="L158" s="19">
        <f t="shared" si="15"/>
        <v>-4.0473665106723</v>
      </c>
      <c r="M158" s="19">
        <f t="shared" si="16"/>
        <v>-3.64053417876744</v>
      </c>
      <c r="N158" s="20">
        <f t="shared" si="17"/>
        <v>-0.40683233190486</v>
      </c>
    </row>
    <row r="159" spans="2:14">
      <c r="B159" s="2">
        <v>43165</v>
      </c>
      <c r="C159" s="3">
        <v>71.3</v>
      </c>
      <c r="D159" s="3">
        <v>71.6</v>
      </c>
      <c r="E159" s="3">
        <v>69.2</v>
      </c>
      <c r="F159" s="4">
        <v>70.3</v>
      </c>
      <c r="H159" s="18">
        <f t="shared" si="12"/>
        <v>70.35</v>
      </c>
      <c r="I159" s="18">
        <f t="shared" si="13"/>
        <v>73.757652529874</v>
      </c>
      <c r="J159" s="18">
        <f t="shared" si="14"/>
        <v>77.7921490665186</v>
      </c>
      <c r="L159" s="19">
        <f t="shared" si="15"/>
        <v>-4.03449653664464</v>
      </c>
      <c r="M159" s="19">
        <f t="shared" si="16"/>
        <v>-3.53882609579123</v>
      </c>
      <c r="N159" s="20">
        <f t="shared" si="17"/>
        <v>-0.495670440853409</v>
      </c>
    </row>
    <row r="160" spans="2:14">
      <c r="B160" s="2">
        <v>43164</v>
      </c>
      <c r="C160" s="3">
        <v>72.7</v>
      </c>
      <c r="D160" s="3">
        <v>72.8</v>
      </c>
      <c r="E160" s="3">
        <v>69.7</v>
      </c>
      <c r="F160" s="4">
        <v>70.7</v>
      </c>
      <c r="H160" s="18">
        <f t="shared" si="12"/>
        <v>70.975</v>
      </c>
      <c r="I160" s="18">
        <f t="shared" si="13"/>
        <v>74.3772257171238</v>
      </c>
      <c r="J160" s="18">
        <f t="shared" si="14"/>
        <v>78.3875209918401</v>
      </c>
      <c r="L160" s="19">
        <f t="shared" si="15"/>
        <v>-4.01029527471631</v>
      </c>
      <c r="M160" s="19">
        <f t="shared" si="16"/>
        <v>-3.41490848557788</v>
      </c>
      <c r="N160" s="20">
        <f t="shared" si="17"/>
        <v>-0.595386789138435</v>
      </c>
    </row>
    <row r="161" spans="2:14">
      <c r="B161" s="2">
        <v>43161</v>
      </c>
      <c r="C161" s="3">
        <v>72</v>
      </c>
      <c r="D161" s="3">
        <v>73.9</v>
      </c>
      <c r="E161" s="3">
        <v>71.2</v>
      </c>
      <c r="F161" s="4">
        <v>72.1</v>
      </c>
      <c r="H161" s="18">
        <f t="shared" si="12"/>
        <v>72.325</v>
      </c>
      <c r="I161" s="18">
        <f t="shared" si="13"/>
        <v>74.9958122111463</v>
      </c>
      <c r="J161" s="18">
        <f t="shared" si="14"/>
        <v>78.9805226711873</v>
      </c>
      <c r="L161" s="19">
        <f t="shared" si="15"/>
        <v>-3.98471046004101</v>
      </c>
      <c r="M161" s="19">
        <f t="shared" si="16"/>
        <v>-3.26606178829327</v>
      </c>
      <c r="N161" s="20">
        <f t="shared" si="17"/>
        <v>-0.718648671747746</v>
      </c>
    </row>
    <row r="162" spans="2:14">
      <c r="B162" s="2">
        <v>43160</v>
      </c>
      <c r="C162" s="3">
        <v>70.8</v>
      </c>
      <c r="D162" s="3">
        <v>72.4</v>
      </c>
      <c r="E162" s="3">
        <v>69.6</v>
      </c>
      <c r="F162" s="4">
        <v>72</v>
      </c>
      <c r="H162" s="18">
        <f t="shared" si="12"/>
        <v>71.5</v>
      </c>
      <c r="I162" s="18">
        <f t="shared" si="13"/>
        <v>75.4814144313547</v>
      </c>
      <c r="J162" s="18">
        <f t="shared" si="14"/>
        <v>79.5129644848823</v>
      </c>
      <c r="L162" s="19">
        <f t="shared" si="15"/>
        <v>-4.03155005352758</v>
      </c>
      <c r="M162" s="19">
        <f t="shared" si="16"/>
        <v>-3.08639962035633</v>
      </c>
      <c r="N162" s="20">
        <f t="shared" si="17"/>
        <v>-0.945150433171249</v>
      </c>
    </row>
    <row r="163" spans="2:14">
      <c r="B163" s="2">
        <v>43158</v>
      </c>
      <c r="C163" s="3">
        <v>72</v>
      </c>
      <c r="D163" s="3">
        <v>72.5</v>
      </c>
      <c r="E163" s="3">
        <v>70.9</v>
      </c>
      <c r="F163" s="4">
        <v>71.1</v>
      </c>
      <c r="H163" s="18">
        <f t="shared" si="12"/>
        <v>71.4</v>
      </c>
      <c r="I163" s="18">
        <f t="shared" si="13"/>
        <v>76.2053079643283</v>
      </c>
      <c r="J163" s="18">
        <f t="shared" si="14"/>
        <v>80.1540016436729</v>
      </c>
      <c r="L163" s="19">
        <f t="shared" si="15"/>
        <v>-3.94869367934457</v>
      </c>
      <c r="M163" s="19">
        <f t="shared" si="16"/>
        <v>-2.85011201206352</v>
      </c>
      <c r="N163" s="20">
        <f t="shared" si="17"/>
        <v>-1.09858166728105</v>
      </c>
    </row>
    <row r="164" spans="2:14">
      <c r="B164" s="2">
        <v>43157</v>
      </c>
      <c r="C164" s="3">
        <v>72.3</v>
      </c>
      <c r="D164" s="3">
        <v>73.5</v>
      </c>
      <c r="E164" s="3">
        <v>71.2</v>
      </c>
      <c r="F164" s="4">
        <v>71.3</v>
      </c>
      <c r="H164" s="18">
        <f t="shared" si="12"/>
        <v>71.825</v>
      </c>
      <c r="I164" s="18">
        <f t="shared" si="13"/>
        <v>77.0790003214789</v>
      </c>
      <c r="J164" s="18">
        <f t="shared" si="14"/>
        <v>80.8543217751667</v>
      </c>
      <c r="L164" s="19">
        <f t="shared" si="15"/>
        <v>-3.77532145368779</v>
      </c>
      <c r="M164" s="19">
        <f t="shared" si="16"/>
        <v>-2.57546659524326</v>
      </c>
      <c r="N164" s="20">
        <f t="shared" si="17"/>
        <v>-1.19985485844454</v>
      </c>
    </row>
    <row r="165" spans="2:14">
      <c r="B165" s="2">
        <v>43154</v>
      </c>
      <c r="C165" s="3">
        <v>72</v>
      </c>
      <c r="D165" s="3">
        <v>73.8</v>
      </c>
      <c r="E165" s="3">
        <v>71</v>
      </c>
      <c r="F165" s="4">
        <v>72.3</v>
      </c>
      <c r="H165" s="18">
        <f t="shared" si="12"/>
        <v>72.35</v>
      </c>
      <c r="I165" s="18">
        <f t="shared" si="13"/>
        <v>78.0342731072024</v>
      </c>
      <c r="J165" s="18">
        <f t="shared" si="14"/>
        <v>81.5766675171801</v>
      </c>
      <c r="L165" s="19">
        <f t="shared" si="15"/>
        <v>-3.54239440997767</v>
      </c>
      <c r="M165" s="19">
        <f t="shared" si="16"/>
        <v>-2.27550288063212</v>
      </c>
      <c r="N165" s="20">
        <f t="shared" si="17"/>
        <v>-1.26689152934555</v>
      </c>
    </row>
    <row r="166" spans="2:14">
      <c r="B166" s="2">
        <v>43153</v>
      </c>
      <c r="C166" s="3">
        <v>69</v>
      </c>
      <c r="D166" s="3">
        <v>72.7</v>
      </c>
      <c r="E166" s="3">
        <v>68.2</v>
      </c>
      <c r="F166" s="4">
        <v>71.3</v>
      </c>
      <c r="H166" s="18">
        <f t="shared" si="12"/>
        <v>70.875</v>
      </c>
      <c r="I166" s="18">
        <f t="shared" si="13"/>
        <v>79.0677773085119</v>
      </c>
      <c r="J166" s="18">
        <f t="shared" si="14"/>
        <v>82.3148009185545</v>
      </c>
      <c r="L166" s="19">
        <f t="shared" si="15"/>
        <v>-3.24702361004256</v>
      </c>
      <c r="M166" s="19">
        <f t="shared" si="16"/>
        <v>-1.95877999829573</v>
      </c>
      <c r="N166" s="20">
        <f t="shared" si="17"/>
        <v>-1.28824361174683</v>
      </c>
    </row>
    <row r="167" spans="2:14">
      <c r="B167" s="2">
        <v>43152</v>
      </c>
      <c r="C167" s="3">
        <v>77</v>
      </c>
      <c r="D167" s="3">
        <v>77.1</v>
      </c>
      <c r="E167" s="3">
        <v>70.8</v>
      </c>
      <c r="F167" s="4">
        <v>71.1</v>
      </c>
      <c r="H167" s="18">
        <f t="shared" si="12"/>
        <v>72.525</v>
      </c>
      <c r="I167" s="18">
        <f t="shared" si="13"/>
        <v>80.5573731827868</v>
      </c>
      <c r="J167" s="18">
        <f t="shared" si="14"/>
        <v>83.2299849920388</v>
      </c>
      <c r="L167" s="19">
        <f t="shared" si="15"/>
        <v>-2.67261180925202</v>
      </c>
      <c r="M167" s="19">
        <f t="shared" si="16"/>
        <v>-1.63671909535903</v>
      </c>
      <c r="N167" s="20">
        <f t="shared" si="17"/>
        <v>-1.03589271389299</v>
      </c>
    </row>
    <row r="168" spans="2:14">
      <c r="B168" s="2">
        <v>43143</v>
      </c>
      <c r="C168" s="3">
        <v>79.9</v>
      </c>
      <c r="D168" s="3">
        <v>81.5</v>
      </c>
      <c r="E168" s="3">
        <v>74.9</v>
      </c>
      <c r="F168" s="4">
        <v>74.9</v>
      </c>
      <c r="H168" s="18">
        <f t="shared" si="12"/>
        <v>76.55</v>
      </c>
      <c r="I168" s="18">
        <f t="shared" si="13"/>
        <v>82.0178046705662</v>
      </c>
      <c r="J168" s="18">
        <f t="shared" si="14"/>
        <v>84.0863837914019</v>
      </c>
      <c r="L168" s="19">
        <f t="shared" si="15"/>
        <v>-2.06857912083571</v>
      </c>
      <c r="M168" s="19">
        <f t="shared" si="16"/>
        <v>-1.37774591688578</v>
      </c>
      <c r="N168" s="20">
        <f t="shared" si="17"/>
        <v>-0.690833203949927</v>
      </c>
    </row>
    <row r="169" spans="2:14">
      <c r="B169" s="2">
        <v>43140</v>
      </c>
      <c r="C169" s="3">
        <v>74</v>
      </c>
      <c r="D169" s="3">
        <v>81.2</v>
      </c>
      <c r="E169" s="3">
        <v>73.8</v>
      </c>
      <c r="F169" s="4">
        <v>80.7</v>
      </c>
      <c r="H169" s="18">
        <f t="shared" si="12"/>
        <v>79.1</v>
      </c>
      <c r="I169" s="18">
        <f t="shared" si="13"/>
        <v>83.0119509743055</v>
      </c>
      <c r="J169" s="18">
        <f t="shared" si="14"/>
        <v>84.6892944947141</v>
      </c>
      <c r="L169" s="19">
        <f t="shared" si="15"/>
        <v>-1.67734352040854</v>
      </c>
      <c r="M169" s="19">
        <f t="shared" si="16"/>
        <v>-1.2050376158983</v>
      </c>
      <c r="N169" s="20">
        <f t="shared" si="17"/>
        <v>-0.472305904510243</v>
      </c>
    </row>
    <row r="170" spans="2:14">
      <c r="B170" s="2">
        <v>43139</v>
      </c>
      <c r="C170" s="3">
        <v>82.7</v>
      </c>
      <c r="D170" s="3">
        <v>82.9</v>
      </c>
      <c r="E170" s="3">
        <v>78</v>
      </c>
      <c r="F170" s="4">
        <v>79.8</v>
      </c>
      <c r="H170" s="18">
        <f t="shared" si="12"/>
        <v>80.125</v>
      </c>
      <c r="I170" s="18">
        <f t="shared" si="13"/>
        <v>83.7232147878156</v>
      </c>
      <c r="J170" s="18">
        <f t="shared" si="14"/>
        <v>85.1364380542912</v>
      </c>
      <c r="L170" s="19">
        <f t="shared" si="15"/>
        <v>-1.41322326647557</v>
      </c>
      <c r="M170" s="19">
        <f t="shared" si="16"/>
        <v>-1.08696113977074</v>
      </c>
      <c r="N170" s="20">
        <f t="shared" si="17"/>
        <v>-0.326262126704831</v>
      </c>
    </row>
    <row r="171" spans="2:14">
      <c r="B171" s="2">
        <v>43138</v>
      </c>
      <c r="C171" s="3">
        <v>85</v>
      </c>
      <c r="D171" s="3">
        <v>85.1</v>
      </c>
      <c r="E171" s="3">
        <v>82.1</v>
      </c>
      <c r="F171" s="4">
        <v>82.1</v>
      </c>
      <c r="H171" s="18">
        <f t="shared" si="12"/>
        <v>82.85</v>
      </c>
      <c r="I171" s="18">
        <f t="shared" si="13"/>
        <v>84.3774356583276</v>
      </c>
      <c r="J171" s="18">
        <f t="shared" si="14"/>
        <v>85.5373530986345</v>
      </c>
      <c r="L171" s="19">
        <f t="shared" si="15"/>
        <v>-1.15991744030693</v>
      </c>
      <c r="M171" s="19">
        <f t="shared" si="16"/>
        <v>-1.00539560809453</v>
      </c>
      <c r="N171" s="20">
        <f t="shared" si="17"/>
        <v>-0.154521832212397</v>
      </c>
    </row>
    <row r="172" spans="2:14">
      <c r="B172" s="2">
        <v>43137</v>
      </c>
      <c r="C172" s="3">
        <v>82.9</v>
      </c>
      <c r="D172" s="3">
        <v>85.3</v>
      </c>
      <c r="E172" s="3">
        <v>78.7</v>
      </c>
      <c r="F172" s="4">
        <v>82.6</v>
      </c>
      <c r="H172" s="18">
        <f t="shared" si="12"/>
        <v>82.3</v>
      </c>
      <c r="I172" s="18">
        <f t="shared" si="13"/>
        <v>84.655151232569</v>
      </c>
      <c r="J172" s="18">
        <f t="shared" si="14"/>
        <v>85.7523413465253</v>
      </c>
      <c r="L172" s="19">
        <f t="shared" si="15"/>
        <v>-1.0971901139563</v>
      </c>
      <c r="M172" s="19">
        <f t="shared" si="16"/>
        <v>-0.966765150041431</v>
      </c>
      <c r="N172" s="20">
        <f t="shared" si="17"/>
        <v>-0.13042496391487</v>
      </c>
    </row>
    <row r="173" spans="2:14">
      <c r="B173" s="2">
        <v>43136</v>
      </c>
      <c r="C173" s="3">
        <v>79.4</v>
      </c>
      <c r="D173" s="3">
        <v>86.4</v>
      </c>
      <c r="E173" s="3">
        <v>79.4</v>
      </c>
      <c r="F173" s="4">
        <v>86.4</v>
      </c>
      <c r="H173" s="18">
        <f t="shared" si="12"/>
        <v>84.65</v>
      </c>
      <c r="I173" s="18">
        <f t="shared" si="13"/>
        <v>85.0833605475815</v>
      </c>
      <c r="J173" s="18">
        <f t="shared" si="14"/>
        <v>86.0285286542473</v>
      </c>
      <c r="L173" s="19">
        <f t="shared" si="15"/>
        <v>-0.94516810666579</v>
      </c>
      <c r="M173" s="19">
        <f t="shared" si="16"/>
        <v>-0.934158909062714</v>
      </c>
      <c r="N173" s="20">
        <f t="shared" si="17"/>
        <v>-0.0110091976030761</v>
      </c>
    </row>
    <row r="174" spans="2:14">
      <c r="B174" s="2">
        <v>43133</v>
      </c>
      <c r="C174" s="3">
        <v>84</v>
      </c>
      <c r="D174" s="3">
        <v>85</v>
      </c>
      <c r="E174" s="3">
        <v>83.1</v>
      </c>
      <c r="F174" s="3">
        <v>83.5</v>
      </c>
      <c r="H174" s="18">
        <f t="shared" si="12"/>
        <v>83.775</v>
      </c>
      <c r="I174" s="18">
        <f t="shared" si="13"/>
        <v>85.1621533744145</v>
      </c>
      <c r="J174" s="18">
        <f t="shared" si="14"/>
        <v>86.1388109465871</v>
      </c>
      <c r="L174" s="19">
        <f t="shared" si="15"/>
        <v>-0.97665757217257</v>
      </c>
      <c r="M174" s="19">
        <f t="shared" si="16"/>
        <v>-0.931406609661945</v>
      </c>
      <c r="N174" s="20">
        <f t="shared" si="17"/>
        <v>-0.0452509625106254</v>
      </c>
    </row>
    <row r="175" spans="2:14">
      <c r="B175" s="2">
        <v>43132</v>
      </c>
      <c r="C175" s="3">
        <v>83.3</v>
      </c>
      <c r="D175" s="3">
        <v>84.8</v>
      </c>
      <c r="E175" s="3">
        <v>82.8</v>
      </c>
      <c r="F175" s="4">
        <v>83.5</v>
      </c>
      <c r="H175" s="18">
        <f t="shared" si="12"/>
        <v>83.65</v>
      </c>
      <c r="I175" s="18">
        <f t="shared" si="13"/>
        <v>85.4143630788535</v>
      </c>
      <c r="J175" s="18">
        <f t="shared" si="14"/>
        <v>86.327915822314</v>
      </c>
      <c r="L175" s="19">
        <f t="shared" si="15"/>
        <v>-0.913552743460542</v>
      </c>
      <c r="M175" s="19">
        <f t="shared" si="16"/>
        <v>-0.920093869034288</v>
      </c>
      <c r="N175" s="20">
        <f t="shared" si="17"/>
        <v>0.00654112557374609</v>
      </c>
    </row>
    <row r="176" spans="2:14">
      <c r="B176" s="2">
        <v>43131</v>
      </c>
      <c r="C176" s="3">
        <v>81.8</v>
      </c>
      <c r="D176" s="3">
        <v>84</v>
      </c>
      <c r="E176" s="3">
        <v>81.6</v>
      </c>
      <c r="F176" s="4">
        <v>83.1</v>
      </c>
      <c r="H176" s="18">
        <f t="shared" si="12"/>
        <v>82.95</v>
      </c>
      <c r="I176" s="18">
        <f t="shared" si="13"/>
        <v>85.7351563659178</v>
      </c>
      <c r="J176" s="18">
        <f t="shared" si="14"/>
        <v>86.5421490880992</v>
      </c>
      <c r="L176" s="19">
        <f t="shared" si="15"/>
        <v>-0.806992722181391</v>
      </c>
      <c r="M176" s="19">
        <f t="shared" si="16"/>
        <v>-0.921729150427725</v>
      </c>
      <c r="N176" s="20">
        <f t="shared" si="17"/>
        <v>0.114736428246333</v>
      </c>
    </row>
    <row r="177" spans="2:14">
      <c r="B177" s="2">
        <v>43130</v>
      </c>
      <c r="C177" s="3">
        <v>87.1</v>
      </c>
      <c r="D177" s="3">
        <v>87.8</v>
      </c>
      <c r="E177" s="3">
        <v>82.9</v>
      </c>
      <c r="F177" s="4">
        <v>83.5</v>
      </c>
      <c r="H177" s="18">
        <f t="shared" si="12"/>
        <v>84.425</v>
      </c>
      <c r="I177" s="18">
        <f t="shared" si="13"/>
        <v>86.2415484324483</v>
      </c>
      <c r="J177" s="18">
        <f t="shared" si="14"/>
        <v>86.8295210151471</v>
      </c>
      <c r="L177" s="19">
        <f t="shared" si="15"/>
        <v>-0.587972582698811</v>
      </c>
      <c r="M177" s="19">
        <f t="shared" si="16"/>
        <v>-0.950413257489308</v>
      </c>
      <c r="N177" s="20">
        <f t="shared" si="17"/>
        <v>0.362440674790497</v>
      </c>
    </row>
    <row r="178" spans="2:14">
      <c r="B178" s="2">
        <v>43129</v>
      </c>
      <c r="C178" s="3">
        <v>87.5</v>
      </c>
      <c r="D178" s="3">
        <v>88</v>
      </c>
      <c r="E178" s="3">
        <v>86.2</v>
      </c>
      <c r="F178" s="4">
        <v>87.7</v>
      </c>
      <c r="H178" s="18">
        <f t="shared" si="12"/>
        <v>87.4</v>
      </c>
      <c r="I178" s="18">
        <f t="shared" si="13"/>
        <v>86.5718299656207</v>
      </c>
      <c r="J178" s="18">
        <f t="shared" si="14"/>
        <v>87.0218826963588</v>
      </c>
      <c r="L178" s="19">
        <f t="shared" si="15"/>
        <v>-0.450052730738165</v>
      </c>
      <c r="M178" s="19">
        <f t="shared" si="16"/>
        <v>-1.04102342618693</v>
      </c>
      <c r="N178" s="20">
        <f t="shared" si="17"/>
        <v>0.590970695448768</v>
      </c>
    </row>
    <row r="179" spans="2:14">
      <c r="B179" s="2">
        <v>43126</v>
      </c>
      <c r="C179" s="3">
        <v>88</v>
      </c>
      <c r="D179" s="3">
        <v>88</v>
      </c>
      <c r="E179" s="3">
        <v>85.6</v>
      </c>
      <c r="F179" s="3">
        <v>86.7</v>
      </c>
      <c r="H179" s="18">
        <f t="shared" si="12"/>
        <v>86.75</v>
      </c>
      <c r="I179" s="18">
        <f t="shared" si="13"/>
        <v>86.4212535957335</v>
      </c>
      <c r="J179" s="18">
        <f t="shared" si="14"/>
        <v>86.9916333120675</v>
      </c>
      <c r="L179" s="19">
        <f t="shared" si="15"/>
        <v>-0.570379716334017</v>
      </c>
      <c r="M179" s="19">
        <f t="shared" si="16"/>
        <v>-1.18876610004912</v>
      </c>
      <c r="N179" s="20">
        <f t="shared" si="17"/>
        <v>0.618386383715108</v>
      </c>
    </row>
    <row r="180" spans="2:14">
      <c r="B180" s="2">
        <v>43125</v>
      </c>
      <c r="C180" s="3">
        <v>91.2</v>
      </c>
      <c r="D180" s="3">
        <v>92.3</v>
      </c>
      <c r="E180" s="3">
        <v>86.7</v>
      </c>
      <c r="F180" s="4">
        <v>86.7</v>
      </c>
      <c r="H180" s="18">
        <f t="shared" si="12"/>
        <v>88.1</v>
      </c>
      <c r="I180" s="18">
        <f t="shared" si="13"/>
        <v>86.3614815222305</v>
      </c>
      <c r="J180" s="18">
        <f t="shared" si="14"/>
        <v>87.010963977033</v>
      </c>
      <c r="L180" s="19">
        <f t="shared" si="15"/>
        <v>-0.649482454802424</v>
      </c>
      <c r="M180" s="19">
        <f t="shared" si="16"/>
        <v>-1.3433626959779</v>
      </c>
      <c r="N180" s="20">
        <f t="shared" si="17"/>
        <v>0.693880241175477</v>
      </c>
    </row>
    <row r="181" spans="2:14">
      <c r="B181" s="2">
        <v>43124</v>
      </c>
      <c r="C181" s="3">
        <v>87.9</v>
      </c>
      <c r="D181" s="3">
        <v>89.2</v>
      </c>
      <c r="E181" s="3">
        <v>87.2</v>
      </c>
      <c r="F181" s="4">
        <v>89</v>
      </c>
      <c r="H181" s="18">
        <f t="shared" si="12"/>
        <v>88.6</v>
      </c>
      <c r="I181" s="18">
        <f t="shared" si="13"/>
        <v>86.0453872535452</v>
      </c>
      <c r="J181" s="18">
        <f t="shared" si="14"/>
        <v>86.9238410951956</v>
      </c>
      <c r="L181" s="19">
        <f t="shared" si="15"/>
        <v>-0.878453841650426</v>
      </c>
      <c r="M181" s="19">
        <f t="shared" si="16"/>
        <v>-1.51683275627177</v>
      </c>
      <c r="N181" s="20">
        <f t="shared" si="17"/>
        <v>0.638378914621345</v>
      </c>
    </row>
    <row r="182" spans="2:14">
      <c r="B182" s="2">
        <v>43123</v>
      </c>
      <c r="C182" s="3">
        <v>87</v>
      </c>
      <c r="D182" s="3">
        <v>88.4</v>
      </c>
      <c r="E182" s="3">
        <v>85.6</v>
      </c>
      <c r="F182" s="4">
        <v>87.3</v>
      </c>
      <c r="H182" s="18">
        <f t="shared" si="12"/>
        <v>87.15</v>
      </c>
      <c r="I182" s="18">
        <f t="shared" si="13"/>
        <v>85.5809122087352</v>
      </c>
      <c r="J182" s="18">
        <f t="shared" si="14"/>
        <v>86.7897483828113</v>
      </c>
      <c r="L182" s="19">
        <f t="shared" si="15"/>
        <v>-1.20883617407605</v>
      </c>
      <c r="M182" s="19">
        <f t="shared" si="16"/>
        <v>-1.67642748492711</v>
      </c>
      <c r="N182" s="20">
        <f t="shared" si="17"/>
        <v>0.467591310851053</v>
      </c>
    </row>
    <row r="183" spans="2:14">
      <c r="B183" s="2">
        <v>43122</v>
      </c>
      <c r="C183" s="3">
        <v>87.5</v>
      </c>
      <c r="D183" s="3">
        <v>88.5</v>
      </c>
      <c r="E183" s="3">
        <v>85.8</v>
      </c>
      <c r="F183" s="3">
        <v>86.5</v>
      </c>
      <c r="H183" s="18">
        <f t="shared" si="12"/>
        <v>86.825</v>
      </c>
      <c r="I183" s="18">
        <f t="shared" si="13"/>
        <v>85.2956235194143</v>
      </c>
      <c r="J183" s="18">
        <f t="shared" si="14"/>
        <v>86.7609282534361</v>
      </c>
      <c r="L183" s="19">
        <f t="shared" si="15"/>
        <v>-1.46530473402183</v>
      </c>
      <c r="M183" s="19">
        <f t="shared" si="16"/>
        <v>-1.79332531263987</v>
      </c>
      <c r="N183" s="20">
        <f t="shared" si="17"/>
        <v>0.328020578618043</v>
      </c>
    </row>
    <row r="184" spans="2:14">
      <c r="B184" s="2">
        <v>43119</v>
      </c>
      <c r="C184" s="3">
        <v>88</v>
      </c>
      <c r="D184" s="3">
        <v>88.6</v>
      </c>
      <c r="E184" s="3">
        <v>84.4</v>
      </c>
      <c r="F184" s="4">
        <v>86.5</v>
      </c>
      <c r="H184" s="18">
        <f t="shared" si="12"/>
        <v>86.5</v>
      </c>
      <c r="I184" s="18">
        <f t="shared" si="13"/>
        <v>85.0175550683987</v>
      </c>
      <c r="J184" s="18">
        <f t="shared" si="14"/>
        <v>86.755802513711</v>
      </c>
      <c r="L184" s="19">
        <f t="shared" si="15"/>
        <v>-1.73824744531231</v>
      </c>
      <c r="M184" s="19">
        <f t="shared" si="16"/>
        <v>-1.87533045729438</v>
      </c>
      <c r="N184" s="20">
        <f t="shared" si="17"/>
        <v>0.13708301198207</v>
      </c>
    </row>
    <row r="185" spans="2:14">
      <c r="B185" s="2">
        <v>43118</v>
      </c>
      <c r="C185" s="3">
        <v>83</v>
      </c>
      <c r="D185" s="3">
        <v>87.2</v>
      </c>
      <c r="E185" s="3">
        <v>82.6</v>
      </c>
      <c r="F185" s="4">
        <v>85.3</v>
      </c>
      <c r="H185" s="18">
        <f t="shared" si="12"/>
        <v>85.1</v>
      </c>
      <c r="I185" s="18">
        <f t="shared" si="13"/>
        <v>84.7480196262894</v>
      </c>
      <c r="J185" s="18">
        <f t="shared" si="14"/>
        <v>86.7762667148079</v>
      </c>
      <c r="L185" s="19">
        <f t="shared" si="15"/>
        <v>-2.02824708851851</v>
      </c>
      <c r="M185" s="19">
        <f t="shared" si="16"/>
        <v>-1.9096012102899</v>
      </c>
      <c r="N185" s="20">
        <f t="shared" si="17"/>
        <v>-0.118645878228613</v>
      </c>
    </row>
    <row r="186" spans="2:14">
      <c r="B186" s="2">
        <v>43117</v>
      </c>
      <c r="C186" s="3">
        <v>82</v>
      </c>
      <c r="D186" s="3">
        <v>82.9</v>
      </c>
      <c r="E186" s="3">
        <v>81.5</v>
      </c>
      <c r="F186" s="4">
        <v>81.8</v>
      </c>
      <c r="H186" s="18">
        <f t="shared" si="12"/>
        <v>82</v>
      </c>
      <c r="I186" s="18">
        <f t="shared" si="13"/>
        <v>84.6840231947057</v>
      </c>
      <c r="J186" s="18">
        <f t="shared" si="14"/>
        <v>86.9103680519926</v>
      </c>
      <c r="L186" s="19">
        <f t="shared" si="15"/>
        <v>-2.22634485728689</v>
      </c>
      <c r="M186" s="19">
        <f t="shared" si="16"/>
        <v>-1.87993974073275</v>
      </c>
      <c r="N186" s="20">
        <f t="shared" si="17"/>
        <v>-0.346405116554144</v>
      </c>
    </row>
    <row r="187" spans="2:14">
      <c r="B187" s="2">
        <v>43116</v>
      </c>
      <c r="C187" s="3">
        <v>82.2</v>
      </c>
      <c r="D187" s="3">
        <v>82.6</v>
      </c>
      <c r="E187" s="3">
        <v>79.3</v>
      </c>
      <c r="F187" s="4">
        <v>81.9</v>
      </c>
      <c r="H187" s="18">
        <f t="shared" si="12"/>
        <v>81.425</v>
      </c>
      <c r="I187" s="18">
        <f t="shared" si="13"/>
        <v>85.1720274119249</v>
      </c>
      <c r="J187" s="18">
        <f t="shared" si="14"/>
        <v>87.303197496152</v>
      </c>
      <c r="L187" s="19">
        <f t="shared" si="15"/>
        <v>-2.13117008422708</v>
      </c>
      <c r="M187" s="19">
        <f t="shared" si="16"/>
        <v>-1.79333846159421</v>
      </c>
      <c r="N187" s="20">
        <f t="shared" si="17"/>
        <v>-0.33783162263287</v>
      </c>
    </row>
    <row r="188" spans="2:14">
      <c r="B188" s="2">
        <v>43115</v>
      </c>
      <c r="C188" s="3">
        <v>83.4</v>
      </c>
      <c r="D188" s="3">
        <v>83.8</v>
      </c>
      <c r="E188" s="3">
        <v>81.3</v>
      </c>
      <c r="F188" s="4">
        <v>82.8</v>
      </c>
      <c r="H188" s="18">
        <f t="shared" si="12"/>
        <v>82.675</v>
      </c>
      <c r="I188" s="18">
        <f t="shared" si="13"/>
        <v>85.853305123184</v>
      </c>
      <c r="J188" s="18">
        <f t="shared" si="14"/>
        <v>87.7734532958441</v>
      </c>
      <c r="L188" s="19">
        <f t="shared" si="15"/>
        <v>-1.92014817266016</v>
      </c>
      <c r="M188" s="19">
        <f t="shared" si="16"/>
        <v>-1.70888055593599</v>
      </c>
      <c r="N188" s="20">
        <f t="shared" si="17"/>
        <v>-0.211267616724171</v>
      </c>
    </row>
    <row r="189" spans="2:14">
      <c r="B189" s="2">
        <v>43112</v>
      </c>
      <c r="C189" s="3">
        <v>82.5</v>
      </c>
      <c r="D189" s="3">
        <v>83.5</v>
      </c>
      <c r="E189" s="3">
        <v>81.5</v>
      </c>
      <c r="F189" s="4">
        <v>82.1</v>
      </c>
      <c r="H189" s="18">
        <f t="shared" si="12"/>
        <v>82.3</v>
      </c>
      <c r="I189" s="18">
        <f t="shared" si="13"/>
        <v>86.4311787819447</v>
      </c>
      <c r="J189" s="18">
        <f t="shared" si="14"/>
        <v>88.1813295595117</v>
      </c>
      <c r="L189" s="19">
        <f t="shared" si="15"/>
        <v>-1.75015077756697</v>
      </c>
      <c r="M189" s="19">
        <f t="shared" si="16"/>
        <v>-1.65606365175495</v>
      </c>
      <c r="N189" s="20">
        <f t="shared" si="17"/>
        <v>-0.0940871258120231</v>
      </c>
    </row>
    <row r="190" spans="2:14">
      <c r="B190" s="2">
        <v>43111</v>
      </c>
      <c r="C190" s="3">
        <v>84.2</v>
      </c>
      <c r="D190" s="3">
        <v>84.2</v>
      </c>
      <c r="E190" s="3">
        <v>80.9</v>
      </c>
      <c r="F190" s="4">
        <v>81.5</v>
      </c>
      <c r="H190" s="18">
        <f t="shared" si="12"/>
        <v>82.025</v>
      </c>
      <c r="I190" s="18">
        <f t="shared" si="13"/>
        <v>87.1823021968437</v>
      </c>
      <c r="J190" s="18">
        <f t="shared" si="14"/>
        <v>88.6518359242726</v>
      </c>
      <c r="L190" s="19">
        <f t="shared" si="15"/>
        <v>-1.46953372742887</v>
      </c>
      <c r="M190" s="19">
        <f t="shared" si="16"/>
        <v>-1.63254187030194</v>
      </c>
      <c r="N190" s="20">
        <f t="shared" si="17"/>
        <v>0.163008142873076</v>
      </c>
    </row>
    <row r="191" spans="2:14">
      <c r="B191" s="2">
        <v>43110</v>
      </c>
      <c r="C191" s="3">
        <v>87.2</v>
      </c>
      <c r="D191" s="3">
        <v>89</v>
      </c>
      <c r="E191" s="3">
        <v>79.5</v>
      </c>
      <c r="F191" s="4">
        <v>83</v>
      </c>
      <c r="H191" s="18">
        <f t="shared" si="12"/>
        <v>83.625</v>
      </c>
      <c r="I191" s="18">
        <f t="shared" si="13"/>
        <v>88.1199935053608</v>
      </c>
      <c r="J191" s="18">
        <f t="shared" si="14"/>
        <v>89.1819827982144</v>
      </c>
      <c r="L191" s="19">
        <f t="shared" si="15"/>
        <v>-1.06198929285362</v>
      </c>
      <c r="M191" s="19">
        <f t="shared" si="16"/>
        <v>-1.67329390602021</v>
      </c>
      <c r="N191" s="20">
        <f t="shared" si="17"/>
        <v>0.611304613166588</v>
      </c>
    </row>
    <row r="192" spans="2:14">
      <c r="B192" s="2">
        <v>43109</v>
      </c>
      <c r="C192" s="3">
        <v>94.5</v>
      </c>
      <c r="D192" s="3">
        <v>96.1</v>
      </c>
      <c r="E192" s="3">
        <v>84.8</v>
      </c>
      <c r="F192" s="4">
        <v>85</v>
      </c>
      <c r="H192" s="18">
        <f t="shared" si="12"/>
        <v>87.725</v>
      </c>
      <c r="I192" s="18">
        <f t="shared" si="13"/>
        <v>88.93726505179</v>
      </c>
      <c r="J192" s="18">
        <f t="shared" si="14"/>
        <v>89.6265414220715</v>
      </c>
      <c r="L192" s="19">
        <f t="shared" si="15"/>
        <v>-0.689276370281547</v>
      </c>
      <c r="M192" s="19">
        <f t="shared" si="16"/>
        <v>-1.82612005931186</v>
      </c>
      <c r="N192" s="20">
        <f t="shared" si="17"/>
        <v>1.13684368903031</v>
      </c>
    </row>
    <row r="193" spans="2:14">
      <c r="B193" s="2">
        <v>43108</v>
      </c>
      <c r="C193" s="3">
        <v>93.9</v>
      </c>
      <c r="D193" s="3">
        <v>96.7</v>
      </c>
      <c r="E193" s="3">
        <v>93</v>
      </c>
      <c r="F193" s="4">
        <v>94.2</v>
      </c>
      <c r="H193" s="18">
        <f t="shared" si="12"/>
        <v>94.525</v>
      </c>
      <c r="I193" s="18">
        <f t="shared" si="13"/>
        <v>89.1576768793882</v>
      </c>
      <c r="J193" s="18">
        <f t="shared" si="14"/>
        <v>89.7786647358373</v>
      </c>
      <c r="L193" s="19">
        <f t="shared" si="15"/>
        <v>-0.620987856449091</v>
      </c>
      <c r="M193" s="19">
        <f t="shared" si="16"/>
        <v>-2.11033098156944</v>
      </c>
      <c r="N193" s="20">
        <f t="shared" si="17"/>
        <v>1.48934312512035</v>
      </c>
    </row>
    <row r="194" spans="2:14">
      <c r="B194" s="2">
        <v>43105</v>
      </c>
      <c r="C194" s="3">
        <v>92.9</v>
      </c>
      <c r="D194" s="3">
        <v>95.9</v>
      </c>
      <c r="E194" s="3">
        <v>91.3</v>
      </c>
      <c r="F194" s="4">
        <v>93.9</v>
      </c>
      <c r="H194" s="18">
        <f t="shared" si="12"/>
        <v>93.75</v>
      </c>
      <c r="I194" s="18">
        <f t="shared" si="13"/>
        <v>88.1817999483678</v>
      </c>
      <c r="J194" s="18">
        <f t="shared" si="14"/>
        <v>89.3989579147043</v>
      </c>
      <c r="L194" s="19">
        <f t="shared" si="15"/>
        <v>-1.21715796633642</v>
      </c>
      <c r="M194" s="19">
        <f t="shared" si="16"/>
        <v>-2.48266676284952</v>
      </c>
      <c r="N194" s="20">
        <f t="shared" si="17"/>
        <v>1.26550879651311</v>
      </c>
    </row>
    <row r="195" spans="2:14">
      <c r="B195" s="2">
        <v>43104</v>
      </c>
      <c r="C195" s="3">
        <v>90.5</v>
      </c>
      <c r="D195" s="3">
        <v>92.3</v>
      </c>
      <c r="E195" s="3">
        <v>87.5</v>
      </c>
      <c r="F195" s="4">
        <v>92.3</v>
      </c>
      <c r="H195" s="18">
        <f t="shared" si="12"/>
        <v>91.1</v>
      </c>
      <c r="I195" s="18">
        <f t="shared" si="13"/>
        <v>87.1693999389802</v>
      </c>
      <c r="J195" s="18">
        <f t="shared" si="14"/>
        <v>89.0508745478806</v>
      </c>
      <c r="L195" s="19">
        <f t="shared" si="15"/>
        <v>-1.88147460890042</v>
      </c>
      <c r="M195" s="19">
        <f t="shared" si="16"/>
        <v>-2.7990439619778</v>
      </c>
      <c r="N195" s="20">
        <f t="shared" si="17"/>
        <v>0.917569353077382</v>
      </c>
    </row>
    <row r="196" spans="2:14">
      <c r="B196" s="2">
        <v>43103</v>
      </c>
      <c r="C196" s="3">
        <v>93.7</v>
      </c>
      <c r="D196" s="3">
        <v>95.8</v>
      </c>
      <c r="E196" s="3">
        <v>88.7</v>
      </c>
      <c r="F196" s="4">
        <v>89.7</v>
      </c>
      <c r="H196" s="18">
        <f t="shared" si="12"/>
        <v>90.975</v>
      </c>
      <c r="I196" s="18">
        <f t="shared" si="13"/>
        <v>86.4547453824311</v>
      </c>
      <c r="J196" s="18">
        <f t="shared" si="14"/>
        <v>88.8869445117111</v>
      </c>
      <c r="L196" s="19">
        <f t="shared" si="15"/>
        <v>-2.43219912927994</v>
      </c>
      <c r="M196" s="19">
        <f t="shared" si="16"/>
        <v>-3.02843630024715</v>
      </c>
      <c r="N196" s="20">
        <f t="shared" si="17"/>
        <v>0.59623717096721</v>
      </c>
    </row>
    <row r="197" spans="2:14">
      <c r="B197" s="2">
        <v>43102</v>
      </c>
      <c r="C197" s="3">
        <v>85.2</v>
      </c>
      <c r="D197" s="3">
        <v>92.7</v>
      </c>
      <c r="E197" s="3">
        <v>84.7</v>
      </c>
      <c r="F197" s="4">
        <v>92.7</v>
      </c>
      <c r="H197" s="18">
        <f t="shared" ref="H197:H260" si="18">(D197+E197+F197*2)/4</f>
        <v>90.7</v>
      </c>
      <c r="I197" s="18">
        <f t="shared" ref="I197:I260" si="19">I198+(2/(1+12))*(H197-I198)</f>
        <v>85.6328809065095</v>
      </c>
      <c r="J197" s="18">
        <f t="shared" ref="J197:J260" si="20">J198+(2/(1+26))*(H197-J198)</f>
        <v>88.7199000726479</v>
      </c>
      <c r="L197" s="19">
        <f t="shared" ref="L197:L260" si="21">I197-J197</f>
        <v>-3.08701916613843</v>
      </c>
      <c r="M197" s="19">
        <f t="shared" ref="M197:M260" si="22">M198+(2/(1+9))*(L197-M198)</f>
        <v>-3.17749559298895</v>
      </c>
      <c r="N197" s="20">
        <f t="shared" ref="N197:N260" si="23">L197-M197</f>
        <v>0.0904764268505165</v>
      </c>
    </row>
    <row r="198" spans="2:14">
      <c r="B198" s="2">
        <v>43098</v>
      </c>
      <c r="C198" s="3">
        <v>83.5</v>
      </c>
      <c r="D198" s="3">
        <v>85.6</v>
      </c>
      <c r="E198" s="3">
        <v>83.5</v>
      </c>
      <c r="F198" s="4">
        <v>84.3</v>
      </c>
      <c r="H198" s="18">
        <f t="shared" si="18"/>
        <v>84.425</v>
      </c>
      <c r="I198" s="18">
        <f t="shared" si="19"/>
        <v>84.7115865258749</v>
      </c>
      <c r="J198" s="18">
        <f t="shared" si="20"/>
        <v>88.5614920784598</v>
      </c>
      <c r="L198" s="19">
        <f t="shared" si="21"/>
        <v>-3.8499055525849</v>
      </c>
      <c r="M198" s="19">
        <f t="shared" si="22"/>
        <v>-3.20011469970158</v>
      </c>
      <c r="N198" s="20">
        <f t="shared" si="23"/>
        <v>-0.649790852883322</v>
      </c>
    </row>
    <row r="199" spans="2:14">
      <c r="B199" s="2">
        <v>43097</v>
      </c>
      <c r="C199" s="3">
        <v>82</v>
      </c>
      <c r="D199" s="3">
        <v>84.7</v>
      </c>
      <c r="E199" s="3">
        <v>82</v>
      </c>
      <c r="F199" s="4">
        <v>83.5</v>
      </c>
      <c r="H199" s="18">
        <f t="shared" si="18"/>
        <v>83.425</v>
      </c>
      <c r="I199" s="18">
        <f t="shared" si="19"/>
        <v>84.763693166943</v>
      </c>
      <c r="J199" s="18">
        <f t="shared" si="20"/>
        <v>88.8924114447365</v>
      </c>
      <c r="L199" s="19">
        <f t="shared" si="21"/>
        <v>-4.12871827779351</v>
      </c>
      <c r="M199" s="19">
        <f t="shared" si="22"/>
        <v>-3.03766698648075</v>
      </c>
      <c r="N199" s="20">
        <f t="shared" si="23"/>
        <v>-1.09105129131276</v>
      </c>
    </row>
    <row r="200" spans="2:14">
      <c r="B200" s="2">
        <v>43096</v>
      </c>
      <c r="C200" s="3">
        <v>81</v>
      </c>
      <c r="D200" s="3">
        <v>81.8</v>
      </c>
      <c r="E200" s="3">
        <v>79.7</v>
      </c>
      <c r="F200" s="4">
        <v>81.6</v>
      </c>
      <c r="H200" s="18">
        <f t="shared" si="18"/>
        <v>81.175</v>
      </c>
      <c r="I200" s="18">
        <f t="shared" si="19"/>
        <v>85.007091924569</v>
      </c>
      <c r="J200" s="18">
        <f t="shared" si="20"/>
        <v>89.3298043603155</v>
      </c>
      <c r="L200" s="19">
        <f t="shared" si="21"/>
        <v>-4.32271243574642</v>
      </c>
      <c r="M200" s="19">
        <f t="shared" si="22"/>
        <v>-2.76490416365256</v>
      </c>
      <c r="N200" s="20">
        <f t="shared" si="23"/>
        <v>-1.55780827209387</v>
      </c>
    </row>
    <row r="201" spans="2:14">
      <c r="B201" s="2">
        <v>43095</v>
      </c>
      <c r="C201" s="3">
        <v>83</v>
      </c>
      <c r="D201" s="3">
        <v>83</v>
      </c>
      <c r="E201" s="3">
        <v>77</v>
      </c>
      <c r="F201" s="4">
        <v>80</v>
      </c>
      <c r="H201" s="18">
        <f t="shared" si="18"/>
        <v>80</v>
      </c>
      <c r="I201" s="18">
        <f t="shared" si="19"/>
        <v>85.7038359108543</v>
      </c>
      <c r="J201" s="18">
        <f t="shared" si="20"/>
        <v>89.9821887091407</v>
      </c>
      <c r="L201" s="19">
        <f t="shared" si="21"/>
        <v>-4.27835279828638</v>
      </c>
      <c r="M201" s="19">
        <f t="shared" si="22"/>
        <v>-2.37545209562909</v>
      </c>
      <c r="N201" s="20">
        <f t="shared" si="23"/>
        <v>-1.90290070265729</v>
      </c>
    </row>
    <row r="202" spans="2:14">
      <c r="B202" s="2">
        <v>43094</v>
      </c>
      <c r="C202" s="3">
        <v>84.5</v>
      </c>
      <c r="D202" s="3">
        <v>85</v>
      </c>
      <c r="E202" s="3">
        <v>81.8</v>
      </c>
      <c r="F202" s="4">
        <v>82.1</v>
      </c>
      <c r="H202" s="18">
        <f t="shared" si="18"/>
        <v>82.75</v>
      </c>
      <c r="I202" s="18">
        <f t="shared" si="19"/>
        <v>86.7408969855551</v>
      </c>
      <c r="J202" s="18">
        <f t="shared" si="20"/>
        <v>90.780763805872</v>
      </c>
      <c r="L202" s="19">
        <f t="shared" si="21"/>
        <v>-4.03986682031685</v>
      </c>
      <c r="M202" s="19">
        <f t="shared" si="22"/>
        <v>-1.89972691996477</v>
      </c>
      <c r="N202" s="20">
        <f t="shared" si="23"/>
        <v>-2.14013990035208</v>
      </c>
    </row>
    <row r="203" spans="2:14">
      <c r="B203" s="2">
        <v>43091</v>
      </c>
      <c r="C203" s="3">
        <v>83.7</v>
      </c>
      <c r="D203" s="3">
        <v>85.5</v>
      </c>
      <c r="E203" s="3">
        <v>81</v>
      </c>
      <c r="F203" s="4">
        <v>83.5</v>
      </c>
      <c r="H203" s="18">
        <f t="shared" si="18"/>
        <v>83.375</v>
      </c>
      <c r="I203" s="18">
        <f t="shared" si="19"/>
        <v>87.4665146192924</v>
      </c>
      <c r="J203" s="18">
        <f t="shared" si="20"/>
        <v>91.4232249103417</v>
      </c>
      <c r="L203" s="19">
        <f t="shared" si="21"/>
        <v>-3.95671029104932</v>
      </c>
      <c r="M203" s="19">
        <f t="shared" si="22"/>
        <v>-1.36469194487675</v>
      </c>
      <c r="N203" s="20">
        <f t="shared" si="23"/>
        <v>-2.59201834617257</v>
      </c>
    </row>
    <row r="204" spans="2:14">
      <c r="B204" s="2">
        <v>43090</v>
      </c>
      <c r="C204" s="3">
        <v>80.7</v>
      </c>
      <c r="D204" s="3">
        <v>84.7</v>
      </c>
      <c r="E204" s="3">
        <v>80.6</v>
      </c>
      <c r="F204" s="4">
        <v>83.7</v>
      </c>
      <c r="H204" s="18">
        <f t="shared" si="18"/>
        <v>83.175</v>
      </c>
      <c r="I204" s="18">
        <f t="shared" si="19"/>
        <v>88.2104263682547</v>
      </c>
      <c r="J204" s="18">
        <f t="shared" si="20"/>
        <v>92.0670829031691</v>
      </c>
      <c r="L204" s="19">
        <f t="shared" si="21"/>
        <v>-3.85665653491439</v>
      </c>
      <c r="M204" s="19">
        <f t="shared" si="22"/>
        <v>-0.716687358333606</v>
      </c>
      <c r="N204" s="20">
        <f t="shared" si="23"/>
        <v>-3.13996917658079</v>
      </c>
    </row>
    <row r="205" spans="2:14">
      <c r="B205" s="2">
        <v>43089</v>
      </c>
      <c r="C205" s="3">
        <v>82</v>
      </c>
      <c r="D205" s="3">
        <v>83.5</v>
      </c>
      <c r="E205" s="3">
        <v>80.5</v>
      </c>
      <c r="F205" s="4">
        <v>80.9</v>
      </c>
      <c r="H205" s="18">
        <f t="shared" si="18"/>
        <v>81.45</v>
      </c>
      <c r="I205" s="18">
        <f t="shared" si="19"/>
        <v>89.1259584352101</v>
      </c>
      <c r="J205" s="18">
        <f t="shared" si="20"/>
        <v>92.7784495354226</v>
      </c>
      <c r="L205" s="19">
        <f t="shared" si="21"/>
        <v>-3.65249110021253</v>
      </c>
      <c r="M205" s="19">
        <f t="shared" si="22"/>
        <v>0.0683049358115904</v>
      </c>
      <c r="N205" s="20">
        <f t="shared" si="23"/>
        <v>-3.72079603602412</v>
      </c>
    </row>
    <row r="206" spans="2:14">
      <c r="B206" s="2">
        <v>43088</v>
      </c>
      <c r="C206" s="3">
        <v>79</v>
      </c>
      <c r="D206" s="3">
        <v>83.3</v>
      </c>
      <c r="E206" s="3">
        <v>77.3</v>
      </c>
      <c r="F206" s="4">
        <v>82</v>
      </c>
      <c r="H206" s="18">
        <f t="shared" si="18"/>
        <v>81.15</v>
      </c>
      <c r="I206" s="18">
        <f t="shared" si="19"/>
        <v>90.5215872416119</v>
      </c>
      <c r="J206" s="18">
        <f t="shared" si="20"/>
        <v>93.6847254982564</v>
      </c>
      <c r="L206" s="19">
        <f t="shared" si="21"/>
        <v>-3.1631382566445</v>
      </c>
      <c r="M206" s="19">
        <f t="shared" si="22"/>
        <v>0.99850394481762</v>
      </c>
      <c r="N206" s="20">
        <f t="shared" si="23"/>
        <v>-4.16164220146212</v>
      </c>
    </row>
    <row r="207" spans="2:14">
      <c r="B207" s="2">
        <v>43087</v>
      </c>
      <c r="C207" s="3">
        <v>80</v>
      </c>
      <c r="D207" s="3">
        <v>81.9</v>
      </c>
      <c r="E207" s="3">
        <v>75.5</v>
      </c>
      <c r="F207" s="4">
        <v>77.5</v>
      </c>
      <c r="H207" s="18">
        <f t="shared" si="18"/>
        <v>78.1</v>
      </c>
      <c r="I207" s="18">
        <f t="shared" si="19"/>
        <v>92.2255121946322</v>
      </c>
      <c r="J207" s="18">
        <f t="shared" si="20"/>
        <v>94.6875035381169</v>
      </c>
      <c r="L207" s="19">
        <f t="shared" si="21"/>
        <v>-2.46199134348468</v>
      </c>
      <c r="M207" s="19">
        <f t="shared" si="22"/>
        <v>2.03891449518315</v>
      </c>
      <c r="N207" s="20">
        <f t="shared" si="23"/>
        <v>-4.50090583866783</v>
      </c>
    </row>
    <row r="208" spans="2:14">
      <c r="B208" s="2">
        <v>43084</v>
      </c>
      <c r="C208" s="3">
        <v>79.8</v>
      </c>
      <c r="D208" s="3">
        <v>81.1</v>
      </c>
      <c r="E208" s="3">
        <v>76.6</v>
      </c>
      <c r="F208" s="4">
        <v>78.2</v>
      </c>
      <c r="H208" s="18">
        <f t="shared" si="18"/>
        <v>78.525</v>
      </c>
      <c r="I208" s="18">
        <f t="shared" si="19"/>
        <v>94.7937871391108</v>
      </c>
      <c r="J208" s="18">
        <f t="shared" si="20"/>
        <v>96.0145038211663</v>
      </c>
      <c r="L208" s="19">
        <f t="shared" si="21"/>
        <v>-1.22071668205545</v>
      </c>
      <c r="M208" s="19">
        <f t="shared" si="22"/>
        <v>3.16414095485011</v>
      </c>
      <c r="N208" s="20">
        <f t="shared" si="23"/>
        <v>-4.38485763690556</v>
      </c>
    </row>
    <row r="209" spans="2:14">
      <c r="B209" s="2">
        <v>43083</v>
      </c>
      <c r="C209" s="3">
        <v>91</v>
      </c>
      <c r="D209" s="3">
        <v>93.2</v>
      </c>
      <c r="E209" s="3">
        <v>80.8</v>
      </c>
      <c r="F209" s="4">
        <v>80.8</v>
      </c>
      <c r="H209" s="18">
        <f t="shared" si="18"/>
        <v>83.9</v>
      </c>
      <c r="I209" s="18">
        <f t="shared" si="19"/>
        <v>97.751748437131</v>
      </c>
      <c r="J209" s="18">
        <f t="shared" si="20"/>
        <v>97.4136641268596</v>
      </c>
      <c r="L209" s="19">
        <f t="shared" si="21"/>
        <v>0.338084310271398</v>
      </c>
      <c r="M209" s="19">
        <f t="shared" si="22"/>
        <v>4.2603553640765</v>
      </c>
      <c r="N209" s="20">
        <f t="shared" si="23"/>
        <v>-3.9222710538051</v>
      </c>
    </row>
    <row r="210" spans="2:14">
      <c r="B210" s="2">
        <v>43082</v>
      </c>
      <c r="C210" s="3">
        <v>86.5</v>
      </c>
      <c r="D210" s="3">
        <v>90.9</v>
      </c>
      <c r="E210" s="3">
        <v>83</v>
      </c>
      <c r="F210" s="4">
        <v>89.7</v>
      </c>
      <c r="H210" s="18">
        <f t="shared" si="18"/>
        <v>88.325</v>
      </c>
      <c r="I210" s="18">
        <f t="shared" si="19"/>
        <v>100.270248152973</v>
      </c>
      <c r="J210" s="18">
        <f t="shared" si="20"/>
        <v>98.4947572570083</v>
      </c>
      <c r="L210" s="19">
        <f t="shared" si="21"/>
        <v>1.77549089596462</v>
      </c>
      <c r="M210" s="19">
        <f t="shared" si="22"/>
        <v>5.24092312752777</v>
      </c>
      <c r="N210" s="20">
        <f t="shared" si="23"/>
        <v>-3.46543223156315</v>
      </c>
    </row>
    <row r="211" spans="2:14">
      <c r="B211" s="2">
        <v>43081</v>
      </c>
      <c r="C211" s="3">
        <v>99</v>
      </c>
      <c r="D211" s="3">
        <v>99.1</v>
      </c>
      <c r="E211" s="3">
        <v>89.1</v>
      </c>
      <c r="F211" s="4">
        <v>89.1</v>
      </c>
      <c r="H211" s="18">
        <f t="shared" si="18"/>
        <v>91.6</v>
      </c>
      <c r="I211" s="18">
        <f t="shared" si="19"/>
        <v>102.442111453513</v>
      </c>
      <c r="J211" s="18">
        <f t="shared" si="20"/>
        <v>99.308337837569</v>
      </c>
      <c r="L211" s="19">
        <f t="shared" si="21"/>
        <v>3.13377361594449</v>
      </c>
      <c r="M211" s="19">
        <f t="shared" si="22"/>
        <v>6.10728118541856</v>
      </c>
      <c r="N211" s="20">
        <f t="shared" si="23"/>
        <v>-2.97350756947407</v>
      </c>
    </row>
    <row r="212" spans="2:14">
      <c r="B212" s="2">
        <v>43080</v>
      </c>
      <c r="C212" s="3">
        <v>104</v>
      </c>
      <c r="D212" s="3">
        <v>106.5</v>
      </c>
      <c r="E212" s="3">
        <v>99</v>
      </c>
      <c r="F212" s="4">
        <v>99</v>
      </c>
      <c r="H212" s="18">
        <f t="shared" si="18"/>
        <v>100.875</v>
      </c>
      <c r="I212" s="18">
        <f t="shared" si="19"/>
        <v>104.413404445061</v>
      </c>
      <c r="J212" s="18">
        <f t="shared" si="20"/>
        <v>99.9250048645745</v>
      </c>
      <c r="L212" s="19">
        <f t="shared" si="21"/>
        <v>4.48839958048687</v>
      </c>
      <c r="M212" s="19">
        <f t="shared" si="22"/>
        <v>6.85065807778708</v>
      </c>
      <c r="N212" s="20">
        <f t="shared" si="23"/>
        <v>-2.36225849730021</v>
      </c>
    </row>
    <row r="213" spans="2:14">
      <c r="B213" s="2">
        <v>43077</v>
      </c>
      <c r="C213" s="3">
        <v>94.3</v>
      </c>
      <c r="D213" s="3">
        <v>101</v>
      </c>
      <c r="E213" s="3">
        <v>92</v>
      </c>
      <c r="F213" s="4">
        <v>101</v>
      </c>
      <c r="H213" s="18">
        <f t="shared" si="18"/>
        <v>98.75</v>
      </c>
      <c r="I213" s="18">
        <f t="shared" si="19"/>
        <v>105.0567507078</v>
      </c>
      <c r="J213" s="18">
        <f t="shared" si="20"/>
        <v>99.8490052537405</v>
      </c>
      <c r="L213" s="19">
        <f t="shared" si="21"/>
        <v>5.20774545405935</v>
      </c>
      <c r="M213" s="19">
        <f t="shared" si="22"/>
        <v>7.44122270211213</v>
      </c>
      <c r="N213" s="20">
        <f t="shared" si="23"/>
        <v>-2.23347724805278</v>
      </c>
    </row>
    <row r="214" spans="2:14">
      <c r="B214" s="2">
        <v>43076</v>
      </c>
      <c r="C214" s="3">
        <v>100</v>
      </c>
      <c r="D214" s="3">
        <v>100</v>
      </c>
      <c r="E214" s="3">
        <v>91.9</v>
      </c>
      <c r="F214" s="4">
        <v>92.1</v>
      </c>
      <c r="H214" s="18">
        <f t="shared" si="18"/>
        <v>94.025</v>
      </c>
      <c r="I214" s="18">
        <f t="shared" si="19"/>
        <v>106.203432654672</v>
      </c>
      <c r="J214" s="18">
        <f t="shared" si="20"/>
        <v>99.9369256740397</v>
      </c>
      <c r="L214" s="19">
        <f t="shared" si="21"/>
        <v>6.2665069806328</v>
      </c>
      <c r="M214" s="19">
        <f t="shared" si="22"/>
        <v>7.99959201412533</v>
      </c>
      <c r="N214" s="20">
        <f t="shared" si="23"/>
        <v>-1.73308503349253</v>
      </c>
    </row>
    <row r="215" spans="2:14">
      <c r="B215" s="2">
        <v>43075</v>
      </c>
      <c r="C215" s="3">
        <v>113</v>
      </c>
      <c r="D215" s="3">
        <v>115</v>
      </c>
      <c r="E215" s="3">
        <v>102</v>
      </c>
      <c r="F215" s="4">
        <v>102</v>
      </c>
      <c r="H215" s="18">
        <f t="shared" si="18"/>
        <v>105.25</v>
      </c>
      <c r="I215" s="18">
        <f t="shared" si="19"/>
        <v>108.41769313734</v>
      </c>
      <c r="J215" s="18">
        <f t="shared" si="20"/>
        <v>100.409879727963</v>
      </c>
      <c r="L215" s="19">
        <f t="shared" si="21"/>
        <v>8.00781340937735</v>
      </c>
      <c r="M215" s="19">
        <f t="shared" si="22"/>
        <v>8.43286327249846</v>
      </c>
      <c r="N215" s="20">
        <f t="shared" si="23"/>
        <v>-0.425049863121114</v>
      </c>
    </row>
    <row r="216" spans="2:14">
      <c r="B216" s="2">
        <v>43074</v>
      </c>
      <c r="C216" s="3">
        <v>111</v>
      </c>
      <c r="D216" s="3">
        <v>116</v>
      </c>
      <c r="E216" s="3">
        <v>111</v>
      </c>
      <c r="F216" s="4">
        <v>113</v>
      </c>
      <c r="H216" s="18">
        <f t="shared" si="18"/>
        <v>113.25</v>
      </c>
      <c r="I216" s="18">
        <f t="shared" si="19"/>
        <v>108.993637344129</v>
      </c>
      <c r="J216" s="18">
        <f t="shared" si="20"/>
        <v>100.0226701062</v>
      </c>
      <c r="L216" s="19">
        <f t="shared" si="21"/>
        <v>8.97096723792944</v>
      </c>
      <c r="M216" s="19">
        <f t="shared" si="22"/>
        <v>8.53912573827874</v>
      </c>
      <c r="N216" s="20">
        <f t="shared" si="23"/>
        <v>0.431841499650702</v>
      </c>
    </row>
    <row r="217" spans="2:14">
      <c r="B217" s="2">
        <v>43073</v>
      </c>
      <c r="C217" s="3">
        <v>116</v>
      </c>
      <c r="D217" s="3">
        <v>116</v>
      </c>
      <c r="E217" s="3">
        <v>111</v>
      </c>
      <c r="F217" s="4">
        <v>112.5</v>
      </c>
      <c r="H217" s="18">
        <f t="shared" si="18"/>
        <v>113</v>
      </c>
      <c r="I217" s="18">
        <f t="shared" si="19"/>
        <v>108.21975322488</v>
      </c>
      <c r="J217" s="18">
        <f t="shared" si="20"/>
        <v>98.9644837146959</v>
      </c>
      <c r="L217" s="19">
        <f t="shared" si="21"/>
        <v>9.25526951018425</v>
      </c>
      <c r="M217" s="19">
        <f t="shared" si="22"/>
        <v>8.43116536336607</v>
      </c>
      <c r="N217" s="20">
        <f t="shared" si="23"/>
        <v>0.824104146818183</v>
      </c>
    </row>
    <row r="218" spans="2:14">
      <c r="B218" s="2">
        <v>43070</v>
      </c>
      <c r="C218" s="3">
        <v>115</v>
      </c>
      <c r="D218" s="3">
        <v>118</v>
      </c>
      <c r="E218" s="3">
        <v>112</v>
      </c>
      <c r="F218" s="4">
        <v>115.5</v>
      </c>
      <c r="H218" s="18">
        <f t="shared" si="18"/>
        <v>115.25</v>
      </c>
      <c r="I218" s="18">
        <f t="shared" si="19"/>
        <v>107.350617447586</v>
      </c>
      <c r="J218" s="18">
        <f t="shared" si="20"/>
        <v>97.8416424118716</v>
      </c>
      <c r="L218" s="19">
        <f t="shared" si="21"/>
        <v>9.50897503571406</v>
      </c>
      <c r="M218" s="19">
        <f t="shared" si="22"/>
        <v>8.22513932666152</v>
      </c>
      <c r="N218" s="20">
        <f t="shared" si="23"/>
        <v>1.28383570905254</v>
      </c>
    </row>
    <row r="219" spans="2:14">
      <c r="B219" s="2">
        <v>43069</v>
      </c>
      <c r="C219" s="3">
        <v>110</v>
      </c>
      <c r="D219" s="3">
        <v>116.5</v>
      </c>
      <c r="E219" s="3">
        <v>110</v>
      </c>
      <c r="F219" s="4">
        <v>114.5</v>
      </c>
      <c r="H219" s="18">
        <f t="shared" si="18"/>
        <v>113.875</v>
      </c>
      <c r="I219" s="18">
        <f t="shared" si="19"/>
        <v>105.914366074419</v>
      </c>
      <c r="J219" s="18">
        <f t="shared" si="20"/>
        <v>96.4489738048213</v>
      </c>
      <c r="L219" s="19">
        <f t="shared" si="21"/>
        <v>9.46539226959808</v>
      </c>
      <c r="M219" s="19">
        <f t="shared" si="22"/>
        <v>7.90418039939839</v>
      </c>
      <c r="N219" s="20">
        <f t="shared" si="23"/>
        <v>1.5612118701997</v>
      </c>
    </row>
    <row r="220" spans="2:14">
      <c r="B220" s="2">
        <v>43068</v>
      </c>
      <c r="C220" s="3">
        <v>119.5</v>
      </c>
      <c r="D220" s="3">
        <v>119.5</v>
      </c>
      <c r="E220" s="3">
        <v>110.5</v>
      </c>
      <c r="F220" s="4">
        <v>115.5</v>
      </c>
      <c r="H220" s="18">
        <f t="shared" si="18"/>
        <v>115.25</v>
      </c>
      <c r="I220" s="18">
        <f t="shared" si="19"/>
        <v>104.46697808795</v>
      </c>
      <c r="J220" s="18">
        <f t="shared" si="20"/>
        <v>95.054891709207</v>
      </c>
      <c r="L220" s="19">
        <f t="shared" si="21"/>
        <v>9.41208637874318</v>
      </c>
      <c r="M220" s="19">
        <f t="shared" si="22"/>
        <v>7.51387743184846</v>
      </c>
      <c r="N220" s="20">
        <f t="shared" si="23"/>
        <v>1.89820894689472</v>
      </c>
    </row>
    <row r="221" spans="2:14">
      <c r="B221" s="2">
        <v>43067</v>
      </c>
      <c r="C221" s="3">
        <v>114.5</v>
      </c>
      <c r="D221" s="3">
        <v>118</v>
      </c>
      <c r="E221" s="3">
        <v>114</v>
      </c>
      <c r="F221" s="4">
        <v>117.5</v>
      </c>
      <c r="H221" s="18">
        <f t="shared" si="18"/>
        <v>116.75</v>
      </c>
      <c r="I221" s="18">
        <f t="shared" si="19"/>
        <v>102.506428649396</v>
      </c>
      <c r="J221" s="18">
        <f t="shared" si="20"/>
        <v>93.4392830459436</v>
      </c>
      <c r="L221" s="19">
        <f t="shared" si="21"/>
        <v>9.06714560345212</v>
      </c>
      <c r="M221" s="19">
        <f t="shared" si="22"/>
        <v>7.03932519512478</v>
      </c>
      <c r="N221" s="20">
        <f t="shared" si="23"/>
        <v>2.02782040832733</v>
      </c>
    </row>
    <row r="222" spans="2:14">
      <c r="B222" s="2">
        <v>43066</v>
      </c>
      <c r="C222" s="3">
        <v>109.5</v>
      </c>
      <c r="D222" s="3">
        <v>113</v>
      </c>
      <c r="E222" s="3">
        <v>108.5</v>
      </c>
      <c r="F222" s="4">
        <v>113</v>
      </c>
      <c r="H222" s="18">
        <f t="shared" si="18"/>
        <v>111.875</v>
      </c>
      <c r="I222" s="18">
        <f t="shared" si="19"/>
        <v>99.9166884038313</v>
      </c>
      <c r="J222" s="18">
        <f t="shared" si="20"/>
        <v>91.574425689619</v>
      </c>
      <c r="L222" s="19">
        <f t="shared" si="21"/>
        <v>8.34226271421221</v>
      </c>
      <c r="M222" s="19">
        <f t="shared" si="22"/>
        <v>6.53237009304295</v>
      </c>
      <c r="N222" s="20">
        <f t="shared" si="23"/>
        <v>1.80989262116926</v>
      </c>
    </row>
    <row r="223" spans="2:14">
      <c r="B223" s="2">
        <v>43063</v>
      </c>
      <c r="C223" s="3">
        <v>108.5</v>
      </c>
      <c r="D223" s="3">
        <v>108.5</v>
      </c>
      <c r="E223" s="3">
        <v>106</v>
      </c>
      <c r="F223" s="3">
        <v>107.5</v>
      </c>
      <c r="H223" s="18">
        <f t="shared" si="18"/>
        <v>107.375</v>
      </c>
      <c r="I223" s="18">
        <f t="shared" si="19"/>
        <v>97.7424499318006</v>
      </c>
      <c r="J223" s="18">
        <f t="shared" si="20"/>
        <v>89.9503797447886</v>
      </c>
      <c r="L223" s="19">
        <f t="shared" si="21"/>
        <v>7.792070187012</v>
      </c>
      <c r="M223" s="19">
        <f t="shared" si="22"/>
        <v>6.07989693775064</v>
      </c>
      <c r="N223" s="20">
        <f t="shared" si="23"/>
        <v>1.71217324926137</v>
      </c>
    </row>
    <row r="224" spans="2:14">
      <c r="B224" s="2">
        <v>43062</v>
      </c>
      <c r="C224" s="3">
        <v>105.5</v>
      </c>
      <c r="D224" s="3">
        <v>110.5</v>
      </c>
      <c r="E224" s="3">
        <v>103.5</v>
      </c>
      <c r="F224" s="4">
        <v>107.5</v>
      </c>
      <c r="H224" s="18">
        <f t="shared" si="18"/>
        <v>107.25</v>
      </c>
      <c r="I224" s="18">
        <f t="shared" si="19"/>
        <v>95.991077192128</v>
      </c>
      <c r="J224" s="18">
        <f t="shared" si="20"/>
        <v>88.5564101243717</v>
      </c>
      <c r="L224" s="19">
        <f t="shared" si="21"/>
        <v>7.43466706775629</v>
      </c>
      <c r="M224" s="19">
        <f t="shared" si="22"/>
        <v>5.65185362543529</v>
      </c>
      <c r="N224" s="20">
        <f t="shared" si="23"/>
        <v>1.782813442321</v>
      </c>
    </row>
    <row r="225" spans="2:14">
      <c r="B225" s="2">
        <v>43061</v>
      </c>
      <c r="C225" s="3">
        <v>106</v>
      </c>
      <c r="D225" s="3">
        <v>106</v>
      </c>
      <c r="E225" s="3">
        <v>101.5</v>
      </c>
      <c r="F225" s="4">
        <v>104</v>
      </c>
      <c r="H225" s="18">
        <f t="shared" si="18"/>
        <v>103.875</v>
      </c>
      <c r="I225" s="18">
        <f t="shared" si="19"/>
        <v>93.9440003179694</v>
      </c>
      <c r="J225" s="18">
        <f t="shared" si="20"/>
        <v>87.0609229343214</v>
      </c>
      <c r="L225" s="19">
        <f t="shared" si="21"/>
        <v>6.88307738364801</v>
      </c>
      <c r="M225" s="19">
        <f t="shared" si="22"/>
        <v>5.20615026485504</v>
      </c>
      <c r="N225" s="20">
        <f t="shared" si="23"/>
        <v>1.67692711879297</v>
      </c>
    </row>
    <row r="226" spans="2:14">
      <c r="B226" s="2">
        <v>43060</v>
      </c>
      <c r="C226" s="3">
        <v>101</v>
      </c>
      <c r="D226" s="3">
        <v>107.5</v>
      </c>
      <c r="E226" s="3">
        <v>99.9</v>
      </c>
      <c r="F226" s="4">
        <v>107.5</v>
      </c>
      <c r="H226" s="18">
        <f t="shared" si="18"/>
        <v>105.6</v>
      </c>
      <c r="I226" s="18">
        <f t="shared" si="19"/>
        <v>92.1383640121457</v>
      </c>
      <c r="J226" s="18">
        <f t="shared" si="20"/>
        <v>85.7157967690671</v>
      </c>
      <c r="L226" s="19">
        <f t="shared" si="21"/>
        <v>6.42256724307856</v>
      </c>
      <c r="M226" s="19">
        <f t="shared" si="22"/>
        <v>4.7869184851568</v>
      </c>
      <c r="N226" s="20">
        <f t="shared" si="23"/>
        <v>1.63564875792176</v>
      </c>
    </row>
    <row r="227" spans="2:14">
      <c r="B227" s="2">
        <v>43059</v>
      </c>
      <c r="C227" s="3">
        <v>94.9</v>
      </c>
      <c r="D227" s="3">
        <v>98.5</v>
      </c>
      <c r="E227" s="3">
        <v>93.5</v>
      </c>
      <c r="F227" s="4">
        <v>98.5</v>
      </c>
      <c r="H227" s="18">
        <f t="shared" si="18"/>
        <v>97.25</v>
      </c>
      <c r="I227" s="18">
        <f t="shared" si="19"/>
        <v>89.6907938325358</v>
      </c>
      <c r="J227" s="18">
        <f t="shared" si="20"/>
        <v>84.1250605105925</v>
      </c>
      <c r="L227" s="19">
        <f t="shared" si="21"/>
        <v>5.56573332194331</v>
      </c>
      <c r="M227" s="19">
        <f t="shared" si="22"/>
        <v>4.37800629567636</v>
      </c>
      <c r="N227" s="20">
        <f t="shared" si="23"/>
        <v>1.18772702626695</v>
      </c>
    </row>
    <row r="228" spans="2:14">
      <c r="B228" s="2">
        <v>43056</v>
      </c>
      <c r="C228" s="3">
        <v>93.5</v>
      </c>
      <c r="D228" s="3">
        <v>94.8</v>
      </c>
      <c r="E228" s="3">
        <v>91.9</v>
      </c>
      <c r="F228" s="4">
        <v>94</v>
      </c>
      <c r="H228" s="18">
        <f t="shared" si="18"/>
        <v>93.675</v>
      </c>
      <c r="I228" s="18">
        <f t="shared" si="19"/>
        <v>88.3163927111787</v>
      </c>
      <c r="J228" s="18">
        <f t="shared" si="20"/>
        <v>83.0750653514399</v>
      </c>
      <c r="L228" s="19">
        <f t="shared" si="21"/>
        <v>5.24132735973879</v>
      </c>
      <c r="M228" s="19">
        <f t="shared" si="22"/>
        <v>4.08107453910962</v>
      </c>
      <c r="N228" s="20">
        <f t="shared" si="23"/>
        <v>1.16025282062917</v>
      </c>
    </row>
    <row r="229" spans="2:14">
      <c r="B229" s="2">
        <v>43055</v>
      </c>
      <c r="C229" s="3">
        <v>95</v>
      </c>
      <c r="D229" s="3">
        <v>96.1</v>
      </c>
      <c r="E229" s="3">
        <v>92.2</v>
      </c>
      <c r="F229" s="4">
        <v>92.3</v>
      </c>
      <c r="H229" s="18">
        <f t="shared" si="18"/>
        <v>93.225</v>
      </c>
      <c r="I229" s="18">
        <f t="shared" si="19"/>
        <v>87.3421004768475</v>
      </c>
      <c r="J229" s="18">
        <f t="shared" si="20"/>
        <v>82.2270705795551</v>
      </c>
      <c r="L229" s="19">
        <f t="shared" si="21"/>
        <v>5.11502989729244</v>
      </c>
      <c r="M229" s="19">
        <f t="shared" si="22"/>
        <v>3.79101133395233</v>
      </c>
      <c r="N229" s="20">
        <f t="shared" si="23"/>
        <v>1.32401856334011</v>
      </c>
    </row>
    <row r="230" spans="2:14">
      <c r="B230" s="2">
        <v>43054</v>
      </c>
      <c r="C230" s="3">
        <v>92.4</v>
      </c>
      <c r="D230" s="3">
        <v>97</v>
      </c>
      <c r="E230" s="3">
        <v>91.1</v>
      </c>
      <c r="F230" s="4">
        <v>94.5</v>
      </c>
      <c r="H230" s="18">
        <f t="shared" si="18"/>
        <v>94.275</v>
      </c>
      <c r="I230" s="18">
        <f t="shared" si="19"/>
        <v>86.2724823817289</v>
      </c>
      <c r="J230" s="18">
        <f t="shared" si="20"/>
        <v>81.3472362259195</v>
      </c>
      <c r="L230" s="19">
        <f t="shared" si="21"/>
        <v>4.92524615580939</v>
      </c>
      <c r="M230" s="19">
        <f t="shared" si="22"/>
        <v>3.4600066931173</v>
      </c>
      <c r="N230" s="20">
        <f t="shared" si="23"/>
        <v>1.46523946269209</v>
      </c>
    </row>
    <row r="231" spans="2:14">
      <c r="B231" s="2">
        <v>43053</v>
      </c>
      <c r="C231" s="3">
        <v>91</v>
      </c>
      <c r="D231" s="3">
        <v>93.1</v>
      </c>
      <c r="E231" s="3">
        <v>88.5</v>
      </c>
      <c r="F231" s="3">
        <v>91</v>
      </c>
      <c r="H231" s="18">
        <f t="shared" si="18"/>
        <v>90.9</v>
      </c>
      <c r="I231" s="18">
        <f t="shared" si="19"/>
        <v>84.8174791784068</v>
      </c>
      <c r="J231" s="18">
        <f t="shared" si="20"/>
        <v>80.313015123993</v>
      </c>
      <c r="L231" s="19">
        <f t="shared" si="21"/>
        <v>4.50446405441382</v>
      </c>
      <c r="M231" s="19">
        <f t="shared" si="22"/>
        <v>3.09369682744428</v>
      </c>
      <c r="N231" s="20">
        <f t="shared" si="23"/>
        <v>1.41076722696954</v>
      </c>
    </row>
    <row r="232" spans="2:14">
      <c r="B232" s="2">
        <v>43052</v>
      </c>
      <c r="C232" s="3">
        <v>95.5</v>
      </c>
      <c r="D232" s="3">
        <v>97.4</v>
      </c>
      <c r="E232" s="3">
        <v>90.8</v>
      </c>
      <c r="F232" s="4">
        <v>91</v>
      </c>
      <c r="H232" s="18">
        <f t="shared" si="18"/>
        <v>92.55</v>
      </c>
      <c r="I232" s="18">
        <f t="shared" si="19"/>
        <v>83.7115663017535</v>
      </c>
      <c r="J232" s="18">
        <f t="shared" si="20"/>
        <v>79.4660563339125</v>
      </c>
      <c r="L232" s="19">
        <f t="shared" si="21"/>
        <v>4.24550996784107</v>
      </c>
      <c r="M232" s="19">
        <f t="shared" si="22"/>
        <v>2.7410050207019</v>
      </c>
      <c r="N232" s="20">
        <f t="shared" si="23"/>
        <v>1.50450494713918</v>
      </c>
    </row>
    <row r="233" spans="2:14">
      <c r="B233" s="2">
        <v>43049</v>
      </c>
      <c r="C233" s="3">
        <v>85.9</v>
      </c>
      <c r="D233" s="3">
        <v>94.4</v>
      </c>
      <c r="E233" s="3">
        <v>84.7</v>
      </c>
      <c r="F233" s="4">
        <v>92.1</v>
      </c>
      <c r="H233" s="18">
        <f t="shared" si="18"/>
        <v>90.825</v>
      </c>
      <c r="I233" s="18">
        <f t="shared" si="19"/>
        <v>82.1045783566178</v>
      </c>
      <c r="J233" s="18">
        <f t="shared" si="20"/>
        <v>78.4193408406255</v>
      </c>
      <c r="L233" s="19">
        <f t="shared" si="21"/>
        <v>3.68523751599236</v>
      </c>
      <c r="M233" s="19">
        <f t="shared" si="22"/>
        <v>2.3648787839171</v>
      </c>
      <c r="N233" s="20">
        <f t="shared" si="23"/>
        <v>1.32035873207525</v>
      </c>
    </row>
    <row r="234" spans="2:14">
      <c r="B234" s="2">
        <v>43048</v>
      </c>
      <c r="C234" s="3">
        <v>92.4</v>
      </c>
      <c r="D234" s="3">
        <v>96</v>
      </c>
      <c r="E234" s="3">
        <v>84.9</v>
      </c>
      <c r="F234" s="4">
        <v>85.9</v>
      </c>
      <c r="H234" s="18">
        <f t="shared" si="18"/>
        <v>88.175</v>
      </c>
      <c r="I234" s="18">
        <f t="shared" si="19"/>
        <v>80.5190471487302</v>
      </c>
      <c r="J234" s="18">
        <f t="shared" si="20"/>
        <v>77.4268881078755</v>
      </c>
      <c r="L234" s="19">
        <f t="shared" si="21"/>
        <v>3.09215904085465</v>
      </c>
      <c r="M234" s="19">
        <f t="shared" si="22"/>
        <v>2.03478910089829</v>
      </c>
      <c r="N234" s="20">
        <f t="shared" si="23"/>
        <v>1.05736993995636</v>
      </c>
    </row>
    <row r="235" spans="2:14">
      <c r="B235" s="2">
        <v>43047</v>
      </c>
      <c r="C235" s="3">
        <v>85.2</v>
      </c>
      <c r="D235" s="3">
        <v>92</v>
      </c>
      <c r="E235" s="3">
        <v>84.5</v>
      </c>
      <c r="F235" s="4">
        <v>92</v>
      </c>
      <c r="H235" s="18">
        <f t="shared" si="18"/>
        <v>90.125</v>
      </c>
      <c r="I235" s="18">
        <f t="shared" si="19"/>
        <v>79.1270557212265</v>
      </c>
      <c r="J235" s="18">
        <f t="shared" si="20"/>
        <v>76.5670391565055</v>
      </c>
      <c r="L235" s="19">
        <f t="shared" si="21"/>
        <v>2.560016564721</v>
      </c>
      <c r="M235" s="19">
        <f t="shared" si="22"/>
        <v>1.7704466159092</v>
      </c>
      <c r="N235" s="20">
        <f t="shared" si="23"/>
        <v>0.789569948811798</v>
      </c>
    </row>
    <row r="236" spans="2:14">
      <c r="B236" s="2">
        <v>43046</v>
      </c>
      <c r="C236" s="3">
        <v>82</v>
      </c>
      <c r="D236" s="3">
        <v>84.2</v>
      </c>
      <c r="E236" s="3">
        <v>80</v>
      </c>
      <c r="F236" s="4">
        <v>83.7</v>
      </c>
      <c r="H236" s="18">
        <f t="shared" si="18"/>
        <v>82.9</v>
      </c>
      <c r="I236" s="18">
        <f t="shared" si="19"/>
        <v>77.1274294887223</v>
      </c>
      <c r="J236" s="18">
        <f t="shared" si="20"/>
        <v>75.482402289026</v>
      </c>
      <c r="L236" s="19">
        <f t="shared" si="21"/>
        <v>1.64502719969629</v>
      </c>
      <c r="M236" s="19">
        <f t="shared" si="22"/>
        <v>1.57305412870625</v>
      </c>
      <c r="N236" s="20">
        <f t="shared" si="23"/>
        <v>0.0719730709900381</v>
      </c>
    </row>
    <row r="237" spans="2:14">
      <c r="B237" s="2">
        <v>43045</v>
      </c>
      <c r="C237" s="3">
        <v>78.2</v>
      </c>
      <c r="D237" s="3">
        <v>79.3</v>
      </c>
      <c r="E237" s="3">
        <v>77.3</v>
      </c>
      <c r="F237" s="4">
        <v>79.3</v>
      </c>
      <c r="H237" s="18">
        <f t="shared" si="18"/>
        <v>78.8</v>
      </c>
      <c r="I237" s="18">
        <f t="shared" si="19"/>
        <v>76.0778712139445</v>
      </c>
      <c r="J237" s="18">
        <f t="shared" si="20"/>
        <v>74.8889944721481</v>
      </c>
      <c r="L237" s="19">
        <f t="shared" si="21"/>
        <v>1.18887674179645</v>
      </c>
      <c r="M237" s="19">
        <f t="shared" si="22"/>
        <v>1.55506086095874</v>
      </c>
      <c r="N237" s="20">
        <f t="shared" si="23"/>
        <v>-0.366184119162291</v>
      </c>
    </row>
    <row r="238" spans="2:14">
      <c r="B238" s="2">
        <v>43042</v>
      </c>
      <c r="C238" s="3">
        <v>78</v>
      </c>
      <c r="D238" s="3">
        <v>79.4</v>
      </c>
      <c r="E238" s="3">
        <v>76.5</v>
      </c>
      <c r="F238" s="4">
        <v>77</v>
      </c>
      <c r="H238" s="18">
        <f t="shared" si="18"/>
        <v>77.475</v>
      </c>
      <c r="I238" s="18">
        <f t="shared" si="19"/>
        <v>75.582938707389</v>
      </c>
      <c r="J238" s="18">
        <f t="shared" si="20"/>
        <v>74.5761140299199</v>
      </c>
      <c r="L238" s="19">
        <f t="shared" si="21"/>
        <v>1.00682467746906</v>
      </c>
      <c r="M238" s="19">
        <f t="shared" si="22"/>
        <v>1.64660689074931</v>
      </c>
      <c r="N238" s="20">
        <f t="shared" si="23"/>
        <v>-0.639782213280257</v>
      </c>
    </row>
    <row r="239" spans="2:14">
      <c r="B239" s="2">
        <v>43041</v>
      </c>
      <c r="C239" s="3">
        <v>74.5</v>
      </c>
      <c r="D239" s="3">
        <v>80.9</v>
      </c>
      <c r="E239" s="3">
        <v>74.3</v>
      </c>
      <c r="F239" s="4">
        <v>76.5</v>
      </c>
      <c r="H239" s="18">
        <f t="shared" si="18"/>
        <v>77.05</v>
      </c>
      <c r="I239" s="18">
        <f t="shared" si="19"/>
        <v>75.2389275632779</v>
      </c>
      <c r="J239" s="18">
        <f t="shared" si="20"/>
        <v>74.3442031523135</v>
      </c>
      <c r="L239" s="19">
        <f t="shared" si="21"/>
        <v>0.894724410964372</v>
      </c>
      <c r="M239" s="19">
        <f t="shared" si="22"/>
        <v>1.80655244406938</v>
      </c>
      <c r="N239" s="20">
        <f t="shared" si="23"/>
        <v>-0.911828033105004</v>
      </c>
    </row>
    <row r="240" spans="2:14">
      <c r="B240" s="2">
        <v>43040</v>
      </c>
      <c r="C240" s="3">
        <v>73.6</v>
      </c>
      <c r="D240" s="3">
        <v>75.2</v>
      </c>
      <c r="E240" s="3">
        <v>72.4</v>
      </c>
      <c r="F240" s="4">
        <v>73.6</v>
      </c>
      <c r="H240" s="18">
        <f t="shared" si="18"/>
        <v>73.7</v>
      </c>
      <c r="I240" s="18">
        <f t="shared" si="19"/>
        <v>74.909641665692</v>
      </c>
      <c r="J240" s="18">
        <f t="shared" si="20"/>
        <v>74.1277394044986</v>
      </c>
      <c r="L240" s="19">
        <f t="shared" si="21"/>
        <v>0.781902261193466</v>
      </c>
      <c r="M240" s="19">
        <f t="shared" si="22"/>
        <v>2.03450945234563</v>
      </c>
      <c r="N240" s="20">
        <f t="shared" si="23"/>
        <v>-1.25260719115216</v>
      </c>
    </row>
    <row r="241" spans="2:14">
      <c r="B241" s="2">
        <v>43039</v>
      </c>
      <c r="C241" s="3">
        <v>73</v>
      </c>
      <c r="D241" s="3">
        <v>73.8</v>
      </c>
      <c r="E241" s="3">
        <v>70.8</v>
      </c>
      <c r="F241" s="4">
        <v>73.8</v>
      </c>
      <c r="H241" s="18">
        <f t="shared" si="18"/>
        <v>73.05</v>
      </c>
      <c r="I241" s="18">
        <f t="shared" si="19"/>
        <v>75.1295765139997</v>
      </c>
      <c r="J241" s="18">
        <f t="shared" si="20"/>
        <v>74.1619585568585</v>
      </c>
      <c r="L241" s="19">
        <f t="shared" si="21"/>
        <v>0.967617957141229</v>
      </c>
      <c r="M241" s="19">
        <f t="shared" si="22"/>
        <v>2.34766125013367</v>
      </c>
      <c r="N241" s="20">
        <f t="shared" si="23"/>
        <v>-1.38004329299244</v>
      </c>
    </row>
    <row r="242" spans="2:14">
      <c r="B242" s="2">
        <v>43038</v>
      </c>
      <c r="C242" s="3">
        <v>75.2</v>
      </c>
      <c r="D242" s="3">
        <v>75.2</v>
      </c>
      <c r="E242" s="3">
        <v>73</v>
      </c>
      <c r="F242" s="4">
        <v>74.5</v>
      </c>
      <c r="H242" s="18">
        <f t="shared" si="18"/>
        <v>74.3</v>
      </c>
      <c r="I242" s="18">
        <f t="shared" si="19"/>
        <v>75.5076813347269</v>
      </c>
      <c r="J242" s="18">
        <f t="shared" si="20"/>
        <v>74.2509152414071</v>
      </c>
      <c r="L242" s="19">
        <f t="shared" si="21"/>
        <v>1.25676609331977</v>
      </c>
      <c r="M242" s="19">
        <f t="shared" si="22"/>
        <v>2.69267207338178</v>
      </c>
      <c r="N242" s="20">
        <f t="shared" si="23"/>
        <v>-1.43590598006201</v>
      </c>
    </row>
    <row r="243" spans="2:14">
      <c r="B243" s="2">
        <v>43035</v>
      </c>
      <c r="C243" s="3">
        <v>75.6</v>
      </c>
      <c r="D243" s="3">
        <v>75.9</v>
      </c>
      <c r="E243" s="3">
        <v>73.5</v>
      </c>
      <c r="F243" s="4">
        <v>73.6</v>
      </c>
      <c r="H243" s="18">
        <f t="shared" si="18"/>
        <v>74.15</v>
      </c>
      <c r="I243" s="18">
        <f t="shared" si="19"/>
        <v>75.7272597592227</v>
      </c>
      <c r="J243" s="18">
        <f t="shared" si="20"/>
        <v>74.2469884607197</v>
      </c>
      <c r="L243" s="19">
        <f t="shared" si="21"/>
        <v>1.48027129850301</v>
      </c>
      <c r="M243" s="19">
        <f t="shared" si="22"/>
        <v>3.05164856839728</v>
      </c>
      <c r="N243" s="20">
        <f t="shared" si="23"/>
        <v>-1.57137726989427</v>
      </c>
    </row>
    <row r="244" spans="2:14">
      <c r="B244" s="2">
        <v>43034</v>
      </c>
      <c r="C244" s="3">
        <v>75</v>
      </c>
      <c r="D244" s="3">
        <v>77.4</v>
      </c>
      <c r="E244" s="3">
        <v>74.3</v>
      </c>
      <c r="F244" s="4">
        <v>74.8</v>
      </c>
      <c r="H244" s="18">
        <f t="shared" si="18"/>
        <v>75.325</v>
      </c>
      <c r="I244" s="18">
        <f t="shared" si="19"/>
        <v>76.0140342608996</v>
      </c>
      <c r="J244" s="18">
        <f t="shared" si="20"/>
        <v>74.2547475375773</v>
      </c>
      <c r="L244" s="19">
        <f t="shared" si="21"/>
        <v>1.7592867233223</v>
      </c>
      <c r="M244" s="19">
        <f t="shared" si="22"/>
        <v>3.44449288587085</v>
      </c>
      <c r="N244" s="20">
        <f t="shared" si="23"/>
        <v>-1.68520616254854</v>
      </c>
    </row>
    <row r="245" spans="2:14">
      <c r="B245" s="2">
        <v>43033</v>
      </c>
      <c r="C245" s="3">
        <v>75</v>
      </c>
      <c r="D245" s="3">
        <v>76.3</v>
      </c>
      <c r="E245" s="3">
        <v>73.1</v>
      </c>
      <c r="F245" s="4">
        <v>73.1</v>
      </c>
      <c r="H245" s="18">
        <f t="shared" si="18"/>
        <v>73.9</v>
      </c>
      <c r="I245" s="18">
        <f t="shared" si="19"/>
        <v>76.1393132174268</v>
      </c>
      <c r="J245" s="18">
        <f t="shared" si="20"/>
        <v>74.1691273405834</v>
      </c>
      <c r="L245" s="19">
        <f t="shared" si="21"/>
        <v>1.97018587684332</v>
      </c>
      <c r="M245" s="19">
        <f t="shared" si="22"/>
        <v>3.86579442650798</v>
      </c>
      <c r="N245" s="20">
        <f t="shared" si="23"/>
        <v>-1.89560854966466</v>
      </c>
    </row>
    <row r="246" spans="2:14">
      <c r="B246" s="2">
        <v>43032</v>
      </c>
      <c r="C246" s="3">
        <v>72.3</v>
      </c>
      <c r="D246" s="3">
        <v>77.4</v>
      </c>
      <c r="E246" s="3">
        <v>72.3</v>
      </c>
      <c r="F246" s="4">
        <v>75.1</v>
      </c>
      <c r="H246" s="18">
        <f t="shared" si="18"/>
        <v>74.975</v>
      </c>
      <c r="I246" s="18">
        <f t="shared" si="19"/>
        <v>76.5464610751407</v>
      </c>
      <c r="J246" s="18">
        <f t="shared" si="20"/>
        <v>74.1906575278301</v>
      </c>
      <c r="L246" s="19">
        <f t="shared" si="21"/>
        <v>2.35580354731059</v>
      </c>
      <c r="M246" s="19">
        <f t="shared" si="22"/>
        <v>4.33969656392415</v>
      </c>
      <c r="N246" s="20">
        <f t="shared" si="23"/>
        <v>-1.98389301661356</v>
      </c>
    </row>
    <row r="247" spans="2:14">
      <c r="B247" s="2">
        <v>43031</v>
      </c>
      <c r="C247" s="3">
        <v>71.5</v>
      </c>
      <c r="D247" s="3">
        <v>72.8</v>
      </c>
      <c r="E247" s="3">
        <v>67.9</v>
      </c>
      <c r="F247" s="4">
        <v>71.7</v>
      </c>
      <c r="H247" s="18">
        <f t="shared" si="18"/>
        <v>71.025</v>
      </c>
      <c r="I247" s="18">
        <f t="shared" si="19"/>
        <v>76.8321812706208</v>
      </c>
      <c r="J247" s="18">
        <f t="shared" si="20"/>
        <v>74.1279101300565</v>
      </c>
      <c r="L247" s="19">
        <f t="shared" si="21"/>
        <v>2.7042711405643</v>
      </c>
      <c r="M247" s="19">
        <f t="shared" si="22"/>
        <v>4.83566981807754</v>
      </c>
      <c r="N247" s="20">
        <f t="shared" si="23"/>
        <v>-2.13139867751324</v>
      </c>
    </row>
    <row r="248" spans="2:14">
      <c r="B248" s="2">
        <v>43028</v>
      </c>
      <c r="C248" s="3">
        <v>75</v>
      </c>
      <c r="D248" s="3">
        <v>75.2</v>
      </c>
      <c r="E248" s="3">
        <v>72.2</v>
      </c>
      <c r="F248" s="4">
        <v>72.9</v>
      </c>
      <c r="H248" s="18">
        <f t="shared" si="18"/>
        <v>73.3</v>
      </c>
      <c r="I248" s="18">
        <f t="shared" si="19"/>
        <v>77.8880324107337</v>
      </c>
      <c r="J248" s="18">
        <f t="shared" si="20"/>
        <v>74.3761429404611</v>
      </c>
      <c r="L248" s="19">
        <f t="shared" si="21"/>
        <v>3.51188947027266</v>
      </c>
      <c r="M248" s="19">
        <f t="shared" si="22"/>
        <v>5.36851948745585</v>
      </c>
      <c r="N248" s="20">
        <f t="shared" si="23"/>
        <v>-1.85663001718318</v>
      </c>
    </row>
    <row r="249" spans="2:14">
      <c r="B249" s="2">
        <v>43027</v>
      </c>
      <c r="C249" s="3">
        <v>75.2</v>
      </c>
      <c r="D249" s="3">
        <v>76.7</v>
      </c>
      <c r="E249" s="3">
        <v>73.4</v>
      </c>
      <c r="F249" s="4">
        <v>75.9</v>
      </c>
      <c r="H249" s="18">
        <f t="shared" si="18"/>
        <v>75.475</v>
      </c>
      <c r="I249" s="18">
        <f t="shared" si="19"/>
        <v>78.7222201217762</v>
      </c>
      <c r="J249" s="18">
        <f t="shared" si="20"/>
        <v>74.4622343756979</v>
      </c>
      <c r="L249" s="19">
        <f t="shared" si="21"/>
        <v>4.25998574607827</v>
      </c>
      <c r="M249" s="19">
        <f t="shared" si="22"/>
        <v>5.83267699175164</v>
      </c>
      <c r="N249" s="20">
        <f t="shared" si="23"/>
        <v>-1.57269124567337</v>
      </c>
    </row>
    <row r="250" spans="2:14">
      <c r="B250" s="2">
        <v>43026</v>
      </c>
      <c r="C250" s="3">
        <v>79.7</v>
      </c>
      <c r="D250" s="3">
        <v>80.4</v>
      </c>
      <c r="E250" s="3">
        <v>75.7</v>
      </c>
      <c r="F250" s="4">
        <v>76.2</v>
      </c>
      <c r="H250" s="18">
        <f t="shared" si="18"/>
        <v>77.125</v>
      </c>
      <c r="I250" s="18">
        <f t="shared" si="19"/>
        <v>79.312623780281</v>
      </c>
      <c r="J250" s="18">
        <f t="shared" si="20"/>
        <v>74.3812131257538</v>
      </c>
      <c r="L250" s="19">
        <f t="shared" si="21"/>
        <v>4.9314106545272</v>
      </c>
      <c r="M250" s="19">
        <f t="shared" si="22"/>
        <v>6.22584980316998</v>
      </c>
      <c r="N250" s="20">
        <f t="shared" si="23"/>
        <v>-1.29443914864279</v>
      </c>
    </row>
    <row r="251" spans="2:14">
      <c r="B251" s="2">
        <v>43025</v>
      </c>
      <c r="C251" s="3">
        <v>80.7</v>
      </c>
      <c r="D251" s="3">
        <v>81.1</v>
      </c>
      <c r="E251" s="3">
        <v>79.5</v>
      </c>
      <c r="F251" s="4">
        <v>79.8</v>
      </c>
      <c r="H251" s="18">
        <f t="shared" si="18"/>
        <v>80.05</v>
      </c>
      <c r="I251" s="18">
        <f t="shared" si="19"/>
        <v>79.7103735585139</v>
      </c>
      <c r="J251" s="18">
        <f t="shared" si="20"/>
        <v>74.1617101758141</v>
      </c>
      <c r="L251" s="19">
        <f t="shared" si="21"/>
        <v>5.5486633826998</v>
      </c>
      <c r="M251" s="19">
        <f t="shared" si="22"/>
        <v>6.54945959033068</v>
      </c>
      <c r="N251" s="20">
        <f t="shared" si="23"/>
        <v>-1.00079620763088</v>
      </c>
    </row>
    <row r="252" spans="2:14">
      <c r="B252" s="2">
        <v>43024</v>
      </c>
      <c r="C252" s="3">
        <v>81.9</v>
      </c>
      <c r="D252" s="3">
        <v>82.4</v>
      </c>
      <c r="E252" s="3">
        <v>80.6</v>
      </c>
      <c r="F252" s="4">
        <v>81.3</v>
      </c>
      <c r="H252" s="18">
        <f t="shared" si="18"/>
        <v>81.4</v>
      </c>
      <c r="I252" s="18">
        <f t="shared" si="19"/>
        <v>79.6486232964255</v>
      </c>
      <c r="J252" s="18">
        <f t="shared" si="20"/>
        <v>73.6906469898792</v>
      </c>
      <c r="L252" s="19">
        <f t="shared" si="21"/>
        <v>5.95797630654629</v>
      </c>
      <c r="M252" s="19">
        <f t="shared" si="22"/>
        <v>6.7996586422384</v>
      </c>
      <c r="N252" s="20">
        <f t="shared" si="23"/>
        <v>-0.841682335692116</v>
      </c>
    </row>
    <row r="253" spans="2:14">
      <c r="B253" s="2">
        <v>43021</v>
      </c>
      <c r="C253" s="3">
        <v>83.4</v>
      </c>
      <c r="D253" s="3">
        <v>83.9</v>
      </c>
      <c r="E253" s="3">
        <v>81</v>
      </c>
      <c r="F253" s="4">
        <v>81.1</v>
      </c>
      <c r="H253" s="18">
        <f t="shared" si="18"/>
        <v>81.775</v>
      </c>
      <c r="I253" s="18">
        <f t="shared" si="19"/>
        <v>79.3301911685028</v>
      </c>
      <c r="J253" s="18">
        <f t="shared" si="20"/>
        <v>73.0738987490695</v>
      </c>
      <c r="L253" s="19">
        <f t="shared" si="21"/>
        <v>6.25629241943331</v>
      </c>
      <c r="M253" s="19">
        <f t="shared" si="22"/>
        <v>7.01007922616143</v>
      </c>
      <c r="N253" s="20">
        <f t="shared" si="23"/>
        <v>-0.753786806728123</v>
      </c>
    </row>
    <row r="254" spans="2:14">
      <c r="B254" s="2">
        <v>43020</v>
      </c>
      <c r="C254" s="3">
        <v>78.7</v>
      </c>
      <c r="D254" s="3">
        <v>82.3</v>
      </c>
      <c r="E254" s="3">
        <v>78.5</v>
      </c>
      <c r="F254" s="4">
        <v>82.3</v>
      </c>
      <c r="H254" s="18">
        <f t="shared" si="18"/>
        <v>81.35</v>
      </c>
      <c r="I254" s="18">
        <f t="shared" si="19"/>
        <v>78.885680471867</v>
      </c>
      <c r="J254" s="18">
        <f t="shared" si="20"/>
        <v>72.3778106489951</v>
      </c>
      <c r="L254" s="19">
        <f t="shared" si="21"/>
        <v>6.50786982287188</v>
      </c>
      <c r="M254" s="19">
        <f t="shared" si="22"/>
        <v>7.19852592784346</v>
      </c>
      <c r="N254" s="20">
        <f t="shared" si="23"/>
        <v>-0.69065610497158</v>
      </c>
    </row>
    <row r="255" spans="2:14">
      <c r="B255" s="2">
        <v>43019</v>
      </c>
      <c r="C255" s="3">
        <v>83</v>
      </c>
      <c r="D255" s="3">
        <v>84</v>
      </c>
      <c r="E255" s="3">
        <v>78.7</v>
      </c>
      <c r="F255" s="4">
        <v>79</v>
      </c>
      <c r="H255" s="18">
        <f t="shared" si="18"/>
        <v>80.175</v>
      </c>
      <c r="I255" s="18">
        <f t="shared" si="19"/>
        <v>78.4376223758428</v>
      </c>
      <c r="J255" s="18">
        <f t="shared" si="20"/>
        <v>71.6600355009147</v>
      </c>
      <c r="L255" s="19">
        <f t="shared" si="21"/>
        <v>6.77758687492809</v>
      </c>
      <c r="M255" s="19">
        <f t="shared" si="22"/>
        <v>7.37118995408636</v>
      </c>
      <c r="N255" s="20">
        <f t="shared" si="23"/>
        <v>-0.593603079158266</v>
      </c>
    </row>
    <row r="256" spans="2:14">
      <c r="B256" s="2">
        <v>43014</v>
      </c>
      <c r="C256" s="3">
        <v>82.5</v>
      </c>
      <c r="D256" s="3">
        <v>84.6</v>
      </c>
      <c r="E256" s="3">
        <v>80.7</v>
      </c>
      <c r="F256" s="4">
        <v>82.3</v>
      </c>
      <c r="H256" s="18">
        <f t="shared" si="18"/>
        <v>82.475</v>
      </c>
      <c r="I256" s="18">
        <f t="shared" si="19"/>
        <v>78.1217355350869</v>
      </c>
      <c r="J256" s="18">
        <f t="shared" si="20"/>
        <v>70.9788383409879</v>
      </c>
      <c r="L256" s="19">
        <f t="shared" si="21"/>
        <v>7.14289719409906</v>
      </c>
      <c r="M256" s="19">
        <f t="shared" si="22"/>
        <v>7.51959072387592</v>
      </c>
      <c r="N256" s="20">
        <f t="shared" si="23"/>
        <v>-0.37669352977686</v>
      </c>
    </row>
    <row r="257" spans="2:14">
      <c r="B257" s="2">
        <v>43013</v>
      </c>
      <c r="C257" s="3">
        <v>79</v>
      </c>
      <c r="D257" s="3">
        <v>82.9</v>
      </c>
      <c r="E257" s="3">
        <v>77</v>
      </c>
      <c r="F257" s="4">
        <v>81.5</v>
      </c>
      <c r="H257" s="18">
        <f t="shared" si="18"/>
        <v>80.725</v>
      </c>
      <c r="I257" s="18">
        <f t="shared" si="19"/>
        <v>77.3302329051027</v>
      </c>
      <c r="J257" s="18">
        <f t="shared" si="20"/>
        <v>70.0591454082669</v>
      </c>
      <c r="L257" s="19">
        <f t="shared" si="21"/>
        <v>7.27108749683583</v>
      </c>
      <c r="M257" s="19">
        <f t="shared" si="22"/>
        <v>7.61376410632014</v>
      </c>
      <c r="N257" s="20">
        <f t="shared" si="23"/>
        <v>-0.342676609484306</v>
      </c>
    </row>
    <row r="258" spans="2:14">
      <c r="B258" s="2">
        <v>43011</v>
      </c>
      <c r="C258" s="3">
        <v>83.3</v>
      </c>
      <c r="D258" s="3">
        <v>84.1</v>
      </c>
      <c r="E258" s="3">
        <v>80.2</v>
      </c>
      <c r="F258" s="4">
        <v>82.4</v>
      </c>
      <c r="H258" s="18">
        <f t="shared" si="18"/>
        <v>82.275</v>
      </c>
      <c r="I258" s="18">
        <f t="shared" si="19"/>
        <v>76.7130025242123</v>
      </c>
      <c r="J258" s="18">
        <f t="shared" si="20"/>
        <v>69.2058770409283</v>
      </c>
      <c r="L258" s="19">
        <f t="shared" si="21"/>
        <v>7.50712548328407</v>
      </c>
      <c r="M258" s="19">
        <f t="shared" si="22"/>
        <v>7.69943325869121</v>
      </c>
      <c r="N258" s="20">
        <f t="shared" si="23"/>
        <v>-0.192307775407143</v>
      </c>
    </row>
    <row r="259" spans="2:14">
      <c r="B259" s="2">
        <v>43010</v>
      </c>
      <c r="C259" s="3">
        <v>81</v>
      </c>
      <c r="D259" s="3">
        <v>83.7</v>
      </c>
      <c r="E259" s="3">
        <v>79.3</v>
      </c>
      <c r="F259" s="4">
        <v>83.7</v>
      </c>
      <c r="H259" s="18">
        <f t="shared" si="18"/>
        <v>82.6</v>
      </c>
      <c r="I259" s="18">
        <f t="shared" si="19"/>
        <v>75.7017302558873</v>
      </c>
      <c r="J259" s="18">
        <f t="shared" si="20"/>
        <v>68.1603472042025</v>
      </c>
      <c r="L259" s="19">
        <f t="shared" si="21"/>
        <v>7.54138305168478</v>
      </c>
      <c r="M259" s="19">
        <f t="shared" si="22"/>
        <v>7.747510202543</v>
      </c>
      <c r="N259" s="20">
        <f t="shared" si="23"/>
        <v>-0.206127150858225</v>
      </c>
    </row>
    <row r="260" spans="2:14">
      <c r="B260" s="2">
        <v>43008</v>
      </c>
      <c r="C260" s="3">
        <v>77.6</v>
      </c>
      <c r="D260" s="3">
        <v>80.2</v>
      </c>
      <c r="E260" s="3">
        <v>77.5</v>
      </c>
      <c r="F260" s="4">
        <v>79.2</v>
      </c>
      <c r="H260" s="18">
        <f t="shared" si="18"/>
        <v>79.025</v>
      </c>
      <c r="I260" s="18">
        <f t="shared" si="19"/>
        <v>74.4474993933214</v>
      </c>
      <c r="J260" s="18">
        <f t="shared" si="20"/>
        <v>67.0051749805387</v>
      </c>
      <c r="L260" s="19">
        <f t="shared" si="21"/>
        <v>7.44232441278263</v>
      </c>
      <c r="M260" s="19">
        <f t="shared" si="22"/>
        <v>7.79904199025756</v>
      </c>
      <c r="N260" s="20">
        <f t="shared" si="23"/>
        <v>-0.356717577474932</v>
      </c>
    </row>
    <row r="261" spans="2:14">
      <c r="B261" s="2">
        <v>43007</v>
      </c>
      <c r="C261" s="3">
        <v>79.6</v>
      </c>
      <c r="D261" s="3">
        <v>79.6</v>
      </c>
      <c r="E261" s="3">
        <v>72.6</v>
      </c>
      <c r="F261" s="4">
        <v>76.9</v>
      </c>
      <c r="H261" s="18">
        <f t="shared" ref="H261:H324" si="24">(D261+E261+F261*2)/4</f>
        <v>76.5</v>
      </c>
      <c r="I261" s="18">
        <f t="shared" ref="I261:I324" si="25">I262+(2/(1+12))*(H261-I262)</f>
        <v>73.6152265557434</v>
      </c>
      <c r="J261" s="18">
        <f t="shared" ref="J261:J324" si="26">J262+(2/(1+26))*(H261-J262)</f>
        <v>66.0435889789818</v>
      </c>
      <c r="L261" s="19">
        <f t="shared" ref="L261:L324" si="27">I261-J261</f>
        <v>7.57163757676159</v>
      </c>
      <c r="M261" s="19">
        <f t="shared" ref="M261:M324" si="28">M262+(2/(1+9))*(L261-M262)</f>
        <v>7.88822138462629</v>
      </c>
      <c r="N261" s="20">
        <f t="shared" ref="N261:N324" si="29">L261-M261</f>
        <v>-0.316583807864701</v>
      </c>
    </row>
    <row r="262" spans="2:14">
      <c r="B262" s="2">
        <v>43006</v>
      </c>
      <c r="C262" s="3">
        <v>79.1</v>
      </c>
      <c r="D262" s="3">
        <v>82</v>
      </c>
      <c r="E262" s="3">
        <v>78</v>
      </c>
      <c r="F262" s="4">
        <v>80</v>
      </c>
      <c r="H262" s="18">
        <f t="shared" si="24"/>
        <v>80</v>
      </c>
      <c r="I262" s="18">
        <f t="shared" si="25"/>
        <v>73.0907222931513</v>
      </c>
      <c r="J262" s="18">
        <f t="shared" si="26"/>
        <v>65.2070760973004</v>
      </c>
      <c r="L262" s="19">
        <f t="shared" si="27"/>
        <v>7.88364619585094</v>
      </c>
      <c r="M262" s="19">
        <f t="shared" si="28"/>
        <v>7.96736733659247</v>
      </c>
      <c r="N262" s="20">
        <f t="shared" si="29"/>
        <v>-0.0837211407415221</v>
      </c>
    </row>
    <row r="263" spans="2:14">
      <c r="B263" s="2">
        <v>43005</v>
      </c>
      <c r="C263" s="3">
        <v>75.5</v>
      </c>
      <c r="D263" s="3">
        <v>76.3</v>
      </c>
      <c r="E263" s="3">
        <v>75.5</v>
      </c>
      <c r="F263" s="4">
        <v>76.3</v>
      </c>
      <c r="H263" s="18">
        <f t="shared" si="24"/>
        <v>76.1</v>
      </c>
      <c r="I263" s="18">
        <f t="shared" si="25"/>
        <v>71.8344899828152</v>
      </c>
      <c r="J263" s="18">
        <f t="shared" si="26"/>
        <v>64.0236421850844</v>
      </c>
      <c r="L263" s="19">
        <f t="shared" si="27"/>
        <v>7.81084779773079</v>
      </c>
      <c r="M263" s="19">
        <f t="shared" si="28"/>
        <v>7.98829762177785</v>
      </c>
      <c r="N263" s="20">
        <f t="shared" si="29"/>
        <v>-0.177449824047059</v>
      </c>
    </row>
    <row r="264" spans="2:14">
      <c r="B264" s="2">
        <v>43004</v>
      </c>
      <c r="C264" s="3">
        <v>71</v>
      </c>
      <c r="D264" s="3">
        <v>74.3</v>
      </c>
      <c r="E264" s="3">
        <v>68.7</v>
      </c>
      <c r="F264" s="4">
        <v>69.4</v>
      </c>
      <c r="H264" s="18">
        <f t="shared" si="24"/>
        <v>70.45</v>
      </c>
      <c r="I264" s="18">
        <f t="shared" si="25"/>
        <v>71.0589427069634</v>
      </c>
      <c r="J264" s="18">
        <f t="shared" si="26"/>
        <v>63.0575335598911</v>
      </c>
      <c r="L264" s="19">
        <f t="shared" si="27"/>
        <v>8.00140914707226</v>
      </c>
      <c r="M264" s="19">
        <f t="shared" si="28"/>
        <v>8.03266007778961</v>
      </c>
      <c r="N264" s="20">
        <f t="shared" si="29"/>
        <v>-0.0312509307173521</v>
      </c>
    </row>
    <row r="265" spans="2:14">
      <c r="B265" s="2">
        <v>43003</v>
      </c>
      <c r="C265" s="3">
        <v>79.2</v>
      </c>
      <c r="D265" s="3">
        <v>79.4</v>
      </c>
      <c r="E265" s="3">
        <v>72.1</v>
      </c>
      <c r="F265" s="4">
        <v>72.1</v>
      </c>
      <c r="H265" s="18">
        <f t="shared" si="24"/>
        <v>73.925</v>
      </c>
      <c r="I265" s="18">
        <f t="shared" si="25"/>
        <v>71.1696595627749</v>
      </c>
      <c r="J265" s="18">
        <f t="shared" si="26"/>
        <v>62.4661362446824</v>
      </c>
      <c r="L265" s="19">
        <f t="shared" si="27"/>
        <v>8.7035233180925</v>
      </c>
      <c r="M265" s="19">
        <f t="shared" si="28"/>
        <v>8.04047281046895</v>
      </c>
      <c r="N265" s="20">
        <f t="shared" si="29"/>
        <v>0.66305050762355</v>
      </c>
    </row>
    <row r="266" spans="2:14">
      <c r="B266" s="2">
        <v>43000</v>
      </c>
      <c r="C266" s="3">
        <v>82.8</v>
      </c>
      <c r="D266" s="3">
        <v>83.9</v>
      </c>
      <c r="E266" s="3">
        <v>79</v>
      </c>
      <c r="F266" s="4">
        <v>80.1</v>
      </c>
      <c r="H266" s="18">
        <f t="shared" si="24"/>
        <v>80.775</v>
      </c>
      <c r="I266" s="18">
        <f t="shared" si="25"/>
        <v>70.6686885741886</v>
      </c>
      <c r="J266" s="18">
        <f t="shared" si="26"/>
        <v>61.549427144257</v>
      </c>
      <c r="L266" s="19">
        <f t="shared" si="27"/>
        <v>9.11926142993153</v>
      </c>
      <c r="M266" s="19">
        <f t="shared" si="28"/>
        <v>7.87471018356306</v>
      </c>
      <c r="N266" s="20">
        <f t="shared" si="29"/>
        <v>1.24455124636847</v>
      </c>
    </row>
    <row r="267" spans="2:14">
      <c r="B267" s="2">
        <v>42999</v>
      </c>
      <c r="C267" s="3">
        <v>80.2</v>
      </c>
      <c r="D267" s="3">
        <v>83.5</v>
      </c>
      <c r="E267" s="3">
        <v>75.7</v>
      </c>
      <c r="F267" s="4">
        <v>82.9</v>
      </c>
      <c r="H267" s="18">
        <f t="shared" si="24"/>
        <v>81.25</v>
      </c>
      <c r="I267" s="18">
        <f t="shared" si="25"/>
        <v>68.8311774058592</v>
      </c>
      <c r="J267" s="18">
        <f t="shared" si="26"/>
        <v>60.0113813157976</v>
      </c>
      <c r="L267" s="19">
        <f t="shared" si="27"/>
        <v>8.81979609006162</v>
      </c>
      <c r="M267" s="19">
        <f t="shared" si="28"/>
        <v>7.56357237197095</v>
      </c>
      <c r="N267" s="20">
        <f t="shared" si="29"/>
        <v>1.25622371809067</v>
      </c>
    </row>
    <row r="268" spans="2:14">
      <c r="B268" s="2">
        <v>42998</v>
      </c>
      <c r="C268" s="3">
        <v>76.2</v>
      </c>
      <c r="D268" s="3">
        <v>78.1</v>
      </c>
      <c r="E268" s="3">
        <v>75</v>
      </c>
      <c r="F268" s="4">
        <v>76</v>
      </c>
      <c r="H268" s="18">
        <f t="shared" si="24"/>
        <v>76.275</v>
      </c>
      <c r="I268" s="18">
        <f t="shared" si="25"/>
        <v>66.57320966147</v>
      </c>
      <c r="J268" s="18">
        <f t="shared" si="26"/>
        <v>58.3122918210614</v>
      </c>
      <c r="L268" s="19">
        <f t="shared" si="27"/>
        <v>8.26091784040857</v>
      </c>
      <c r="M268" s="19">
        <f t="shared" si="28"/>
        <v>7.24951644244828</v>
      </c>
      <c r="N268" s="20">
        <f t="shared" si="29"/>
        <v>1.0114013979603</v>
      </c>
    </row>
    <row r="269" spans="2:14">
      <c r="B269" s="2">
        <v>42997</v>
      </c>
      <c r="C269" s="3">
        <v>75</v>
      </c>
      <c r="D269" s="3">
        <v>75</v>
      </c>
      <c r="E269" s="3">
        <v>72.6</v>
      </c>
      <c r="F269" s="4">
        <v>74.8</v>
      </c>
      <c r="H269" s="18">
        <f t="shared" si="24"/>
        <v>74.3</v>
      </c>
      <c r="I269" s="18">
        <f t="shared" si="25"/>
        <v>64.8092477817372</v>
      </c>
      <c r="J269" s="18">
        <f t="shared" si="26"/>
        <v>56.8752751667463</v>
      </c>
      <c r="L269" s="19">
        <f t="shared" si="27"/>
        <v>7.93397261499093</v>
      </c>
      <c r="M269" s="19">
        <f t="shared" si="28"/>
        <v>6.9966660929582</v>
      </c>
      <c r="N269" s="20">
        <f t="shared" si="29"/>
        <v>0.937306522032724</v>
      </c>
    </row>
    <row r="270" spans="2:14">
      <c r="B270" s="2">
        <v>42996</v>
      </c>
      <c r="C270" s="3">
        <v>67.3</v>
      </c>
      <c r="D270" s="3">
        <v>74</v>
      </c>
      <c r="E270" s="3">
        <v>67.3</v>
      </c>
      <c r="F270" s="4">
        <v>74</v>
      </c>
      <c r="H270" s="18">
        <f t="shared" si="24"/>
        <v>72.325</v>
      </c>
      <c r="I270" s="18">
        <f t="shared" si="25"/>
        <v>63.0836564693258</v>
      </c>
      <c r="J270" s="18">
        <f t="shared" si="26"/>
        <v>55.481297180086</v>
      </c>
      <c r="L270" s="19">
        <f t="shared" si="27"/>
        <v>7.60235928923982</v>
      </c>
      <c r="M270" s="19">
        <f t="shared" si="28"/>
        <v>6.76233946245002</v>
      </c>
      <c r="N270" s="20">
        <f t="shared" si="29"/>
        <v>0.840019826789798</v>
      </c>
    </row>
    <row r="271" spans="2:14">
      <c r="B271" s="2">
        <v>42993</v>
      </c>
      <c r="C271" s="3">
        <v>67.5</v>
      </c>
      <c r="D271" s="3">
        <v>70</v>
      </c>
      <c r="E271" s="3">
        <v>67.3</v>
      </c>
      <c r="F271" s="4">
        <v>67.3</v>
      </c>
      <c r="H271" s="18">
        <f t="shared" si="24"/>
        <v>67.975</v>
      </c>
      <c r="I271" s="18">
        <f t="shared" si="25"/>
        <v>61.4034121910214</v>
      </c>
      <c r="J271" s="18">
        <f t="shared" si="26"/>
        <v>54.1338009544929</v>
      </c>
      <c r="L271" s="19">
        <f t="shared" si="27"/>
        <v>7.26961123652855</v>
      </c>
      <c r="M271" s="19">
        <f t="shared" si="28"/>
        <v>6.55233450575257</v>
      </c>
      <c r="N271" s="20">
        <f t="shared" si="29"/>
        <v>0.717276730775974</v>
      </c>
    </row>
    <row r="272" spans="2:14">
      <c r="B272" s="2">
        <v>42992</v>
      </c>
      <c r="C272" s="3">
        <v>65</v>
      </c>
      <c r="D272" s="3">
        <v>67</v>
      </c>
      <c r="E272" s="3">
        <v>64.9</v>
      </c>
      <c r="F272" s="4">
        <v>66.6</v>
      </c>
      <c r="H272" s="18">
        <f t="shared" si="24"/>
        <v>66.275</v>
      </c>
      <c r="I272" s="18">
        <f t="shared" si="25"/>
        <v>60.2085780439344</v>
      </c>
      <c r="J272" s="18">
        <f t="shared" si="26"/>
        <v>53.0265050308523</v>
      </c>
      <c r="L272" s="19">
        <f t="shared" si="27"/>
        <v>7.1820730130821</v>
      </c>
      <c r="M272" s="19">
        <f t="shared" si="28"/>
        <v>6.37301532305858</v>
      </c>
      <c r="N272" s="20">
        <f t="shared" si="29"/>
        <v>0.809057690023524</v>
      </c>
    </row>
    <row r="273" spans="2:14">
      <c r="B273" s="2">
        <v>42991</v>
      </c>
      <c r="C273" s="3">
        <v>64</v>
      </c>
      <c r="D273" s="3">
        <v>64</v>
      </c>
      <c r="E273" s="3">
        <v>61.2</v>
      </c>
      <c r="F273" s="4">
        <v>64</v>
      </c>
      <c r="H273" s="18">
        <f t="shared" si="24"/>
        <v>63.3</v>
      </c>
      <c r="I273" s="18">
        <f t="shared" si="25"/>
        <v>59.1055922337407</v>
      </c>
      <c r="J273" s="18">
        <f t="shared" si="26"/>
        <v>51.9666254333205</v>
      </c>
      <c r="L273" s="19">
        <f t="shared" si="27"/>
        <v>7.13896680042017</v>
      </c>
      <c r="M273" s="19">
        <f t="shared" si="28"/>
        <v>6.1707509005527</v>
      </c>
      <c r="N273" s="20">
        <f t="shared" si="29"/>
        <v>0.968215899867472</v>
      </c>
    </row>
    <row r="274" spans="2:14">
      <c r="B274" s="2">
        <v>42990</v>
      </c>
      <c r="C274" s="3">
        <v>65</v>
      </c>
      <c r="D274" s="3">
        <v>65</v>
      </c>
      <c r="E274" s="3">
        <v>61.9</v>
      </c>
      <c r="F274" s="4">
        <v>63</v>
      </c>
      <c r="H274" s="18">
        <f t="shared" si="24"/>
        <v>63.225</v>
      </c>
      <c r="I274" s="18">
        <f t="shared" si="25"/>
        <v>58.3429726398754</v>
      </c>
      <c r="J274" s="18">
        <f t="shared" si="26"/>
        <v>51.0599554679862</v>
      </c>
      <c r="L274" s="19">
        <f t="shared" si="27"/>
        <v>7.28301717188921</v>
      </c>
      <c r="M274" s="19">
        <f t="shared" si="28"/>
        <v>5.92869692558583</v>
      </c>
      <c r="N274" s="20">
        <f t="shared" si="29"/>
        <v>1.35432024630338</v>
      </c>
    </row>
    <row r="275" spans="2:14">
      <c r="B275" s="2">
        <v>42989</v>
      </c>
      <c r="C275" s="3">
        <v>65.4</v>
      </c>
      <c r="D275" s="3">
        <v>65.4</v>
      </c>
      <c r="E275" s="3">
        <v>63.5</v>
      </c>
      <c r="F275" s="4">
        <v>63.5</v>
      </c>
      <c r="H275" s="18">
        <f t="shared" si="24"/>
        <v>63.975</v>
      </c>
      <c r="I275" s="18">
        <f t="shared" si="25"/>
        <v>57.4553313016709</v>
      </c>
      <c r="J275" s="18">
        <f t="shared" si="26"/>
        <v>50.0867519054251</v>
      </c>
      <c r="L275" s="19">
        <f t="shared" si="27"/>
        <v>7.36857939624584</v>
      </c>
      <c r="M275" s="19">
        <f t="shared" si="28"/>
        <v>5.59011686400999</v>
      </c>
      <c r="N275" s="20">
        <f t="shared" si="29"/>
        <v>1.77846253223585</v>
      </c>
    </row>
    <row r="276" spans="2:14">
      <c r="B276" s="2">
        <v>42986</v>
      </c>
      <c r="C276" s="3">
        <v>60.2</v>
      </c>
      <c r="D276" s="3">
        <v>64.5</v>
      </c>
      <c r="E276" s="3">
        <v>60.2</v>
      </c>
      <c r="F276" s="4">
        <v>64.5</v>
      </c>
      <c r="H276" s="18">
        <f t="shared" si="24"/>
        <v>63.425</v>
      </c>
      <c r="I276" s="18">
        <f t="shared" si="25"/>
        <v>56.2699369928838</v>
      </c>
      <c r="J276" s="18">
        <f t="shared" si="26"/>
        <v>48.9756920578591</v>
      </c>
      <c r="L276" s="19">
        <f t="shared" si="27"/>
        <v>7.29424493502473</v>
      </c>
      <c r="M276" s="19">
        <f t="shared" si="28"/>
        <v>5.14550123095102</v>
      </c>
      <c r="N276" s="20">
        <f t="shared" si="29"/>
        <v>2.14874370407371</v>
      </c>
    </row>
    <row r="277" spans="2:14">
      <c r="B277" s="2">
        <v>42985</v>
      </c>
      <c r="C277" s="3">
        <v>67.5</v>
      </c>
      <c r="D277" s="3">
        <v>67.5</v>
      </c>
      <c r="E277" s="3">
        <v>63</v>
      </c>
      <c r="F277" s="4">
        <v>63</v>
      </c>
      <c r="H277" s="18">
        <f t="shared" si="24"/>
        <v>64.125</v>
      </c>
      <c r="I277" s="18">
        <f t="shared" si="25"/>
        <v>54.9690164461354</v>
      </c>
      <c r="J277" s="18">
        <f t="shared" si="26"/>
        <v>47.8197474224878</v>
      </c>
      <c r="L277" s="19">
        <f t="shared" si="27"/>
        <v>7.14926902364761</v>
      </c>
      <c r="M277" s="19">
        <f t="shared" si="28"/>
        <v>4.6083153049326</v>
      </c>
      <c r="N277" s="20">
        <f t="shared" si="29"/>
        <v>2.54095371871501</v>
      </c>
    </row>
    <row r="278" spans="2:14">
      <c r="B278" s="2">
        <v>42984</v>
      </c>
      <c r="C278" s="3">
        <v>71</v>
      </c>
      <c r="D278" s="3">
        <v>71</v>
      </c>
      <c r="E278" s="3">
        <v>62.1</v>
      </c>
      <c r="F278" s="4">
        <v>68</v>
      </c>
      <c r="H278" s="18">
        <f t="shared" si="24"/>
        <v>67.275</v>
      </c>
      <c r="I278" s="18">
        <f t="shared" si="25"/>
        <v>53.3042921636145</v>
      </c>
      <c r="J278" s="18">
        <f t="shared" si="26"/>
        <v>46.5153272162868</v>
      </c>
      <c r="L278" s="19">
        <f t="shared" si="27"/>
        <v>6.78896494732775</v>
      </c>
      <c r="M278" s="19">
        <f t="shared" si="28"/>
        <v>3.97307687525384</v>
      </c>
      <c r="N278" s="20">
        <f t="shared" si="29"/>
        <v>2.8158880720739</v>
      </c>
    </row>
    <row r="279" spans="2:14">
      <c r="B279" s="2">
        <v>42983</v>
      </c>
      <c r="C279" s="3">
        <v>66.8</v>
      </c>
      <c r="D279" s="3">
        <v>66.8</v>
      </c>
      <c r="E279" s="3">
        <v>66.8</v>
      </c>
      <c r="F279" s="4">
        <v>66.8</v>
      </c>
      <c r="H279" s="18">
        <f t="shared" si="24"/>
        <v>66.8</v>
      </c>
      <c r="I279" s="18">
        <f t="shared" si="25"/>
        <v>50.7641634660899</v>
      </c>
      <c r="J279" s="18">
        <f t="shared" si="26"/>
        <v>44.8545533935897</v>
      </c>
      <c r="L279" s="19">
        <f t="shared" si="27"/>
        <v>5.90961007250018</v>
      </c>
      <c r="M279" s="19">
        <f t="shared" si="28"/>
        <v>3.26910485723537</v>
      </c>
      <c r="N279" s="20">
        <f t="shared" si="29"/>
        <v>2.64050521526481</v>
      </c>
    </row>
    <row r="280" spans="2:14">
      <c r="B280" s="2">
        <v>42982</v>
      </c>
      <c r="C280" s="3">
        <v>59.5</v>
      </c>
      <c r="D280" s="3">
        <v>60.8</v>
      </c>
      <c r="E280" s="3">
        <v>59.5</v>
      </c>
      <c r="F280" s="4">
        <v>60.8</v>
      </c>
      <c r="H280" s="18">
        <f t="shared" si="24"/>
        <v>60.475</v>
      </c>
      <c r="I280" s="18">
        <f t="shared" si="25"/>
        <v>47.8485568235608</v>
      </c>
      <c r="J280" s="18">
        <f t="shared" si="26"/>
        <v>43.0989176650769</v>
      </c>
      <c r="L280" s="19">
        <f t="shared" si="27"/>
        <v>4.74963915848389</v>
      </c>
      <c r="M280" s="19">
        <f t="shared" si="28"/>
        <v>2.60897855341917</v>
      </c>
      <c r="N280" s="20">
        <f t="shared" si="29"/>
        <v>2.14066060506473</v>
      </c>
    </row>
    <row r="281" spans="2:14">
      <c r="B281" s="2">
        <v>42979</v>
      </c>
      <c r="C281" s="3">
        <v>51.2</v>
      </c>
      <c r="D281" s="3">
        <v>55.3</v>
      </c>
      <c r="E281" s="3">
        <v>51.2</v>
      </c>
      <c r="F281" s="4">
        <v>55.3</v>
      </c>
      <c r="H281" s="18">
        <f t="shared" si="24"/>
        <v>54.275</v>
      </c>
      <c r="I281" s="18">
        <f t="shared" si="25"/>
        <v>45.5528398823901</v>
      </c>
      <c r="J281" s="18">
        <f t="shared" si="26"/>
        <v>41.7088310782831</v>
      </c>
      <c r="L281" s="19">
        <f t="shared" si="27"/>
        <v>3.84400880410698</v>
      </c>
      <c r="M281" s="19">
        <f t="shared" si="28"/>
        <v>2.07381340215298</v>
      </c>
      <c r="N281" s="20">
        <f t="shared" si="29"/>
        <v>1.770195401954</v>
      </c>
    </row>
    <row r="282" spans="2:14">
      <c r="B282" s="2">
        <v>42978</v>
      </c>
      <c r="C282" s="3">
        <v>50.7</v>
      </c>
      <c r="D282" s="3">
        <v>52.2</v>
      </c>
      <c r="E282" s="3">
        <v>49.1</v>
      </c>
      <c r="F282" s="4">
        <v>50.3</v>
      </c>
      <c r="H282" s="18">
        <f t="shared" si="24"/>
        <v>50.475</v>
      </c>
      <c r="I282" s="18">
        <f t="shared" si="25"/>
        <v>43.9669925882792</v>
      </c>
      <c r="J282" s="18">
        <f t="shared" si="26"/>
        <v>40.7035375645457</v>
      </c>
      <c r="L282" s="19">
        <f t="shared" si="27"/>
        <v>3.26345502373344</v>
      </c>
      <c r="M282" s="19">
        <f t="shared" si="28"/>
        <v>1.63126455166448</v>
      </c>
      <c r="N282" s="20">
        <f t="shared" si="29"/>
        <v>1.63219047206896</v>
      </c>
    </row>
    <row r="283" spans="2:14">
      <c r="B283" s="2">
        <v>42977</v>
      </c>
      <c r="C283" s="3">
        <v>50.1</v>
      </c>
      <c r="D283" s="3">
        <v>51.7</v>
      </c>
      <c r="E283" s="3">
        <v>49</v>
      </c>
      <c r="F283" s="4">
        <v>51.3</v>
      </c>
      <c r="H283" s="18">
        <f t="shared" si="24"/>
        <v>50.825</v>
      </c>
      <c r="I283" s="18">
        <f t="shared" si="25"/>
        <v>42.7837185134208</v>
      </c>
      <c r="J283" s="18">
        <f t="shared" si="26"/>
        <v>39.9218205697094</v>
      </c>
      <c r="L283" s="19">
        <f t="shared" si="27"/>
        <v>2.86189794371145</v>
      </c>
      <c r="M283" s="19">
        <f t="shared" si="28"/>
        <v>1.22321693364725</v>
      </c>
      <c r="N283" s="20">
        <f t="shared" si="29"/>
        <v>1.6386810100642</v>
      </c>
    </row>
    <row r="284" spans="2:14">
      <c r="B284" s="2">
        <v>42976</v>
      </c>
      <c r="C284" s="3">
        <v>50</v>
      </c>
      <c r="D284" s="3">
        <v>50.7</v>
      </c>
      <c r="E284" s="3">
        <v>48</v>
      </c>
      <c r="F284" s="4">
        <v>49.5</v>
      </c>
      <c r="H284" s="18">
        <f t="shared" si="24"/>
        <v>49.425</v>
      </c>
      <c r="I284" s="18">
        <f t="shared" si="25"/>
        <v>41.3216673340428</v>
      </c>
      <c r="J284" s="18">
        <f t="shared" si="26"/>
        <v>39.0495662152861</v>
      </c>
      <c r="L284" s="19">
        <f t="shared" si="27"/>
        <v>2.27210111875666</v>
      </c>
      <c r="M284" s="19">
        <f t="shared" si="28"/>
        <v>0.813546681131195</v>
      </c>
      <c r="N284" s="20">
        <f t="shared" si="29"/>
        <v>1.45855443762546</v>
      </c>
    </row>
    <row r="285" spans="2:14">
      <c r="B285" s="2">
        <v>42975</v>
      </c>
      <c r="C285" s="3">
        <v>47</v>
      </c>
      <c r="D285" s="3">
        <v>48.95</v>
      </c>
      <c r="E285" s="3">
        <v>46.7</v>
      </c>
      <c r="F285" s="4">
        <v>48.95</v>
      </c>
      <c r="H285" s="18">
        <f t="shared" si="24"/>
        <v>48.3875</v>
      </c>
      <c r="I285" s="18">
        <f t="shared" si="25"/>
        <v>39.8483341220506</v>
      </c>
      <c r="J285" s="18">
        <f t="shared" si="26"/>
        <v>38.219531512509</v>
      </c>
      <c r="L285" s="19">
        <f t="shared" si="27"/>
        <v>1.62880260954155</v>
      </c>
      <c r="M285" s="19">
        <f t="shared" si="28"/>
        <v>0.448908071724829</v>
      </c>
      <c r="N285" s="20">
        <f t="shared" si="29"/>
        <v>1.17989453781672</v>
      </c>
    </row>
    <row r="286" spans="2:14">
      <c r="B286" s="2">
        <v>42972</v>
      </c>
      <c r="C286" s="3">
        <v>43</v>
      </c>
      <c r="D286" s="3">
        <v>44.85</v>
      </c>
      <c r="E286" s="3">
        <v>42.25</v>
      </c>
      <c r="F286" s="4">
        <v>44.5</v>
      </c>
      <c r="H286" s="18">
        <f t="shared" si="24"/>
        <v>44.025</v>
      </c>
      <c r="I286" s="18">
        <f t="shared" si="25"/>
        <v>38.2957585078779</v>
      </c>
      <c r="J286" s="18">
        <f t="shared" si="26"/>
        <v>37.4060940335097</v>
      </c>
      <c r="L286" s="19">
        <f t="shared" si="27"/>
        <v>0.889664474368203</v>
      </c>
      <c r="M286" s="19">
        <f t="shared" si="28"/>
        <v>0.153934437270648</v>
      </c>
      <c r="N286" s="20">
        <f t="shared" si="29"/>
        <v>0.735730037097555</v>
      </c>
    </row>
    <row r="287" spans="2:14">
      <c r="B287" s="2">
        <v>42971</v>
      </c>
      <c r="C287" s="3">
        <v>39.4</v>
      </c>
      <c r="D287" s="3">
        <v>42.5</v>
      </c>
      <c r="E287" s="3">
        <v>39.4</v>
      </c>
      <c r="F287" s="4">
        <v>41.8</v>
      </c>
      <c r="H287" s="18">
        <f t="shared" si="24"/>
        <v>41.375</v>
      </c>
      <c r="I287" s="18">
        <f t="shared" si="25"/>
        <v>37.254078236583</v>
      </c>
      <c r="J287" s="18">
        <f t="shared" si="26"/>
        <v>36.8765815561905</v>
      </c>
      <c r="L287" s="19">
        <f t="shared" si="27"/>
        <v>0.377496680392504</v>
      </c>
      <c r="M287" s="19">
        <f t="shared" si="28"/>
        <v>-0.0299980720037411</v>
      </c>
      <c r="N287" s="20">
        <f t="shared" si="29"/>
        <v>0.407494752396245</v>
      </c>
    </row>
    <row r="288" spans="2:14">
      <c r="B288" s="2">
        <v>42970</v>
      </c>
      <c r="C288" s="3">
        <v>36</v>
      </c>
      <c r="D288" s="3">
        <v>39.35</v>
      </c>
      <c r="E288" s="3">
        <v>35.75</v>
      </c>
      <c r="F288" s="4">
        <v>39.3</v>
      </c>
      <c r="H288" s="18">
        <f t="shared" si="24"/>
        <v>38.425</v>
      </c>
      <c r="I288" s="18">
        <f t="shared" si="25"/>
        <v>36.5048197341436</v>
      </c>
      <c r="J288" s="18">
        <f t="shared" si="26"/>
        <v>36.5167080806858</v>
      </c>
      <c r="L288" s="19">
        <f t="shared" si="27"/>
        <v>-0.0118883465421931</v>
      </c>
      <c r="M288" s="19">
        <f t="shared" si="28"/>
        <v>-0.131871760102802</v>
      </c>
      <c r="N288" s="20">
        <f t="shared" si="29"/>
        <v>0.119983413560609</v>
      </c>
    </row>
    <row r="289" spans="2:14">
      <c r="B289" s="2">
        <v>42969</v>
      </c>
      <c r="C289" s="3">
        <v>35.8</v>
      </c>
      <c r="D289" s="3">
        <v>35.9</v>
      </c>
      <c r="E289" s="3">
        <v>35.7</v>
      </c>
      <c r="F289" s="4">
        <v>35.8</v>
      </c>
      <c r="H289" s="18">
        <f t="shared" si="24"/>
        <v>35.8</v>
      </c>
      <c r="I289" s="18">
        <f t="shared" si="25"/>
        <v>36.1556960494424</v>
      </c>
      <c r="J289" s="18">
        <f t="shared" si="26"/>
        <v>36.3640447271406</v>
      </c>
      <c r="L289" s="19">
        <f t="shared" si="27"/>
        <v>-0.208348677698226</v>
      </c>
      <c r="M289" s="19">
        <f t="shared" si="28"/>
        <v>-0.161867613492955</v>
      </c>
      <c r="N289" s="20">
        <f t="shared" si="29"/>
        <v>-0.0464810642052708</v>
      </c>
    </row>
    <row r="290" spans="2:14">
      <c r="B290" s="2">
        <v>42968</v>
      </c>
      <c r="C290" s="3">
        <v>35.95</v>
      </c>
      <c r="D290" s="3">
        <v>36</v>
      </c>
      <c r="E290" s="3">
        <v>35.7</v>
      </c>
      <c r="F290" s="4">
        <v>35.9</v>
      </c>
      <c r="H290" s="18">
        <f t="shared" si="24"/>
        <v>35.875</v>
      </c>
      <c r="I290" s="18">
        <f t="shared" si="25"/>
        <v>36.2203680584319</v>
      </c>
      <c r="J290" s="18">
        <f t="shared" si="26"/>
        <v>36.4091683053119</v>
      </c>
      <c r="L290" s="19">
        <f t="shared" si="27"/>
        <v>-0.18880024687995</v>
      </c>
      <c r="M290" s="19">
        <f t="shared" si="28"/>
        <v>-0.150247347441637</v>
      </c>
      <c r="N290" s="20">
        <f t="shared" si="29"/>
        <v>-0.0385528994383129</v>
      </c>
    </row>
    <row r="291" spans="2:14">
      <c r="B291" s="2">
        <v>42965</v>
      </c>
      <c r="C291" s="3">
        <v>36</v>
      </c>
      <c r="D291" s="3">
        <v>36.3</v>
      </c>
      <c r="E291" s="3">
        <v>35.65</v>
      </c>
      <c r="F291" s="3">
        <v>36.3</v>
      </c>
      <c r="H291" s="18">
        <f t="shared" si="24"/>
        <v>36.1375</v>
      </c>
      <c r="I291" s="18">
        <f t="shared" si="25"/>
        <v>36.2831622508741</v>
      </c>
      <c r="J291" s="18">
        <f t="shared" si="26"/>
        <v>36.4519017697368</v>
      </c>
      <c r="L291" s="19">
        <f t="shared" si="27"/>
        <v>-0.168739518862729</v>
      </c>
      <c r="M291" s="19">
        <f t="shared" si="28"/>
        <v>-0.140609122582059</v>
      </c>
      <c r="N291" s="20">
        <f t="shared" si="29"/>
        <v>-0.0281303962806705</v>
      </c>
    </row>
    <row r="292" spans="2:14">
      <c r="B292" s="2">
        <v>42964</v>
      </c>
      <c r="C292" s="3">
        <v>37</v>
      </c>
      <c r="D292" s="3">
        <v>37.1</v>
      </c>
      <c r="E292" s="3">
        <v>36.25</v>
      </c>
      <c r="F292" s="4">
        <v>36.3</v>
      </c>
      <c r="H292" s="18">
        <f t="shared" si="24"/>
        <v>36.4875</v>
      </c>
      <c r="I292" s="18">
        <f t="shared" si="25"/>
        <v>36.3096462964876</v>
      </c>
      <c r="J292" s="18">
        <f t="shared" si="26"/>
        <v>36.4770539113158</v>
      </c>
      <c r="L292" s="19">
        <f t="shared" si="27"/>
        <v>-0.1674076148282</v>
      </c>
      <c r="M292" s="19">
        <f t="shared" si="28"/>
        <v>-0.133576523511891</v>
      </c>
      <c r="N292" s="20">
        <f t="shared" si="29"/>
        <v>-0.0338310913163087</v>
      </c>
    </row>
    <row r="293" spans="2:14">
      <c r="B293" s="2">
        <v>42963</v>
      </c>
      <c r="C293" s="3">
        <v>35.75</v>
      </c>
      <c r="D293" s="3">
        <v>36.6</v>
      </c>
      <c r="E293" s="3">
        <v>35.75</v>
      </c>
      <c r="F293" s="4">
        <v>36.6</v>
      </c>
      <c r="H293" s="18">
        <f t="shared" si="24"/>
        <v>36.3875</v>
      </c>
      <c r="I293" s="18">
        <f t="shared" si="25"/>
        <v>36.2773092594853</v>
      </c>
      <c r="J293" s="18">
        <f t="shared" si="26"/>
        <v>36.476218224221</v>
      </c>
      <c r="L293" s="19">
        <f t="shared" si="27"/>
        <v>-0.198908964735722</v>
      </c>
      <c r="M293" s="19">
        <f t="shared" si="28"/>
        <v>-0.125118750682814</v>
      </c>
      <c r="N293" s="20">
        <f t="shared" si="29"/>
        <v>-0.0737902140529079</v>
      </c>
    </row>
    <row r="294" spans="2:14">
      <c r="B294" s="2">
        <v>42962</v>
      </c>
      <c r="C294" s="3">
        <v>35.5</v>
      </c>
      <c r="D294" s="3">
        <v>36</v>
      </c>
      <c r="E294" s="3">
        <v>35.35</v>
      </c>
      <c r="F294" s="4">
        <v>35.75</v>
      </c>
      <c r="H294" s="18">
        <f t="shared" si="24"/>
        <v>35.7125</v>
      </c>
      <c r="I294" s="18">
        <f t="shared" si="25"/>
        <v>36.2572745793917</v>
      </c>
      <c r="J294" s="18">
        <f t="shared" si="26"/>
        <v>36.4833156821587</v>
      </c>
      <c r="L294" s="19">
        <f t="shared" si="27"/>
        <v>-0.226041102766985</v>
      </c>
      <c r="M294" s="19">
        <f t="shared" si="28"/>
        <v>-0.106671197169587</v>
      </c>
      <c r="N294" s="20">
        <f t="shared" si="29"/>
        <v>-0.119369905597398</v>
      </c>
    </row>
    <row r="295" spans="2:14">
      <c r="B295" s="2">
        <v>42961</v>
      </c>
      <c r="C295" s="3">
        <v>36.35</v>
      </c>
      <c r="D295" s="3">
        <v>36.35</v>
      </c>
      <c r="E295" s="3">
        <v>35.3</v>
      </c>
      <c r="F295" s="4">
        <v>35.5</v>
      </c>
      <c r="H295" s="18">
        <f t="shared" si="24"/>
        <v>35.6625</v>
      </c>
      <c r="I295" s="18">
        <f t="shared" si="25"/>
        <v>36.3563245029175</v>
      </c>
      <c r="J295" s="18">
        <f t="shared" si="26"/>
        <v>36.5449809367314</v>
      </c>
      <c r="L295" s="19">
        <f t="shared" si="27"/>
        <v>-0.188656433813911</v>
      </c>
      <c r="M295" s="19">
        <f t="shared" si="28"/>
        <v>-0.0768287207702375</v>
      </c>
      <c r="N295" s="20">
        <f t="shared" si="29"/>
        <v>-0.111827713043673</v>
      </c>
    </row>
    <row r="296" spans="2:14">
      <c r="B296" s="2">
        <v>42958</v>
      </c>
      <c r="C296" s="3">
        <v>36</v>
      </c>
      <c r="D296" s="3">
        <v>36.05</v>
      </c>
      <c r="E296" s="3">
        <v>35.3</v>
      </c>
      <c r="F296" s="4">
        <v>35.8</v>
      </c>
      <c r="H296" s="18">
        <f t="shared" si="24"/>
        <v>35.7375</v>
      </c>
      <c r="I296" s="18">
        <f t="shared" si="25"/>
        <v>36.4824744125388</v>
      </c>
      <c r="J296" s="18">
        <f t="shared" si="26"/>
        <v>36.6155794116699</v>
      </c>
      <c r="L296" s="19">
        <f t="shared" si="27"/>
        <v>-0.133104999131064</v>
      </c>
      <c r="M296" s="19">
        <f t="shared" si="28"/>
        <v>-0.0488717925093192</v>
      </c>
      <c r="N296" s="20">
        <f t="shared" si="29"/>
        <v>-0.0842332066217444</v>
      </c>
    </row>
    <row r="297" spans="2:14">
      <c r="B297" s="2">
        <v>42957</v>
      </c>
      <c r="C297" s="3">
        <v>36.25</v>
      </c>
      <c r="D297" s="3">
        <v>36.25</v>
      </c>
      <c r="E297" s="3">
        <v>35.5</v>
      </c>
      <c r="F297" s="4">
        <v>36.2</v>
      </c>
      <c r="H297" s="18">
        <f t="shared" si="24"/>
        <v>36.0375</v>
      </c>
      <c r="I297" s="18">
        <f t="shared" si="25"/>
        <v>36.6179243057277</v>
      </c>
      <c r="J297" s="18">
        <f t="shared" si="26"/>
        <v>36.6858257646035</v>
      </c>
      <c r="L297" s="19">
        <f t="shared" si="27"/>
        <v>-0.0679014588757738</v>
      </c>
      <c r="M297" s="19">
        <f t="shared" si="28"/>
        <v>-0.0278134908538831</v>
      </c>
      <c r="N297" s="20">
        <f t="shared" si="29"/>
        <v>-0.0400879680218907</v>
      </c>
    </row>
    <row r="298" spans="2:14">
      <c r="B298" s="2">
        <v>42956</v>
      </c>
      <c r="C298" s="3">
        <v>36.95</v>
      </c>
      <c r="D298" s="3">
        <v>36.95</v>
      </c>
      <c r="E298" s="3">
        <v>36.2</v>
      </c>
      <c r="F298" s="4">
        <v>36.25</v>
      </c>
      <c r="H298" s="18">
        <f t="shared" si="24"/>
        <v>36.4125</v>
      </c>
      <c r="I298" s="18">
        <f t="shared" si="25"/>
        <v>36.7234559976782</v>
      </c>
      <c r="J298" s="18">
        <f t="shared" si="26"/>
        <v>36.7376918257718</v>
      </c>
      <c r="L298" s="19">
        <f t="shared" si="27"/>
        <v>-0.0142358280935539</v>
      </c>
      <c r="M298" s="19">
        <f t="shared" si="28"/>
        <v>-0.0177914988484104</v>
      </c>
      <c r="N298" s="20">
        <f t="shared" si="29"/>
        <v>0.00355567075485646</v>
      </c>
    </row>
    <row r="299" spans="2:14">
      <c r="B299" s="2">
        <v>42955</v>
      </c>
      <c r="C299" s="3">
        <v>37</v>
      </c>
      <c r="D299" s="3">
        <v>37</v>
      </c>
      <c r="E299" s="3">
        <v>36.2</v>
      </c>
      <c r="F299" s="4">
        <v>36.95</v>
      </c>
      <c r="H299" s="18">
        <f t="shared" si="24"/>
        <v>36.775</v>
      </c>
      <c r="I299" s="18">
        <f t="shared" si="25"/>
        <v>36.7799934518015</v>
      </c>
      <c r="J299" s="18">
        <f t="shared" si="26"/>
        <v>36.7637071718335</v>
      </c>
      <c r="L299" s="19">
        <f t="shared" si="27"/>
        <v>0.0162862799680212</v>
      </c>
      <c r="M299" s="19">
        <f t="shared" si="28"/>
        <v>-0.0186804165371245</v>
      </c>
      <c r="N299" s="20">
        <f t="shared" si="29"/>
        <v>0.0349666965051458</v>
      </c>
    </row>
    <row r="300" spans="2:14">
      <c r="B300" s="2">
        <v>42954</v>
      </c>
      <c r="C300" s="3">
        <v>37</v>
      </c>
      <c r="D300" s="3">
        <v>37.25</v>
      </c>
      <c r="E300" s="3">
        <v>36.75</v>
      </c>
      <c r="F300" s="4">
        <v>36.75</v>
      </c>
      <c r="H300" s="18">
        <f t="shared" si="24"/>
        <v>36.875</v>
      </c>
      <c r="I300" s="18">
        <f t="shared" si="25"/>
        <v>36.7809013521291</v>
      </c>
      <c r="J300" s="18">
        <f t="shared" si="26"/>
        <v>36.7628037455802</v>
      </c>
      <c r="L300" s="19">
        <f t="shared" si="27"/>
        <v>0.0180976065488849</v>
      </c>
      <c r="M300" s="19">
        <f t="shared" si="28"/>
        <v>-0.027422090663411</v>
      </c>
      <c r="N300" s="20">
        <f t="shared" si="29"/>
        <v>0.0455196972122959</v>
      </c>
    </row>
    <row r="301" spans="2:14">
      <c r="B301" s="2">
        <v>42951</v>
      </c>
      <c r="C301" s="3">
        <v>36.8</v>
      </c>
      <c r="D301" s="3">
        <v>37</v>
      </c>
      <c r="E301" s="3">
        <v>36.5</v>
      </c>
      <c r="F301" s="4">
        <v>37</v>
      </c>
      <c r="H301" s="18">
        <f t="shared" si="24"/>
        <v>36.875</v>
      </c>
      <c r="I301" s="18">
        <f t="shared" si="25"/>
        <v>36.7637925070616</v>
      </c>
      <c r="J301" s="18">
        <f t="shared" si="26"/>
        <v>36.7538280452266</v>
      </c>
      <c r="L301" s="19">
        <f t="shared" si="27"/>
        <v>0.00996446183502542</v>
      </c>
      <c r="M301" s="19">
        <f t="shared" si="28"/>
        <v>-0.0388020149664849</v>
      </c>
      <c r="N301" s="20">
        <f t="shared" si="29"/>
        <v>0.0487664768015103</v>
      </c>
    </row>
    <row r="302" spans="2:14">
      <c r="B302" s="2">
        <v>42950</v>
      </c>
      <c r="C302" s="3">
        <v>37.15</v>
      </c>
      <c r="D302" s="3">
        <v>37.15</v>
      </c>
      <c r="E302" s="3">
        <v>36.75</v>
      </c>
      <c r="F302" s="4">
        <v>36.8</v>
      </c>
      <c r="H302" s="18">
        <f t="shared" si="24"/>
        <v>36.875</v>
      </c>
      <c r="I302" s="18">
        <f t="shared" si="25"/>
        <v>36.743572962891</v>
      </c>
      <c r="J302" s="18">
        <f t="shared" si="26"/>
        <v>36.7441342888447</v>
      </c>
      <c r="L302" s="19">
        <f t="shared" si="27"/>
        <v>-0.000561325953711389</v>
      </c>
      <c r="M302" s="19">
        <f t="shared" si="28"/>
        <v>-0.0509936341668625</v>
      </c>
      <c r="N302" s="20">
        <f t="shared" si="29"/>
        <v>0.0504323082131511</v>
      </c>
    </row>
    <row r="303" spans="2:14">
      <c r="B303" s="2">
        <v>42949</v>
      </c>
      <c r="C303" s="3">
        <v>37.5</v>
      </c>
      <c r="D303" s="3">
        <v>37.5</v>
      </c>
      <c r="E303" s="3">
        <v>37</v>
      </c>
      <c r="F303" s="4">
        <v>37.15</v>
      </c>
      <c r="H303" s="18">
        <f t="shared" si="24"/>
        <v>37.2</v>
      </c>
      <c r="I303" s="18">
        <f t="shared" si="25"/>
        <v>36.7196771379621</v>
      </c>
      <c r="J303" s="18">
        <f t="shared" si="26"/>
        <v>36.7336650319523</v>
      </c>
      <c r="L303" s="19">
        <f t="shared" si="27"/>
        <v>-0.0139878939901905</v>
      </c>
      <c r="M303" s="19">
        <f t="shared" si="28"/>
        <v>-0.0636017112201503</v>
      </c>
      <c r="N303" s="20">
        <f t="shared" si="29"/>
        <v>0.0496138172299598</v>
      </c>
    </row>
    <row r="304" spans="2:14">
      <c r="B304" s="2">
        <v>42948</v>
      </c>
      <c r="C304" s="3">
        <v>36.55</v>
      </c>
      <c r="D304" s="3">
        <v>37.7</v>
      </c>
      <c r="E304" s="3">
        <v>36.55</v>
      </c>
      <c r="F304" s="4">
        <v>37.5</v>
      </c>
      <c r="H304" s="18">
        <f t="shared" si="24"/>
        <v>37.3125</v>
      </c>
      <c r="I304" s="18">
        <f t="shared" si="25"/>
        <v>36.6323457085007</v>
      </c>
      <c r="J304" s="18">
        <f t="shared" si="26"/>
        <v>36.6963582345085</v>
      </c>
      <c r="L304" s="19">
        <f t="shared" si="27"/>
        <v>-0.0640125260078079</v>
      </c>
      <c r="M304" s="19">
        <f t="shared" si="28"/>
        <v>-0.0760051655276403</v>
      </c>
      <c r="N304" s="20">
        <f t="shared" si="29"/>
        <v>0.0119926395198323</v>
      </c>
    </row>
    <row r="305" spans="2:14">
      <c r="B305" s="2">
        <v>42947</v>
      </c>
      <c r="C305" s="3">
        <v>35.85</v>
      </c>
      <c r="D305" s="3">
        <v>36.45</v>
      </c>
      <c r="E305" s="3">
        <v>35.8</v>
      </c>
      <c r="F305" s="4">
        <v>36.45</v>
      </c>
      <c r="H305" s="18">
        <f t="shared" si="24"/>
        <v>36.2875</v>
      </c>
      <c r="I305" s="18">
        <f t="shared" si="25"/>
        <v>36.5086812918645</v>
      </c>
      <c r="J305" s="18">
        <f t="shared" si="26"/>
        <v>36.6470668932692</v>
      </c>
      <c r="L305" s="19">
        <f t="shared" si="27"/>
        <v>-0.138385601404721</v>
      </c>
      <c r="M305" s="19">
        <f t="shared" si="28"/>
        <v>-0.0790033254075983</v>
      </c>
      <c r="N305" s="20">
        <f t="shared" si="29"/>
        <v>-0.0593822759971228</v>
      </c>
    </row>
    <row r="306" spans="2:14">
      <c r="B306" s="2">
        <v>42944</v>
      </c>
      <c r="C306" s="3">
        <v>36.2</v>
      </c>
      <c r="D306" s="3">
        <v>36.2</v>
      </c>
      <c r="E306" s="3">
        <v>35.8</v>
      </c>
      <c r="F306" s="4">
        <v>35.85</v>
      </c>
      <c r="H306" s="18">
        <f t="shared" si="24"/>
        <v>35.925</v>
      </c>
      <c r="I306" s="18">
        <f t="shared" si="25"/>
        <v>36.5488960722035</v>
      </c>
      <c r="J306" s="18">
        <f t="shared" si="26"/>
        <v>36.6758322447307</v>
      </c>
      <c r="L306" s="19">
        <f t="shared" si="27"/>
        <v>-0.126936172527266</v>
      </c>
      <c r="M306" s="19">
        <f t="shared" si="28"/>
        <v>-0.0641577564083176</v>
      </c>
      <c r="N306" s="20">
        <f t="shared" si="29"/>
        <v>-0.0627784161189483</v>
      </c>
    </row>
    <row r="307" spans="2:14">
      <c r="B307" s="2">
        <v>42943</v>
      </c>
      <c r="C307" s="3">
        <v>36.4</v>
      </c>
      <c r="D307" s="3">
        <v>36.55</v>
      </c>
      <c r="E307" s="3">
        <v>35.8</v>
      </c>
      <c r="F307" s="3">
        <v>36.2</v>
      </c>
      <c r="H307" s="18">
        <f t="shared" si="24"/>
        <v>36.1875</v>
      </c>
      <c r="I307" s="18">
        <f t="shared" si="25"/>
        <v>36.662331721695</v>
      </c>
      <c r="J307" s="18">
        <f t="shared" si="26"/>
        <v>36.7358988243092</v>
      </c>
      <c r="L307" s="19">
        <f t="shared" si="27"/>
        <v>-0.0735671026141844</v>
      </c>
      <c r="M307" s="19">
        <f t="shared" si="28"/>
        <v>-0.0484631523785806</v>
      </c>
      <c r="N307" s="20">
        <f t="shared" si="29"/>
        <v>-0.0251039502356039</v>
      </c>
    </row>
    <row r="308" spans="2:14">
      <c r="B308" s="2">
        <v>42942</v>
      </c>
      <c r="C308" s="3">
        <v>36.4</v>
      </c>
      <c r="D308" s="3">
        <v>36.8</v>
      </c>
      <c r="E308" s="3">
        <v>36.1</v>
      </c>
      <c r="F308" s="4">
        <v>36.2</v>
      </c>
      <c r="H308" s="18">
        <f t="shared" si="24"/>
        <v>36.325</v>
      </c>
      <c r="I308" s="18">
        <f t="shared" si="25"/>
        <v>36.7486647620032</v>
      </c>
      <c r="J308" s="18">
        <f t="shared" si="26"/>
        <v>36.7797707302539</v>
      </c>
      <c r="L308" s="19">
        <f t="shared" si="27"/>
        <v>-0.0311059682507349</v>
      </c>
      <c r="M308" s="19">
        <f t="shared" si="28"/>
        <v>-0.0421871648196796</v>
      </c>
      <c r="N308" s="20">
        <f t="shared" si="29"/>
        <v>0.0110811965689447</v>
      </c>
    </row>
    <row r="309" spans="2:14">
      <c r="B309" s="2">
        <v>42941</v>
      </c>
      <c r="C309" s="3">
        <v>37.1</v>
      </c>
      <c r="D309" s="3">
        <v>37.1</v>
      </c>
      <c r="E309" s="3">
        <v>36.5</v>
      </c>
      <c r="F309" s="4">
        <v>36.55</v>
      </c>
      <c r="H309" s="18">
        <f t="shared" si="24"/>
        <v>36.675</v>
      </c>
      <c r="I309" s="18">
        <f t="shared" si="25"/>
        <v>36.8256947187311</v>
      </c>
      <c r="J309" s="18">
        <f t="shared" si="26"/>
        <v>36.8161523886742</v>
      </c>
      <c r="L309" s="19">
        <f t="shared" si="27"/>
        <v>0.00954233005680294</v>
      </c>
      <c r="M309" s="19">
        <f t="shared" si="28"/>
        <v>-0.0449574639619158</v>
      </c>
      <c r="N309" s="20">
        <f t="shared" si="29"/>
        <v>0.0544997940187187</v>
      </c>
    </row>
    <row r="310" spans="2:14">
      <c r="B310" s="2">
        <v>42940</v>
      </c>
      <c r="C310" s="3">
        <v>37.3</v>
      </c>
      <c r="D310" s="3">
        <v>37.35</v>
      </c>
      <c r="E310" s="3">
        <v>37</v>
      </c>
      <c r="F310" s="4">
        <v>37.1</v>
      </c>
      <c r="H310" s="18">
        <f t="shared" si="24"/>
        <v>37.1375</v>
      </c>
      <c r="I310" s="18">
        <f t="shared" si="25"/>
        <v>36.8530937585003</v>
      </c>
      <c r="J310" s="18">
        <f t="shared" si="26"/>
        <v>36.8274445797682</v>
      </c>
      <c r="L310" s="19">
        <f t="shared" si="27"/>
        <v>0.0256491787321522</v>
      </c>
      <c r="M310" s="19">
        <f t="shared" si="28"/>
        <v>-0.0585824124665954</v>
      </c>
      <c r="N310" s="20">
        <f t="shared" si="29"/>
        <v>0.0842315911987477</v>
      </c>
    </row>
    <row r="311" spans="2:14">
      <c r="B311" s="2">
        <v>42937</v>
      </c>
      <c r="C311" s="3">
        <v>37.5</v>
      </c>
      <c r="D311" s="3">
        <v>37.5</v>
      </c>
      <c r="E311" s="3">
        <v>37</v>
      </c>
      <c r="F311" s="4">
        <v>37.2</v>
      </c>
      <c r="H311" s="18">
        <f t="shared" si="24"/>
        <v>37.225</v>
      </c>
      <c r="I311" s="18">
        <f t="shared" si="25"/>
        <v>36.8013835327731</v>
      </c>
      <c r="J311" s="18">
        <f t="shared" si="26"/>
        <v>36.8026401461496</v>
      </c>
      <c r="L311" s="19">
        <f t="shared" si="27"/>
        <v>-0.00125661337651195</v>
      </c>
      <c r="M311" s="19">
        <f t="shared" si="28"/>
        <v>-0.0796403102662823</v>
      </c>
      <c r="N311" s="20">
        <f t="shared" si="29"/>
        <v>0.0783836968897704</v>
      </c>
    </row>
    <row r="312" spans="2:14">
      <c r="B312" s="2">
        <v>42936</v>
      </c>
      <c r="C312" s="3">
        <v>37</v>
      </c>
      <c r="D312" s="3">
        <v>37.6</v>
      </c>
      <c r="E312" s="3">
        <v>37</v>
      </c>
      <c r="F312" s="4">
        <v>37.45</v>
      </c>
      <c r="H312" s="18">
        <f t="shared" si="24"/>
        <v>37.375</v>
      </c>
      <c r="I312" s="18">
        <f t="shared" si="25"/>
        <v>36.7243623569137</v>
      </c>
      <c r="J312" s="18">
        <f t="shared" si="26"/>
        <v>36.7688513578416</v>
      </c>
      <c r="L312" s="19">
        <f t="shared" si="27"/>
        <v>-0.0444890009279106</v>
      </c>
      <c r="M312" s="19">
        <f t="shared" si="28"/>
        <v>-0.099236234488725</v>
      </c>
      <c r="N312" s="20">
        <f t="shared" si="29"/>
        <v>0.0547472335608143</v>
      </c>
    </row>
    <row r="313" spans="2:14">
      <c r="B313" s="2">
        <v>42935</v>
      </c>
      <c r="C313" s="3">
        <v>37.8</v>
      </c>
      <c r="D313" s="3">
        <v>38.2</v>
      </c>
      <c r="E313" s="3">
        <v>37</v>
      </c>
      <c r="F313" s="4">
        <v>37</v>
      </c>
      <c r="H313" s="18">
        <f t="shared" si="24"/>
        <v>37.3</v>
      </c>
      <c r="I313" s="18">
        <f t="shared" si="25"/>
        <v>36.6060646036253</v>
      </c>
      <c r="J313" s="18">
        <f t="shared" si="26"/>
        <v>36.7203594664689</v>
      </c>
      <c r="L313" s="19">
        <f t="shared" si="27"/>
        <v>-0.114294862843657</v>
      </c>
      <c r="M313" s="19">
        <f t="shared" si="28"/>
        <v>-0.112923042878929</v>
      </c>
      <c r="N313" s="20">
        <f t="shared" si="29"/>
        <v>-0.00137181996472856</v>
      </c>
    </row>
    <row r="314" spans="2:14">
      <c r="B314" s="2">
        <v>42934</v>
      </c>
      <c r="C314" s="3">
        <v>36.95</v>
      </c>
      <c r="D314" s="3">
        <v>37.25</v>
      </c>
      <c r="E314" s="3">
        <v>36.7</v>
      </c>
      <c r="F314" s="4">
        <v>37.25</v>
      </c>
      <c r="H314" s="18">
        <f t="shared" si="24"/>
        <v>37.1125</v>
      </c>
      <c r="I314" s="18">
        <f t="shared" si="25"/>
        <v>36.4798945315571</v>
      </c>
      <c r="J314" s="18">
        <f t="shared" si="26"/>
        <v>36.6739882237865</v>
      </c>
      <c r="L314" s="19">
        <f t="shared" si="27"/>
        <v>-0.194093692229309</v>
      </c>
      <c r="M314" s="19">
        <f t="shared" si="28"/>
        <v>-0.112580087887746</v>
      </c>
      <c r="N314" s="20">
        <f t="shared" si="29"/>
        <v>-0.0815136043415627</v>
      </c>
    </row>
    <row r="315" spans="2:14">
      <c r="B315" s="2">
        <v>42933</v>
      </c>
      <c r="C315" s="3">
        <v>36</v>
      </c>
      <c r="D315" s="3">
        <v>37</v>
      </c>
      <c r="E315" s="3">
        <v>36</v>
      </c>
      <c r="F315" s="4">
        <v>36.7</v>
      </c>
      <c r="H315" s="18">
        <f t="shared" si="24"/>
        <v>36.6</v>
      </c>
      <c r="I315" s="18">
        <f t="shared" si="25"/>
        <v>36.3648753554766</v>
      </c>
      <c r="J315" s="18">
        <f t="shared" si="26"/>
        <v>36.6389072816894</v>
      </c>
      <c r="L315" s="19">
        <f t="shared" si="27"/>
        <v>-0.274031926212743</v>
      </c>
      <c r="M315" s="19">
        <f t="shared" si="28"/>
        <v>-0.0922016868023557</v>
      </c>
      <c r="N315" s="20">
        <f t="shared" si="29"/>
        <v>-0.181830239410387</v>
      </c>
    </row>
    <row r="316" spans="2:14">
      <c r="B316" s="2">
        <v>42930</v>
      </c>
      <c r="C316" s="3">
        <v>35.65</v>
      </c>
      <c r="D316" s="3">
        <v>35.85</v>
      </c>
      <c r="E316" s="3">
        <v>35.6</v>
      </c>
      <c r="F316" s="4">
        <v>35.8</v>
      </c>
      <c r="H316" s="18">
        <f t="shared" si="24"/>
        <v>35.7625</v>
      </c>
      <c r="I316" s="18">
        <f t="shared" si="25"/>
        <v>36.3221254201087</v>
      </c>
      <c r="J316" s="18">
        <f t="shared" si="26"/>
        <v>36.6420198642245</v>
      </c>
      <c r="L316" s="19">
        <f t="shared" si="27"/>
        <v>-0.319894444115782</v>
      </c>
      <c r="M316" s="19">
        <f t="shared" si="28"/>
        <v>-0.0467441269497589</v>
      </c>
      <c r="N316" s="20">
        <f t="shared" si="29"/>
        <v>-0.273150317166023</v>
      </c>
    </row>
    <row r="317" spans="2:14">
      <c r="B317" s="2">
        <v>42929</v>
      </c>
      <c r="C317" s="3">
        <v>35.75</v>
      </c>
      <c r="D317" s="3">
        <v>35.9</v>
      </c>
      <c r="E317" s="3">
        <v>35.45</v>
      </c>
      <c r="F317" s="4">
        <v>35.65</v>
      </c>
      <c r="H317" s="18">
        <f t="shared" si="24"/>
        <v>35.6625</v>
      </c>
      <c r="I317" s="18">
        <f t="shared" si="25"/>
        <v>36.4238754964921</v>
      </c>
      <c r="J317" s="18">
        <f t="shared" si="26"/>
        <v>36.7123814533625</v>
      </c>
      <c r="L317" s="19">
        <f t="shared" si="27"/>
        <v>-0.288505956870338</v>
      </c>
      <c r="M317" s="19">
        <f t="shared" si="28"/>
        <v>0.0215434523417469</v>
      </c>
      <c r="N317" s="20">
        <f t="shared" si="29"/>
        <v>-0.310049409212085</v>
      </c>
    </row>
    <row r="318" spans="2:14">
      <c r="B318" s="2">
        <v>42928</v>
      </c>
      <c r="C318" s="3">
        <v>35.8</v>
      </c>
      <c r="D318" s="3">
        <v>35.85</v>
      </c>
      <c r="E318" s="3">
        <v>35.45</v>
      </c>
      <c r="F318" s="4">
        <v>35.7</v>
      </c>
      <c r="H318" s="18">
        <f t="shared" si="24"/>
        <v>35.675</v>
      </c>
      <c r="I318" s="18">
        <f t="shared" si="25"/>
        <v>36.5623074049453</v>
      </c>
      <c r="J318" s="18">
        <f t="shared" si="26"/>
        <v>36.7963719696315</v>
      </c>
      <c r="L318" s="19">
        <f t="shared" si="27"/>
        <v>-0.234064564686221</v>
      </c>
      <c r="M318" s="19">
        <f t="shared" si="28"/>
        <v>0.0990558046447682</v>
      </c>
      <c r="N318" s="20">
        <f t="shared" si="29"/>
        <v>-0.33312036933099</v>
      </c>
    </row>
    <row r="319" spans="2:14">
      <c r="B319" s="2">
        <v>42927</v>
      </c>
      <c r="C319" s="3">
        <v>35.95</v>
      </c>
      <c r="D319" s="3">
        <v>36.3</v>
      </c>
      <c r="E319" s="3">
        <v>35.6</v>
      </c>
      <c r="F319" s="4">
        <v>35.6</v>
      </c>
      <c r="H319" s="18">
        <f t="shared" si="24"/>
        <v>35.775</v>
      </c>
      <c r="I319" s="18">
        <f t="shared" si="25"/>
        <v>36.7236360240262</v>
      </c>
      <c r="J319" s="18">
        <f t="shared" si="26"/>
        <v>36.886081727202</v>
      </c>
      <c r="L319" s="19">
        <f t="shared" si="27"/>
        <v>-0.162445703175784</v>
      </c>
      <c r="M319" s="19">
        <f t="shared" si="28"/>
        <v>0.182335896977516</v>
      </c>
      <c r="N319" s="20">
        <f t="shared" si="29"/>
        <v>-0.3447816001533</v>
      </c>
    </row>
    <row r="320" spans="2:14">
      <c r="B320" s="2">
        <v>42926</v>
      </c>
      <c r="C320" s="3">
        <v>36</v>
      </c>
      <c r="D320" s="3">
        <v>36</v>
      </c>
      <c r="E320" s="3">
        <v>35.4</v>
      </c>
      <c r="F320" s="4">
        <v>35.8</v>
      </c>
      <c r="H320" s="18">
        <f t="shared" si="24"/>
        <v>35.75</v>
      </c>
      <c r="I320" s="18">
        <f t="shared" si="25"/>
        <v>36.8961153011219</v>
      </c>
      <c r="J320" s="18">
        <f t="shared" si="26"/>
        <v>36.9749682653782</v>
      </c>
      <c r="L320" s="19">
        <f t="shared" si="27"/>
        <v>-0.0788529642562708</v>
      </c>
      <c r="M320" s="19">
        <f t="shared" si="28"/>
        <v>0.26853129701584</v>
      </c>
      <c r="N320" s="20">
        <f t="shared" si="29"/>
        <v>-0.347384261272111</v>
      </c>
    </row>
    <row r="321" spans="2:14">
      <c r="B321" s="2">
        <v>42923</v>
      </c>
      <c r="C321" s="3">
        <v>37</v>
      </c>
      <c r="D321" s="3">
        <v>37.1</v>
      </c>
      <c r="E321" s="3">
        <v>36.1</v>
      </c>
      <c r="F321" s="4">
        <v>36.1</v>
      </c>
      <c r="H321" s="18">
        <f t="shared" si="24"/>
        <v>36.35</v>
      </c>
      <c r="I321" s="18">
        <f t="shared" si="25"/>
        <v>37.1044999013259</v>
      </c>
      <c r="J321" s="18">
        <f t="shared" si="26"/>
        <v>37.0729657266084</v>
      </c>
      <c r="L321" s="19">
        <f t="shared" si="27"/>
        <v>0.0315341747174571</v>
      </c>
      <c r="M321" s="19">
        <f t="shared" si="28"/>
        <v>0.355377362333868</v>
      </c>
      <c r="N321" s="20">
        <f t="shared" si="29"/>
        <v>-0.323843187616411</v>
      </c>
    </row>
    <row r="322" spans="2:14">
      <c r="B322" s="2">
        <v>42922</v>
      </c>
      <c r="C322" s="3">
        <v>37.2</v>
      </c>
      <c r="D322" s="3">
        <v>37.25</v>
      </c>
      <c r="E322" s="3">
        <v>36.75</v>
      </c>
      <c r="F322" s="4">
        <v>37</v>
      </c>
      <c r="H322" s="18">
        <f t="shared" si="24"/>
        <v>37</v>
      </c>
      <c r="I322" s="18">
        <f t="shared" si="25"/>
        <v>37.2416817015669</v>
      </c>
      <c r="J322" s="18">
        <f t="shared" si="26"/>
        <v>37.1308029847371</v>
      </c>
      <c r="L322" s="19">
        <f t="shared" si="27"/>
        <v>0.110878716829852</v>
      </c>
      <c r="M322" s="19">
        <f t="shared" si="28"/>
        <v>0.436338159237971</v>
      </c>
      <c r="N322" s="20">
        <f t="shared" si="29"/>
        <v>-0.325459442408119</v>
      </c>
    </row>
    <row r="323" spans="2:14">
      <c r="B323" s="2">
        <v>42921</v>
      </c>
      <c r="C323" s="3">
        <v>37.1</v>
      </c>
      <c r="D323" s="3">
        <v>37.25</v>
      </c>
      <c r="E323" s="3">
        <v>36.6</v>
      </c>
      <c r="F323" s="4">
        <v>36.9</v>
      </c>
      <c r="H323" s="18">
        <f t="shared" si="24"/>
        <v>36.9125</v>
      </c>
      <c r="I323" s="18">
        <f t="shared" si="25"/>
        <v>37.2856238291246</v>
      </c>
      <c r="J323" s="18">
        <f t="shared" si="26"/>
        <v>37.141267223516</v>
      </c>
      <c r="L323" s="19">
        <f t="shared" si="27"/>
        <v>0.144356605608515</v>
      </c>
      <c r="M323" s="19">
        <f t="shared" si="28"/>
        <v>0.517703019840001</v>
      </c>
      <c r="N323" s="20">
        <f t="shared" si="29"/>
        <v>-0.373346414231486</v>
      </c>
    </row>
    <row r="324" spans="2:14">
      <c r="B324" s="2">
        <v>42920</v>
      </c>
      <c r="C324" s="3">
        <v>37.4</v>
      </c>
      <c r="D324" s="3">
        <v>37.55</v>
      </c>
      <c r="E324" s="3">
        <v>36.8</v>
      </c>
      <c r="F324" s="4">
        <v>37.05</v>
      </c>
      <c r="H324" s="18">
        <f t="shared" si="24"/>
        <v>37.1125</v>
      </c>
      <c r="I324" s="18">
        <f t="shared" si="25"/>
        <v>37.353464525329</v>
      </c>
      <c r="J324" s="18">
        <f t="shared" si="26"/>
        <v>37.1595686013973</v>
      </c>
      <c r="L324" s="19">
        <f t="shared" si="27"/>
        <v>0.193895923931699</v>
      </c>
      <c r="M324" s="19">
        <f t="shared" si="28"/>
        <v>0.611039623397872</v>
      </c>
      <c r="N324" s="20">
        <f t="shared" si="29"/>
        <v>-0.417143699466174</v>
      </c>
    </row>
    <row r="325" spans="2:14">
      <c r="B325" s="2">
        <v>42919</v>
      </c>
      <c r="C325" s="3">
        <v>36.4</v>
      </c>
      <c r="D325" s="3">
        <v>37.4</v>
      </c>
      <c r="E325" s="3">
        <v>36.2</v>
      </c>
      <c r="F325" s="4">
        <v>37.3</v>
      </c>
      <c r="H325" s="18">
        <f t="shared" ref="H325:H388" si="30">(D325+E325+F325*2)/4</f>
        <v>37.05</v>
      </c>
      <c r="I325" s="18">
        <f t="shared" ref="I325:I388" si="31">I326+(2/(1+12))*(H325-I326)</f>
        <v>37.397276257207</v>
      </c>
      <c r="J325" s="18">
        <f t="shared" ref="J325:J388" si="32">J326+(2/(1+26))*(H325-J326)</f>
        <v>37.1633340895091</v>
      </c>
      <c r="L325" s="19">
        <f t="shared" ref="L325:L388" si="33">I325-J325</f>
        <v>0.233942167697919</v>
      </c>
      <c r="M325" s="19">
        <f t="shared" ref="M325:M388" si="34">M326+(2/(1+9))*(L325-M326)</f>
        <v>0.715325548264416</v>
      </c>
      <c r="N325" s="20">
        <f t="shared" ref="N325:N388" si="35">L325-M325</f>
        <v>-0.481383380566497</v>
      </c>
    </row>
    <row r="326" spans="2:14">
      <c r="B326" s="2">
        <v>42916</v>
      </c>
      <c r="C326" s="3">
        <v>35.25</v>
      </c>
      <c r="D326" s="3">
        <v>36.4</v>
      </c>
      <c r="E326" s="3">
        <v>34.75</v>
      </c>
      <c r="F326" s="4">
        <v>36.4</v>
      </c>
      <c r="H326" s="18">
        <f t="shared" si="30"/>
        <v>35.9875</v>
      </c>
      <c r="I326" s="18">
        <f t="shared" si="31"/>
        <v>37.460417394881</v>
      </c>
      <c r="J326" s="18">
        <f t="shared" si="32"/>
        <v>37.1724008166698</v>
      </c>
      <c r="L326" s="19">
        <f t="shared" si="33"/>
        <v>0.288016578211199</v>
      </c>
      <c r="M326" s="19">
        <f t="shared" si="34"/>
        <v>0.83567139340604</v>
      </c>
      <c r="N326" s="20">
        <f t="shared" si="35"/>
        <v>-0.547654815194841</v>
      </c>
    </row>
    <row r="327" spans="2:14">
      <c r="B327" s="2">
        <v>42915</v>
      </c>
      <c r="C327" s="3">
        <v>37.15</v>
      </c>
      <c r="D327" s="3">
        <v>37.2</v>
      </c>
      <c r="E327" s="3">
        <v>35.6</v>
      </c>
      <c r="F327" s="4">
        <v>35.6</v>
      </c>
      <c r="H327" s="18">
        <f t="shared" si="30"/>
        <v>36</v>
      </c>
      <c r="I327" s="18">
        <f t="shared" si="31"/>
        <v>37.7282205575867</v>
      </c>
      <c r="J327" s="18">
        <f t="shared" si="32"/>
        <v>37.2671928820034</v>
      </c>
      <c r="L327" s="19">
        <f t="shared" si="33"/>
        <v>0.46102767558326</v>
      </c>
      <c r="M327" s="19">
        <f t="shared" si="34"/>
        <v>0.972585097204751</v>
      </c>
      <c r="N327" s="20">
        <f t="shared" si="35"/>
        <v>-0.51155742162149</v>
      </c>
    </row>
    <row r="328" spans="2:14">
      <c r="B328" s="2">
        <v>42914</v>
      </c>
      <c r="C328" s="3">
        <v>37.15</v>
      </c>
      <c r="D328" s="3">
        <v>37.15</v>
      </c>
      <c r="E328" s="3">
        <v>36.45</v>
      </c>
      <c r="F328" s="4">
        <v>36.8</v>
      </c>
      <c r="H328" s="18">
        <f t="shared" si="30"/>
        <v>36.8</v>
      </c>
      <c r="I328" s="18">
        <f t="shared" si="31"/>
        <v>38.0424424771479</v>
      </c>
      <c r="J328" s="18">
        <f t="shared" si="32"/>
        <v>37.3685683125637</v>
      </c>
      <c r="L328" s="19">
        <f t="shared" si="33"/>
        <v>0.673874164584205</v>
      </c>
      <c r="M328" s="19">
        <f t="shared" si="34"/>
        <v>1.10047445261012</v>
      </c>
      <c r="N328" s="20">
        <f t="shared" si="35"/>
        <v>-0.426600288025918</v>
      </c>
    </row>
    <row r="329" spans="2:14">
      <c r="B329" s="2">
        <v>42913</v>
      </c>
      <c r="C329" s="3">
        <v>38.5</v>
      </c>
      <c r="D329" s="3">
        <v>38.5</v>
      </c>
      <c r="E329" s="3">
        <v>37.1</v>
      </c>
      <c r="F329" s="4">
        <v>37.15</v>
      </c>
      <c r="H329" s="18">
        <f t="shared" si="30"/>
        <v>37.475</v>
      </c>
      <c r="I329" s="18">
        <f t="shared" si="31"/>
        <v>38.2683411093566</v>
      </c>
      <c r="J329" s="18">
        <f t="shared" si="32"/>
        <v>37.4140537775688</v>
      </c>
      <c r="L329" s="19">
        <f t="shared" si="33"/>
        <v>0.854287331787816</v>
      </c>
      <c r="M329" s="19">
        <f t="shared" si="34"/>
        <v>1.2071245246166</v>
      </c>
      <c r="N329" s="20">
        <f t="shared" si="35"/>
        <v>-0.352837192828786</v>
      </c>
    </row>
    <row r="330" spans="2:14">
      <c r="B330" s="2">
        <v>42912</v>
      </c>
      <c r="C330" s="3">
        <v>38.45</v>
      </c>
      <c r="D330" s="3">
        <v>38.65</v>
      </c>
      <c r="E330" s="3">
        <v>38</v>
      </c>
      <c r="F330" s="4">
        <v>38.3</v>
      </c>
      <c r="H330" s="18">
        <f t="shared" si="30"/>
        <v>38.3125</v>
      </c>
      <c r="I330" s="18">
        <f t="shared" si="31"/>
        <v>38.4125849474215</v>
      </c>
      <c r="J330" s="18">
        <f t="shared" si="32"/>
        <v>37.4091780797743</v>
      </c>
      <c r="L330" s="19">
        <f t="shared" si="33"/>
        <v>1.00340686764716</v>
      </c>
      <c r="M330" s="19">
        <f t="shared" si="34"/>
        <v>1.2953338228238</v>
      </c>
      <c r="N330" s="20">
        <f t="shared" si="35"/>
        <v>-0.291926955176641</v>
      </c>
    </row>
    <row r="331" spans="2:14">
      <c r="B331" s="2">
        <v>42909</v>
      </c>
      <c r="C331" s="3">
        <v>38.4</v>
      </c>
      <c r="D331" s="3">
        <v>39.35</v>
      </c>
      <c r="E331" s="3">
        <v>38.2</v>
      </c>
      <c r="F331" s="4">
        <v>38.2</v>
      </c>
      <c r="H331" s="18">
        <f t="shared" si="30"/>
        <v>38.4875</v>
      </c>
      <c r="I331" s="18">
        <f t="shared" si="31"/>
        <v>38.430782210589</v>
      </c>
      <c r="J331" s="18">
        <f t="shared" si="32"/>
        <v>37.3369123261563</v>
      </c>
      <c r="L331" s="19">
        <f t="shared" si="33"/>
        <v>1.09386988443276</v>
      </c>
      <c r="M331" s="19">
        <f t="shared" si="34"/>
        <v>1.36831556161796</v>
      </c>
      <c r="N331" s="20">
        <f t="shared" si="35"/>
        <v>-0.274445677185203</v>
      </c>
    </row>
    <row r="332" spans="2:14">
      <c r="B332" s="2">
        <v>42908</v>
      </c>
      <c r="C332" s="3">
        <v>39</v>
      </c>
      <c r="D332" s="3">
        <v>39.05</v>
      </c>
      <c r="E332" s="3">
        <v>38</v>
      </c>
      <c r="F332" s="4">
        <v>38.3</v>
      </c>
      <c r="H332" s="18">
        <f t="shared" si="30"/>
        <v>38.4125</v>
      </c>
      <c r="I332" s="18">
        <f t="shared" si="31"/>
        <v>38.4204698852416</v>
      </c>
      <c r="J332" s="18">
        <f t="shared" si="32"/>
        <v>37.2448653122488</v>
      </c>
      <c r="L332" s="19">
        <f t="shared" si="33"/>
        <v>1.1756045729928</v>
      </c>
      <c r="M332" s="19">
        <f t="shared" si="34"/>
        <v>1.43692698091426</v>
      </c>
      <c r="N332" s="20">
        <f t="shared" si="35"/>
        <v>-0.261322407921464</v>
      </c>
    </row>
    <row r="333" spans="2:14">
      <c r="B333" s="2">
        <v>42907</v>
      </c>
      <c r="C333" s="3">
        <v>39.3</v>
      </c>
      <c r="D333" s="3">
        <v>39.7</v>
      </c>
      <c r="E333" s="3">
        <v>38.5</v>
      </c>
      <c r="F333" s="4">
        <v>39</v>
      </c>
      <c r="H333" s="18">
        <f t="shared" si="30"/>
        <v>39.05</v>
      </c>
      <c r="I333" s="18">
        <f t="shared" si="31"/>
        <v>38.4219189552855</v>
      </c>
      <c r="J333" s="18">
        <f t="shared" si="32"/>
        <v>37.1514545372287</v>
      </c>
      <c r="L333" s="19">
        <f t="shared" si="33"/>
        <v>1.27046441805681</v>
      </c>
      <c r="M333" s="19">
        <f t="shared" si="34"/>
        <v>1.50225758289463</v>
      </c>
      <c r="N333" s="20">
        <f t="shared" si="35"/>
        <v>-0.231793164837815</v>
      </c>
    </row>
    <row r="334" spans="2:14">
      <c r="B334" s="2">
        <v>42906</v>
      </c>
      <c r="C334" s="3">
        <v>38.8</v>
      </c>
      <c r="D334" s="3">
        <v>39.15</v>
      </c>
      <c r="E334" s="3">
        <v>38.45</v>
      </c>
      <c r="F334" s="4">
        <v>38.65</v>
      </c>
      <c r="H334" s="18">
        <f t="shared" si="30"/>
        <v>38.725</v>
      </c>
      <c r="I334" s="18">
        <f t="shared" si="31"/>
        <v>38.307722401701</v>
      </c>
      <c r="J334" s="18">
        <f t="shared" si="32"/>
        <v>36.999570900207</v>
      </c>
      <c r="L334" s="19">
        <f t="shared" si="33"/>
        <v>1.30815150149406</v>
      </c>
      <c r="M334" s="19">
        <f t="shared" si="34"/>
        <v>1.56020587410408</v>
      </c>
      <c r="N334" s="20">
        <f t="shared" si="35"/>
        <v>-0.25205437261002</v>
      </c>
    </row>
    <row r="335" spans="2:14">
      <c r="B335" s="2">
        <v>42905</v>
      </c>
      <c r="C335" s="3">
        <v>38</v>
      </c>
      <c r="D335" s="3">
        <v>38.7</v>
      </c>
      <c r="E335" s="3">
        <v>37.9</v>
      </c>
      <c r="F335" s="4">
        <v>38.4</v>
      </c>
      <c r="H335" s="18">
        <f t="shared" si="30"/>
        <v>38.35</v>
      </c>
      <c r="I335" s="18">
        <f t="shared" si="31"/>
        <v>38.2318537474648</v>
      </c>
      <c r="J335" s="18">
        <f t="shared" si="32"/>
        <v>36.8615365722235</v>
      </c>
      <c r="L335" s="19">
        <f t="shared" si="33"/>
        <v>1.37031717524133</v>
      </c>
      <c r="M335" s="19">
        <f t="shared" si="34"/>
        <v>1.62321946725658</v>
      </c>
      <c r="N335" s="20">
        <f t="shared" si="35"/>
        <v>-0.252902292015259</v>
      </c>
    </row>
    <row r="336" spans="2:14">
      <c r="B336" s="2">
        <v>42902</v>
      </c>
      <c r="C336" s="3">
        <v>38.4</v>
      </c>
      <c r="D336" s="3">
        <v>38.7</v>
      </c>
      <c r="E336" s="3">
        <v>38</v>
      </c>
      <c r="F336" s="4">
        <v>38</v>
      </c>
      <c r="H336" s="18">
        <f t="shared" si="30"/>
        <v>38.175</v>
      </c>
      <c r="I336" s="18">
        <f t="shared" si="31"/>
        <v>38.2103726106403</v>
      </c>
      <c r="J336" s="18">
        <f t="shared" si="32"/>
        <v>36.7424594980014</v>
      </c>
      <c r="L336" s="19">
        <f t="shared" si="33"/>
        <v>1.46791311263887</v>
      </c>
      <c r="M336" s="19">
        <f t="shared" si="34"/>
        <v>1.6864450402604</v>
      </c>
      <c r="N336" s="20">
        <f t="shared" si="35"/>
        <v>-0.218531927621531</v>
      </c>
    </row>
    <row r="337" spans="2:14">
      <c r="B337" s="2">
        <v>42901</v>
      </c>
      <c r="C337" s="3">
        <v>37.7</v>
      </c>
      <c r="D337" s="3">
        <v>38.5</v>
      </c>
      <c r="E337" s="3">
        <v>37.5</v>
      </c>
      <c r="F337" s="4">
        <v>38.4</v>
      </c>
      <c r="H337" s="18">
        <f t="shared" si="30"/>
        <v>38.2</v>
      </c>
      <c r="I337" s="18">
        <f t="shared" si="31"/>
        <v>38.216803994393</v>
      </c>
      <c r="J337" s="18">
        <f t="shared" si="32"/>
        <v>36.6278562578415</v>
      </c>
      <c r="L337" s="19">
        <f t="shared" si="33"/>
        <v>1.58894773655153</v>
      </c>
      <c r="M337" s="19">
        <f t="shared" si="34"/>
        <v>1.74107802216578</v>
      </c>
      <c r="N337" s="20">
        <f t="shared" si="35"/>
        <v>-0.152130285614251</v>
      </c>
    </row>
    <row r="338" spans="2:14">
      <c r="B338" s="2">
        <v>42900</v>
      </c>
      <c r="C338" s="3">
        <v>39.3</v>
      </c>
      <c r="D338" s="3">
        <v>39.6</v>
      </c>
      <c r="E338" s="3">
        <v>37.5</v>
      </c>
      <c r="F338" s="4">
        <v>37.55</v>
      </c>
      <c r="H338" s="18">
        <f t="shared" si="30"/>
        <v>38.05</v>
      </c>
      <c r="I338" s="18">
        <f t="shared" si="31"/>
        <v>38.2198592661009</v>
      </c>
      <c r="J338" s="18">
        <f t="shared" si="32"/>
        <v>36.5020847584688</v>
      </c>
      <c r="L338" s="19">
        <f t="shared" si="33"/>
        <v>1.71777450763204</v>
      </c>
      <c r="M338" s="19">
        <f t="shared" si="34"/>
        <v>1.77911059356934</v>
      </c>
      <c r="N338" s="20">
        <f t="shared" si="35"/>
        <v>-0.0613360859373016</v>
      </c>
    </row>
    <row r="339" spans="2:14">
      <c r="B339" s="2">
        <v>42899</v>
      </c>
      <c r="C339" s="3">
        <v>40.25</v>
      </c>
      <c r="D339" s="3">
        <v>40.4</v>
      </c>
      <c r="E339" s="3">
        <v>39.3</v>
      </c>
      <c r="F339" s="4">
        <v>39.3</v>
      </c>
      <c r="H339" s="18">
        <f t="shared" si="30"/>
        <v>39.575</v>
      </c>
      <c r="I339" s="18">
        <f t="shared" si="31"/>
        <v>38.2507427690283</v>
      </c>
      <c r="J339" s="18">
        <f t="shared" si="32"/>
        <v>36.3782515391463</v>
      </c>
      <c r="L339" s="19">
        <f t="shared" si="33"/>
        <v>1.87249122988197</v>
      </c>
      <c r="M339" s="19">
        <f t="shared" si="34"/>
        <v>1.79444461505367</v>
      </c>
      <c r="N339" s="20">
        <f t="shared" si="35"/>
        <v>0.0780466148282957</v>
      </c>
    </row>
    <row r="340" spans="2:14">
      <c r="B340" s="2">
        <v>42898</v>
      </c>
      <c r="C340" s="3">
        <v>39</v>
      </c>
      <c r="D340" s="3">
        <v>40.4</v>
      </c>
      <c r="E340" s="3">
        <v>38.85</v>
      </c>
      <c r="F340" s="4">
        <v>40.15</v>
      </c>
      <c r="H340" s="18">
        <f t="shared" si="30"/>
        <v>39.8875</v>
      </c>
      <c r="I340" s="18">
        <f t="shared" si="31"/>
        <v>38.0099687270335</v>
      </c>
      <c r="J340" s="18">
        <f t="shared" si="32"/>
        <v>36.1225116622781</v>
      </c>
      <c r="L340" s="19">
        <f t="shared" si="33"/>
        <v>1.8874570647554</v>
      </c>
      <c r="M340" s="19">
        <f t="shared" si="34"/>
        <v>1.7749329613466</v>
      </c>
      <c r="N340" s="20">
        <f t="shared" si="35"/>
        <v>0.112524103408806</v>
      </c>
    </row>
    <row r="341" spans="2:14">
      <c r="B341" s="2">
        <v>42895</v>
      </c>
      <c r="C341" s="3">
        <v>38.95</v>
      </c>
      <c r="D341" s="3">
        <v>39.45</v>
      </c>
      <c r="E341" s="3">
        <v>38.8</v>
      </c>
      <c r="F341" s="4">
        <v>39.4</v>
      </c>
      <c r="H341" s="18">
        <f t="shared" si="30"/>
        <v>39.2625</v>
      </c>
      <c r="I341" s="18">
        <f t="shared" si="31"/>
        <v>37.6685994046759</v>
      </c>
      <c r="J341" s="18">
        <f t="shared" si="32"/>
        <v>35.8213125952603</v>
      </c>
      <c r="L341" s="19">
        <f t="shared" si="33"/>
        <v>1.84728680941561</v>
      </c>
      <c r="M341" s="19">
        <f t="shared" si="34"/>
        <v>1.7468019354944</v>
      </c>
      <c r="N341" s="20">
        <f t="shared" si="35"/>
        <v>0.100484873921212</v>
      </c>
    </row>
    <row r="342" spans="2:14">
      <c r="B342" s="2">
        <v>42894</v>
      </c>
      <c r="C342" s="3">
        <v>39</v>
      </c>
      <c r="D342" s="3">
        <v>39.15</v>
      </c>
      <c r="E342" s="3">
        <v>38.6</v>
      </c>
      <c r="F342" s="4">
        <v>38.7</v>
      </c>
      <c r="H342" s="18">
        <f t="shared" si="30"/>
        <v>38.7875</v>
      </c>
      <c r="I342" s="18">
        <f t="shared" si="31"/>
        <v>37.3787992964352</v>
      </c>
      <c r="J342" s="18">
        <f t="shared" si="32"/>
        <v>35.5460176028811</v>
      </c>
      <c r="L342" s="19">
        <f t="shared" si="33"/>
        <v>1.83278169355403</v>
      </c>
      <c r="M342" s="19">
        <f t="shared" si="34"/>
        <v>1.72168071701409</v>
      </c>
      <c r="N342" s="20">
        <f t="shared" si="35"/>
        <v>0.11110097653994</v>
      </c>
    </row>
    <row r="343" spans="2:14">
      <c r="B343" s="2">
        <v>42893</v>
      </c>
      <c r="C343" s="3">
        <v>38.35</v>
      </c>
      <c r="D343" s="3">
        <v>39.4</v>
      </c>
      <c r="E343" s="3">
        <v>37.95</v>
      </c>
      <c r="F343" s="4">
        <v>38.6</v>
      </c>
      <c r="H343" s="18">
        <f t="shared" si="30"/>
        <v>38.6375</v>
      </c>
      <c r="I343" s="18">
        <f t="shared" si="31"/>
        <v>37.122671895787</v>
      </c>
      <c r="J343" s="18">
        <f t="shared" si="32"/>
        <v>35.2866990111116</v>
      </c>
      <c r="L343" s="19">
        <f t="shared" si="33"/>
        <v>1.83597288467539</v>
      </c>
      <c r="M343" s="19">
        <f t="shared" si="34"/>
        <v>1.69390547287911</v>
      </c>
      <c r="N343" s="20">
        <f t="shared" si="35"/>
        <v>0.142067411796285</v>
      </c>
    </row>
    <row r="344" spans="2:14">
      <c r="B344" s="2">
        <v>42892</v>
      </c>
      <c r="C344" s="3">
        <v>38.5</v>
      </c>
      <c r="D344" s="3">
        <v>38.9</v>
      </c>
      <c r="E344" s="3">
        <v>38.15</v>
      </c>
      <c r="F344" s="4">
        <v>38.2</v>
      </c>
      <c r="H344" s="18">
        <f t="shared" si="30"/>
        <v>38.3625</v>
      </c>
      <c r="I344" s="18">
        <f t="shared" si="31"/>
        <v>36.8472486041119</v>
      </c>
      <c r="J344" s="18">
        <f t="shared" si="32"/>
        <v>35.0186349320005</v>
      </c>
      <c r="L344" s="19">
        <f t="shared" si="33"/>
        <v>1.82861367211137</v>
      </c>
      <c r="M344" s="19">
        <f t="shared" si="34"/>
        <v>1.65838861993004</v>
      </c>
      <c r="N344" s="20">
        <f t="shared" si="35"/>
        <v>0.170225052181338</v>
      </c>
    </row>
    <row r="345" spans="2:14">
      <c r="B345" s="2">
        <v>42891</v>
      </c>
      <c r="C345" s="3">
        <v>37.5</v>
      </c>
      <c r="D345" s="3">
        <v>38.1</v>
      </c>
      <c r="E345" s="3">
        <v>37</v>
      </c>
      <c r="F345" s="4">
        <v>38.1</v>
      </c>
      <c r="H345" s="18">
        <f t="shared" si="30"/>
        <v>37.825</v>
      </c>
      <c r="I345" s="18">
        <f t="shared" si="31"/>
        <v>36.5717483503141</v>
      </c>
      <c r="J345" s="18">
        <f t="shared" si="32"/>
        <v>34.7511257265606</v>
      </c>
      <c r="L345" s="19">
        <f t="shared" si="33"/>
        <v>1.8206226237535</v>
      </c>
      <c r="M345" s="19">
        <f t="shared" si="34"/>
        <v>1.6158323568847</v>
      </c>
      <c r="N345" s="20">
        <f t="shared" si="35"/>
        <v>0.204790266868799</v>
      </c>
    </row>
    <row r="346" spans="2:14">
      <c r="B346" s="2">
        <v>42889</v>
      </c>
      <c r="C346" s="3">
        <v>37.5</v>
      </c>
      <c r="D346" s="3">
        <v>37.6</v>
      </c>
      <c r="E346" s="3">
        <v>36.6</v>
      </c>
      <c r="F346" s="4">
        <v>37.15</v>
      </c>
      <c r="H346" s="18">
        <f t="shared" si="30"/>
        <v>37.125</v>
      </c>
      <c r="I346" s="18">
        <f t="shared" si="31"/>
        <v>36.3438844140075</v>
      </c>
      <c r="J346" s="18">
        <f t="shared" si="32"/>
        <v>34.5052157846854</v>
      </c>
      <c r="L346" s="19">
        <f t="shared" si="33"/>
        <v>1.83866862932212</v>
      </c>
      <c r="M346" s="19">
        <f t="shared" si="34"/>
        <v>1.5646347901675</v>
      </c>
      <c r="N346" s="20">
        <f t="shared" si="35"/>
        <v>0.27403383915462</v>
      </c>
    </row>
    <row r="347" spans="2:14">
      <c r="B347" s="2">
        <v>42888</v>
      </c>
      <c r="C347" s="3">
        <v>38.5</v>
      </c>
      <c r="D347" s="3">
        <v>38.55</v>
      </c>
      <c r="E347" s="3">
        <v>37.45</v>
      </c>
      <c r="F347" s="4">
        <v>37.45</v>
      </c>
      <c r="H347" s="18">
        <f t="shared" si="30"/>
        <v>37.725</v>
      </c>
      <c r="I347" s="18">
        <f t="shared" si="31"/>
        <v>36.2018633983726</v>
      </c>
      <c r="J347" s="18">
        <f t="shared" si="32"/>
        <v>34.2956330474603</v>
      </c>
      <c r="L347" s="19">
        <f t="shared" si="33"/>
        <v>1.9062303509123</v>
      </c>
      <c r="M347" s="19">
        <f t="shared" si="34"/>
        <v>1.49612633037885</v>
      </c>
      <c r="N347" s="20">
        <f t="shared" si="35"/>
        <v>0.410104020533456</v>
      </c>
    </row>
    <row r="348" spans="2:14">
      <c r="B348" s="2">
        <v>42887</v>
      </c>
      <c r="C348" s="3">
        <v>38.55</v>
      </c>
      <c r="D348" s="3">
        <v>38.7</v>
      </c>
      <c r="E348" s="3">
        <v>37.8</v>
      </c>
      <c r="F348" s="4">
        <v>38.3</v>
      </c>
      <c r="H348" s="18">
        <f t="shared" si="30"/>
        <v>38.275</v>
      </c>
      <c r="I348" s="18">
        <f t="shared" si="31"/>
        <v>35.9249294708039</v>
      </c>
      <c r="J348" s="18">
        <f t="shared" si="32"/>
        <v>34.0212836912571</v>
      </c>
      <c r="L348" s="19">
        <f t="shared" si="33"/>
        <v>1.90364577954686</v>
      </c>
      <c r="M348" s="19">
        <f t="shared" si="34"/>
        <v>1.39360032524548</v>
      </c>
      <c r="N348" s="20">
        <f t="shared" si="35"/>
        <v>0.510045454301374</v>
      </c>
    </row>
    <row r="349" spans="2:14">
      <c r="B349" s="2">
        <v>42886</v>
      </c>
      <c r="C349" s="3">
        <v>38.55</v>
      </c>
      <c r="D349" s="3">
        <v>39.35</v>
      </c>
      <c r="E349" s="3">
        <v>38</v>
      </c>
      <c r="F349" s="4">
        <v>38.2</v>
      </c>
      <c r="H349" s="18">
        <f t="shared" si="30"/>
        <v>38.4375</v>
      </c>
      <c r="I349" s="18">
        <f t="shared" si="31"/>
        <v>35.497643920041</v>
      </c>
      <c r="J349" s="18">
        <f t="shared" si="32"/>
        <v>33.6809863865576</v>
      </c>
      <c r="L349" s="19">
        <f t="shared" si="33"/>
        <v>1.81665753348337</v>
      </c>
      <c r="M349" s="19">
        <f t="shared" si="34"/>
        <v>1.26608896167014</v>
      </c>
      <c r="N349" s="20">
        <f t="shared" si="35"/>
        <v>0.550568571813233</v>
      </c>
    </row>
    <row r="350" spans="2:14">
      <c r="B350" s="2">
        <v>42881</v>
      </c>
      <c r="C350" s="3">
        <v>37.35</v>
      </c>
      <c r="D350" s="3">
        <v>38.4</v>
      </c>
      <c r="E350" s="3">
        <v>36.95</v>
      </c>
      <c r="F350" s="4">
        <v>38</v>
      </c>
      <c r="H350" s="18">
        <f t="shared" si="30"/>
        <v>37.8375</v>
      </c>
      <c r="I350" s="18">
        <f t="shared" si="31"/>
        <v>34.9631246327757</v>
      </c>
      <c r="J350" s="18">
        <f t="shared" si="32"/>
        <v>33.3004652974823</v>
      </c>
      <c r="L350" s="19">
        <f t="shared" si="33"/>
        <v>1.66265933529349</v>
      </c>
      <c r="M350" s="19">
        <f t="shared" si="34"/>
        <v>1.12844681871683</v>
      </c>
      <c r="N350" s="20">
        <f t="shared" si="35"/>
        <v>0.53421251657666</v>
      </c>
    </row>
    <row r="351" spans="2:14">
      <c r="B351" s="2">
        <v>42880</v>
      </c>
      <c r="C351" s="3">
        <v>37.45</v>
      </c>
      <c r="D351" s="3">
        <v>39.35</v>
      </c>
      <c r="E351" s="3">
        <v>36</v>
      </c>
      <c r="F351" s="3">
        <v>36.85</v>
      </c>
      <c r="H351" s="18">
        <f t="shared" si="30"/>
        <v>37.2625</v>
      </c>
      <c r="I351" s="18">
        <f t="shared" si="31"/>
        <v>34.4405109296441</v>
      </c>
      <c r="J351" s="18">
        <f t="shared" si="32"/>
        <v>32.9375025212808</v>
      </c>
      <c r="L351" s="19">
        <f t="shared" si="33"/>
        <v>1.50300840836323</v>
      </c>
      <c r="M351" s="19">
        <f t="shared" si="34"/>
        <v>0.994893689572666</v>
      </c>
      <c r="N351" s="20">
        <f t="shared" si="35"/>
        <v>0.508114718790563</v>
      </c>
    </row>
    <row r="352" spans="2:14">
      <c r="B352" s="2">
        <v>42879</v>
      </c>
      <c r="C352" s="3">
        <v>36</v>
      </c>
      <c r="D352" s="3">
        <v>36.85</v>
      </c>
      <c r="E352" s="3">
        <v>36</v>
      </c>
      <c r="F352" s="4">
        <v>36.85</v>
      </c>
      <c r="H352" s="18">
        <f t="shared" si="30"/>
        <v>36.6375</v>
      </c>
      <c r="I352" s="18">
        <f t="shared" si="31"/>
        <v>33.9274220077612</v>
      </c>
      <c r="J352" s="18">
        <f t="shared" si="32"/>
        <v>32.5915027229833</v>
      </c>
      <c r="L352" s="19">
        <f t="shared" si="33"/>
        <v>1.33591928477787</v>
      </c>
      <c r="M352" s="19">
        <f t="shared" si="34"/>
        <v>0.867865009875025</v>
      </c>
      <c r="N352" s="20">
        <f t="shared" si="35"/>
        <v>0.468054274902841</v>
      </c>
    </row>
    <row r="353" spans="2:14">
      <c r="B353" s="2">
        <v>42878</v>
      </c>
      <c r="C353" s="3">
        <v>36.1</v>
      </c>
      <c r="D353" s="3">
        <v>37.45</v>
      </c>
      <c r="E353" s="3">
        <v>35.95</v>
      </c>
      <c r="F353" s="3">
        <v>35.95</v>
      </c>
      <c r="H353" s="18">
        <f t="shared" si="30"/>
        <v>36.325</v>
      </c>
      <c r="I353" s="18">
        <f t="shared" si="31"/>
        <v>33.4346805546268</v>
      </c>
      <c r="J353" s="18">
        <f t="shared" si="32"/>
        <v>32.267822940822</v>
      </c>
      <c r="L353" s="19">
        <f t="shared" si="33"/>
        <v>1.16685761380486</v>
      </c>
      <c r="M353" s="19">
        <f t="shared" si="34"/>
        <v>0.750851441149315</v>
      </c>
      <c r="N353" s="20">
        <f t="shared" si="35"/>
        <v>0.41600617265555</v>
      </c>
    </row>
    <row r="354" spans="2:14">
      <c r="B354" s="2">
        <v>42877</v>
      </c>
      <c r="C354" s="3">
        <v>34.7</v>
      </c>
      <c r="D354" s="3">
        <v>36</v>
      </c>
      <c r="E354" s="3">
        <v>34.65</v>
      </c>
      <c r="F354" s="4">
        <v>35.95</v>
      </c>
      <c r="H354" s="18">
        <f t="shared" si="30"/>
        <v>35.6375</v>
      </c>
      <c r="I354" s="18">
        <f t="shared" si="31"/>
        <v>32.9091679281953</v>
      </c>
      <c r="J354" s="18">
        <f t="shared" si="32"/>
        <v>31.9432487760877</v>
      </c>
      <c r="L354" s="19">
        <f t="shared" si="33"/>
        <v>0.96591915210762</v>
      </c>
      <c r="M354" s="19">
        <f t="shared" si="34"/>
        <v>0.646849897985427</v>
      </c>
      <c r="N354" s="20">
        <f t="shared" si="35"/>
        <v>0.319069254122193</v>
      </c>
    </row>
    <row r="355" spans="2:14">
      <c r="B355" s="2">
        <v>42874</v>
      </c>
      <c r="C355" s="3">
        <v>33.9</v>
      </c>
      <c r="D355" s="3">
        <v>34.8</v>
      </c>
      <c r="E355" s="3">
        <v>33.55</v>
      </c>
      <c r="F355" s="4">
        <v>34.4</v>
      </c>
      <c r="H355" s="18">
        <f t="shared" si="30"/>
        <v>34.2875</v>
      </c>
      <c r="I355" s="18">
        <f t="shared" si="31"/>
        <v>32.4131075515036</v>
      </c>
      <c r="J355" s="18">
        <f t="shared" si="32"/>
        <v>31.6477086781747</v>
      </c>
      <c r="L355" s="19">
        <f t="shared" si="33"/>
        <v>0.765398873328845</v>
      </c>
      <c r="M355" s="19">
        <f t="shared" si="34"/>
        <v>0.567082584454879</v>
      </c>
      <c r="N355" s="20">
        <f t="shared" si="35"/>
        <v>0.198316288873966</v>
      </c>
    </row>
    <row r="356" spans="2:14">
      <c r="B356" s="2">
        <v>42873</v>
      </c>
      <c r="C356" s="3">
        <v>32.95</v>
      </c>
      <c r="D356" s="3">
        <v>34.35</v>
      </c>
      <c r="E356" s="3">
        <v>32.5</v>
      </c>
      <c r="F356" s="4">
        <v>33.55</v>
      </c>
      <c r="H356" s="18">
        <f t="shared" si="30"/>
        <v>33.4875</v>
      </c>
      <c r="I356" s="18">
        <f t="shared" si="31"/>
        <v>32.0723089245042</v>
      </c>
      <c r="J356" s="18">
        <f t="shared" si="32"/>
        <v>31.4365253724287</v>
      </c>
      <c r="L356" s="19">
        <f t="shared" si="33"/>
        <v>0.63578355207552</v>
      </c>
      <c r="M356" s="19">
        <f t="shared" si="34"/>
        <v>0.517503512236387</v>
      </c>
      <c r="N356" s="20">
        <f t="shared" si="35"/>
        <v>0.118280039839132</v>
      </c>
    </row>
    <row r="357" spans="2:14">
      <c r="B357" s="2">
        <v>42872</v>
      </c>
      <c r="C357" s="3">
        <v>32.1</v>
      </c>
      <c r="D357" s="3">
        <v>33.45</v>
      </c>
      <c r="E357" s="3">
        <v>31.85</v>
      </c>
      <c r="F357" s="4">
        <v>33.4</v>
      </c>
      <c r="H357" s="18">
        <f t="shared" si="30"/>
        <v>33.025</v>
      </c>
      <c r="I357" s="18">
        <f t="shared" si="31"/>
        <v>31.8150014562323</v>
      </c>
      <c r="J357" s="18">
        <f t="shared" si="32"/>
        <v>31.272447402223</v>
      </c>
      <c r="L357" s="19">
        <f t="shared" si="33"/>
        <v>0.542554054009269</v>
      </c>
      <c r="M357" s="19">
        <f t="shared" si="34"/>
        <v>0.487933502276604</v>
      </c>
      <c r="N357" s="20">
        <f t="shared" si="35"/>
        <v>0.054620551732665</v>
      </c>
    </row>
    <row r="358" spans="2:14">
      <c r="B358" s="2">
        <v>42871</v>
      </c>
      <c r="C358" s="3">
        <v>32.5</v>
      </c>
      <c r="D358" s="3">
        <v>32.6</v>
      </c>
      <c r="E358" s="3">
        <v>31.6</v>
      </c>
      <c r="F358" s="4">
        <v>32.05</v>
      </c>
      <c r="H358" s="18">
        <f t="shared" si="30"/>
        <v>32.075</v>
      </c>
      <c r="I358" s="18">
        <f t="shared" si="31"/>
        <v>31.5950017210018</v>
      </c>
      <c r="J358" s="18">
        <f t="shared" si="32"/>
        <v>31.1322431944009</v>
      </c>
      <c r="L358" s="19">
        <f t="shared" si="33"/>
        <v>0.462758526600933</v>
      </c>
      <c r="M358" s="19">
        <f t="shared" si="34"/>
        <v>0.474278364343438</v>
      </c>
      <c r="N358" s="20">
        <f t="shared" si="35"/>
        <v>-0.0115198377425051</v>
      </c>
    </row>
    <row r="359" spans="2:14">
      <c r="B359" s="2">
        <v>42870</v>
      </c>
      <c r="C359" s="3">
        <v>31.85</v>
      </c>
      <c r="D359" s="3">
        <v>32.3</v>
      </c>
      <c r="E359" s="3">
        <v>31.55</v>
      </c>
      <c r="F359" s="4">
        <v>32.3</v>
      </c>
      <c r="H359" s="18">
        <f t="shared" si="30"/>
        <v>32.1125</v>
      </c>
      <c r="I359" s="18">
        <f t="shared" si="31"/>
        <v>31.5077293066385</v>
      </c>
      <c r="J359" s="18">
        <f t="shared" si="32"/>
        <v>31.0568226499529</v>
      </c>
      <c r="L359" s="19">
        <f t="shared" si="33"/>
        <v>0.450906656685554</v>
      </c>
      <c r="M359" s="19">
        <f t="shared" si="34"/>
        <v>0.477158323779064</v>
      </c>
      <c r="N359" s="20">
        <f t="shared" si="35"/>
        <v>-0.0262516670935103</v>
      </c>
    </row>
    <row r="360" spans="2:14">
      <c r="B360" s="2">
        <v>42867</v>
      </c>
      <c r="C360" s="3">
        <v>31.7</v>
      </c>
      <c r="D360" s="3">
        <v>31.95</v>
      </c>
      <c r="E360" s="3">
        <v>31.3</v>
      </c>
      <c r="F360" s="4">
        <v>31.6</v>
      </c>
      <c r="H360" s="18">
        <f t="shared" si="30"/>
        <v>31.6125</v>
      </c>
      <c r="I360" s="18">
        <f t="shared" si="31"/>
        <v>31.3977709987546</v>
      </c>
      <c r="J360" s="18">
        <f t="shared" si="32"/>
        <v>30.9723684619492</v>
      </c>
      <c r="L360" s="19">
        <f t="shared" si="33"/>
        <v>0.425402536805407</v>
      </c>
      <c r="M360" s="19">
        <f t="shared" si="34"/>
        <v>0.483721240552442</v>
      </c>
      <c r="N360" s="20">
        <f t="shared" si="35"/>
        <v>-0.0583187037470344</v>
      </c>
    </row>
    <row r="361" spans="2:14">
      <c r="B361" s="2">
        <v>42866</v>
      </c>
      <c r="C361" s="3">
        <v>31.45</v>
      </c>
      <c r="D361" s="3">
        <v>31.9</v>
      </c>
      <c r="E361" s="3">
        <v>31.15</v>
      </c>
      <c r="F361" s="4">
        <v>31.7</v>
      </c>
      <c r="H361" s="18">
        <f t="shared" si="30"/>
        <v>31.6125</v>
      </c>
      <c r="I361" s="18">
        <f t="shared" si="31"/>
        <v>31.3587293621645</v>
      </c>
      <c r="J361" s="18">
        <f t="shared" si="32"/>
        <v>30.9211579389051</v>
      </c>
      <c r="L361" s="19">
        <f t="shared" si="33"/>
        <v>0.437571423259396</v>
      </c>
      <c r="M361" s="19">
        <f t="shared" si="34"/>
        <v>0.4983009164892</v>
      </c>
      <c r="N361" s="20">
        <f t="shared" si="35"/>
        <v>-0.0607294932298045</v>
      </c>
    </row>
    <row r="362" spans="2:14">
      <c r="B362" s="2">
        <v>42865</v>
      </c>
      <c r="C362" s="3">
        <v>31</v>
      </c>
      <c r="D362" s="3">
        <v>31.6</v>
      </c>
      <c r="E362" s="3">
        <v>30.8</v>
      </c>
      <c r="F362" s="4">
        <v>31.45</v>
      </c>
      <c r="H362" s="18">
        <f t="shared" si="30"/>
        <v>31.325</v>
      </c>
      <c r="I362" s="18">
        <f t="shared" si="31"/>
        <v>31.3125892461944</v>
      </c>
      <c r="J362" s="18">
        <f t="shared" si="32"/>
        <v>30.8658505740175</v>
      </c>
      <c r="L362" s="19">
        <f t="shared" si="33"/>
        <v>0.446738672176899</v>
      </c>
      <c r="M362" s="19">
        <f t="shared" si="34"/>
        <v>0.513483289796651</v>
      </c>
      <c r="N362" s="20">
        <f t="shared" si="35"/>
        <v>-0.0667446176197525</v>
      </c>
    </row>
    <row r="363" spans="2:14">
      <c r="B363" s="2">
        <v>42864</v>
      </c>
      <c r="C363" s="3">
        <v>31.85</v>
      </c>
      <c r="D363" s="3">
        <v>32.15</v>
      </c>
      <c r="E363" s="3">
        <v>30.6</v>
      </c>
      <c r="F363" s="4">
        <v>30.65</v>
      </c>
      <c r="H363" s="18">
        <f t="shared" si="30"/>
        <v>31.0125</v>
      </c>
      <c r="I363" s="18">
        <f t="shared" si="31"/>
        <v>31.3103327455025</v>
      </c>
      <c r="J363" s="18">
        <f t="shared" si="32"/>
        <v>30.8291186199389</v>
      </c>
      <c r="L363" s="19">
        <f t="shared" si="33"/>
        <v>0.481214125563572</v>
      </c>
      <c r="M363" s="19">
        <f t="shared" si="34"/>
        <v>0.53016944420159</v>
      </c>
      <c r="N363" s="20">
        <f t="shared" si="35"/>
        <v>-0.0489553186380179</v>
      </c>
    </row>
    <row r="364" spans="2:14">
      <c r="B364" s="2">
        <v>42863</v>
      </c>
      <c r="C364" s="3">
        <v>32</v>
      </c>
      <c r="D364" s="3">
        <v>32.45</v>
      </c>
      <c r="E364" s="3">
        <v>31.7</v>
      </c>
      <c r="F364" s="4">
        <v>31.85</v>
      </c>
      <c r="H364" s="18">
        <f t="shared" si="30"/>
        <v>31.9625</v>
      </c>
      <c r="I364" s="18">
        <f t="shared" si="31"/>
        <v>31.3644841537757</v>
      </c>
      <c r="J364" s="18">
        <f t="shared" si="32"/>
        <v>30.814448109534</v>
      </c>
      <c r="L364" s="19">
        <f t="shared" si="33"/>
        <v>0.550036044241637</v>
      </c>
      <c r="M364" s="19">
        <f t="shared" si="34"/>
        <v>0.542408273861094</v>
      </c>
      <c r="N364" s="20">
        <f t="shared" si="35"/>
        <v>0.00762777038054252</v>
      </c>
    </row>
    <row r="365" spans="2:14">
      <c r="B365" s="2">
        <v>42860</v>
      </c>
      <c r="C365" s="3">
        <v>31.55</v>
      </c>
      <c r="D365" s="3">
        <v>32.2</v>
      </c>
      <c r="E365" s="3">
        <v>31.55</v>
      </c>
      <c r="F365" s="4">
        <v>31.75</v>
      </c>
      <c r="H365" s="18">
        <f t="shared" si="30"/>
        <v>31.8125</v>
      </c>
      <c r="I365" s="18">
        <f t="shared" si="31"/>
        <v>31.2557539999167</v>
      </c>
      <c r="J365" s="18">
        <f t="shared" si="32"/>
        <v>30.7226039582967</v>
      </c>
      <c r="L365" s="19">
        <f t="shared" si="33"/>
        <v>0.533150041619944</v>
      </c>
      <c r="M365" s="19">
        <f t="shared" si="34"/>
        <v>0.540501331265958</v>
      </c>
      <c r="N365" s="20">
        <f t="shared" si="35"/>
        <v>-0.0073512896460145</v>
      </c>
    </row>
    <row r="366" spans="2:14">
      <c r="B366" s="2">
        <v>42859</v>
      </c>
      <c r="C366" s="3">
        <v>32</v>
      </c>
      <c r="D366" s="3">
        <v>32</v>
      </c>
      <c r="E366" s="3">
        <v>31.4</v>
      </c>
      <c r="F366" s="4">
        <v>31.55</v>
      </c>
      <c r="H366" s="18">
        <f t="shared" si="30"/>
        <v>31.625</v>
      </c>
      <c r="I366" s="18">
        <f t="shared" si="31"/>
        <v>31.154527454447</v>
      </c>
      <c r="J366" s="18">
        <f t="shared" si="32"/>
        <v>30.6354122749605</v>
      </c>
      <c r="L366" s="19">
        <f t="shared" si="33"/>
        <v>0.519115179486512</v>
      </c>
      <c r="M366" s="19">
        <f t="shared" si="34"/>
        <v>0.542339153677462</v>
      </c>
      <c r="N366" s="20">
        <f t="shared" si="35"/>
        <v>-0.02322397419095</v>
      </c>
    </row>
    <row r="367" spans="2:14">
      <c r="B367" s="2">
        <v>42858</v>
      </c>
      <c r="C367" s="3">
        <v>31.8</v>
      </c>
      <c r="D367" s="3">
        <v>32.2</v>
      </c>
      <c r="E367" s="3">
        <v>31.6</v>
      </c>
      <c r="F367" s="4">
        <v>31.85</v>
      </c>
      <c r="H367" s="18">
        <f t="shared" si="30"/>
        <v>31.875</v>
      </c>
      <c r="I367" s="18">
        <f t="shared" si="31"/>
        <v>31.0689869916192</v>
      </c>
      <c r="J367" s="18">
        <f t="shared" si="32"/>
        <v>30.5562452569573</v>
      </c>
      <c r="L367" s="19">
        <f t="shared" si="33"/>
        <v>0.512741734661851</v>
      </c>
      <c r="M367" s="19">
        <f t="shared" si="34"/>
        <v>0.5481451472252</v>
      </c>
      <c r="N367" s="20">
        <f t="shared" si="35"/>
        <v>-0.0354034125633481</v>
      </c>
    </row>
    <row r="368" spans="2:14">
      <c r="B368" s="2">
        <v>42857</v>
      </c>
      <c r="C368" s="3">
        <v>31.4</v>
      </c>
      <c r="D368" s="3">
        <v>32.2</v>
      </c>
      <c r="E368" s="3">
        <v>30.9</v>
      </c>
      <c r="F368" s="4">
        <v>31.8</v>
      </c>
      <c r="H368" s="18">
        <f t="shared" si="30"/>
        <v>31.675</v>
      </c>
      <c r="I368" s="18">
        <f t="shared" si="31"/>
        <v>30.9224391719136</v>
      </c>
      <c r="J368" s="18">
        <f t="shared" si="32"/>
        <v>30.4507448775139</v>
      </c>
      <c r="L368" s="19">
        <f t="shared" si="33"/>
        <v>0.471694294399661</v>
      </c>
      <c r="M368" s="19">
        <f t="shared" si="34"/>
        <v>0.556996000366037</v>
      </c>
      <c r="N368" s="20">
        <f t="shared" si="35"/>
        <v>-0.0853017059663752</v>
      </c>
    </row>
    <row r="369" spans="2:14">
      <c r="B369" s="2">
        <v>42853</v>
      </c>
      <c r="C369" s="3">
        <v>32.3</v>
      </c>
      <c r="D369" s="3">
        <v>32.3</v>
      </c>
      <c r="E369" s="3">
        <v>31.25</v>
      </c>
      <c r="F369" s="3">
        <v>31.25</v>
      </c>
      <c r="H369" s="18">
        <f t="shared" si="30"/>
        <v>31.5125</v>
      </c>
      <c r="I369" s="18">
        <f t="shared" si="31"/>
        <v>30.7856099304433</v>
      </c>
      <c r="J369" s="18">
        <f t="shared" si="32"/>
        <v>30.352804467715</v>
      </c>
      <c r="L369" s="19">
        <f t="shared" si="33"/>
        <v>0.432805462728286</v>
      </c>
      <c r="M369" s="19">
        <f t="shared" si="34"/>
        <v>0.57832142685763</v>
      </c>
      <c r="N369" s="20">
        <f t="shared" si="35"/>
        <v>-0.145515964129344</v>
      </c>
    </row>
    <row r="370" spans="2:14">
      <c r="B370" s="2">
        <v>42852</v>
      </c>
      <c r="C370" s="3">
        <v>30.75</v>
      </c>
      <c r="D370" s="3">
        <v>31.25</v>
      </c>
      <c r="E370" s="3">
        <v>30.5</v>
      </c>
      <c r="F370" s="4">
        <v>31.25</v>
      </c>
      <c r="H370" s="18">
        <f t="shared" si="30"/>
        <v>31.0625</v>
      </c>
      <c r="I370" s="18">
        <f t="shared" si="31"/>
        <v>30.6534480996148</v>
      </c>
      <c r="J370" s="18">
        <f t="shared" si="32"/>
        <v>30.2600288251322</v>
      </c>
      <c r="L370" s="19">
        <f t="shared" si="33"/>
        <v>0.393419274482593</v>
      </c>
      <c r="M370" s="19">
        <f t="shared" si="34"/>
        <v>0.614700417889966</v>
      </c>
      <c r="N370" s="20">
        <f t="shared" si="35"/>
        <v>-0.221281143407374</v>
      </c>
    </row>
    <row r="371" spans="2:14">
      <c r="B371" s="2">
        <v>42851</v>
      </c>
      <c r="C371" s="3">
        <v>30.35</v>
      </c>
      <c r="D371" s="3">
        <v>30.65</v>
      </c>
      <c r="E371" s="3">
        <v>30.3</v>
      </c>
      <c r="F371" s="4">
        <v>30.4</v>
      </c>
      <c r="H371" s="18">
        <f t="shared" si="30"/>
        <v>30.4375</v>
      </c>
      <c r="I371" s="18">
        <f t="shared" si="31"/>
        <v>30.5790750268175</v>
      </c>
      <c r="J371" s="18">
        <f t="shared" si="32"/>
        <v>30.1958311311428</v>
      </c>
      <c r="L371" s="19">
        <f t="shared" si="33"/>
        <v>0.38324389567471</v>
      </c>
      <c r="M371" s="19">
        <f t="shared" si="34"/>
        <v>0.67002070374181</v>
      </c>
      <c r="N371" s="20">
        <f t="shared" si="35"/>
        <v>-0.2867768080671</v>
      </c>
    </row>
    <row r="372" spans="2:14">
      <c r="B372" s="2">
        <v>42850</v>
      </c>
      <c r="C372" s="3">
        <v>30.35</v>
      </c>
      <c r="D372" s="3">
        <v>30.6</v>
      </c>
      <c r="E372" s="3">
        <v>30.35</v>
      </c>
      <c r="F372" s="4">
        <v>30.35</v>
      </c>
      <c r="H372" s="18">
        <f t="shared" si="30"/>
        <v>30.4125</v>
      </c>
      <c r="I372" s="18">
        <f t="shared" si="31"/>
        <v>30.6048159407843</v>
      </c>
      <c r="J372" s="18">
        <f t="shared" si="32"/>
        <v>30.1764976216342</v>
      </c>
      <c r="L372" s="19">
        <f t="shared" si="33"/>
        <v>0.428318319150105</v>
      </c>
      <c r="M372" s="19">
        <f t="shared" si="34"/>
        <v>0.741714905758585</v>
      </c>
      <c r="N372" s="20">
        <f t="shared" si="35"/>
        <v>-0.31339658660848</v>
      </c>
    </row>
    <row r="373" spans="2:14">
      <c r="B373" s="2">
        <v>42849</v>
      </c>
      <c r="C373" s="3">
        <v>30.7</v>
      </c>
      <c r="D373" s="3">
        <v>30.7</v>
      </c>
      <c r="E373" s="3">
        <v>30.25</v>
      </c>
      <c r="F373" s="4">
        <v>30.3</v>
      </c>
      <c r="H373" s="18">
        <f t="shared" si="30"/>
        <v>30.3875</v>
      </c>
      <c r="I373" s="18">
        <f t="shared" si="31"/>
        <v>30.6397824754724</v>
      </c>
      <c r="J373" s="18">
        <f t="shared" si="32"/>
        <v>30.1576174313649</v>
      </c>
      <c r="L373" s="19">
        <f t="shared" si="33"/>
        <v>0.482165044107425</v>
      </c>
      <c r="M373" s="19">
        <f t="shared" si="34"/>
        <v>0.820064052410705</v>
      </c>
      <c r="N373" s="20">
        <f t="shared" si="35"/>
        <v>-0.337899008303279</v>
      </c>
    </row>
    <row r="374" spans="2:14">
      <c r="B374" s="2">
        <v>42846</v>
      </c>
      <c r="C374" s="3">
        <v>30.3</v>
      </c>
      <c r="D374" s="3">
        <v>30.6</v>
      </c>
      <c r="E374" s="3">
        <v>30.3</v>
      </c>
      <c r="F374" s="4">
        <v>30.4</v>
      </c>
      <c r="H374" s="18">
        <f t="shared" si="30"/>
        <v>30.425</v>
      </c>
      <c r="I374" s="18">
        <f t="shared" si="31"/>
        <v>30.6856520164674</v>
      </c>
      <c r="J374" s="18">
        <f t="shared" si="32"/>
        <v>30.1392268258741</v>
      </c>
      <c r="L374" s="19">
        <f t="shared" si="33"/>
        <v>0.546425190593208</v>
      </c>
      <c r="M374" s="19">
        <f t="shared" si="34"/>
        <v>0.904538804486525</v>
      </c>
      <c r="N374" s="20">
        <f t="shared" si="35"/>
        <v>-0.358113613893317</v>
      </c>
    </row>
    <row r="375" spans="2:14">
      <c r="B375" s="2">
        <v>42845</v>
      </c>
      <c r="C375" s="3">
        <v>30.15</v>
      </c>
      <c r="D375" s="3">
        <v>30.8</v>
      </c>
      <c r="E375" s="3">
        <v>30</v>
      </c>
      <c r="F375" s="4">
        <v>30.15</v>
      </c>
      <c r="H375" s="18">
        <f t="shared" si="30"/>
        <v>30.275</v>
      </c>
      <c r="I375" s="18">
        <f t="shared" si="31"/>
        <v>30.7330432921887</v>
      </c>
      <c r="J375" s="18">
        <f t="shared" si="32"/>
        <v>30.1163649719441</v>
      </c>
      <c r="L375" s="19">
        <f t="shared" si="33"/>
        <v>0.616678320244613</v>
      </c>
      <c r="M375" s="19">
        <f t="shared" si="34"/>
        <v>0.994067207959854</v>
      </c>
      <c r="N375" s="20">
        <f t="shared" si="35"/>
        <v>-0.37738888771524</v>
      </c>
    </row>
    <row r="376" spans="2:14">
      <c r="B376" s="2">
        <v>42844</v>
      </c>
      <c r="C376" s="3">
        <v>30</v>
      </c>
      <c r="D376" s="3">
        <v>30.3</v>
      </c>
      <c r="E376" s="3">
        <v>29.9</v>
      </c>
      <c r="F376" s="4">
        <v>30.1</v>
      </c>
      <c r="H376" s="18">
        <f t="shared" si="30"/>
        <v>30.1</v>
      </c>
      <c r="I376" s="18">
        <f t="shared" si="31"/>
        <v>30.8163238907684</v>
      </c>
      <c r="J376" s="18">
        <f t="shared" si="32"/>
        <v>30.1036741696996</v>
      </c>
      <c r="L376" s="19">
        <f t="shared" si="33"/>
        <v>0.71264972106885</v>
      </c>
      <c r="M376" s="19">
        <f t="shared" si="34"/>
        <v>1.08841442988866</v>
      </c>
      <c r="N376" s="20">
        <f t="shared" si="35"/>
        <v>-0.375764708819814</v>
      </c>
    </row>
    <row r="377" spans="2:14">
      <c r="B377" s="2">
        <v>42843</v>
      </c>
      <c r="C377" s="3">
        <v>30.2</v>
      </c>
      <c r="D377" s="3">
        <v>30.8</v>
      </c>
      <c r="E377" s="3">
        <v>29.8</v>
      </c>
      <c r="F377" s="4">
        <v>30.3</v>
      </c>
      <c r="H377" s="18">
        <f t="shared" si="30"/>
        <v>30.3</v>
      </c>
      <c r="I377" s="18">
        <f t="shared" si="31"/>
        <v>30.9465645981809</v>
      </c>
      <c r="J377" s="18">
        <f t="shared" si="32"/>
        <v>30.1039681032756</v>
      </c>
      <c r="L377" s="19">
        <f t="shared" si="33"/>
        <v>0.842596494905326</v>
      </c>
      <c r="M377" s="19">
        <f t="shared" si="34"/>
        <v>1.18235560709362</v>
      </c>
      <c r="N377" s="20">
        <f t="shared" si="35"/>
        <v>-0.339759112188291</v>
      </c>
    </row>
    <row r="378" spans="2:14">
      <c r="B378" s="2">
        <v>42842</v>
      </c>
      <c r="C378" s="3">
        <v>30.8</v>
      </c>
      <c r="D378" s="3">
        <v>31.3</v>
      </c>
      <c r="E378" s="3">
        <v>29</v>
      </c>
      <c r="F378" s="4">
        <v>29.75</v>
      </c>
      <c r="H378" s="18">
        <f t="shared" si="30"/>
        <v>29.95</v>
      </c>
      <c r="I378" s="18">
        <f t="shared" si="31"/>
        <v>31.0641217978501</v>
      </c>
      <c r="J378" s="18">
        <f t="shared" si="32"/>
        <v>30.0882855515376</v>
      </c>
      <c r="L378" s="19">
        <f t="shared" si="33"/>
        <v>0.975836246312536</v>
      </c>
      <c r="M378" s="19">
        <f t="shared" si="34"/>
        <v>1.26729538514069</v>
      </c>
      <c r="N378" s="20">
        <f t="shared" si="35"/>
        <v>-0.291459138828154</v>
      </c>
    </row>
    <row r="379" spans="2:14">
      <c r="B379" s="2">
        <v>42839</v>
      </c>
      <c r="C379" s="3">
        <v>32</v>
      </c>
      <c r="D379" s="3">
        <v>32</v>
      </c>
      <c r="E379" s="3">
        <v>30.75</v>
      </c>
      <c r="F379" s="4">
        <v>30.8</v>
      </c>
      <c r="H379" s="18">
        <f t="shared" si="30"/>
        <v>31.0875</v>
      </c>
      <c r="I379" s="18">
        <f t="shared" si="31"/>
        <v>31.2666893974593</v>
      </c>
      <c r="J379" s="18">
        <f t="shared" si="32"/>
        <v>30.0993483956606</v>
      </c>
      <c r="L379" s="19">
        <f t="shared" si="33"/>
        <v>1.16734100179865</v>
      </c>
      <c r="M379" s="19">
        <f t="shared" si="34"/>
        <v>1.34016016984773</v>
      </c>
      <c r="N379" s="20">
        <f t="shared" si="35"/>
        <v>-0.172819168049082</v>
      </c>
    </row>
    <row r="380" spans="2:14">
      <c r="B380" s="2">
        <v>42838</v>
      </c>
      <c r="C380" s="3">
        <v>32.45</v>
      </c>
      <c r="D380" s="3">
        <v>32.55</v>
      </c>
      <c r="E380" s="3">
        <v>31.95</v>
      </c>
      <c r="F380" s="4">
        <v>32</v>
      </c>
      <c r="H380" s="18">
        <f t="shared" si="30"/>
        <v>32.125</v>
      </c>
      <c r="I380" s="18">
        <f t="shared" si="31"/>
        <v>31.2992692879064</v>
      </c>
      <c r="J380" s="18">
        <f t="shared" si="32"/>
        <v>30.0202962673135</v>
      </c>
      <c r="L380" s="19">
        <f t="shared" si="33"/>
        <v>1.27897302059294</v>
      </c>
      <c r="M380" s="19">
        <f t="shared" si="34"/>
        <v>1.38336496186</v>
      </c>
      <c r="N380" s="20">
        <f t="shared" si="35"/>
        <v>-0.104391941267063</v>
      </c>
    </row>
    <row r="381" spans="2:14">
      <c r="B381" s="2">
        <v>42837</v>
      </c>
      <c r="C381" s="3">
        <v>32.2</v>
      </c>
      <c r="D381" s="3">
        <v>32.9</v>
      </c>
      <c r="E381" s="3">
        <v>31.6</v>
      </c>
      <c r="F381" s="4">
        <v>32.4</v>
      </c>
      <c r="H381" s="18">
        <f t="shared" si="30"/>
        <v>32.325</v>
      </c>
      <c r="I381" s="18">
        <f t="shared" si="31"/>
        <v>31.1491364311621</v>
      </c>
      <c r="J381" s="18">
        <f t="shared" si="32"/>
        <v>29.8519199686985</v>
      </c>
      <c r="L381" s="19">
        <f t="shared" si="33"/>
        <v>1.29721646246357</v>
      </c>
      <c r="M381" s="19">
        <f t="shared" si="34"/>
        <v>1.40946294717676</v>
      </c>
      <c r="N381" s="20">
        <f t="shared" si="35"/>
        <v>-0.112246484713195</v>
      </c>
    </row>
    <row r="382" spans="2:14">
      <c r="B382" s="2">
        <v>42836</v>
      </c>
      <c r="C382" s="3">
        <v>32.1</v>
      </c>
      <c r="D382" s="3">
        <v>32.8</v>
      </c>
      <c r="E382" s="3">
        <v>31.5</v>
      </c>
      <c r="F382" s="4">
        <v>31.5</v>
      </c>
      <c r="H382" s="18">
        <f t="shared" si="30"/>
        <v>31.825</v>
      </c>
      <c r="I382" s="18">
        <f t="shared" si="31"/>
        <v>30.9353430550098</v>
      </c>
      <c r="J382" s="18">
        <f t="shared" si="32"/>
        <v>29.6540735661944</v>
      </c>
      <c r="L382" s="19">
        <f t="shared" si="33"/>
        <v>1.28126948881534</v>
      </c>
      <c r="M382" s="19">
        <f t="shared" si="34"/>
        <v>1.43752456835506</v>
      </c>
      <c r="N382" s="20">
        <f t="shared" si="35"/>
        <v>-0.156255079539723</v>
      </c>
    </row>
    <row r="383" spans="2:14">
      <c r="B383" s="2">
        <v>42835</v>
      </c>
      <c r="C383" s="3">
        <v>31</v>
      </c>
      <c r="D383" s="3">
        <v>32.4</v>
      </c>
      <c r="E383" s="3">
        <v>31</v>
      </c>
      <c r="F383" s="4">
        <v>32.2</v>
      </c>
      <c r="H383" s="18">
        <f t="shared" si="30"/>
        <v>31.95</v>
      </c>
      <c r="I383" s="18">
        <f t="shared" si="31"/>
        <v>30.7735872468297</v>
      </c>
      <c r="J383" s="18">
        <f t="shared" si="32"/>
        <v>29.48039945149</v>
      </c>
      <c r="L383" s="19">
        <f t="shared" si="33"/>
        <v>1.29318779533974</v>
      </c>
      <c r="M383" s="19">
        <f t="shared" si="34"/>
        <v>1.47658833823999</v>
      </c>
      <c r="N383" s="20">
        <f t="shared" si="35"/>
        <v>-0.18340054290025</v>
      </c>
    </row>
    <row r="384" spans="2:14">
      <c r="B384" s="2">
        <v>42832</v>
      </c>
      <c r="C384" s="3">
        <v>30.9</v>
      </c>
      <c r="D384" s="3">
        <v>31.2</v>
      </c>
      <c r="E384" s="3">
        <v>30.7</v>
      </c>
      <c r="F384" s="4">
        <v>31.2</v>
      </c>
      <c r="H384" s="18">
        <f t="shared" si="30"/>
        <v>31.075</v>
      </c>
      <c r="I384" s="18">
        <f t="shared" si="31"/>
        <v>30.5596940189806</v>
      </c>
      <c r="J384" s="18">
        <f t="shared" si="32"/>
        <v>29.2828314076092</v>
      </c>
      <c r="L384" s="19">
        <f t="shared" si="33"/>
        <v>1.27686261137141</v>
      </c>
      <c r="M384" s="19">
        <f t="shared" si="34"/>
        <v>1.52243847396506</v>
      </c>
      <c r="N384" s="20">
        <f t="shared" si="35"/>
        <v>-0.24557586259365</v>
      </c>
    </row>
    <row r="385" spans="2:14">
      <c r="B385" s="2">
        <v>42831</v>
      </c>
      <c r="C385" s="3">
        <v>30.8</v>
      </c>
      <c r="D385" s="3">
        <v>30.9</v>
      </c>
      <c r="E385" s="3">
        <v>30.55</v>
      </c>
      <c r="F385" s="4">
        <v>30.85</v>
      </c>
      <c r="H385" s="18">
        <f t="shared" si="30"/>
        <v>30.7875</v>
      </c>
      <c r="I385" s="18">
        <f t="shared" si="31"/>
        <v>30.4660020224316</v>
      </c>
      <c r="J385" s="18">
        <f t="shared" si="32"/>
        <v>29.1394579202179</v>
      </c>
      <c r="L385" s="19">
        <f t="shared" si="33"/>
        <v>1.32654410221369</v>
      </c>
      <c r="M385" s="19">
        <f t="shared" si="34"/>
        <v>1.58383243961347</v>
      </c>
      <c r="N385" s="20">
        <f t="shared" si="35"/>
        <v>-0.257288337399781</v>
      </c>
    </row>
    <row r="386" spans="2:14">
      <c r="B386" s="2">
        <v>42830</v>
      </c>
      <c r="C386" s="3">
        <v>30.9</v>
      </c>
      <c r="D386" s="3">
        <v>31.3</v>
      </c>
      <c r="E386" s="3">
        <v>30.8</v>
      </c>
      <c r="F386" s="4">
        <v>30.8</v>
      </c>
      <c r="H386" s="18">
        <f t="shared" si="30"/>
        <v>30.925</v>
      </c>
      <c r="I386" s="18">
        <f t="shared" si="31"/>
        <v>30.4075478446919</v>
      </c>
      <c r="J386" s="18">
        <f t="shared" si="32"/>
        <v>29.0076145538353</v>
      </c>
      <c r="L386" s="19">
        <f t="shared" si="33"/>
        <v>1.39993329085655</v>
      </c>
      <c r="M386" s="19">
        <f t="shared" si="34"/>
        <v>1.64815452396341</v>
      </c>
      <c r="N386" s="20">
        <f t="shared" si="35"/>
        <v>-0.248221233106866</v>
      </c>
    </row>
    <row r="387" spans="2:14">
      <c r="B387" s="2">
        <v>42825</v>
      </c>
      <c r="C387" s="3">
        <v>30.8</v>
      </c>
      <c r="D387" s="3">
        <v>31.25</v>
      </c>
      <c r="E387" s="3">
        <v>30.75</v>
      </c>
      <c r="F387" s="4">
        <v>30.9</v>
      </c>
      <c r="H387" s="18">
        <f t="shared" si="30"/>
        <v>30.95</v>
      </c>
      <c r="I387" s="18">
        <f t="shared" si="31"/>
        <v>30.3134656346359</v>
      </c>
      <c r="J387" s="18">
        <f t="shared" si="32"/>
        <v>28.8542237181422</v>
      </c>
      <c r="L387" s="19">
        <f t="shared" si="33"/>
        <v>1.4592419164937</v>
      </c>
      <c r="M387" s="19">
        <f t="shared" si="34"/>
        <v>1.71020983224013</v>
      </c>
      <c r="N387" s="20">
        <f t="shared" si="35"/>
        <v>-0.250967915746428</v>
      </c>
    </row>
    <row r="388" spans="2:14">
      <c r="B388" s="2">
        <v>42824</v>
      </c>
      <c r="C388" s="3">
        <v>31.15</v>
      </c>
      <c r="D388" s="3">
        <v>31.3</v>
      </c>
      <c r="E388" s="3">
        <v>30.5</v>
      </c>
      <c r="F388" s="4">
        <v>30.7</v>
      </c>
      <c r="H388" s="18">
        <f t="shared" si="30"/>
        <v>30.8</v>
      </c>
      <c r="I388" s="18">
        <f t="shared" si="31"/>
        <v>30.1977321136606</v>
      </c>
      <c r="J388" s="18">
        <f t="shared" si="32"/>
        <v>28.6865616155935</v>
      </c>
      <c r="L388" s="19">
        <f t="shared" si="33"/>
        <v>1.51117049806703</v>
      </c>
      <c r="M388" s="19">
        <f t="shared" si="34"/>
        <v>1.77295181117674</v>
      </c>
      <c r="N388" s="20">
        <f t="shared" si="35"/>
        <v>-0.261781313109707</v>
      </c>
    </row>
    <row r="389" spans="2:14">
      <c r="B389" s="2">
        <v>42823</v>
      </c>
      <c r="C389" s="3">
        <v>30.6</v>
      </c>
      <c r="D389" s="3">
        <v>31.15</v>
      </c>
      <c r="E389" s="3">
        <v>30.6</v>
      </c>
      <c r="F389" s="4">
        <v>30.95</v>
      </c>
      <c r="H389" s="18">
        <f t="shared" ref="H389:H430" si="36">(D389+E389+F389*2)/4</f>
        <v>30.9125</v>
      </c>
      <c r="I389" s="18">
        <f t="shared" ref="I389:I430" si="37">I390+(2/(1+12))*(H389-I390)</f>
        <v>30.0882288615989</v>
      </c>
      <c r="J389" s="18">
        <f t="shared" ref="J389:J430" si="38">J390+(2/(1+26))*(H389-J390)</f>
        <v>28.517486544841</v>
      </c>
      <c r="L389" s="19">
        <f t="shared" ref="L389:L430" si="39">I389-J389</f>
        <v>1.57074231675783</v>
      </c>
      <c r="M389" s="19">
        <f t="shared" ref="M389:M430" si="40">M390+(2/(1+9))*(L389-M390)</f>
        <v>1.83839713945416</v>
      </c>
      <c r="N389" s="20">
        <f t="shared" ref="N389:N430" si="41">L389-M389</f>
        <v>-0.267654822696332</v>
      </c>
    </row>
    <row r="390" spans="2:14">
      <c r="B390" s="2">
        <v>42822</v>
      </c>
      <c r="C390" s="3">
        <v>31.15</v>
      </c>
      <c r="D390" s="3">
        <v>31.45</v>
      </c>
      <c r="E390" s="3">
        <v>30.5</v>
      </c>
      <c r="F390" s="4">
        <v>30.6</v>
      </c>
      <c r="H390" s="18">
        <f t="shared" si="36"/>
        <v>30.7875</v>
      </c>
      <c r="I390" s="18">
        <f t="shared" si="37"/>
        <v>29.9383613818896</v>
      </c>
      <c r="J390" s="18">
        <f t="shared" si="38"/>
        <v>28.3258854684283</v>
      </c>
      <c r="L390" s="19">
        <f t="shared" si="39"/>
        <v>1.61247591346125</v>
      </c>
      <c r="M390" s="19">
        <f t="shared" si="40"/>
        <v>1.90531084512825</v>
      </c>
      <c r="N390" s="20">
        <f t="shared" si="41"/>
        <v>-0.292834931666995</v>
      </c>
    </row>
    <row r="391" spans="2:14">
      <c r="B391" s="2">
        <v>42821</v>
      </c>
      <c r="C391" s="3">
        <v>31.5</v>
      </c>
      <c r="D391" s="3">
        <v>32.7</v>
      </c>
      <c r="E391" s="3">
        <v>30.5</v>
      </c>
      <c r="F391" s="4">
        <v>31.15</v>
      </c>
      <c r="H391" s="18">
        <f t="shared" si="36"/>
        <v>31.375</v>
      </c>
      <c r="I391" s="18">
        <f t="shared" si="37"/>
        <v>29.7839725422331</v>
      </c>
      <c r="J391" s="18">
        <f t="shared" si="38"/>
        <v>28.1289563059026</v>
      </c>
      <c r="L391" s="19">
        <f t="shared" si="39"/>
        <v>1.65501623633055</v>
      </c>
      <c r="M391" s="19">
        <f t="shared" si="40"/>
        <v>1.978519578045</v>
      </c>
      <c r="N391" s="20">
        <f t="shared" si="41"/>
        <v>-0.32350334171445</v>
      </c>
    </row>
    <row r="392" spans="2:14">
      <c r="B392" s="2">
        <v>42818</v>
      </c>
      <c r="C392" s="3">
        <v>29.85</v>
      </c>
      <c r="D392" s="3">
        <v>32.1</v>
      </c>
      <c r="E392" s="3">
        <v>29.8</v>
      </c>
      <c r="F392" s="4">
        <v>31.8</v>
      </c>
      <c r="H392" s="18">
        <f t="shared" si="36"/>
        <v>31.375</v>
      </c>
      <c r="I392" s="18">
        <f t="shared" si="37"/>
        <v>29.4946948226391</v>
      </c>
      <c r="J392" s="18">
        <f t="shared" si="38"/>
        <v>27.8692728103748</v>
      </c>
      <c r="L392" s="19">
        <f t="shared" si="39"/>
        <v>1.62542201226436</v>
      </c>
      <c r="M392" s="19">
        <f t="shared" si="40"/>
        <v>2.05939541347361</v>
      </c>
      <c r="N392" s="20">
        <f t="shared" si="41"/>
        <v>-0.433973401209247</v>
      </c>
    </row>
    <row r="393" spans="2:14">
      <c r="B393" s="2">
        <v>42817</v>
      </c>
      <c r="C393" s="3">
        <v>29.4</v>
      </c>
      <c r="D393" s="3">
        <v>29.45</v>
      </c>
      <c r="E393" s="3">
        <v>29.3</v>
      </c>
      <c r="F393" s="4">
        <v>29.4</v>
      </c>
      <c r="H393" s="18">
        <f t="shared" si="36"/>
        <v>29.3875</v>
      </c>
      <c r="I393" s="18">
        <f t="shared" si="37"/>
        <v>29.1528211540281</v>
      </c>
      <c r="J393" s="18">
        <f t="shared" si="38"/>
        <v>27.5888146352048</v>
      </c>
      <c r="L393" s="19">
        <f t="shared" si="39"/>
        <v>1.56400651882332</v>
      </c>
      <c r="M393" s="19">
        <f t="shared" si="40"/>
        <v>2.16788876377592</v>
      </c>
      <c r="N393" s="20">
        <f t="shared" si="41"/>
        <v>-0.603882244952605</v>
      </c>
    </row>
    <row r="394" spans="2:14">
      <c r="B394" s="2">
        <v>42816</v>
      </c>
      <c r="C394" s="3">
        <v>29.2</v>
      </c>
      <c r="D394" s="3">
        <v>29.25</v>
      </c>
      <c r="E394" s="3">
        <v>29</v>
      </c>
      <c r="F394" s="4">
        <v>29.25</v>
      </c>
      <c r="H394" s="18">
        <f t="shared" si="36"/>
        <v>29.1875</v>
      </c>
      <c r="I394" s="18">
        <f t="shared" si="37"/>
        <v>29.1101522729423</v>
      </c>
      <c r="J394" s="18">
        <f t="shared" si="38"/>
        <v>27.4449198060211</v>
      </c>
      <c r="L394" s="19">
        <f t="shared" si="39"/>
        <v>1.66523246692113</v>
      </c>
      <c r="M394" s="19">
        <f t="shared" si="40"/>
        <v>2.31885932501407</v>
      </c>
      <c r="N394" s="20">
        <f t="shared" si="41"/>
        <v>-0.653626858092939</v>
      </c>
    </row>
    <row r="395" spans="2:14">
      <c r="B395" s="2">
        <v>42815</v>
      </c>
      <c r="C395" s="3">
        <v>29</v>
      </c>
      <c r="D395" s="3">
        <v>29.4</v>
      </c>
      <c r="E395" s="3">
        <v>29</v>
      </c>
      <c r="F395" s="4">
        <v>29.2</v>
      </c>
      <c r="H395" s="18">
        <f t="shared" si="36"/>
        <v>29.2</v>
      </c>
      <c r="I395" s="18">
        <f t="shared" si="37"/>
        <v>29.0960890498409</v>
      </c>
      <c r="J395" s="18">
        <f t="shared" si="38"/>
        <v>27.3055133905028</v>
      </c>
      <c r="L395" s="19">
        <f t="shared" si="39"/>
        <v>1.79057565933804</v>
      </c>
      <c r="M395" s="19">
        <f t="shared" si="40"/>
        <v>2.48226603953731</v>
      </c>
      <c r="N395" s="20">
        <f t="shared" si="41"/>
        <v>-0.691690380199272</v>
      </c>
    </row>
    <row r="396" spans="2:14">
      <c r="B396" s="2">
        <v>42814</v>
      </c>
      <c r="C396" s="3">
        <v>29</v>
      </c>
      <c r="D396" s="3">
        <v>29.2</v>
      </c>
      <c r="E396" s="3">
        <v>29</v>
      </c>
      <c r="F396" s="3">
        <v>29</v>
      </c>
      <c r="H396" s="18">
        <f t="shared" si="36"/>
        <v>29.05</v>
      </c>
      <c r="I396" s="18">
        <f t="shared" si="37"/>
        <v>29.0771961498119</v>
      </c>
      <c r="J396" s="18">
        <f t="shared" si="38"/>
        <v>27.1539544617431</v>
      </c>
      <c r="L396" s="19">
        <f t="shared" si="39"/>
        <v>1.92324168806888</v>
      </c>
      <c r="M396" s="19">
        <f t="shared" si="40"/>
        <v>2.65518863458712</v>
      </c>
      <c r="N396" s="20">
        <f t="shared" si="41"/>
        <v>-0.731946946518247</v>
      </c>
    </row>
    <row r="397" spans="2:14">
      <c r="B397" s="2">
        <v>42811</v>
      </c>
      <c r="C397" s="3">
        <v>29</v>
      </c>
      <c r="D397" s="3">
        <v>29.1</v>
      </c>
      <c r="E397" s="3">
        <v>28.5</v>
      </c>
      <c r="F397" s="4">
        <v>29</v>
      </c>
      <c r="H397" s="18">
        <f t="shared" si="36"/>
        <v>28.9</v>
      </c>
      <c r="I397" s="18">
        <f t="shared" si="37"/>
        <v>29.0821409043232</v>
      </c>
      <c r="J397" s="18">
        <f t="shared" si="38"/>
        <v>27.0022708186825</v>
      </c>
      <c r="L397" s="19">
        <f t="shared" si="39"/>
        <v>2.07987008564069</v>
      </c>
      <c r="M397" s="19">
        <f t="shared" si="40"/>
        <v>2.83817537121669</v>
      </c>
      <c r="N397" s="20">
        <f t="shared" si="41"/>
        <v>-0.758305285575994</v>
      </c>
    </row>
    <row r="398" spans="2:14">
      <c r="B398" s="2">
        <v>42810</v>
      </c>
      <c r="C398" s="3">
        <v>29.75</v>
      </c>
      <c r="D398" s="3">
        <v>29.8</v>
      </c>
      <c r="E398" s="3">
        <v>29.4</v>
      </c>
      <c r="F398" s="3">
        <v>29.5</v>
      </c>
      <c r="H398" s="18">
        <f t="shared" si="36"/>
        <v>29.55</v>
      </c>
      <c r="I398" s="18">
        <f t="shared" si="37"/>
        <v>29.115257432382</v>
      </c>
      <c r="J398" s="18">
        <f t="shared" si="38"/>
        <v>26.8504524841771</v>
      </c>
      <c r="L398" s="19">
        <f t="shared" si="39"/>
        <v>2.26480494820485</v>
      </c>
      <c r="M398" s="19">
        <f t="shared" si="40"/>
        <v>3.02775169261068</v>
      </c>
      <c r="N398" s="20">
        <f t="shared" si="41"/>
        <v>-0.76294674440583</v>
      </c>
    </row>
    <row r="399" spans="2:14">
      <c r="B399" s="2">
        <v>42809</v>
      </c>
      <c r="C399" s="3">
        <v>29.45</v>
      </c>
      <c r="D399" s="3">
        <v>29.6</v>
      </c>
      <c r="E399" s="3">
        <v>29.35</v>
      </c>
      <c r="F399" s="4">
        <v>29.5</v>
      </c>
      <c r="H399" s="18">
        <f t="shared" si="36"/>
        <v>29.4875</v>
      </c>
      <c r="I399" s="18">
        <f t="shared" si="37"/>
        <v>29.0362133291787</v>
      </c>
      <c r="J399" s="18">
        <f t="shared" si="38"/>
        <v>26.6344886829113</v>
      </c>
      <c r="L399" s="19">
        <f t="shared" si="39"/>
        <v>2.40172464626741</v>
      </c>
      <c r="M399" s="19">
        <f t="shared" si="40"/>
        <v>3.21848837871214</v>
      </c>
      <c r="N399" s="20">
        <f t="shared" si="41"/>
        <v>-0.816763732444735</v>
      </c>
    </row>
    <row r="400" spans="2:14">
      <c r="B400" s="2">
        <v>42808</v>
      </c>
      <c r="C400" s="3">
        <v>29</v>
      </c>
      <c r="D400" s="3">
        <v>29.75</v>
      </c>
      <c r="E400" s="3">
        <v>28.9</v>
      </c>
      <c r="F400" s="4">
        <v>29.35</v>
      </c>
      <c r="H400" s="18">
        <f t="shared" si="36"/>
        <v>29.3375</v>
      </c>
      <c r="I400" s="18">
        <f t="shared" si="37"/>
        <v>28.9541612072112</v>
      </c>
      <c r="J400" s="18">
        <f t="shared" si="38"/>
        <v>26.4062477775442</v>
      </c>
      <c r="L400" s="19">
        <f t="shared" si="39"/>
        <v>2.54791342966699</v>
      </c>
      <c r="M400" s="19">
        <f t="shared" si="40"/>
        <v>3.42267931182333</v>
      </c>
      <c r="N400" s="20">
        <f t="shared" si="41"/>
        <v>-0.874765882156331</v>
      </c>
    </row>
    <row r="401" spans="2:14">
      <c r="B401" s="2">
        <v>42807</v>
      </c>
      <c r="C401" s="3">
        <v>29.15</v>
      </c>
      <c r="D401" s="3">
        <v>29.15</v>
      </c>
      <c r="E401" s="3">
        <v>28.85</v>
      </c>
      <c r="F401" s="4">
        <v>28.9</v>
      </c>
      <c r="H401" s="18">
        <f t="shared" si="36"/>
        <v>28.95</v>
      </c>
      <c r="I401" s="18">
        <f t="shared" si="37"/>
        <v>28.8844632448859</v>
      </c>
      <c r="J401" s="18">
        <f t="shared" si="38"/>
        <v>26.1717475997477</v>
      </c>
      <c r="L401" s="19">
        <f t="shared" si="39"/>
        <v>2.71271564513822</v>
      </c>
      <c r="M401" s="19">
        <f t="shared" si="40"/>
        <v>3.64137078236241</v>
      </c>
      <c r="N401" s="20">
        <f t="shared" si="41"/>
        <v>-0.928655137224191</v>
      </c>
    </row>
    <row r="402" spans="2:14">
      <c r="B402" s="2">
        <v>42804</v>
      </c>
      <c r="C402" s="3">
        <v>29.3</v>
      </c>
      <c r="D402" s="3">
        <v>29.3</v>
      </c>
      <c r="E402" s="3">
        <v>28.85</v>
      </c>
      <c r="F402" s="3">
        <v>29.2</v>
      </c>
      <c r="H402" s="18">
        <f t="shared" si="36"/>
        <v>29.1375</v>
      </c>
      <c r="I402" s="18">
        <f t="shared" si="37"/>
        <v>28.8725474712288</v>
      </c>
      <c r="J402" s="18">
        <f t="shared" si="38"/>
        <v>25.9494874077275</v>
      </c>
      <c r="L402" s="19">
        <f t="shared" si="39"/>
        <v>2.9230600635013</v>
      </c>
      <c r="M402" s="19">
        <f t="shared" si="40"/>
        <v>3.87353456666846</v>
      </c>
      <c r="N402" s="20">
        <f t="shared" si="41"/>
        <v>-0.95047450316716</v>
      </c>
    </row>
    <row r="403" spans="2:14">
      <c r="B403" s="2">
        <v>42803</v>
      </c>
      <c r="C403" s="3">
        <v>29.3</v>
      </c>
      <c r="D403" s="3">
        <v>29.3</v>
      </c>
      <c r="E403" s="3">
        <v>29.05</v>
      </c>
      <c r="F403" s="4">
        <v>29.2</v>
      </c>
      <c r="H403" s="18">
        <f t="shared" si="36"/>
        <v>29.1875</v>
      </c>
      <c r="I403" s="18">
        <f t="shared" si="37"/>
        <v>28.8243742841795</v>
      </c>
      <c r="J403" s="18">
        <f t="shared" si="38"/>
        <v>25.6944464003457</v>
      </c>
      <c r="L403" s="19">
        <f t="shared" si="39"/>
        <v>3.12992788383379</v>
      </c>
      <c r="M403" s="19">
        <f t="shared" si="40"/>
        <v>4.11115319246025</v>
      </c>
      <c r="N403" s="20">
        <f t="shared" si="41"/>
        <v>-0.981225308626456</v>
      </c>
    </row>
    <row r="404" spans="2:14">
      <c r="B404" s="2">
        <v>42802</v>
      </c>
      <c r="C404" s="3">
        <v>29.4</v>
      </c>
      <c r="D404" s="3">
        <v>29.4</v>
      </c>
      <c r="E404" s="3">
        <v>29</v>
      </c>
      <c r="F404" s="4">
        <v>29.15</v>
      </c>
      <c r="H404" s="18">
        <f t="shared" si="36"/>
        <v>29.175</v>
      </c>
      <c r="I404" s="18">
        <f t="shared" si="37"/>
        <v>28.7583514267576</v>
      </c>
      <c r="J404" s="18">
        <f t="shared" si="38"/>
        <v>25.4150021123734</v>
      </c>
      <c r="L404" s="19">
        <f t="shared" si="39"/>
        <v>3.34334931438423</v>
      </c>
      <c r="M404" s="19">
        <f t="shared" si="40"/>
        <v>4.35645951961686</v>
      </c>
      <c r="N404" s="20">
        <f t="shared" si="41"/>
        <v>-1.01311020523263</v>
      </c>
    </row>
    <row r="405" spans="2:14">
      <c r="B405" s="2">
        <v>42801</v>
      </c>
      <c r="C405" s="3">
        <v>29</v>
      </c>
      <c r="D405" s="3">
        <v>29.3</v>
      </c>
      <c r="E405" s="3">
        <v>28.95</v>
      </c>
      <c r="F405" s="4">
        <v>29.3</v>
      </c>
      <c r="H405" s="18">
        <f t="shared" si="36"/>
        <v>29.2125</v>
      </c>
      <c r="I405" s="18">
        <f t="shared" si="37"/>
        <v>28.6825971407135</v>
      </c>
      <c r="J405" s="18">
        <f t="shared" si="38"/>
        <v>25.1142022813633</v>
      </c>
      <c r="L405" s="19">
        <f t="shared" si="39"/>
        <v>3.56839485935028</v>
      </c>
      <c r="M405" s="19">
        <f t="shared" si="40"/>
        <v>4.60973707092502</v>
      </c>
      <c r="N405" s="20">
        <f t="shared" si="41"/>
        <v>-1.04134221157473</v>
      </c>
    </row>
    <row r="406" spans="2:14">
      <c r="B406" s="2">
        <v>42800</v>
      </c>
      <c r="C406" s="3">
        <v>28.75</v>
      </c>
      <c r="D406" s="3">
        <v>28.95</v>
      </c>
      <c r="E406" s="3">
        <v>28.75</v>
      </c>
      <c r="F406" s="3">
        <v>28.9</v>
      </c>
      <c r="H406" s="18">
        <f t="shared" si="36"/>
        <v>28.875</v>
      </c>
      <c r="I406" s="18">
        <f t="shared" si="37"/>
        <v>28.5862511662978</v>
      </c>
      <c r="J406" s="18">
        <f t="shared" si="38"/>
        <v>24.7863384638723</v>
      </c>
      <c r="L406" s="19">
        <f t="shared" si="39"/>
        <v>3.79991270242551</v>
      </c>
      <c r="M406" s="19">
        <f t="shared" si="40"/>
        <v>4.8700726238187</v>
      </c>
      <c r="N406" s="20">
        <f t="shared" si="41"/>
        <v>-1.0701599213932</v>
      </c>
    </row>
    <row r="407" spans="2:14">
      <c r="B407" s="2">
        <v>42797</v>
      </c>
      <c r="C407" s="3">
        <v>29</v>
      </c>
      <c r="D407" s="3">
        <v>29</v>
      </c>
      <c r="E407" s="3">
        <v>28.8</v>
      </c>
      <c r="F407" s="4">
        <v>28.9</v>
      </c>
      <c r="H407" s="18">
        <f t="shared" si="36"/>
        <v>28.9</v>
      </c>
      <c r="I407" s="18">
        <f t="shared" si="37"/>
        <v>28.533751378352</v>
      </c>
      <c r="J407" s="18">
        <f t="shared" si="38"/>
        <v>24.4592455409821</v>
      </c>
      <c r="L407" s="19">
        <f t="shared" si="39"/>
        <v>4.07450583736987</v>
      </c>
      <c r="M407" s="19">
        <f t="shared" si="40"/>
        <v>5.137612604167</v>
      </c>
      <c r="N407" s="20">
        <f t="shared" si="41"/>
        <v>-1.06310676679714</v>
      </c>
    </row>
    <row r="408" spans="2:14">
      <c r="B408" s="2">
        <v>42796</v>
      </c>
      <c r="C408" s="3">
        <v>29.1</v>
      </c>
      <c r="D408" s="3">
        <v>29.15</v>
      </c>
      <c r="E408" s="3">
        <v>28.7</v>
      </c>
      <c r="F408" s="4">
        <v>28.8</v>
      </c>
      <c r="H408" s="18">
        <f t="shared" si="36"/>
        <v>28.8625</v>
      </c>
      <c r="I408" s="18">
        <f t="shared" si="37"/>
        <v>28.4671607198705</v>
      </c>
      <c r="J408" s="18">
        <f t="shared" si="38"/>
        <v>24.1039851842607</v>
      </c>
      <c r="L408" s="19">
        <f t="shared" si="39"/>
        <v>4.36317553560984</v>
      </c>
      <c r="M408" s="19">
        <f t="shared" si="40"/>
        <v>5.40338929586629</v>
      </c>
      <c r="N408" s="20">
        <f t="shared" si="41"/>
        <v>-1.04021376025645</v>
      </c>
    </row>
    <row r="409" spans="2:14">
      <c r="B409" s="2">
        <v>42795</v>
      </c>
      <c r="C409" s="3">
        <v>29.25</v>
      </c>
      <c r="D409" s="3">
        <v>29.4</v>
      </c>
      <c r="E409" s="3">
        <v>28.85</v>
      </c>
      <c r="F409" s="4">
        <v>28.85</v>
      </c>
      <c r="H409" s="18">
        <f t="shared" si="36"/>
        <v>28.9875</v>
      </c>
      <c r="I409" s="18">
        <f t="shared" si="37"/>
        <v>28.3952808507561</v>
      </c>
      <c r="J409" s="18">
        <f t="shared" si="38"/>
        <v>23.7233039990015</v>
      </c>
      <c r="L409" s="19">
        <f t="shared" si="39"/>
        <v>4.67197685175453</v>
      </c>
      <c r="M409" s="19">
        <f t="shared" si="40"/>
        <v>5.6634427359304</v>
      </c>
      <c r="N409" s="20">
        <f t="shared" si="41"/>
        <v>-0.991465884175864</v>
      </c>
    </row>
    <row r="410" spans="2:14">
      <c r="B410" s="2">
        <v>42790</v>
      </c>
      <c r="C410" s="3">
        <v>29.2</v>
      </c>
      <c r="D410" s="3">
        <v>29.4</v>
      </c>
      <c r="E410" s="3">
        <v>29.2</v>
      </c>
      <c r="F410" s="3">
        <v>29.2</v>
      </c>
      <c r="H410" s="18">
        <f t="shared" si="36"/>
        <v>29.25</v>
      </c>
      <c r="I410" s="18">
        <f t="shared" si="37"/>
        <v>28.2876046418026</v>
      </c>
      <c r="J410" s="18">
        <f t="shared" si="38"/>
        <v>23.3021683189217</v>
      </c>
      <c r="L410" s="19">
        <f t="shared" si="39"/>
        <v>4.98543632288097</v>
      </c>
      <c r="M410" s="19">
        <f t="shared" si="40"/>
        <v>5.91130920697436</v>
      </c>
      <c r="N410" s="20">
        <f t="shared" si="41"/>
        <v>-0.925872884093394</v>
      </c>
    </row>
    <row r="411" spans="2:14">
      <c r="B411" s="2">
        <v>42789</v>
      </c>
      <c r="C411" s="3">
        <v>29.5</v>
      </c>
      <c r="D411" s="3">
        <v>29.6</v>
      </c>
      <c r="E411" s="3">
        <v>29.2</v>
      </c>
      <c r="F411" s="4">
        <v>29.2</v>
      </c>
      <c r="H411" s="18">
        <f t="shared" si="36"/>
        <v>29.3</v>
      </c>
      <c r="I411" s="18">
        <f t="shared" si="37"/>
        <v>28.1126236675849</v>
      </c>
      <c r="J411" s="18">
        <f t="shared" si="38"/>
        <v>22.8263417844354</v>
      </c>
      <c r="L411" s="19">
        <f t="shared" si="39"/>
        <v>5.28628188314953</v>
      </c>
      <c r="M411" s="19">
        <f t="shared" si="40"/>
        <v>6.14277742799771</v>
      </c>
      <c r="N411" s="20">
        <f t="shared" si="41"/>
        <v>-0.85649554484818</v>
      </c>
    </row>
    <row r="412" spans="2:14">
      <c r="B412" s="2">
        <v>42788</v>
      </c>
      <c r="C412" s="3">
        <v>29.85</v>
      </c>
      <c r="D412" s="3">
        <v>29.85</v>
      </c>
      <c r="E412" s="3">
        <v>29.45</v>
      </c>
      <c r="F412" s="4">
        <v>29.5</v>
      </c>
      <c r="H412" s="18">
        <f t="shared" si="36"/>
        <v>29.575</v>
      </c>
      <c r="I412" s="18">
        <f t="shared" si="37"/>
        <v>27.8967370616913</v>
      </c>
      <c r="J412" s="18">
        <f t="shared" si="38"/>
        <v>22.3084491271902</v>
      </c>
      <c r="L412" s="19">
        <f t="shared" si="39"/>
        <v>5.58828793450105</v>
      </c>
      <c r="M412" s="19">
        <f t="shared" si="40"/>
        <v>6.35690131420976</v>
      </c>
      <c r="N412" s="20">
        <f t="shared" si="41"/>
        <v>-0.768613379708706</v>
      </c>
    </row>
    <row r="413" spans="2:14">
      <c r="B413" s="2">
        <v>42787</v>
      </c>
      <c r="C413" s="3">
        <v>29.8</v>
      </c>
      <c r="D413" s="3">
        <v>30.35</v>
      </c>
      <c r="E413" s="3">
        <v>29.4</v>
      </c>
      <c r="F413" s="4">
        <v>29.55</v>
      </c>
      <c r="H413" s="18">
        <f t="shared" si="36"/>
        <v>29.7125</v>
      </c>
      <c r="I413" s="18">
        <f t="shared" si="37"/>
        <v>27.5915983456351</v>
      </c>
      <c r="J413" s="18">
        <f t="shared" si="38"/>
        <v>21.7271250573654</v>
      </c>
      <c r="L413" s="19">
        <f t="shared" si="39"/>
        <v>5.8644732882697</v>
      </c>
      <c r="M413" s="19">
        <f t="shared" si="40"/>
        <v>6.54905465913693</v>
      </c>
      <c r="N413" s="20">
        <f t="shared" si="41"/>
        <v>-0.684581370867235</v>
      </c>
    </row>
    <row r="414" spans="2:14">
      <c r="B414" s="2">
        <v>42786</v>
      </c>
      <c r="C414" s="3">
        <v>28.85</v>
      </c>
      <c r="D414" s="3">
        <v>29.2</v>
      </c>
      <c r="E414" s="3">
        <v>28.8</v>
      </c>
      <c r="F414" s="4">
        <v>29.1</v>
      </c>
      <c r="H414" s="18">
        <f t="shared" si="36"/>
        <v>29.05</v>
      </c>
      <c r="I414" s="18">
        <f t="shared" si="37"/>
        <v>27.2059798630233</v>
      </c>
      <c r="J414" s="18">
        <f t="shared" si="38"/>
        <v>21.0882950619547</v>
      </c>
      <c r="L414" s="19">
        <f t="shared" si="39"/>
        <v>6.11768480106867</v>
      </c>
      <c r="M414" s="19">
        <f t="shared" si="40"/>
        <v>6.72020000185374</v>
      </c>
      <c r="N414" s="20">
        <f t="shared" si="41"/>
        <v>-0.602515200785071</v>
      </c>
    </row>
    <row r="415" spans="2:14">
      <c r="B415" s="2">
        <v>42784</v>
      </c>
      <c r="C415" s="3">
        <v>28.8</v>
      </c>
      <c r="D415" s="3">
        <v>28.9</v>
      </c>
      <c r="E415" s="3">
        <v>28.6</v>
      </c>
      <c r="F415" s="3">
        <v>28.8</v>
      </c>
      <c r="H415" s="18">
        <f t="shared" si="36"/>
        <v>28.775</v>
      </c>
      <c r="I415" s="18">
        <f t="shared" si="37"/>
        <v>26.8707034744821</v>
      </c>
      <c r="J415" s="18">
        <f t="shared" si="38"/>
        <v>20.451358666911</v>
      </c>
      <c r="L415" s="19">
        <f t="shared" si="39"/>
        <v>6.41934480757109</v>
      </c>
      <c r="M415" s="19">
        <f t="shared" si="40"/>
        <v>6.87082880205001</v>
      </c>
      <c r="N415" s="20">
        <f t="shared" si="41"/>
        <v>-0.451483994478922</v>
      </c>
    </row>
    <row r="416" spans="2:14">
      <c r="B416" s="2">
        <v>42783</v>
      </c>
      <c r="C416" s="3">
        <v>28.9</v>
      </c>
      <c r="D416" s="3">
        <v>28.95</v>
      </c>
      <c r="E416" s="3">
        <v>28.6</v>
      </c>
      <c r="F416" s="4">
        <v>28.8</v>
      </c>
      <c r="H416" s="18">
        <f t="shared" si="36"/>
        <v>28.7875</v>
      </c>
      <c r="I416" s="18">
        <f t="shared" si="37"/>
        <v>26.5244677425698</v>
      </c>
      <c r="J416" s="18">
        <f t="shared" si="38"/>
        <v>19.7854673602639</v>
      </c>
      <c r="L416" s="19">
        <f t="shared" si="39"/>
        <v>6.73900038230586</v>
      </c>
      <c r="M416" s="19">
        <f t="shared" si="40"/>
        <v>6.98369980066974</v>
      </c>
      <c r="N416" s="20">
        <f t="shared" si="41"/>
        <v>-0.244699418363878</v>
      </c>
    </row>
    <row r="417" spans="2:14">
      <c r="B417" s="2">
        <v>42782</v>
      </c>
      <c r="C417" s="3">
        <v>28.8</v>
      </c>
      <c r="D417" s="3">
        <v>28.8</v>
      </c>
      <c r="E417" s="3">
        <v>28.65</v>
      </c>
      <c r="F417" s="4">
        <v>28.7</v>
      </c>
      <c r="H417" s="18">
        <f t="shared" si="36"/>
        <v>28.7125</v>
      </c>
      <c r="I417" s="18">
        <f t="shared" si="37"/>
        <v>26.1130073321279</v>
      </c>
      <c r="J417" s="18">
        <f t="shared" si="38"/>
        <v>19.065304749085</v>
      </c>
      <c r="L417" s="19">
        <f t="shared" si="39"/>
        <v>7.04770258304289</v>
      </c>
      <c r="M417" s="19">
        <f t="shared" si="40"/>
        <v>7.04487465526071</v>
      </c>
      <c r="N417" s="20">
        <f t="shared" si="41"/>
        <v>0.002827927782179</v>
      </c>
    </row>
    <row r="418" spans="2:14">
      <c r="B418" s="2">
        <v>42781</v>
      </c>
      <c r="C418" s="3">
        <v>29.05</v>
      </c>
      <c r="D418" s="3">
        <v>29.05</v>
      </c>
      <c r="E418" s="3">
        <v>28.75</v>
      </c>
      <c r="F418" s="4">
        <v>28.8</v>
      </c>
      <c r="H418" s="18">
        <f t="shared" si="36"/>
        <v>28.85</v>
      </c>
      <c r="I418" s="18">
        <f t="shared" si="37"/>
        <v>25.6403723016057</v>
      </c>
      <c r="J418" s="18">
        <f t="shared" si="38"/>
        <v>18.2935291290118</v>
      </c>
      <c r="L418" s="19">
        <f t="shared" si="39"/>
        <v>7.34684317259389</v>
      </c>
      <c r="M418" s="19">
        <f t="shared" si="40"/>
        <v>7.04416767331516</v>
      </c>
      <c r="N418" s="20">
        <f t="shared" si="41"/>
        <v>0.302675499278725</v>
      </c>
    </row>
    <row r="419" spans="2:14">
      <c r="B419" s="2">
        <v>42780</v>
      </c>
      <c r="C419" s="3">
        <v>29.2</v>
      </c>
      <c r="D419" s="3">
        <v>29.2</v>
      </c>
      <c r="E419" s="3">
        <v>28.85</v>
      </c>
      <c r="F419" s="4">
        <v>29</v>
      </c>
      <c r="H419" s="18">
        <f t="shared" si="36"/>
        <v>29.0125</v>
      </c>
      <c r="I419" s="18">
        <f t="shared" si="37"/>
        <v>25.0568036291704</v>
      </c>
      <c r="J419" s="18">
        <f t="shared" si="38"/>
        <v>17.4490114593328</v>
      </c>
      <c r="L419" s="19">
        <f t="shared" si="39"/>
        <v>7.60779216983762</v>
      </c>
      <c r="M419" s="19">
        <f t="shared" si="40"/>
        <v>6.96849879849548</v>
      </c>
      <c r="N419" s="20">
        <f t="shared" si="41"/>
        <v>0.63929337134214</v>
      </c>
    </row>
    <row r="420" spans="2:14">
      <c r="B420" s="2">
        <v>42779</v>
      </c>
      <c r="C420" s="3">
        <v>29.35</v>
      </c>
      <c r="D420" s="3">
        <v>29.35</v>
      </c>
      <c r="E420" s="3">
        <v>28.85</v>
      </c>
      <c r="F420" s="4">
        <v>29.1</v>
      </c>
      <c r="H420" s="18">
        <f t="shared" si="36"/>
        <v>29.1</v>
      </c>
      <c r="I420" s="18">
        <f t="shared" si="37"/>
        <v>24.3375861072014</v>
      </c>
      <c r="J420" s="18">
        <f t="shared" si="38"/>
        <v>16.5239323760794</v>
      </c>
      <c r="L420" s="19">
        <f t="shared" si="39"/>
        <v>7.81365373112198</v>
      </c>
      <c r="M420" s="19">
        <f t="shared" si="40"/>
        <v>6.80867545565995</v>
      </c>
      <c r="N420" s="20">
        <f t="shared" si="41"/>
        <v>1.00497827546204</v>
      </c>
    </row>
    <row r="421" spans="2:14">
      <c r="B421" s="2">
        <v>42776</v>
      </c>
      <c r="C421" s="3">
        <v>29.55</v>
      </c>
      <c r="D421" s="3">
        <v>29.7</v>
      </c>
      <c r="E421" s="3">
        <v>29</v>
      </c>
      <c r="F421" s="4">
        <v>29</v>
      </c>
      <c r="H421" s="18">
        <f t="shared" si="36"/>
        <v>29.175</v>
      </c>
      <c r="I421" s="18">
        <f t="shared" si="37"/>
        <v>23.4716926721471</v>
      </c>
      <c r="J421" s="18">
        <f t="shared" si="38"/>
        <v>15.5178469661658</v>
      </c>
      <c r="L421" s="19">
        <f t="shared" si="39"/>
        <v>7.95384570598134</v>
      </c>
      <c r="M421" s="19">
        <f t="shared" si="40"/>
        <v>6.55743088679444</v>
      </c>
      <c r="N421" s="20">
        <f t="shared" si="41"/>
        <v>1.3964148191869</v>
      </c>
    </row>
    <row r="422" spans="2:14">
      <c r="B422" s="2">
        <v>42775</v>
      </c>
      <c r="C422" s="3">
        <v>28.75</v>
      </c>
      <c r="D422" s="3">
        <v>29</v>
      </c>
      <c r="E422" s="3">
        <v>28.65</v>
      </c>
      <c r="F422" s="4">
        <v>28.9</v>
      </c>
      <c r="H422" s="18">
        <f t="shared" si="36"/>
        <v>28.8625</v>
      </c>
      <c r="I422" s="18">
        <f t="shared" si="37"/>
        <v>22.4347277034466</v>
      </c>
      <c r="J422" s="18">
        <f t="shared" si="38"/>
        <v>14.425274723459</v>
      </c>
      <c r="L422" s="19">
        <f t="shared" si="39"/>
        <v>8.00945297998755</v>
      </c>
      <c r="M422" s="19">
        <f t="shared" si="40"/>
        <v>6.20832718199771</v>
      </c>
      <c r="N422" s="20">
        <f t="shared" si="41"/>
        <v>1.80112579798984</v>
      </c>
    </row>
    <row r="423" spans="2:14">
      <c r="B423" s="2">
        <v>42774</v>
      </c>
      <c r="C423" s="3">
        <v>28.9</v>
      </c>
      <c r="D423" s="3">
        <v>28.9</v>
      </c>
      <c r="E423" s="3">
        <v>28.6</v>
      </c>
      <c r="F423" s="4">
        <v>28.7</v>
      </c>
      <c r="H423" s="18">
        <f t="shared" si="36"/>
        <v>28.725</v>
      </c>
      <c r="I423" s="18">
        <f t="shared" si="37"/>
        <v>21.266041831346</v>
      </c>
      <c r="J423" s="18">
        <f t="shared" si="38"/>
        <v>13.2702967013358</v>
      </c>
      <c r="L423" s="19">
        <f t="shared" si="39"/>
        <v>7.99574513001021</v>
      </c>
      <c r="M423" s="19">
        <f t="shared" si="40"/>
        <v>5.75804573250025</v>
      </c>
      <c r="N423" s="20">
        <f t="shared" si="41"/>
        <v>2.23769939750995</v>
      </c>
    </row>
    <row r="424" spans="2:14">
      <c r="B424" s="2">
        <v>42773</v>
      </c>
      <c r="C424" s="3">
        <v>29.05</v>
      </c>
      <c r="D424" s="3">
        <v>29.1</v>
      </c>
      <c r="E424" s="3">
        <v>28.75</v>
      </c>
      <c r="F424" s="4">
        <v>28.75</v>
      </c>
      <c r="H424" s="18">
        <f t="shared" si="36"/>
        <v>28.8375</v>
      </c>
      <c r="I424" s="18">
        <f t="shared" si="37"/>
        <v>19.9098676188634</v>
      </c>
      <c r="J424" s="18">
        <f t="shared" si="38"/>
        <v>12.0339204374426</v>
      </c>
      <c r="L424" s="19">
        <f t="shared" si="39"/>
        <v>7.87594718142079</v>
      </c>
      <c r="M424" s="19">
        <f t="shared" si="40"/>
        <v>5.19862088312277</v>
      </c>
      <c r="N424" s="20">
        <f t="shared" si="41"/>
        <v>2.67732629829803</v>
      </c>
    </row>
    <row r="425" spans="2:14">
      <c r="B425" s="2">
        <v>42772</v>
      </c>
      <c r="C425" s="3">
        <v>28.9</v>
      </c>
      <c r="D425" s="3">
        <v>29.15</v>
      </c>
      <c r="E425" s="3">
        <v>28.7</v>
      </c>
      <c r="F425" s="4">
        <v>29.05</v>
      </c>
      <c r="H425" s="18">
        <f t="shared" si="36"/>
        <v>28.9875</v>
      </c>
      <c r="I425" s="18">
        <f t="shared" si="37"/>
        <v>18.286661731384</v>
      </c>
      <c r="J425" s="18">
        <f t="shared" si="38"/>
        <v>10.689634072438</v>
      </c>
      <c r="L425" s="19">
        <f t="shared" si="39"/>
        <v>7.597027658946</v>
      </c>
      <c r="M425" s="19">
        <f t="shared" si="40"/>
        <v>4.52928930854826</v>
      </c>
      <c r="N425" s="20">
        <f t="shared" si="41"/>
        <v>3.06773835039774</v>
      </c>
    </row>
    <row r="426" spans="2:14">
      <c r="B426" s="2">
        <v>42769</v>
      </c>
      <c r="C426" s="3">
        <v>28.5</v>
      </c>
      <c r="D426" s="3">
        <v>28.95</v>
      </c>
      <c r="E426" s="3">
        <v>28.5</v>
      </c>
      <c r="F426" s="4">
        <v>28.7</v>
      </c>
      <c r="H426" s="18">
        <f t="shared" si="36"/>
        <v>28.7125</v>
      </c>
      <c r="I426" s="18">
        <f t="shared" si="37"/>
        <v>16.3410547734538</v>
      </c>
      <c r="J426" s="18">
        <f t="shared" si="38"/>
        <v>9.22580479823306</v>
      </c>
      <c r="L426" s="19">
        <f t="shared" si="39"/>
        <v>7.11524997522078</v>
      </c>
      <c r="M426" s="19">
        <f t="shared" si="40"/>
        <v>3.76235472094882</v>
      </c>
      <c r="N426" s="20">
        <f t="shared" si="41"/>
        <v>3.35289525427196</v>
      </c>
    </row>
    <row r="427" spans="2:14">
      <c r="B427" s="2">
        <v>42768</v>
      </c>
      <c r="C427" s="3">
        <v>29</v>
      </c>
      <c r="D427" s="3">
        <v>29</v>
      </c>
      <c r="E427" s="3">
        <v>28.5</v>
      </c>
      <c r="F427" s="4">
        <v>28.5</v>
      </c>
      <c r="H427" s="18">
        <f t="shared" si="36"/>
        <v>28.625</v>
      </c>
      <c r="I427" s="18">
        <f t="shared" si="37"/>
        <v>14.0917010959</v>
      </c>
      <c r="J427" s="18">
        <f t="shared" si="38"/>
        <v>7.66686918209171</v>
      </c>
      <c r="L427" s="19">
        <f t="shared" si="39"/>
        <v>6.42483191380829</v>
      </c>
      <c r="M427" s="19">
        <f t="shared" si="40"/>
        <v>2.92413090738083</v>
      </c>
      <c r="N427" s="20">
        <f t="shared" si="41"/>
        <v>3.50070100642746</v>
      </c>
    </row>
    <row r="428" spans="2:14">
      <c r="B428" s="2">
        <v>42759</v>
      </c>
      <c r="C428" s="3">
        <v>29.3</v>
      </c>
      <c r="D428" s="3">
        <v>29.3</v>
      </c>
      <c r="E428" s="3">
        <v>28.75</v>
      </c>
      <c r="F428" s="4">
        <v>28.75</v>
      </c>
      <c r="H428" s="18">
        <f t="shared" si="36"/>
        <v>28.8875</v>
      </c>
      <c r="I428" s="18">
        <f t="shared" si="37"/>
        <v>11.4492831133364</v>
      </c>
      <c r="J428" s="18">
        <f t="shared" si="38"/>
        <v>5.99021871665905</v>
      </c>
      <c r="L428" s="19">
        <f t="shared" si="39"/>
        <v>5.45906439667732</v>
      </c>
      <c r="M428" s="19">
        <f t="shared" si="40"/>
        <v>2.04895565577397</v>
      </c>
      <c r="N428" s="20">
        <f t="shared" si="41"/>
        <v>3.41010874090335</v>
      </c>
    </row>
    <row r="429" spans="2:14">
      <c r="B429" s="2">
        <v>42758</v>
      </c>
      <c r="C429" s="3">
        <v>29.4</v>
      </c>
      <c r="D429" s="3">
        <v>29.4</v>
      </c>
      <c r="E429" s="3">
        <v>29</v>
      </c>
      <c r="F429" s="4">
        <v>29.05</v>
      </c>
      <c r="H429" s="18">
        <f t="shared" si="36"/>
        <v>29.125</v>
      </c>
      <c r="I429" s="18">
        <f t="shared" si="37"/>
        <v>8.27869822485207</v>
      </c>
      <c r="J429" s="18">
        <f t="shared" si="38"/>
        <v>4.15843621399177</v>
      </c>
      <c r="L429" s="19">
        <f t="shared" si="39"/>
        <v>4.1202620108603</v>
      </c>
      <c r="M429" s="19">
        <f t="shared" si="40"/>
        <v>1.19642847054813</v>
      </c>
      <c r="N429" s="20">
        <f t="shared" si="41"/>
        <v>2.92383354031217</v>
      </c>
    </row>
    <row r="430" spans="2:14">
      <c r="B430" s="2">
        <v>42755</v>
      </c>
      <c r="C430" s="3">
        <v>29.2</v>
      </c>
      <c r="D430" s="3">
        <v>29.3</v>
      </c>
      <c r="E430" s="3">
        <v>29.1</v>
      </c>
      <c r="F430" s="3">
        <v>29.15</v>
      </c>
      <c r="H430" s="18">
        <f t="shared" si="36"/>
        <v>29.175</v>
      </c>
      <c r="I430" s="18">
        <f t="shared" si="37"/>
        <v>4.48846153846154</v>
      </c>
      <c r="J430" s="18">
        <f t="shared" si="38"/>
        <v>2.16111111111111</v>
      </c>
      <c r="L430" s="19">
        <f t="shared" si="39"/>
        <v>2.32735042735043</v>
      </c>
      <c r="M430" s="19">
        <f t="shared" si="40"/>
        <v>0.465470085470086</v>
      </c>
      <c r="N430" s="20">
        <f t="shared" si="41"/>
        <v>1.86188034188034</v>
      </c>
    </row>
    <row r="431" spans="2:6">
      <c r="B431" s="2">
        <v>42754</v>
      </c>
      <c r="C431" s="3">
        <v>29.55</v>
      </c>
      <c r="D431" s="3">
        <v>29.55</v>
      </c>
      <c r="E431" s="3">
        <v>29.15</v>
      </c>
      <c r="F431" s="4">
        <v>29.15</v>
      </c>
    </row>
    <row r="432" spans="2:6">
      <c r="B432" s="2">
        <v>42753</v>
      </c>
      <c r="C432" s="3">
        <v>29.4</v>
      </c>
      <c r="D432" s="3">
        <v>29.95</v>
      </c>
      <c r="E432" s="3">
        <v>29.4</v>
      </c>
      <c r="F432" s="4">
        <v>29.55</v>
      </c>
    </row>
    <row r="433" spans="2:6">
      <c r="B433" s="2">
        <v>42752</v>
      </c>
      <c r="C433" s="3">
        <v>29.25</v>
      </c>
      <c r="D433" s="3">
        <v>29.4</v>
      </c>
      <c r="E433" s="3">
        <v>29.1</v>
      </c>
      <c r="F433" s="4">
        <v>29.2</v>
      </c>
    </row>
    <row r="434" spans="2:6">
      <c r="B434" s="2">
        <v>42751</v>
      </c>
      <c r="C434" s="3">
        <v>29.6</v>
      </c>
      <c r="D434" s="3">
        <v>29.6</v>
      </c>
      <c r="E434" s="3">
        <v>29.2</v>
      </c>
      <c r="F434" s="4">
        <v>29.25</v>
      </c>
    </row>
    <row r="435" spans="2:6">
      <c r="B435" s="2">
        <v>42748</v>
      </c>
      <c r="C435" s="3">
        <v>29.7</v>
      </c>
      <c r="D435" s="3">
        <v>29.9</v>
      </c>
      <c r="E435" s="3">
        <v>29.25</v>
      </c>
      <c r="F435" s="4">
        <v>29.35</v>
      </c>
    </row>
    <row r="436" spans="2:6">
      <c r="B436" s="2">
        <v>42747</v>
      </c>
      <c r="C436" s="3">
        <v>29.35</v>
      </c>
      <c r="D436" s="3">
        <v>29.7</v>
      </c>
      <c r="E436" s="3">
        <v>29.2</v>
      </c>
      <c r="F436" s="4">
        <v>29.55</v>
      </c>
    </row>
    <row r="437" spans="2:6">
      <c r="B437" s="2">
        <v>42746</v>
      </c>
      <c r="C437" s="3">
        <v>29.2</v>
      </c>
      <c r="D437" s="3">
        <v>29.3</v>
      </c>
      <c r="E437" s="3">
        <v>28.95</v>
      </c>
      <c r="F437" s="3">
        <v>29.15</v>
      </c>
    </row>
    <row r="438" spans="2:6">
      <c r="B438" s="2">
        <v>42745</v>
      </c>
      <c r="C438" s="3">
        <v>29.35</v>
      </c>
      <c r="D438" s="3">
        <v>29.4</v>
      </c>
      <c r="E438" s="3">
        <v>28.7</v>
      </c>
      <c r="F438" s="4">
        <v>29.15</v>
      </c>
    </row>
    <row r="439" spans="2:6">
      <c r="B439" s="2">
        <v>42744</v>
      </c>
      <c r="C439" s="3">
        <v>29.75</v>
      </c>
      <c r="D439" s="3">
        <v>29.75</v>
      </c>
      <c r="E439" s="3">
        <v>29.3</v>
      </c>
      <c r="F439" s="4">
        <v>29.35</v>
      </c>
    </row>
    <row r="440" spans="2:6">
      <c r="B440" s="2">
        <v>42741</v>
      </c>
      <c r="C440" s="3">
        <v>29.35</v>
      </c>
      <c r="D440" s="3">
        <v>29.5</v>
      </c>
      <c r="E440" s="3">
        <v>29.35</v>
      </c>
      <c r="F440" s="4">
        <v>29.5</v>
      </c>
    </row>
    <row r="441" spans="2:6">
      <c r="B441" s="2">
        <v>42740</v>
      </c>
      <c r="C441" s="3">
        <v>29.6</v>
      </c>
      <c r="D441" s="3">
        <v>29.6</v>
      </c>
      <c r="E441" s="3">
        <v>29.3</v>
      </c>
      <c r="F441" s="3">
        <v>29.35</v>
      </c>
    </row>
    <row r="442" spans="2:6">
      <c r="B442" s="2">
        <v>42739</v>
      </c>
      <c r="C442" s="3">
        <v>29.6</v>
      </c>
      <c r="D442" s="3">
        <v>29.65</v>
      </c>
      <c r="E442" s="3">
        <v>29.25</v>
      </c>
      <c r="F442" s="4">
        <v>29.35</v>
      </c>
    </row>
  </sheetData>
  <mergeCells count="2">
    <mergeCell ref="H2:J2"/>
    <mergeCell ref="L2:N2"/>
  </mergeCells>
  <hyperlinks>
    <hyperlink ref="C1" r:id="rId2" display="https://www.cnyes.com/twstock/ps_historyprice/6180.ht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43"/>
  <sheetViews>
    <sheetView tabSelected="1" workbookViewId="0">
      <selection activeCell="L442" sqref="L442"/>
    </sheetView>
  </sheetViews>
  <sheetFormatPr defaultColWidth="9" defaultRowHeight="12.75"/>
  <cols>
    <col min="3" max="6" width="6.625" customWidth="1"/>
    <col min="7" max="7" width="5.25" customWidth="1"/>
    <col min="8" max="11" width="6.625" customWidth="1"/>
    <col min="12" max="12" width="8.375" customWidth="1"/>
    <col min="13" max="13" width="6.625" customWidth="1"/>
    <col min="14" max="14" width="8.375" customWidth="1"/>
    <col min="15" max="15" width="6.625" customWidth="1"/>
    <col min="16" max="16" width="7.75" customWidth="1"/>
    <col min="17" max="17" width="6.625" customWidth="1"/>
    <col min="18" max="19" width="8.625" customWidth="1"/>
    <col min="20" max="20" width="6.625" customWidth="1"/>
  </cols>
  <sheetData>
    <row r="1" spans="2:3">
      <c r="B1" s="8">
        <v>6180</v>
      </c>
      <c r="C1" s="9" t="s">
        <v>1</v>
      </c>
    </row>
    <row r="2" ht="13.5" spans="2:19">
      <c r="B2" s="8" t="s">
        <v>0</v>
      </c>
      <c r="C2" s="8"/>
      <c r="D2" s="8"/>
      <c r="E2" s="8"/>
      <c r="F2" s="8"/>
      <c r="H2" s="11" t="s">
        <v>55</v>
      </c>
      <c r="I2" s="11"/>
      <c r="J2" s="15"/>
      <c r="K2" s="15"/>
      <c r="L2" s="15"/>
      <c r="M2" s="15"/>
      <c r="N2" s="15"/>
      <c r="P2" s="11" t="s">
        <v>56</v>
      </c>
      <c r="Q2" s="11"/>
      <c r="R2" s="15"/>
      <c r="S2" s="15"/>
    </row>
    <row r="3" ht="30.75" spans="2:19"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H3" s="12" t="s">
        <v>57</v>
      </c>
      <c r="I3" s="12" t="s">
        <v>58</v>
      </c>
      <c r="J3" s="16" t="s">
        <v>59</v>
      </c>
      <c r="K3" s="16" t="s">
        <v>60</v>
      </c>
      <c r="L3" s="16" t="s">
        <v>61</v>
      </c>
      <c r="M3" s="16" t="s">
        <v>62</v>
      </c>
      <c r="N3" s="16" t="s">
        <v>63</v>
      </c>
      <c r="P3" s="16" t="s">
        <v>64</v>
      </c>
      <c r="Q3" s="16" t="s">
        <v>65</v>
      </c>
      <c r="R3" s="17" t="s">
        <v>66</v>
      </c>
      <c r="S3" s="17" t="s">
        <v>67</v>
      </c>
    </row>
    <row r="4" spans="2:19">
      <c r="B4" s="2">
        <v>43390</v>
      </c>
      <c r="C4" s="3">
        <v>57.5</v>
      </c>
      <c r="D4" s="3">
        <v>57.7</v>
      </c>
      <c r="E4" s="3">
        <v>56.6</v>
      </c>
      <c r="F4" s="4">
        <v>56.7</v>
      </c>
      <c r="H4" s="13">
        <f>MAX((D4-E4),ABS(D4-F5),ABS(E4-F5))</f>
        <v>2</v>
      </c>
      <c r="I4" s="13">
        <f>I5*13/14+H4/14</f>
        <v>2.68192919565432</v>
      </c>
      <c r="J4" s="13">
        <f>IF(IF((D4-D5)&gt;(E5-E4),(D4-D5),0)&gt;0,(D4-D5),0)</f>
        <v>0.800000000000004</v>
      </c>
      <c r="K4" s="13">
        <f>IF(IF((D4-D5)&lt;(E5-E4),(E5-E4),0)&gt;0,(E5-E4),0)</f>
        <v>0</v>
      </c>
      <c r="L4" s="13">
        <f>L5*13/14+J4/14</f>
        <v>0.49755463391832</v>
      </c>
      <c r="M4" s="13">
        <f>M5*13/14+K4/14</f>
        <v>1.04165470455602</v>
      </c>
      <c r="N4" s="13">
        <f>ABS(P4-Q4)/(P4+Q4)*100</f>
        <v>35.3493223460438</v>
      </c>
      <c r="O4" s="13">
        <v>1</v>
      </c>
      <c r="P4" s="13">
        <f>L4/I4*100</f>
        <v>18.5521166899013</v>
      </c>
      <c r="Q4" s="13">
        <f>M4/I4*100</f>
        <v>38.8397540935784</v>
      </c>
      <c r="R4" s="13">
        <f>R5*13/14+N4/14</f>
        <v>27.9124511991186</v>
      </c>
      <c r="S4" s="13">
        <f>(R4+R18)/2</f>
        <v>25.8009241176458</v>
      </c>
    </row>
    <row r="5" spans="2:19">
      <c r="B5" s="2">
        <v>43389</v>
      </c>
      <c r="C5" s="3">
        <v>55</v>
      </c>
      <c r="D5" s="3">
        <v>56.9</v>
      </c>
      <c r="E5" s="3">
        <v>55</v>
      </c>
      <c r="F5" s="4">
        <v>55.7</v>
      </c>
      <c r="H5" s="13">
        <f t="shared" ref="H5:H68" si="0">MAX((D5-E5),ABS(D5-F6),ABS(E5-F6))</f>
        <v>2.4</v>
      </c>
      <c r="I5" s="13">
        <f t="shared" ref="I5:I68" si="1">I6*13/14+H5/14</f>
        <v>2.73438528762773</v>
      </c>
      <c r="J5" s="13">
        <f t="shared" ref="J5:J68" si="2">IF(IF((D5-D6)&gt;(E6-E5),(D5-D6),0)&gt;0,(D5-D6),0)</f>
        <v>1.1</v>
      </c>
      <c r="K5" s="13">
        <f t="shared" ref="K5:K68" si="3">IF(IF((D5-D6)&lt;(E6-E5),(E6-E5),0)&gt;0,(E6-E5),0)</f>
        <v>0</v>
      </c>
      <c r="L5" s="13">
        <f t="shared" ref="L5:L68" si="4">L6*13/14+J5/14</f>
        <v>0.474289605758191</v>
      </c>
      <c r="M5" s="13">
        <f t="shared" ref="M5:M68" si="5">M6*13/14+K5/14</f>
        <v>1.12178198952187</v>
      </c>
      <c r="N5" s="13">
        <f t="shared" ref="N5:N68" si="6">ABS(P5-Q5)/(P5+Q5)*100</f>
        <v>40.5678783883167</v>
      </c>
      <c r="O5" s="13">
        <v>2</v>
      </c>
      <c r="P5" s="13">
        <f t="shared" ref="P5:P68" si="7">L5/I5*100</f>
        <v>17.3453831800591</v>
      </c>
      <c r="Q5" s="13">
        <f t="shared" ref="Q5:Q68" si="8">M5/I5*100</f>
        <v>41.0250155527678</v>
      </c>
      <c r="R5" s="13">
        <f t="shared" ref="R5:R68" si="9">R6*13/14+N5/14</f>
        <v>27.3403841878167</v>
      </c>
      <c r="S5" s="13">
        <f t="shared" ref="S5:S68" si="10">(R5+R19)/2</f>
        <v>26.2103842829166</v>
      </c>
    </row>
    <row r="6" spans="2:19">
      <c r="B6" s="2">
        <v>43388</v>
      </c>
      <c r="C6" s="3">
        <v>54.6</v>
      </c>
      <c r="D6" s="3">
        <v>55.8</v>
      </c>
      <c r="E6" s="3">
        <v>53.5</v>
      </c>
      <c r="F6" s="4">
        <v>54.5</v>
      </c>
      <c r="H6" s="13">
        <f t="shared" si="0"/>
        <v>2.3</v>
      </c>
      <c r="I6" s="13">
        <f t="shared" si="1"/>
        <v>2.76010723282987</v>
      </c>
      <c r="J6" s="13">
        <f t="shared" si="2"/>
        <v>0.899999999999999</v>
      </c>
      <c r="K6" s="13">
        <f t="shared" si="3"/>
        <v>0</v>
      </c>
      <c r="L6" s="13">
        <f t="shared" si="4"/>
        <v>0.426158036970359</v>
      </c>
      <c r="M6" s="13">
        <f t="shared" si="5"/>
        <v>1.20807291179279</v>
      </c>
      <c r="N6" s="13">
        <f t="shared" si="6"/>
        <v>47.8460449800081</v>
      </c>
      <c r="O6" s="13">
        <v>3</v>
      </c>
      <c r="P6" s="13">
        <f t="shared" si="7"/>
        <v>15.4399087072219</v>
      </c>
      <c r="Q6" s="13">
        <f t="shared" si="8"/>
        <v>43.7690571374714</v>
      </c>
      <c r="R6" s="13">
        <f t="shared" si="9"/>
        <v>26.3228846339321</v>
      </c>
      <c r="S6" s="13">
        <f t="shared" si="10"/>
        <v>26.450627690044</v>
      </c>
    </row>
    <row r="7" spans="2:19">
      <c r="B7" s="2">
        <v>43385</v>
      </c>
      <c r="C7" s="3">
        <v>52.5</v>
      </c>
      <c r="D7" s="3">
        <v>54.9</v>
      </c>
      <c r="E7" s="3">
        <v>52</v>
      </c>
      <c r="F7" s="4">
        <v>54.2</v>
      </c>
      <c r="H7" s="13">
        <f t="shared" si="0"/>
        <v>5.7</v>
      </c>
      <c r="I7" s="13">
        <f t="shared" si="1"/>
        <v>2.7955000968937</v>
      </c>
      <c r="J7" s="13">
        <f t="shared" si="2"/>
        <v>0</v>
      </c>
      <c r="K7" s="13">
        <f t="shared" si="3"/>
        <v>5.7</v>
      </c>
      <c r="L7" s="13">
        <f t="shared" si="4"/>
        <v>0.389708655198849</v>
      </c>
      <c r="M7" s="13">
        <f t="shared" si="5"/>
        <v>1.30100159731531</v>
      </c>
      <c r="N7" s="13">
        <f t="shared" si="6"/>
        <v>53.9000068616919</v>
      </c>
      <c r="O7" s="13">
        <v>4</v>
      </c>
      <c r="P7" s="13">
        <f t="shared" si="7"/>
        <v>13.9405702626118</v>
      </c>
      <c r="Q7" s="13">
        <f t="shared" si="8"/>
        <v>46.5391361910862</v>
      </c>
      <c r="R7" s="13">
        <f t="shared" si="9"/>
        <v>24.6672569150032</v>
      </c>
      <c r="S7" s="13">
        <f t="shared" si="10"/>
        <v>25.8127242129185</v>
      </c>
    </row>
    <row r="8" spans="2:19">
      <c r="B8" s="2">
        <v>43384</v>
      </c>
      <c r="C8" s="3">
        <v>57.7</v>
      </c>
      <c r="D8" s="3">
        <v>58.9</v>
      </c>
      <c r="E8" s="3">
        <v>57.7</v>
      </c>
      <c r="F8" s="4">
        <v>57.7</v>
      </c>
      <c r="H8" s="13">
        <f t="shared" si="0"/>
        <v>6.39999999999999</v>
      </c>
      <c r="I8" s="13">
        <f t="shared" si="1"/>
        <v>2.57207702742399</v>
      </c>
      <c r="J8" s="13">
        <f t="shared" si="2"/>
        <v>0</v>
      </c>
      <c r="K8" s="13">
        <f t="shared" si="3"/>
        <v>4.09999999999999</v>
      </c>
      <c r="L8" s="13">
        <f t="shared" si="4"/>
        <v>0.419686244060299</v>
      </c>
      <c r="M8" s="13">
        <f t="shared" si="5"/>
        <v>0.962617104801101</v>
      </c>
      <c r="N8" s="13">
        <f t="shared" si="6"/>
        <v>39.2772585835094</v>
      </c>
      <c r="O8" s="13">
        <v>5</v>
      </c>
      <c r="P8" s="13">
        <f t="shared" si="7"/>
        <v>16.3170169316674</v>
      </c>
      <c r="Q8" s="13">
        <f t="shared" si="8"/>
        <v>37.4256717251268</v>
      </c>
      <c r="R8" s="13">
        <f t="shared" si="9"/>
        <v>22.418583842181</v>
      </c>
      <c r="S8" s="13">
        <f t="shared" si="10"/>
        <v>24.8929065497954</v>
      </c>
    </row>
    <row r="9" spans="2:19">
      <c r="B9" s="2">
        <v>43382</v>
      </c>
      <c r="C9" s="3">
        <v>62.6</v>
      </c>
      <c r="D9" s="3">
        <v>65.3</v>
      </c>
      <c r="E9" s="3">
        <v>61.8</v>
      </c>
      <c r="F9" s="4">
        <v>64.1</v>
      </c>
      <c r="H9" s="13">
        <f t="shared" si="0"/>
        <v>3.5</v>
      </c>
      <c r="I9" s="13">
        <f t="shared" si="1"/>
        <v>2.27762141414891</v>
      </c>
      <c r="J9" s="13">
        <f t="shared" si="2"/>
        <v>2.09999999999999</v>
      </c>
      <c r="K9" s="13">
        <f t="shared" si="3"/>
        <v>0</v>
      </c>
      <c r="L9" s="13">
        <f t="shared" si="4"/>
        <v>0.451969801295706</v>
      </c>
      <c r="M9" s="13">
        <f t="shared" si="5"/>
        <v>0.72127995901657</v>
      </c>
      <c r="N9" s="13">
        <f t="shared" si="6"/>
        <v>22.9542052196272</v>
      </c>
      <c r="O9" s="13">
        <v>6</v>
      </c>
      <c r="P9" s="13">
        <f t="shared" si="7"/>
        <v>19.8439388779893</v>
      </c>
      <c r="Q9" s="13">
        <f t="shared" si="8"/>
        <v>31.6681233560536</v>
      </c>
      <c r="R9" s="13">
        <f t="shared" si="9"/>
        <v>21.1217627082326</v>
      </c>
      <c r="S9" s="13">
        <f t="shared" si="10"/>
        <v>24.6891817001379</v>
      </c>
    </row>
    <row r="10" spans="2:19">
      <c r="B10" s="2">
        <v>43381</v>
      </c>
      <c r="C10" s="3">
        <v>62</v>
      </c>
      <c r="D10" s="3">
        <v>63.2</v>
      </c>
      <c r="E10" s="3">
        <v>61</v>
      </c>
      <c r="F10" s="3">
        <v>62.8</v>
      </c>
      <c r="H10" s="13">
        <f t="shared" si="0"/>
        <v>2.2</v>
      </c>
      <c r="I10" s="13">
        <f t="shared" si="1"/>
        <v>2.18359229216037</v>
      </c>
      <c r="J10" s="13">
        <f t="shared" si="2"/>
        <v>0</v>
      </c>
      <c r="K10" s="13">
        <f t="shared" si="3"/>
        <v>1</v>
      </c>
      <c r="L10" s="13">
        <f t="shared" si="4"/>
        <v>0.325198247549222</v>
      </c>
      <c r="M10" s="13">
        <f t="shared" si="5"/>
        <v>0.776763032787076</v>
      </c>
      <c r="N10" s="13">
        <f t="shared" si="6"/>
        <v>40.9782805708059</v>
      </c>
      <c r="O10" s="13">
        <v>7</v>
      </c>
      <c r="P10" s="13">
        <f t="shared" si="7"/>
        <v>14.892809830698</v>
      </c>
      <c r="Q10" s="13">
        <f t="shared" si="8"/>
        <v>35.5727136231359</v>
      </c>
      <c r="R10" s="13">
        <f t="shared" si="9"/>
        <v>20.9808055919715</v>
      </c>
      <c r="S10" s="13">
        <f t="shared" si="10"/>
        <v>24.9563685247526</v>
      </c>
    </row>
    <row r="11" spans="2:19">
      <c r="B11" s="2">
        <v>43378</v>
      </c>
      <c r="C11" s="3">
        <v>66.7</v>
      </c>
      <c r="D11" s="3">
        <v>67</v>
      </c>
      <c r="E11" s="3">
        <v>62</v>
      </c>
      <c r="F11" s="4">
        <v>62.8</v>
      </c>
      <c r="H11" s="13">
        <f t="shared" si="0"/>
        <v>5</v>
      </c>
      <c r="I11" s="13">
        <f t="shared" si="1"/>
        <v>2.18233016078809</v>
      </c>
      <c r="J11" s="13">
        <f t="shared" si="2"/>
        <v>0</v>
      </c>
      <c r="K11" s="13">
        <f t="shared" si="3"/>
        <v>4.8</v>
      </c>
      <c r="L11" s="13">
        <f t="shared" si="4"/>
        <v>0.350213497360701</v>
      </c>
      <c r="M11" s="13">
        <f t="shared" si="5"/>
        <v>0.759590958386082</v>
      </c>
      <c r="N11" s="13">
        <f t="shared" si="6"/>
        <v>36.8873506414166</v>
      </c>
      <c r="O11" s="13">
        <v>8</v>
      </c>
      <c r="P11" s="13">
        <f t="shared" si="7"/>
        <v>16.0476862600035</v>
      </c>
      <c r="Q11" s="13">
        <f t="shared" si="8"/>
        <v>34.8064180220914</v>
      </c>
      <c r="R11" s="13">
        <f t="shared" si="9"/>
        <v>19.4425382859073</v>
      </c>
      <c r="S11" s="13">
        <f t="shared" si="10"/>
        <v>24.8237246075981</v>
      </c>
    </row>
    <row r="12" spans="2:19">
      <c r="B12" s="2">
        <v>43377</v>
      </c>
      <c r="C12" s="3">
        <v>68.2</v>
      </c>
      <c r="D12" s="3">
        <v>68.5</v>
      </c>
      <c r="E12" s="3">
        <v>66.8</v>
      </c>
      <c r="F12" s="4">
        <v>67</v>
      </c>
      <c r="H12" s="13">
        <f t="shared" si="0"/>
        <v>1.7</v>
      </c>
      <c r="I12" s="13">
        <f t="shared" si="1"/>
        <v>1.96558632700255</v>
      </c>
      <c r="J12" s="13">
        <f t="shared" si="2"/>
        <v>0</v>
      </c>
      <c r="K12" s="13">
        <f t="shared" si="3"/>
        <v>1</v>
      </c>
      <c r="L12" s="13">
        <f t="shared" si="4"/>
        <v>0.377152997157678</v>
      </c>
      <c r="M12" s="13">
        <f t="shared" si="5"/>
        <v>0.448790262877319</v>
      </c>
      <c r="N12" s="13">
        <f t="shared" si="6"/>
        <v>8.67338825630779</v>
      </c>
      <c r="O12" s="13">
        <v>9</v>
      </c>
      <c r="P12" s="13">
        <f t="shared" si="7"/>
        <v>19.1878113912617</v>
      </c>
      <c r="Q12" s="13">
        <f t="shared" si="8"/>
        <v>22.8323862814872</v>
      </c>
      <c r="R12" s="13">
        <f t="shared" si="9"/>
        <v>18.1006296431758</v>
      </c>
      <c r="S12" s="13">
        <f t="shared" si="10"/>
        <v>24.4146661783403</v>
      </c>
    </row>
    <row r="13" spans="2:19">
      <c r="B13" s="2">
        <v>43376</v>
      </c>
      <c r="C13" s="3">
        <v>69</v>
      </c>
      <c r="D13" s="3">
        <v>69.1</v>
      </c>
      <c r="E13" s="3">
        <v>67.8</v>
      </c>
      <c r="F13" s="4">
        <v>67.9</v>
      </c>
      <c r="H13" s="13">
        <f t="shared" si="0"/>
        <v>1.3</v>
      </c>
      <c r="I13" s="13">
        <f t="shared" si="1"/>
        <v>1.98601604446429</v>
      </c>
      <c r="J13" s="13">
        <f t="shared" si="2"/>
        <v>0</v>
      </c>
      <c r="K13" s="13">
        <f t="shared" si="3"/>
        <v>0.700000000000003</v>
      </c>
      <c r="L13" s="13">
        <f t="shared" si="4"/>
        <v>0.406164766169807</v>
      </c>
      <c r="M13" s="13">
        <f t="shared" si="5"/>
        <v>0.406389513867882</v>
      </c>
      <c r="N13" s="13">
        <f t="shared" si="6"/>
        <v>0.0276594073278066</v>
      </c>
      <c r="O13" s="13">
        <v>10</v>
      </c>
      <c r="P13" s="13">
        <f t="shared" si="7"/>
        <v>20.4512328740711</v>
      </c>
      <c r="Q13" s="13">
        <f t="shared" si="8"/>
        <v>20.462549383759</v>
      </c>
      <c r="R13" s="13">
        <f t="shared" si="9"/>
        <v>18.8258020575503</v>
      </c>
      <c r="S13" s="13">
        <f t="shared" si="10"/>
        <v>23.9491918253564</v>
      </c>
    </row>
    <row r="14" spans="2:19">
      <c r="B14" s="2">
        <v>43375</v>
      </c>
      <c r="C14" s="3">
        <v>69.4</v>
      </c>
      <c r="D14" s="3">
        <v>69.8</v>
      </c>
      <c r="E14" s="3">
        <v>68.5</v>
      </c>
      <c r="F14" s="4">
        <v>68.5</v>
      </c>
      <c r="H14" s="14">
        <f t="shared" si="0"/>
        <v>1.3</v>
      </c>
      <c r="I14" s="14">
        <f t="shared" si="1"/>
        <v>2.03878650942308</v>
      </c>
      <c r="J14" s="14">
        <f t="shared" si="2"/>
        <v>0</v>
      </c>
      <c r="K14" s="14">
        <f t="shared" si="3"/>
        <v>0.400000000000006</v>
      </c>
      <c r="L14" s="13">
        <f t="shared" si="4"/>
        <v>0.437408209721331</v>
      </c>
      <c r="M14" s="13">
        <f t="shared" si="5"/>
        <v>0.383804091857719</v>
      </c>
      <c r="N14" s="13">
        <f t="shared" si="6"/>
        <v>6.52743727298533</v>
      </c>
      <c r="O14" s="13">
        <v>11</v>
      </c>
      <c r="P14" s="13">
        <f t="shared" si="7"/>
        <v>21.4543409866443</v>
      </c>
      <c r="Q14" s="13">
        <f t="shared" si="8"/>
        <v>18.8251241649782</v>
      </c>
      <c r="R14" s="13">
        <f t="shared" si="9"/>
        <v>20.2718130306443</v>
      </c>
      <c r="S14" s="13">
        <f t="shared" si="10"/>
        <v>23.7291171383459</v>
      </c>
    </row>
    <row r="15" spans="2:19">
      <c r="B15" s="2">
        <v>43374</v>
      </c>
      <c r="C15" s="3">
        <v>69.4</v>
      </c>
      <c r="D15" s="3">
        <v>69.8</v>
      </c>
      <c r="E15" s="3">
        <v>68.9</v>
      </c>
      <c r="F15" s="4">
        <v>69.1</v>
      </c>
      <c r="H15" s="14">
        <f t="shared" si="0"/>
        <v>0.899999999999991</v>
      </c>
      <c r="I15" s="14">
        <f t="shared" si="1"/>
        <v>2.09561624091716</v>
      </c>
      <c r="J15" s="14">
        <f t="shared" si="2"/>
        <v>0</v>
      </c>
      <c r="K15" s="14">
        <f t="shared" si="3"/>
        <v>0.199999999999989</v>
      </c>
      <c r="L15" s="13">
        <f t="shared" si="4"/>
        <v>0.47105499508451</v>
      </c>
      <c r="M15" s="13">
        <f t="shared" si="5"/>
        <v>0.382558252769851</v>
      </c>
      <c r="N15" s="13">
        <f t="shared" si="6"/>
        <v>10.3673112544943</v>
      </c>
      <c r="O15" s="13">
        <v>12</v>
      </c>
      <c r="P15" s="13">
        <f t="shared" si="7"/>
        <v>22.4781134010657</v>
      </c>
      <c r="Q15" s="13">
        <f t="shared" si="8"/>
        <v>18.2551673966041</v>
      </c>
      <c r="R15" s="13">
        <f t="shared" si="9"/>
        <v>21.3290727043104</v>
      </c>
      <c r="S15" s="13">
        <f t="shared" si="10"/>
        <v>23.400244828002</v>
      </c>
    </row>
    <row r="16" spans="2:19">
      <c r="B16" s="2">
        <v>43371</v>
      </c>
      <c r="C16" s="3">
        <v>70</v>
      </c>
      <c r="D16" s="3">
        <v>71</v>
      </c>
      <c r="E16" s="3">
        <v>69.1</v>
      </c>
      <c r="F16" s="4">
        <v>69.4</v>
      </c>
      <c r="H16" s="13">
        <f t="shared" si="0"/>
        <v>1.90000000000001</v>
      </c>
      <c r="I16" s="13">
        <f t="shared" si="1"/>
        <v>2.18758672098772</v>
      </c>
      <c r="J16" s="13">
        <f t="shared" si="2"/>
        <v>0</v>
      </c>
      <c r="K16" s="13">
        <f t="shared" si="3"/>
        <v>0.100000000000009</v>
      </c>
      <c r="L16" s="13">
        <f t="shared" si="4"/>
        <v>0.507289994706395</v>
      </c>
      <c r="M16" s="13">
        <f t="shared" si="5"/>
        <v>0.39660119529061</v>
      </c>
      <c r="N16" s="13">
        <f t="shared" si="6"/>
        <v>12.2458101860859</v>
      </c>
      <c r="O16" s="13">
        <v>13</v>
      </c>
      <c r="P16" s="13">
        <f t="shared" si="7"/>
        <v>23.1894804370247</v>
      </c>
      <c r="Q16" s="13">
        <f t="shared" si="8"/>
        <v>18.1296216275961</v>
      </c>
      <c r="R16" s="13">
        <f t="shared" si="9"/>
        <v>22.172285123527</v>
      </c>
      <c r="S16" s="13">
        <f t="shared" si="10"/>
        <v>22.8983871868045</v>
      </c>
    </row>
    <row r="17" spans="2:19">
      <c r="B17" s="2">
        <v>43370</v>
      </c>
      <c r="C17" s="3">
        <v>69.4</v>
      </c>
      <c r="D17" s="3">
        <v>71.6</v>
      </c>
      <c r="E17" s="3">
        <v>69.2</v>
      </c>
      <c r="F17" s="4">
        <v>69.8</v>
      </c>
      <c r="H17" s="13">
        <f t="shared" si="0"/>
        <v>2.59999999999999</v>
      </c>
      <c r="I17" s="13">
        <f t="shared" si="1"/>
        <v>2.20970877644831</v>
      </c>
      <c r="J17" s="13">
        <f t="shared" si="2"/>
        <v>2.39999999999999</v>
      </c>
      <c r="K17" s="13">
        <f t="shared" si="3"/>
        <v>0</v>
      </c>
      <c r="L17" s="13">
        <f t="shared" si="4"/>
        <v>0.546312301991503</v>
      </c>
      <c r="M17" s="13">
        <f t="shared" si="5"/>
        <v>0.419416671851425</v>
      </c>
      <c r="N17" s="13">
        <f t="shared" si="6"/>
        <v>13.1398801917604</v>
      </c>
      <c r="O17" s="13">
        <v>14</v>
      </c>
      <c r="P17" s="13">
        <f t="shared" si="7"/>
        <v>24.7232715828552</v>
      </c>
      <c r="Q17" s="13">
        <f t="shared" si="8"/>
        <v>18.9806311275805</v>
      </c>
      <c r="R17" s="13">
        <f t="shared" si="9"/>
        <v>22.9358601187148</v>
      </c>
      <c r="S17" s="13">
        <f t="shared" si="10"/>
        <v>22.4639119706267</v>
      </c>
    </row>
    <row r="18" spans="2:19">
      <c r="B18" s="2">
        <v>43369</v>
      </c>
      <c r="C18" s="3">
        <v>68</v>
      </c>
      <c r="D18" s="3">
        <v>69.2</v>
      </c>
      <c r="E18" s="3">
        <v>67.4</v>
      </c>
      <c r="F18" s="4">
        <v>69</v>
      </c>
      <c r="H18" s="13">
        <f t="shared" si="0"/>
        <v>1.8</v>
      </c>
      <c r="I18" s="13">
        <f t="shared" si="1"/>
        <v>2.17968637463664</v>
      </c>
      <c r="J18" s="13">
        <f t="shared" si="2"/>
        <v>0</v>
      </c>
      <c r="K18" s="13">
        <f t="shared" si="3"/>
        <v>0</v>
      </c>
      <c r="L18" s="13">
        <f t="shared" si="4"/>
        <v>0.403720940606234</v>
      </c>
      <c r="M18" s="13">
        <f t="shared" si="5"/>
        <v>0.451679492763073</v>
      </c>
      <c r="N18" s="13">
        <f t="shared" si="6"/>
        <v>5.60656159220501</v>
      </c>
      <c r="O18" s="13">
        <v>15</v>
      </c>
      <c r="P18" s="13">
        <f t="shared" si="7"/>
        <v>18.5219738630304</v>
      </c>
      <c r="Q18" s="13">
        <f t="shared" si="8"/>
        <v>20.7222239868508</v>
      </c>
      <c r="R18" s="13">
        <f t="shared" si="9"/>
        <v>23.6893970361729</v>
      </c>
      <c r="S18" s="13">
        <f t="shared" si="10"/>
        <v>22.2832058226174</v>
      </c>
    </row>
    <row r="19" spans="2:19">
      <c r="B19" s="2">
        <v>43368</v>
      </c>
      <c r="C19" s="3">
        <v>67.6</v>
      </c>
      <c r="D19" s="3">
        <v>69.9</v>
      </c>
      <c r="E19" s="3">
        <v>67</v>
      </c>
      <c r="F19" s="4">
        <v>68</v>
      </c>
      <c r="H19" s="13">
        <f t="shared" si="0"/>
        <v>2.90000000000001</v>
      </c>
      <c r="I19" s="13">
        <f t="shared" si="1"/>
        <v>2.20889301883946</v>
      </c>
      <c r="J19" s="13">
        <f t="shared" si="2"/>
        <v>1.7</v>
      </c>
      <c r="K19" s="13">
        <f t="shared" si="3"/>
        <v>0</v>
      </c>
      <c r="L19" s="13">
        <f t="shared" si="4"/>
        <v>0.434776397575945</v>
      </c>
      <c r="M19" s="13">
        <f t="shared" si="5"/>
        <v>0.486424069129463</v>
      </c>
      <c r="N19" s="13">
        <f t="shared" si="6"/>
        <v>5.60656159220502</v>
      </c>
      <c r="O19" s="13"/>
      <c r="P19" s="13">
        <f t="shared" si="7"/>
        <v>19.6829993063392</v>
      </c>
      <c r="Q19" s="13">
        <f t="shared" si="8"/>
        <v>22.0211692001738</v>
      </c>
      <c r="R19" s="13">
        <f t="shared" si="9"/>
        <v>25.0803843780165</v>
      </c>
      <c r="S19" s="13">
        <f t="shared" si="10"/>
        <v>22.4405721073005</v>
      </c>
    </row>
    <row r="20" spans="2:19">
      <c r="B20" s="2">
        <v>43364</v>
      </c>
      <c r="C20" s="3">
        <v>68.2</v>
      </c>
      <c r="D20" s="3">
        <v>68.2</v>
      </c>
      <c r="E20" s="3">
        <v>67.4</v>
      </c>
      <c r="F20" s="4">
        <v>67.5</v>
      </c>
      <c r="H20" s="13">
        <f t="shared" si="0"/>
        <v>0.900000000000006</v>
      </c>
      <c r="I20" s="13">
        <f t="shared" si="1"/>
        <v>2.15573094336557</v>
      </c>
      <c r="J20" s="13">
        <f t="shared" si="2"/>
        <v>0</v>
      </c>
      <c r="K20" s="13">
        <f t="shared" si="3"/>
        <v>0</v>
      </c>
      <c r="L20" s="13">
        <f t="shared" si="4"/>
        <v>0.337451505081786</v>
      </c>
      <c r="M20" s="13">
        <f t="shared" si="5"/>
        <v>0.523841305216345</v>
      </c>
      <c r="N20" s="13">
        <f t="shared" si="6"/>
        <v>21.6407008053441</v>
      </c>
      <c r="O20" s="13"/>
      <c r="P20" s="13">
        <f t="shared" si="7"/>
        <v>15.6536930603663</v>
      </c>
      <c r="Q20" s="13">
        <f t="shared" si="8"/>
        <v>24.2999390451998</v>
      </c>
      <c r="R20" s="13">
        <f t="shared" si="9"/>
        <v>26.5783707461559</v>
      </c>
      <c r="S20" s="13">
        <f t="shared" si="10"/>
        <v>22.6100434908054</v>
      </c>
    </row>
    <row r="21" spans="2:19">
      <c r="B21" s="2">
        <v>43363</v>
      </c>
      <c r="C21" s="3">
        <v>69.3</v>
      </c>
      <c r="D21" s="3">
        <v>69.6</v>
      </c>
      <c r="E21" s="3">
        <v>67</v>
      </c>
      <c r="F21" s="4">
        <v>67.3</v>
      </c>
      <c r="H21" s="13">
        <f t="shared" si="0"/>
        <v>2.59999999999999</v>
      </c>
      <c r="I21" s="13">
        <f t="shared" si="1"/>
        <v>2.25232563131677</v>
      </c>
      <c r="J21" s="13">
        <f t="shared" si="2"/>
        <v>0</v>
      </c>
      <c r="K21" s="13">
        <f t="shared" si="3"/>
        <v>0.900000000000006</v>
      </c>
      <c r="L21" s="13">
        <f t="shared" si="4"/>
        <v>0.363409313165001</v>
      </c>
      <c r="M21" s="13">
        <f t="shared" si="5"/>
        <v>0.564136790232987</v>
      </c>
      <c r="N21" s="13">
        <f t="shared" si="6"/>
        <v>21.6407008053441</v>
      </c>
      <c r="O21" s="13"/>
      <c r="P21" s="13">
        <f t="shared" si="7"/>
        <v>16.1348478262684</v>
      </c>
      <c r="Q21" s="13">
        <f t="shared" si="8"/>
        <v>25.0468574520984</v>
      </c>
      <c r="R21" s="13">
        <f t="shared" si="9"/>
        <v>26.9581915108337</v>
      </c>
      <c r="S21" s="13">
        <f t="shared" si="10"/>
        <v>22.175853472536</v>
      </c>
    </row>
    <row r="22" spans="2:19">
      <c r="B22" s="2">
        <v>43362</v>
      </c>
      <c r="C22" s="3">
        <v>68.4</v>
      </c>
      <c r="D22" s="3">
        <v>69.3</v>
      </c>
      <c r="E22" s="3">
        <v>67.9</v>
      </c>
      <c r="F22" s="4">
        <v>69</v>
      </c>
      <c r="H22" s="13">
        <f t="shared" si="0"/>
        <v>1.39999999999999</v>
      </c>
      <c r="I22" s="13">
        <f t="shared" si="1"/>
        <v>2.22558144911037</v>
      </c>
      <c r="J22" s="13">
        <f t="shared" si="2"/>
        <v>0.399999999999991</v>
      </c>
      <c r="K22" s="13">
        <f t="shared" si="3"/>
        <v>0</v>
      </c>
      <c r="L22" s="13">
        <f t="shared" si="4"/>
        <v>0.391363875716154</v>
      </c>
      <c r="M22" s="13">
        <f t="shared" si="5"/>
        <v>0.538301158712447</v>
      </c>
      <c r="N22" s="13">
        <f t="shared" si="6"/>
        <v>15.8054006071772</v>
      </c>
      <c r="O22" s="13"/>
      <c r="P22" s="13">
        <f t="shared" si="7"/>
        <v>17.5847923189958</v>
      </c>
      <c r="Q22" s="13">
        <f t="shared" si="8"/>
        <v>24.1869898281019</v>
      </c>
      <c r="R22" s="13">
        <f t="shared" si="9"/>
        <v>27.3672292574098</v>
      </c>
      <c r="S22" s="13">
        <f t="shared" si="10"/>
        <v>21.8910013639449</v>
      </c>
    </row>
    <row r="23" spans="2:19">
      <c r="B23" s="2">
        <v>43361</v>
      </c>
      <c r="C23" s="3">
        <v>68.3</v>
      </c>
      <c r="D23" s="3">
        <v>68.9</v>
      </c>
      <c r="E23" s="3">
        <v>67.6</v>
      </c>
      <c r="F23" s="4">
        <v>68.2</v>
      </c>
      <c r="H23" s="13">
        <f t="shared" si="0"/>
        <v>1.30000000000001</v>
      </c>
      <c r="I23" s="13">
        <f t="shared" si="1"/>
        <v>2.28908771442655</v>
      </c>
      <c r="J23" s="13">
        <f t="shared" si="2"/>
        <v>0</v>
      </c>
      <c r="K23" s="13">
        <f t="shared" si="3"/>
        <v>1.10000000000001</v>
      </c>
      <c r="L23" s="13">
        <f t="shared" si="4"/>
        <v>0.390699558463552</v>
      </c>
      <c r="M23" s="13">
        <f t="shared" si="5"/>
        <v>0.579708940151866</v>
      </c>
      <c r="N23" s="13">
        <f t="shared" si="6"/>
        <v>19.4773007406668</v>
      </c>
      <c r="O23" s="13"/>
      <c r="P23" s="13">
        <f t="shared" si="7"/>
        <v>17.0679155718342</v>
      </c>
      <c r="Q23" s="13">
        <f t="shared" si="8"/>
        <v>25.3248897584116</v>
      </c>
      <c r="R23" s="13">
        <f t="shared" si="9"/>
        <v>28.2566006920431</v>
      </c>
      <c r="S23" s="13">
        <f t="shared" si="10"/>
        <v>21.9028945676778</v>
      </c>
    </row>
    <row r="24" spans="2:19">
      <c r="B24" s="2">
        <v>43360</v>
      </c>
      <c r="C24" s="3">
        <v>69</v>
      </c>
      <c r="D24" s="3">
        <v>70.5</v>
      </c>
      <c r="E24" s="3">
        <v>68.7</v>
      </c>
      <c r="F24" s="4">
        <v>68.8</v>
      </c>
      <c r="H24" s="13">
        <f t="shared" si="0"/>
        <v>1.8</v>
      </c>
      <c r="I24" s="13">
        <f t="shared" si="1"/>
        <v>2.36517138476705</v>
      </c>
      <c r="J24" s="13">
        <f t="shared" si="2"/>
        <v>1.2</v>
      </c>
      <c r="K24" s="13">
        <f t="shared" si="3"/>
        <v>0</v>
      </c>
      <c r="L24" s="13">
        <f t="shared" si="4"/>
        <v>0.420753370653056</v>
      </c>
      <c r="M24" s="13">
        <f t="shared" si="5"/>
        <v>0.539686550932778</v>
      </c>
      <c r="N24" s="13">
        <f t="shared" si="6"/>
        <v>12.3831983247162</v>
      </c>
      <c r="O24" s="13"/>
      <c r="P24" s="13">
        <f t="shared" si="7"/>
        <v>17.7895510390042</v>
      </c>
      <c r="Q24" s="13">
        <f t="shared" si="8"/>
        <v>22.8180737518069</v>
      </c>
      <c r="R24" s="13">
        <f t="shared" si="9"/>
        <v>28.9319314575336</v>
      </c>
      <c r="S24" s="13">
        <f t="shared" si="10"/>
        <v>21.7744757050253</v>
      </c>
    </row>
    <row r="25" spans="2:19">
      <c r="B25" s="2">
        <v>43357</v>
      </c>
      <c r="C25" s="3">
        <v>66</v>
      </c>
      <c r="D25" s="3">
        <v>69.3</v>
      </c>
      <c r="E25" s="3">
        <v>66</v>
      </c>
      <c r="F25" s="4">
        <v>68.7</v>
      </c>
      <c r="H25" s="13">
        <f t="shared" si="0"/>
        <v>3.8</v>
      </c>
      <c r="I25" s="13">
        <f t="shared" si="1"/>
        <v>2.40864610667221</v>
      </c>
      <c r="J25" s="13">
        <f t="shared" si="2"/>
        <v>2.5</v>
      </c>
      <c r="K25" s="13">
        <f t="shared" si="3"/>
        <v>0</v>
      </c>
      <c r="L25" s="13">
        <f t="shared" si="4"/>
        <v>0.360811322241752</v>
      </c>
      <c r="M25" s="13">
        <f t="shared" si="5"/>
        <v>0.581200901004531</v>
      </c>
      <c r="N25" s="13">
        <f t="shared" si="6"/>
        <v>23.3956177344802</v>
      </c>
      <c r="O25" s="13"/>
      <c r="P25" s="13">
        <f t="shared" si="7"/>
        <v>14.979839555602</v>
      </c>
      <c r="Q25" s="13">
        <f t="shared" si="8"/>
        <v>24.1297756193632</v>
      </c>
      <c r="R25" s="13">
        <f t="shared" si="9"/>
        <v>30.2049109292888</v>
      </c>
      <c r="S25" s="13">
        <f t="shared" si="10"/>
        <v>22.9331045053726</v>
      </c>
    </row>
    <row r="26" spans="2:19">
      <c r="B26" s="2">
        <v>43356</v>
      </c>
      <c r="C26" s="3">
        <v>66</v>
      </c>
      <c r="D26" s="3">
        <v>66.8</v>
      </c>
      <c r="E26" s="3">
        <v>65.3</v>
      </c>
      <c r="F26" s="4">
        <v>65.5</v>
      </c>
      <c r="H26" s="13">
        <f t="shared" si="0"/>
        <v>1.5</v>
      </c>
      <c r="I26" s="13">
        <f t="shared" si="1"/>
        <v>2.30161888410853</v>
      </c>
      <c r="J26" s="13">
        <f t="shared" si="2"/>
        <v>0.0999999999999943</v>
      </c>
      <c r="K26" s="13">
        <f t="shared" si="3"/>
        <v>0</v>
      </c>
      <c r="L26" s="13">
        <f t="shared" si="4"/>
        <v>0.196258347029579</v>
      </c>
      <c r="M26" s="13">
        <f t="shared" si="5"/>
        <v>0.625908662620264</v>
      </c>
      <c r="N26" s="13">
        <f t="shared" si="6"/>
        <v>52.2582772779548</v>
      </c>
      <c r="O26" s="13"/>
      <c r="P26" s="13">
        <f t="shared" si="7"/>
        <v>8.5269697943756</v>
      </c>
      <c r="Q26" s="13">
        <f t="shared" si="8"/>
        <v>27.1942790764289</v>
      </c>
      <c r="R26" s="13">
        <f t="shared" si="9"/>
        <v>30.7287027135048</v>
      </c>
      <c r="S26" s="13">
        <f t="shared" si="10"/>
        <v>23.6820951779614</v>
      </c>
    </row>
    <row r="27" spans="2:19">
      <c r="B27" s="2">
        <v>43355</v>
      </c>
      <c r="C27" s="3">
        <v>66.4</v>
      </c>
      <c r="D27" s="3">
        <v>66.7</v>
      </c>
      <c r="E27" s="3">
        <v>64</v>
      </c>
      <c r="F27" s="4">
        <v>66</v>
      </c>
      <c r="H27" s="13">
        <f t="shared" si="0"/>
        <v>2.8</v>
      </c>
      <c r="I27" s="13">
        <f t="shared" si="1"/>
        <v>2.3632818751938</v>
      </c>
      <c r="J27" s="13">
        <f t="shared" si="2"/>
        <v>0</v>
      </c>
      <c r="K27" s="13">
        <f t="shared" si="3"/>
        <v>1</v>
      </c>
      <c r="L27" s="13">
        <f t="shared" si="4"/>
        <v>0.203662835262624</v>
      </c>
      <c r="M27" s="13">
        <f t="shared" si="5"/>
        <v>0.674055482821822</v>
      </c>
      <c r="N27" s="13">
        <f t="shared" si="6"/>
        <v>53.5926661056584</v>
      </c>
      <c r="O27" s="13"/>
      <c r="P27" s="13">
        <f t="shared" si="7"/>
        <v>8.61779703049272</v>
      </c>
      <c r="Q27" s="13">
        <f t="shared" si="8"/>
        <v>28.5220095790116</v>
      </c>
      <c r="R27" s="13">
        <f t="shared" si="9"/>
        <v>29.0725815931625</v>
      </c>
      <c r="S27" s="13">
        <f t="shared" si="10"/>
        <v>23.4621830052409</v>
      </c>
    </row>
    <row r="28" spans="2:19">
      <c r="B28" s="2">
        <v>43354</v>
      </c>
      <c r="C28" s="3">
        <v>65.9</v>
      </c>
      <c r="D28" s="3">
        <v>66.8</v>
      </c>
      <c r="E28" s="3">
        <v>65</v>
      </c>
      <c r="F28" s="4">
        <v>66.8</v>
      </c>
      <c r="H28" s="13">
        <f t="shared" si="0"/>
        <v>1.8</v>
      </c>
      <c r="I28" s="13">
        <f t="shared" si="1"/>
        <v>2.32968817328563</v>
      </c>
      <c r="J28" s="13">
        <f t="shared" si="2"/>
        <v>0</v>
      </c>
      <c r="K28" s="13">
        <f t="shared" si="3"/>
        <v>0</v>
      </c>
      <c r="L28" s="13">
        <f t="shared" si="4"/>
        <v>0.219329207205903</v>
      </c>
      <c r="M28" s="13">
        <f t="shared" si="5"/>
        <v>0.64898282765427</v>
      </c>
      <c r="N28" s="13">
        <f t="shared" si="6"/>
        <v>49.4814770726466</v>
      </c>
      <c r="O28" s="13"/>
      <c r="P28" s="13">
        <f t="shared" si="7"/>
        <v>9.41453065354132</v>
      </c>
      <c r="Q28" s="13">
        <f t="shared" si="8"/>
        <v>27.8570683877829</v>
      </c>
      <c r="R28" s="13">
        <f t="shared" si="9"/>
        <v>27.1864212460475</v>
      </c>
      <c r="S28" s="13">
        <f t="shared" si="10"/>
        <v>23.1740318643225</v>
      </c>
    </row>
    <row r="29" spans="2:19">
      <c r="B29" s="2">
        <v>43353</v>
      </c>
      <c r="C29" s="3">
        <v>67.8</v>
      </c>
      <c r="D29" s="3">
        <v>68.1</v>
      </c>
      <c r="E29" s="3">
        <v>64.5</v>
      </c>
      <c r="F29" s="4">
        <v>65</v>
      </c>
      <c r="H29" s="13">
        <f t="shared" si="0"/>
        <v>3.59999999999999</v>
      </c>
      <c r="I29" s="13">
        <f t="shared" si="1"/>
        <v>2.37043341738453</v>
      </c>
      <c r="J29" s="13">
        <f t="shared" si="2"/>
        <v>0</v>
      </c>
      <c r="K29" s="13">
        <f t="shared" si="3"/>
        <v>1.09999999999999</v>
      </c>
      <c r="L29" s="13">
        <f t="shared" si="4"/>
        <v>0.23620068468328</v>
      </c>
      <c r="M29" s="13">
        <f t="shared" si="5"/>
        <v>0.698904583627676</v>
      </c>
      <c r="N29" s="13">
        <f t="shared" si="6"/>
        <v>49.4814770726466</v>
      </c>
      <c r="O29" s="13"/>
      <c r="P29" s="13">
        <f t="shared" si="7"/>
        <v>9.9644513510064</v>
      </c>
      <c r="Q29" s="13">
        <f t="shared" si="8"/>
        <v>29.4842529008399</v>
      </c>
      <c r="R29" s="13">
        <f t="shared" si="9"/>
        <v>25.4714169516937</v>
      </c>
      <c r="S29" s="13">
        <f t="shared" si="10"/>
        <v>22.6462872204867</v>
      </c>
    </row>
    <row r="30" spans="2:19">
      <c r="B30" s="2">
        <v>43350</v>
      </c>
      <c r="C30" s="3">
        <v>67.5</v>
      </c>
      <c r="D30" s="3">
        <v>68</v>
      </c>
      <c r="E30" s="3">
        <v>65.6</v>
      </c>
      <c r="F30" s="4">
        <v>66.6</v>
      </c>
      <c r="H30" s="13">
        <f t="shared" si="0"/>
        <v>2.5</v>
      </c>
      <c r="I30" s="13">
        <f t="shared" si="1"/>
        <v>2.27585137256796</v>
      </c>
      <c r="J30" s="13">
        <f t="shared" si="2"/>
        <v>0</v>
      </c>
      <c r="K30" s="13">
        <f t="shared" si="3"/>
        <v>1.7</v>
      </c>
      <c r="L30" s="13">
        <f t="shared" si="4"/>
        <v>0.254369968120455</v>
      </c>
      <c r="M30" s="13">
        <f t="shared" si="5"/>
        <v>0.668051090060574</v>
      </c>
      <c r="N30" s="13">
        <f t="shared" si="6"/>
        <v>44.8473198081447</v>
      </c>
      <c r="O30" s="13"/>
      <c r="P30" s="13">
        <f t="shared" si="7"/>
        <v>11.1769147663381</v>
      </c>
      <c r="Q30" s="13">
        <f t="shared" si="8"/>
        <v>29.3538979791452</v>
      </c>
      <c r="R30" s="13">
        <f t="shared" si="9"/>
        <v>23.6244892500819</v>
      </c>
      <c r="S30" s="13">
        <f t="shared" si="10"/>
        <v>21.6929094892115</v>
      </c>
    </row>
    <row r="31" spans="2:19">
      <c r="B31" s="2">
        <v>43349</v>
      </c>
      <c r="C31" s="3">
        <v>67.6</v>
      </c>
      <c r="D31" s="3">
        <v>68.6</v>
      </c>
      <c r="E31" s="3">
        <v>67.3</v>
      </c>
      <c r="F31" s="4">
        <v>68.1</v>
      </c>
      <c r="H31" s="13">
        <f t="shared" si="0"/>
        <v>1.3</v>
      </c>
      <c r="I31" s="13">
        <f t="shared" si="1"/>
        <v>2.2586091704578</v>
      </c>
      <c r="J31" s="13">
        <f t="shared" si="2"/>
        <v>0</v>
      </c>
      <c r="K31" s="13">
        <f t="shared" si="3"/>
        <v>0.299999999999997</v>
      </c>
      <c r="L31" s="13">
        <f t="shared" si="4"/>
        <v>0.273936888745106</v>
      </c>
      <c r="M31" s="13">
        <f t="shared" si="5"/>
        <v>0.588670404680618</v>
      </c>
      <c r="N31" s="13">
        <f t="shared" si="6"/>
        <v>36.4863035977348</v>
      </c>
      <c r="O31" s="13"/>
      <c r="P31" s="13">
        <f t="shared" si="7"/>
        <v>12.1285653280856</v>
      </c>
      <c r="Q31" s="13">
        <f t="shared" si="8"/>
        <v>26.0634027515836</v>
      </c>
      <c r="R31" s="13">
        <f t="shared" si="9"/>
        <v>21.9919638225386</v>
      </c>
      <c r="S31" s="13">
        <f t="shared" si="10"/>
        <v>20.8659749395192</v>
      </c>
    </row>
    <row r="32" spans="2:19">
      <c r="B32" s="2">
        <v>43348</v>
      </c>
      <c r="C32" s="3">
        <v>68.7</v>
      </c>
      <c r="D32" s="3">
        <v>68.7</v>
      </c>
      <c r="E32" s="3">
        <v>67.6</v>
      </c>
      <c r="F32" s="4">
        <v>67.6</v>
      </c>
      <c r="H32" s="13">
        <f t="shared" si="0"/>
        <v>1.30000000000001</v>
      </c>
      <c r="I32" s="13">
        <f t="shared" si="1"/>
        <v>2.33234833741609</v>
      </c>
      <c r="J32" s="13">
        <f t="shared" si="2"/>
        <v>0</v>
      </c>
      <c r="K32" s="13">
        <f t="shared" si="3"/>
        <v>0</v>
      </c>
      <c r="L32" s="13">
        <f t="shared" si="4"/>
        <v>0.295008957110114</v>
      </c>
      <c r="M32" s="13">
        <f t="shared" si="5"/>
        <v>0.610875820425281</v>
      </c>
      <c r="N32" s="13">
        <f t="shared" si="6"/>
        <v>34.8683266512695</v>
      </c>
      <c r="O32" s="13"/>
      <c r="P32" s="13">
        <f t="shared" si="7"/>
        <v>12.6485805047861</v>
      </c>
      <c r="Q32" s="13">
        <f t="shared" si="8"/>
        <v>26.1914487911375</v>
      </c>
      <c r="R32" s="13">
        <f t="shared" si="9"/>
        <v>20.877014609062</v>
      </c>
      <c r="S32" s="13">
        <f t="shared" si="10"/>
        <v>19.9733828323115</v>
      </c>
    </row>
    <row r="33" spans="2:19">
      <c r="B33" s="2">
        <v>43347</v>
      </c>
      <c r="C33" s="3">
        <v>68</v>
      </c>
      <c r="D33" s="3">
        <v>69.3</v>
      </c>
      <c r="E33" s="3">
        <v>67.5</v>
      </c>
      <c r="F33" s="4">
        <v>68.9</v>
      </c>
      <c r="H33" s="13">
        <f t="shared" si="0"/>
        <v>1.8</v>
      </c>
      <c r="I33" s="13">
        <f t="shared" si="1"/>
        <v>2.41175974798656</v>
      </c>
      <c r="J33" s="13">
        <f t="shared" si="2"/>
        <v>0</v>
      </c>
      <c r="K33" s="13">
        <f t="shared" si="3"/>
        <v>0</v>
      </c>
      <c r="L33" s="13">
        <f t="shared" si="4"/>
        <v>0.317701953810892</v>
      </c>
      <c r="M33" s="13">
        <f t="shared" si="5"/>
        <v>0.657866268150303</v>
      </c>
      <c r="N33" s="13">
        <f t="shared" si="6"/>
        <v>34.8683266512695</v>
      </c>
      <c r="O33" s="13"/>
      <c r="P33" s="13">
        <f t="shared" si="7"/>
        <v>13.1730349209171</v>
      </c>
      <c r="Q33" s="13">
        <f t="shared" si="8"/>
        <v>27.2774379247153</v>
      </c>
      <c r="R33" s="13">
        <f t="shared" si="9"/>
        <v>19.8007598365845</v>
      </c>
      <c r="S33" s="13">
        <f t="shared" si="10"/>
        <v>19.4626997714079</v>
      </c>
    </row>
    <row r="34" spans="2:19">
      <c r="B34" s="2">
        <v>43346</v>
      </c>
      <c r="C34" s="3">
        <v>69</v>
      </c>
      <c r="D34" s="3">
        <v>69.5</v>
      </c>
      <c r="E34" s="3">
        <v>67.5</v>
      </c>
      <c r="F34" s="4">
        <v>68</v>
      </c>
      <c r="H34" s="13">
        <f t="shared" si="0"/>
        <v>2.5</v>
      </c>
      <c r="I34" s="13">
        <f t="shared" si="1"/>
        <v>2.45881819013937</v>
      </c>
      <c r="J34" s="13">
        <f t="shared" si="2"/>
        <v>0</v>
      </c>
      <c r="K34" s="13">
        <f t="shared" si="3"/>
        <v>1</v>
      </c>
      <c r="L34" s="13">
        <f t="shared" si="4"/>
        <v>0.342140565642499</v>
      </c>
      <c r="M34" s="13">
        <f t="shared" si="5"/>
        <v>0.708471365700326</v>
      </c>
      <c r="N34" s="13">
        <f t="shared" si="6"/>
        <v>34.8683266512695</v>
      </c>
      <c r="O34" s="13"/>
      <c r="P34" s="13">
        <f t="shared" si="7"/>
        <v>13.914837909309</v>
      </c>
      <c r="Q34" s="13">
        <f t="shared" si="8"/>
        <v>28.8134913163372</v>
      </c>
      <c r="R34" s="13">
        <f t="shared" si="9"/>
        <v>18.6417162354549</v>
      </c>
      <c r="S34" s="13">
        <f t="shared" si="10"/>
        <v>18.4643871126827</v>
      </c>
    </row>
    <row r="35" spans="2:19">
      <c r="B35" s="2">
        <v>43343</v>
      </c>
      <c r="C35" s="3">
        <v>69.3</v>
      </c>
      <c r="D35" s="3">
        <v>70.5</v>
      </c>
      <c r="E35" s="3">
        <v>68.5</v>
      </c>
      <c r="F35" s="4">
        <v>70</v>
      </c>
      <c r="H35" s="13">
        <f t="shared" si="0"/>
        <v>2</v>
      </c>
      <c r="I35" s="13">
        <f t="shared" si="1"/>
        <v>2.45565035861163</v>
      </c>
      <c r="J35" s="13">
        <f t="shared" si="2"/>
        <v>0</v>
      </c>
      <c r="K35" s="13">
        <f t="shared" si="3"/>
        <v>0.5</v>
      </c>
      <c r="L35" s="13">
        <f t="shared" si="4"/>
        <v>0.368459070691922</v>
      </c>
      <c r="M35" s="13">
        <f t="shared" si="5"/>
        <v>0.686046086138813</v>
      </c>
      <c r="N35" s="13">
        <f t="shared" si="6"/>
        <v>30.1171609630989</v>
      </c>
      <c r="O35" s="13"/>
      <c r="P35" s="13">
        <f t="shared" si="7"/>
        <v>15.0045412368983</v>
      </c>
      <c r="Q35" s="13">
        <f t="shared" si="8"/>
        <v>27.9374497974821</v>
      </c>
      <c r="R35" s="13">
        <f t="shared" si="9"/>
        <v>17.3935154342384</v>
      </c>
      <c r="S35" s="13">
        <f t="shared" si="10"/>
        <v>17.4874180534118</v>
      </c>
    </row>
    <row r="36" spans="2:19">
      <c r="B36" s="2">
        <v>43342</v>
      </c>
      <c r="C36" s="3">
        <v>70.1</v>
      </c>
      <c r="D36" s="3">
        <v>70.7</v>
      </c>
      <c r="E36" s="3">
        <v>69</v>
      </c>
      <c r="F36" s="4">
        <v>69.4</v>
      </c>
      <c r="H36" s="13">
        <f t="shared" si="0"/>
        <v>1.7</v>
      </c>
      <c r="I36" s="13">
        <f t="shared" si="1"/>
        <v>2.49070038619714</v>
      </c>
      <c r="J36" s="13">
        <f t="shared" si="2"/>
        <v>0</v>
      </c>
      <c r="K36" s="13">
        <f t="shared" si="3"/>
        <v>0</v>
      </c>
      <c r="L36" s="13">
        <f t="shared" si="4"/>
        <v>0.396802076129762</v>
      </c>
      <c r="M36" s="13">
        <f t="shared" si="5"/>
        <v>0.700357323534106</v>
      </c>
      <c r="N36" s="13">
        <f t="shared" si="6"/>
        <v>27.6673788236552</v>
      </c>
      <c r="O36" s="13"/>
      <c r="P36" s="13">
        <f t="shared" si="7"/>
        <v>15.9313451882347</v>
      </c>
      <c r="Q36" s="13">
        <f t="shared" si="8"/>
        <v>28.1188908716326</v>
      </c>
      <c r="R36" s="13">
        <f t="shared" si="9"/>
        <v>16.4147734704799</v>
      </c>
      <c r="S36" s="13">
        <f t="shared" si="10"/>
        <v>16.8206521068564</v>
      </c>
    </row>
    <row r="37" spans="2:19">
      <c r="B37" s="2">
        <v>43341</v>
      </c>
      <c r="C37" s="3">
        <v>71.9</v>
      </c>
      <c r="D37" s="3">
        <v>72</v>
      </c>
      <c r="E37" s="3">
        <v>67</v>
      </c>
      <c r="F37" s="4">
        <v>69.2</v>
      </c>
      <c r="H37" s="13">
        <f t="shared" si="0"/>
        <v>5</v>
      </c>
      <c r="I37" s="13">
        <f t="shared" si="1"/>
        <v>2.55152349282769</v>
      </c>
      <c r="J37" s="13">
        <f t="shared" si="2"/>
        <v>0</v>
      </c>
      <c r="K37" s="13">
        <f t="shared" si="3"/>
        <v>4.7</v>
      </c>
      <c r="L37" s="13">
        <f t="shared" si="4"/>
        <v>0.427325312755128</v>
      </c>
      <c r="M37" s="13">
        <f t="shared" si="5"/>
        <v>0.754230963805961</v>
      </c>
      <c r="N37" s="13">
        <f t="shared" si="6"/>
        <v>27.6673788236553</v>
      </c>
      <c r="O37" s="13"/>
      <c r="P37" s="13">
        <f t="shared" si="7"/>
        <v>16.7478494302065</v>
      </c>
      <c r="Q37" s="13">
        <f t="shared" si="8"/>
        <v>29.5600242727961</v>
      </c>
      <c r="R37" s="13">
        <f t="shared" si="9"/>
        <v>15.5491884433125</v>
      </c>
      <c r="S37" s="13">
        <f t="shared" si="10"/>
        <v>15.8931446576788</v>
      </c>
    </row>
    <row r="38" spans="2:19">
      <c r="B38" s="2">
        <v>43340</v>
      </c>
      <c r="C38" s="3">
        <v>73.5</v>
      </c>
      <c r="D38" s="3">
        <v>73.8</v>
      </c>
      <c r="E38" s="3">
        <v>71.7</v>
      </c>
      <c r="F38" s="4">
        <v>71.7</v>
      </c>
      <c r="H38" s="13">
        <f t="shared" si="0"/>
        <v>2.09999999999999</v>
      </c>
      <c r="I38" s="13">
        <f t="shared" si="1"/>
        <v>2.36317914612213</v>
      </c>
      <c r="J38" s="13">
        <f t="shared" si="2"/>
        <v>0.5</v>
      </c>
      <c r="K38" s="13">
        <f t="shared" si="3"/>
        <v>0</v>
      </c>
      <c r="L38" s="13">
        <f t="shared" si="4"/>
        <v>0.460196490659369</v>
      </c>
      <c r="M38" s="13">
        <f t="shared" si="5"/>
        <v>0.450710268714111</v>
      </c>
      <c r="N38" s="13">
        <f t="shared" si="6"/>
        <v>1.04140427630402</v>
      </c>
      <c r="O38" s="13"/>
      <c r="P38" s="13">
        <f t="shared" si="7"/>
        <v>19.4736184691935</v>
      </c>
      <c r="Q38" s="13">
        <f t="shared" si="8"/>
        <v>19.0722006604411</v>
      </c>
      <c r="R38" s="13">
        <f t="shared" si="9"/>
        <v>14.6170199525169</v>
      </c>
      <c r="S38" s="13">
        <f t="shared" si="10"/>
        <v>15.4320618721153</v>
      </c>
    </row>
    <row r="39" spans="2:19">
      <c r="B39" s="2">
        <v>43339</v>
      </c>
      <c r="C39" s="3">
        <v>72.5</v>
      </c>
      <c r="D39" s="3">
        <v>73.3</v>
      </c>
      <c r="E39" s="3">
        <v>72</v>
      </c>
      <c r="F39" s="4">
        <v>73</v>
      </c>
      <c r="H39" s="13">
        <f t="shared" si="0"/>
        <v>1.3</v>
      </c>
      <c r="I39" s="13">
        <f t="shared" si="1"/>
        <v>2.38342369582383</v>
      </c>
      <c r="J39" s="13">
        <f t="shared" si="2"/>
        <v>0</v>
      </c>
      <c r="K39" s="13">
        <f t="shared" si="3"/>
        <v>0.5</v>
      </c>
      <c r="L39" s="13">
        <f t="shared" si="4"/>
        <v>0.457134682248551</v>
      </c>
      <c r="M39" s="13">
        <f t="shared" si="5"/>
        <v>0.485380289384428</v>
      </c>
      <c r="N39" s="13">
        <f t="shared" si="6"/>
        <v>2.99683378895708</v>
      </c>
      <c r="O39" s="13"/>
      <c r="P39" s="13">
        <f t="shared" si="7"/>
        <v>19.1797489908962</v>
      </c>
      <c r="Q39" s="13">
        <f t="shared" si="8"/>
        <v>20.3648344285113</v>
      </c>
      <c r="R39" s="13">
        <f t="shared" si="9"/>
        <v>15.6612980814564</v>
      </c>
      <c r="S39" s="13">
        <f t="shared" si="10"/>
        <v>15.9595871240989</v>
      </c>
    </row>
    <row r="40" spans="2:19">
      <c r="B40" s="2">
        <v>43336</v>
      </c>
      <c r="C40" s="3">
        <v>73.4</v>
      </c>
      <c r="D40" s="3">
        <v>74</v>
      </c>
      <c r="E40" s="3">
        <v>72.5</v>
      </c>
      <c r="F40" s="4">
        <v>72.6</v>
      </c>
      <c r="H40" s="13">
        <f t="shared" si="0"/>
        <v>1.5</v>
      </c>
      <c r="I40" s="13">
        <f t="shared" si="1"/>
        <v>2.46676398011797</v>
      </c>
      <c r="J40" s="13">
        <f t="shared" si="2"/>
        <v>0</v>
      </c>
      <c r="K40" s="13">
        <f t="shared" si="3"/>
        <v>0</v>
      </c>
      <c r="L40" s="13">
        <f t="shared" si="4"/>
        <v>0.492298888575363</v>
      </c>
      <c r="M40" s="13">
        <f t="shared" si="5"/>
        <v>0.484255696260153</v>
      </c>
      <c r="N40" s="13">
        <f t="shared" si="6"/>
        <v>0.82362956870095</v>
      </c>
      <c r="O40" s="13"/>
      <c r="P40" s="13">
        <f t="shared" si="7"/>
        <v>19.9572757079021</v>
      </c>
      <c r="Q40" s="13">
        <f t="shared" si="8"/>
        <v>19.6312132073938</v>
      </c>
      <c r="R40" s="13">
        <f t="shared" si="9"/>
        <v>16.6354876424179</v>
      </c>
      <c r="S40" s="13">
        <f t="shared" si="10"/>
        <v>16.666055324207</v>
      </c>
    </row>
    <row r="41" spans="2:19">
      <c r="B41" s="2">
        <v>43335</v>
      </c>
      <c r="C41" s="3">
        <v>74.3</v>
      </c>
      <c r="D41" s="3">
        <v>75</v>
      </c>
      <c r="E41" s="3">
        <v>72.5</v>
      </c>
      <c r="F41" s="4">
        <v>72.7</v>
      </c>
      <c r="H41" s="13">
        <f t="shared" si="0"/>
        <v>2.5</v>
      </c>
      <c r="I41" s="13">
        <f t="shared" si="1"/>
        <v>2.54113044012705</v>
      </c>
      <c r="J41" s="13">
        <f t="shared" si="2"/>
        <v>0</v>
      </c>
      <c r="K41" s="13">
        <f t="shared" si="3"/>
        <v>1.3</v>
      </c>
      <c r="L41" s="13">
        <f t="shared" si="4"/>
        <v>0.530168033850391</v>
      </c>
      <c r="M41" s="13">
        <f t="shared" si="5"/>
        <v>0.521506134434011</v>
      </c>
      <c r="N41" s="13">
        <f t="shared" si="6"/>
        <v>0.823629568700941</v>
      </c>
      <c r="O41" s="13"/>
      <c r="P41" s="13">
        <f t="shared" si="7"/>
        <v>20.8634718422359</v>
      </c>
      <c r="Q41" s="13">
        <f t="shared" si="8"/>
        <v>20.5226038852196</v>
      </c>
      <c r="R41" s="13">
        <f t="shared" si="9"/>
        <v>17.8517844173192</v>
      </c>
      <c r="S41" s="13">
        <f t="shared" si="10"/>
        <v>17.4358914769526</v>
      </c>
    </row>
    <row r="42" spans="2:19">
      <c r="B42" s="2">
        <v>43334</v>
      </c>
      <c r="C42" s="3">
        <v>77</v>
      </c>
      <c r="D42" s="3">
        <v>77.2</v>
      </c>
      <c r="E42" s="3">
        <v>73.8</v>
      </c>
      <c r="F42" s="4">
        <v>74</v>
      </c>
      <c r="H42" s="13">
        <f t="shared" si="0"/>
        <v>3.40000000000001</v>
      </c>
      <c r="I42" s="13">
        <f t="shared" si="1"/>
        <v>2.54429432013682</v>
      </c>
      <c r="J42" s="13">
        <f t="shared" si="2"/>
        <v>0</v>
      </c>
      <c r="K42" s="13">
        <f t="shared" si="3"/>
        <v>1.2</v>
      </c>
      <c r="L42" s="13">
        <f t="shared" si="4"/>
        <v>0.570950190300421</v>
      </c>
      <c r="M42" s="13">
        <f t="shared" si="5"/>
        <v>0.461621990928935</v>
      </c>
      <c r="N42" s="13">
        <f t="shared" si="6"/>
        <v>10.587947395728</v>
      </c>
      <c r="O42" s="13"/>
      <c r="P42" s="13">
        <f t="shared" si="7"/>
        <v>22.4404144513327</v>
      </c>
      <c r="Q42" s="13">
        <f t="shared" si="8"/>
        <v>18.143419465092</v>
      </c>
      <c r="R42" s="13">
        <f t="shared" si="9"/>
        <v>19.1616424825975</v>
      </c>
      <c r="S42" s="13">
        <f t="shared" si="10"/>
        <v>18.2301621344565</v>
      </c>
    </row>
    <row r="43" spans="2:19">
      <c r="B43" s="2">
        <v>43333</v>
      </c>
      <c r="C43" s="3">
        <v>76.2</v>
      </c>
      <c r="D43" s="3">
        <v>76.5</v>
      </c>
      <c r="E43" s="3">
        <v>75</v>
      </c>
      <c r="F43" s="4">
        <v>76.5</v>
      </c>
      <c r="H43" s="13">
        <f t="shared" si="0"/>
        <v>1.5</v>
      </c>
      <c r="I43" s="13">
        <f t="shared" si="1"/>
        <v>2.47847080630119</v>
      </c>
      <c r="J43" s="13">
        <f t="shared" si="2"/>
        <v>0.0999999999999943</v>
      </c>
      <c r="K43" s="13">
        <f t="shared" si="3"/>
        <v>0</v>
      </c>
      <c r="L43" s="13">
        <f t="shared" si="4"/>
        <v>0.614869435708146</v>
      </c>
      <c r="M43" s="13">
        <f t="shared" si="5"/>
        <v>0.404823682538853</v>
      </c>
      <c r="N43" s="13">
        <f t="shared" si="6"/>
        <v>20.5989183814825</v>
      </c>
      <c r="O43" s="13"/>
      <c r="P43" s="13">
        <f t="shared" si="7"/>
        <v>24.8084195361479</v>
      </c>
      <c r="Q43" s="13">
        <f t="shared" si="8"/>
        <v>16.3336070576115</v>
      </c>
      <c r="R43" s="13">
        <f t="shared" si="9"/>
        <v>19.8211574892798</v>
      </c>
      <c r="S43" s="13">
        <f t="shared" si="10"/>
        <v>18.4695019411533</v>
      </c>
    </row>
    <row r="44" spans="2:19">
      <c r="B44" s="2">
        <v>43332</v>
      </c>
      <c r="C44" s="3">
        <v>75.2</v>
      </c>
      <c r="D44" s="3">
        <v>76.4</v>
      </c>
      <c r="E44" s="3">
        <v>73.7</v>
      </c>
      <c r="F44" s="4">
        <v>75.6</v>
      </c>
      <c r="H44" s="13">
        <f t="shared" si="0"/>
        <v>2.7</v>
      </c>
      <c r="I44" s="13">
        <f t="shared" si="1"/>
        <v>2.55373779140128</v>
      </c>
      <c r="J44" s="13">
        <f t="shared" si="2"/>
        <v>0</v>
      </c>
      <c r="K44" s="13">
        <f t="shared" si="3"/>
        <v>1</v>
      </c>
      <c r="L44" s="13">
        <f t="shared" si="4"/>
        <v>0.654474776916465</v>
      </c>
      <c r="M44" s="13">
        <f t="shared" si="5"/>
        <v>0.435963965811072</v>
      </c>
      <c r="N44" s="13">
        <f t="shared" si="6"/>
        <v>20.038797462279</v>
      </c>
      <c r="O44" s="13"/>
      <c r="P44" s="13">
        <f t="shared" si="7"/>
        <v>25.6281118257385</v>
      </c>
      <c r="Q44" s="13">
        <f t="shared" si="8"/>
        <v>17.0716025458452</v>
      </c>
      <c r="R44" s="13">
        <f t="shared" si="9"/>
        <v>19.7613297283411</v>
      </c>
      <c r="S44" s="13">
        <f t="shared" si="10"/>
        <v>18.9030319045356</v>
      </c>
    </row>
    <row r="45" spans="2:19">
      <c r="B45" s="2">
        <v>43329</v>
      </c>
      <c r="C45" s="3">
        <v>75.9</v>
      </c>
      <c r="D45" s="3">
        <v>77.2</v>
      </c>
      <c r="E45" s="3">
        <v>74.7</v>
      </c>
      <c r="F45" s="3">
        <v>74.7</v>
      </c>
      <c r="H45" s="13">
        <f t="shared" si="0"/>
        <v>2.5</v>
      </c>
      <c r="I45" s="13">
        <f t="shared" si="1"/>
        <v>2.5424868522783</v>
      </c>
      <c r="J45" s="13">
        <f t="shared" si="2"/>
        <v>1.90000000000001</v>
      </c>
      <c r="K45" s="13">
        <f t="shared" si="3"/>
        <v>0</v>
      </c>
      <c r="L45" s="13">
        <f t="shared" si="4"/>
        <v>0.704818990525424</v>
      </c>
      <c r="M45" s="13">
        <f t="shared" si="5"/>
        <v>0.39257657856577</v>
      </c>
      <c r="N45" s="13">
        <f t="shared" si="6"/>
        <v>28.4530410687039</v>
      </c>
      <c r="O45" s="13"/>
      <c r="P45" s="13">
        <f t="shared" si="7"/>
        <v>27.7216375728292</v>
      </c>
      <c r="Q45" s="13">
        <f t="shared" si="8"/>
        <v>15.4406532412935</v>
      </c>
      <c r="R45" s="13">
        <f t="shared" si="9"/>
        <v>19.7399860564997</v>
      </c>
      <c r="S45" s="13">
        <f t="shared" si="10"/>
        <v>19.3914534389166</v>
      </c>
    </row>
    <row r="46" spans="2:19">
      <c r="B46" s="2">
        <v>43328</v>
      </c>
      <c r="C46" s="3">
        <v>74.6</v>
      </c>
      <c r="D46" s="3">
        <v>75.3</v>
      </c>
      <c r="E46" s="3">
        <v>73.2</v>
      </c>
      <c r="F46" s="4">
        <v>74.7</v>
      </c>
      <c r="H46" s="13">
        <f t="shared" si="0"/>
        <v>2.09999999999999</v>
      </c>
      <c r="I46" s="13">
        <f t="shared" si="1"/>
        <v>2.54575507168433</v>
      </c>
      <c r="J46" s="13">
        <f t="shared" si="2"/>
        <v>0</v>
      </c>
      <c r="K46" s="13">
        <f t="shared" si="3"/>
        <v>1.3</v>
      </c>
      <c r="L46" s="13">
        <f t="shared" si="4"/>
        <v>0.61288198979661</v>
      </c>
      <c r="M46" s="13">
        <f t="shared" si="5"/>
        <v>0.422774776916983</v>
      </c>
      <c r="N46" s="13">
        <f t="shared" si="6"/>
        <v>18.3561985968465</v>
      </c>
      <c r="O46" s="13"/>
      <c r="P46" s="13">
        <f t="shared" si="7"/>
        <v>24.0746643938183</v>
      </c>
      <c r="Q46" s="13">
        <f t="shared" si="8"/>
        <v>16.6070484006643</v>
      </c>
      <c r="R46" s="13">
        <f t="shared" si="9"/>
        <v>19.069751055561</v>
      </c>
      <c r="S46" s="13">
        <f t="shared" si="10"/>
        <v>19.5634847266836</v>
      </c>
    </row>
    <row r="47" spans="2:19">
      <c r="B47" s="2">
        <v>43327</v>
      </c>
      <c r="C47" s="3">
        <v>75.6</v>
      </c>
      <c r="D47" s="3">
        <v>76.4</v>
      </c>
      <c r="E47" s="3">
        <v>74.5</v>
      </c>
      <c r="F47" s="3">
        <v>75.3</v>
      </c>
      <c r="H47" s="13">
        <f t="shared" si="0"/>
        <v>1.90000000000001</v>
      </c>
      <c r="I47" s="13">
        <f t="shared" si="1"/>
        <v>2.58004392335235</v>
      </c>
      <c r="J47" s="13">
        <f t="shared" si="2"/>
        <v>0.5</v>
      </c>
      <c r="K47" s="13">
        <f t="shared" si="3"/>
        <v>0</v>
      </c>
      <c r="L47" s="13">
        <f t="shared" si="4"/>
        <v>0.660026758242503</v>
      </c>
      <c r="M47" s="13">
        <f t="shared" si="5"/>
        <v>0.355295913602905</v>
      </c>
      <c r="N47" s="13">
        <f t="shared" si="6"/>
        <v>30.0132020184018</v>
      </c>
      <c r="O47" s="13"/>
      <c r="P47" s="13">
        <f t="shared" si="7"/>
        <v>25.5819969679006</v>
      </c>
      <c r="Q47" s="13">
        <f t="shared" si="8"/>
        <v>13.7709249981006</v>
      </c>
      <c r="R47" s="13">
        <f t="shared" si="9"/>
        <v>19.1246397062313</v>
      </c>
      <c r="S47" s="13">
        <f t="shared" si="10"/>
        <v>19.8966322127957</v>
      </c>
    </row>
    <row r="48" spans="2:19">
      <c r="B48" s="2">
        <v>43326</v>
      </c>
      <c r="C48" s="3">
        <v>74.8</v>
      </c>
      <c r="D48" s="3">
        <v>75.9</v>
      </c>
      <c r="E48" s="3">
        <v>73.7</v>
      </c>
      <c r="F48" s="4">
        <v>75.3</v>
      </c>
      <c r="H48" s="13">
        <f t="shared" si="0"/>
        <v>2.2</v>
      </c>
      <c r="I48" s="13">
        <f t="shared" si="1"/>
        <v>2.63235499437945</v>
      </c>
      <c r="J48" s="13">
        <f t="shared" si="2"/>
        <v>1</v>
      </c>
      <c r="K48" s="13">
        <f t="shared" si="3"/>
        <v>0</v>
      </c>
      <c r="L48" s="13">
        <f t="shared" si="4"/>
        <v>0.672336508876541</v>
      </c>
      <c r="M48" s="13">
        <f t="shared" si="5"/>
        <v>0.382626368495436</v>
      </c>
      <c r="N48" s="13">
        <f t="shared" si="6"/>
        <v>27.46164311514</v>
      </c>
      <c r="O48" s="13"/>
      <c r="P48" s="13">
        <f t="shared" si="7"/>
        <v>25.541255275679</v>
      </c>
      <c r="Q48" s="13">
        <f t="shared" si="8"/>
        <v>14.5355155103476</v>
      </c>
      <c r="R48" s="13">
        <f t="shared" si="9"/>
        <v>18.2870579899105</v>
      </c>
      <c r="S48" s="13">
        <f t="shared" si="10"/>
        <v>19.6540218303218</v>
      </c>
    </row>
    <row r="49" spans="2:19">
      <c r="B49" s="2">
        <v>43325</v>
      </c>
      <c r="C49" s="3">
        <v>72.5</v>
      </c>
      <c r="D49" s="3">
        <v>74.9</v>
      </c>
      <c r="E49" s="3">
        <v>71.2</v>
      </c>
      <c r="F49" s="4">
        <v>74.2</v>
      </c>
      <c r="H49" s="13">
        <f t="shared" si="0"/>
        <v>3.7</v>
      </c>
      <c r="I49" s="13">
        <f t="shared" si="1"/>
        <v>2.66561307087018</v>
      </c>
      <c r="J49" s="13">
        <f t="shared" si="2"/>
        <v>0</v>
      </c>
      <c r="K49" s="13">
        <f t="shared" si="3"/>
        <v>0.899999999999991</v>
      </c>
      <c r="L49" s="13">
        <f t="shared" si="4"/>
        <v>0.647131624943967</v>
      </c>
      <c r="M49" s="13">
        <f t="shared" si="5"/>
        <v>0.412059166072008</v>
      </c>
      <c r="N49" s="13">
        <f t="shared" si="6"/>
        <v>22.193589754163</v>
      </c>
      <c r="O49" s="13"/>
      <c r="P49" s="13">
        <f t="shared" si="7"/>
        <v>24.2770277507948</v>
      </c>
      <c r="Q49" s="13">
        <f t="shared" si="8"/>
        <v>15.4583262880495</v>
      </c>
      <c r="R49" s="13">
        <f t="shared" si="9"/>
        <v>17.5813206725851</v>
      </c>
      <c r="S49" s="13">
        <f t="shared" si="10"/>
        <v>19.4908859916292</v>
      </c>
    </row>
    <row r="50" spans="2:19">
      <c r="B50" s="2">
        <v>43322</v>
      </c>
      <c r="C50" s="3">
        <v>76.5</v>
      </c>
      <c r="D50" s="3">
        <v>78.4</v>
      </c>
      <c r="E50" s="3">
        <v>72.1</v>
      </c>
      <c r="F50" s="4">
        <v>72.1</v>
      </c>
      <c r="H50" s="13">
        <f t="shared" si="0"/>
        <v>6.30000000000001</v>
      </c>
      <c r="I50" s="13">
        <f t="shared" si="1"/>
        <v>2.5860448455525</v>
      </c>
      <c r="J50" s="13">
        <f t="shared" si="2"/>
        <v>2.5</v>
      </c>
      <c r="K50" s="13">
        <f t="shared" si="3"/>
        <v>0</v>
      </c>
      <c r="L50" s="13">
        <f t="shared" si="4"/>
        <v>0.696910980708888</v>
      </c>
      <c r="M50" s="13">
        <f t="shared" si="5"/>
        <v>0.374525255769856</v>
      </c>
      <c r="N50" s="13">
        <f t="shared" si="6"/>
        <v>30.0891190686762</v>
      </c>
      <c r="O50" s="13"/>
      <c r="P50" s="13">
        <f t="shared" si="7"/>
        <v>26.9489131987576</v>
      </c>
      <c r="Q50" s="13">
        <f t="shared" si="8"/>
        <v>14.4825506956682</v>
      </c>
      <c r="R50" s="13">
        <f t="shared" si="9"/>
        <v>17.226530743233</v>
      </c>
      <c r="S50" s="13">
        <f t="shared" si="10"/>
        <v>19.163887592873</v>
      </c>
    </row>
    <row r="51" spans="2:19">
      <c r="B51" s="2">
        <v>43321</v>
      </c>
      <c r="C51" s="3">
        <v>74.2</v>
      </c>
      <c r="D51" s="3">
        <v>75.9</v>
      </c>
      <c r="E51" s="3">
        <v>73.8</v>
      </c>
      <c r="F51" s="4">
        <v>75.7</v>
      </c>
      <c r="H51" s="13">
        <f t="shared" si="0"/>
        <v>2.10000000000001</v>
      </c>
      <c r="I51" s="13">
        <f t="shared" si="1"/>
        <v>2.30035598751808</v>
      </c>
      <c r="J51" s="13">
        <f t="shared" si="2"/>
        <v>0</v>
      </c>
      <c r="K51" s="13">
        <f t="shared" si="3"/>
        <v>0</v>
      </c>
      <c r="L51" s="13">
        <f t="shared" si="4"/>
        <v>0.558211825378802</v>
      </c>
      <c r="M51" s="13">
        <f t="shared" si="5"/>
        <v>0.403334890829076</v>
      </c>
      <c r="N51" s="13">
        <f t="shared" si="6"/>
        <v>16.1070629163528</v>
      </c>
      <c r="O51" s="13"/>
      <c r="P51" s="13">
        <f t="shared" si="7"/>
        <v>24.2663234911338</v>
      </c>
      <c r="Q51" s="13">
        <f t="shared" si="8"/>
        <v>17.5335858022673</v>
      </c>
      <c r="R51" s="13">
        <f t="shared" si="9"/>
        <v>16.2371008720451</v>
      </c>
      <c r="S51" s="13">
        <f t="shared" si="10"/>
        <v>18.1593917381328</v>
      </c>
    </row>
    <row r="52" spans="2:19">
      <c r="B52" s="2">
        <v>43320</v>
      </c>
      <c r="C52" s="3">
        <v>74</v>
      </c>
      <c r="D52" s="3">
        <v>76</v>
      </c>
      <c r="E52" s="3">
        <v>73.3</v>
      </c>
      <c r="F52" s="4">
        <v>74.5</v>
      </c>
      <c r="H52" s="13">
        <f t="shared" si="0"/>
        <v>2.7</v>
      </c>
      <c r="I52" s="13">
        <f t="shared" si="1"/>
        <v>2.31576798655793</v>
      </c>
      <c r="J52" s="13">
        <f t="shared" si="2"/>
        <v>0.900000000000006</v>
      </c>
      <c r="K52" s="13">
        <f t="shared" si="3"/>
        <v>0</v>
      </c>
      <c r="L52" s="13">
        <f t="shared" si="4"/>
        <v>0.601151196561787</v>
      </c>
      <c r="M52" s="13">
        <f t="shared" si="5"/>
        <v>0.434360651662081</v>
      </c>
      <c r="N52" s="13">
        <f t="shared" si="6"/>
        <v>16.1070629163528</v>
      </c>
      <c r="O52" s="13"/>
      <c r="P52" s="13">
        <f t="shared" si="7"/>
        <v>25.9590425315152</v>
      </c>
      <c r="Q52" s="13">
        <f t="shared" si="8"/>
        <v>18.7566567196439</v>
      </c>
      <c r="R52" s="13">
        <f t="shared" si="9"/>
        <v>16.2471037917137</v>
      </c>
      <c r="S52" s="13">
        <f t="shared" si="10"/>
        <v>17.9868935433128</v>
      </c>
    </row>
    <row r="53" spans="2:19">
      <c r="B53" s="2">
        <v>43319</v>
      </c>
      <c r="C53" s="3">
        <v>72</v>
      </c>
      <c r="D53" s="3">
        <v>75.1</v>
      </c>
      <c r="E53" s="3">
        <v>71.5</v>
      </c>
      <c r="F53" s="4">
        <v>73.9</v>
      </c>
      <c r="H53" s="13">
        <f t="shared" si="0"/>
        <v>3.59999999999999</v>
      </c>
      <c r="I53" s="13">
        <f t="shared" si="1"/>
        <v>2.28621167783162</v>
      </c>
      <c r="J53" s="13">
        <f t="shared" si="2"/>
        <v>3</v>
      </c>
      <c r="K53" s="13">
        <f t="shared" si="3"/>
        <v>0</v>
      </c>
      <c r="L53" s="13">
        <f t="shared" si="4"/>
        <v>0.57816282706654</v>
      </c>
      <c r="M53" s="13">
        <f t="shared" si="5"/>
        <v>0.467773009482241</v>
      </c>
      <c r="N53" s="13">
        <f t="shared" si="6"/>
        <v>10.55416725643</v>
      </c>
      <c r="O53" s="13"/>
      <c r="P53" s="13">
        <f t="shared" si="7"/>
        <v>25.2891205426308</v>
      </c>
      <c r="Q53" s="13">
        <f t="shared" si="8"/>
        <v>20.4606167494475</v>
      </c>
      <c r="R53" s="13">
        <f t="shared" si="9"/>
        <v>16.2578761667415</v>
      </c>
      <c r="S53" s="13">
        <f t="shared" si="10"/>
        <v>17.9393259436981</v>
      </c>
    </row>
    <row r="54" spans="2:19">
      <c r="B54" s="2">
        <v>43318</v>
      </c>
      <c r="C54" s="3">
        <v>72</v>
      </c>
      <c r="D54" s="3">
        <v>72.1</v>
      </c>
      <c r="E54" s="3">
        <v>70.6</v>
      </c>
      <c r="F54" s="4">
        <v>72</v>
      </c>
      <c r="H54" s="13">
        <f t="shared" si="0"/>
        <v>1.5</v>
      </c>
      <c r="I54" s="13">
        <f t="shared" si="1"/>
        <v>2.18515103766482</v>
      </c>
      <c r="J54" s="13">
        <f t="shared" si="2"/>
        <v>0.0999999999999943</v>
      </c>
      <c r="K54" s="13">
        <f t="shared" si="3"/>
        <v>0</v>
      </c>
      <c r="L54" s="13">
        <f t="shared" si="4"/>
        <v>0.391867659917812</v>
      </c>
      <c r="M54" s="13">
        <f t="shared" si="5"/>
        <v>0.503755548673183</v>
      </c>
      <c r="N54" s="13">
        <f t="shared" si="6"/>
        <v>12.4927411083277</v>
      </c>
      <c r="O54" s="13"/>
      <c r="P54" s="13">
        <f t="shared" si="7"/>
        <v>17.9332070490004</v>
      </c>
      <c r="Q54" s="13">
        <f t="shared" si="8"/>
        <v>23.0535802784381</v>
      </c>
      <c r="R54" s="13">
        <f t="shared" si="9"/>
        <v>16.6966230059962</v>
      </c>
      <c r="S54" s="13">
        <f t="shared" si="10"/>
        <v>18.1016722079562</v>
      </c>
    </row>
    <row r="55" spans="2:19">
      <c r="B55" s="2">
        <v>43315</v>
      </c>
      <c r="C55" s="3">
        <v>69.6</v>
      </c>
      <c r="D55" s="3">
        <v>72</v>
      </c>
      <c r="E55" s="3">
        <v>68.9</v>
      </c>
      <c r="F55" s="4">
        <v>71.6</v>
      </c>
      <c r="H55" s="13">
        <f t="shared" si="0"/>
        <v>3.09999999999999</v>
      </c>
      <c r="I55" s="13">
        <f t="shared" si="1"/>
        <v>2.23785496363904</v>
      </c>
      <c r="J55" s="13">
        <f t="shared" si="2"/>
        <v>0.700000000000003</v>
      </c>
      <c r="K55" s="13">
        <f t="shared" si="3"/>
        <v>0</v>
      </c>
      <c r="L55" s="13">
        <f t="shared" si="4"/>
        <v>0.414319018373029</v>
      </c>
      <c r="M55" s="13">
        <f t="shared" si="5"/>
        <v>0.542505975494197</v>
      </c>
      <c r="N55" s="13">
        <f t="shared" si="6"/>
        <v>13.3971162901036</v>
      </c>
      <c r="O55" s="13"/>
      <c r="P55" s="13">
        <f t="shared" si="7"/>
        <v>18.5141139664964</v>
      </c>
      <c r="Q55" s="13">
        <f t="shared" si="8"/>
        <v>24.2422312575616</v>
      </c>
      <c r="R55" s="13">
        <f t="shared" si="9"/>
        <v>17.0199985365861</v>
      </c>
      <c r="S55" s="13">
        <f t="shared" si="10"/>
        <v>18.4322120358273</v>
      </c>
    </row>
    <row r="56" spans="2:19">
      <c r="B56" s="2">
        <v>43314</v>
      </c>
      <c r="C56" s="3">
        <v>71.3</v>
      </c>
      <c r="D56" s="3">
        <v>71.3</v>
      </c>
      <c r="E56" s="3">
        <v>68.8</v>
      </c>
      <c r="F56" s="4">
        <v>68.9</v>
      </c>
      <c r="H56" s="13">
        <f t="shared" si="0"/>
        <v>2.5</v>
      </c>
      <c r="I56" s="13">
        <f t="shared" si="1"/>
        <v>2.17153611468819</v>
      </c>
      <c r="J56" s="13">
        <f t="shared" si="2"/>
        <v>0</v>
      </c>
      <c r="K56" s="13">
        <f t="shared" si="3"/>
        <v>2.10000000000001</v>
      </c>
      <c r="L56" s="13">
        <f t="shared" si="4"/>
        <v>0.392343558247877</v>
      </c>
      <c r="M56" s="13">
        <f t="shared" si="5"/>
        <v>0.584237204378366</v>
      </c>
      <c r="N56" s="13">
        <f t="shared" si="6"/>
        <v>19.6495418990688</v>
      </c>
      <c r="O56" s="13"/>
      <c r="P56" s="13">
        <f t="shared" si="7"/>
        <v>18.0675585174052</v>
      </c>
      <c r="Q56" s="13">
        <f t="shared" si="8"/>
        <v>26.9043282507072</v>
      </c>
      <c r="R56" s="13">
        <f t="shared" si="9"/>
        <v>17.2986817863155</v>
      </c>
      <c r="S56" s="13">
        <f t="shared" si="10"/>
        <v>18.8119364959788</v>
      </c>
    </row>
    <row r="57" spans="2:19">
      <c r="B57" s="2">
        <v>43313</v>
      </c>
      <c r="C57" s="3">
        <v>72</v>
      </c>
      <c r="D57" s="3">
        <v>72</v>
      </c>
      <c r="E57" s="3">
        <v>70.9</v>
      </c>
      <c r="F57" s="4">
        <v>71</v>
      </c>
      <c r="H57" s="13">
        <f t="shared" si="0"/>
        <v>1.09999999999999</v>
      </c>
      <c r="I57" s="13">
        <f t="shared" si="1"/>
        <v>2.1462696619719</v>
      </c>
      <c r="J57" s="13">
        <f t="shared" si="2"/>
        <v>0</v>
      </c>
      <c r="K57" s="13">
        <f t="shared" si="3"/>
        <v>0</v>
      </c>
      <c r="L57" s="13">
        <f t="shared" si="4"/>
        <v>0.422523831959252</v>
      </c>
      <c r="M57" s="13">
        <f t="shared" si="5"/>
        <v>0.467640066253625</v>
      </c>
      <c r="N57" s="13">
        <f t="shared" si="6"/>
        <v>5.06830645288463</v>
      </c>
      <c r="O57" s="13"/>
      <c r="P57" s="13">
        <f t="shared" si="7"/>
        <v>19.6864280125478</v>
      </c>
      <c r="Q57" s="13">
        <f t="shared" si="8"/>
        <v>21.7885047037368</v>
      </c>
      <c r="R57" s="13">
        <f t="shared" si="9"/>
        <v>17.1178463930268</v>
      </c>
      <c r="S57" s="13">
        <f t="shared" si="10"/>
        <v>19.0752506243904</v>
      </c>
    </row>
    <row r="58" spans="2:19">
      <c r="B58" s="2">
        <v>43312</v>
      </c>
      <c r="C58" s="3">
        <v>70.6</v>
      </c>
      <c r="D58" s="3">
        <v>72</v>
      </c>
      <c r="E58" s="3">
        <v>70.6</v>
      </c>
      <c r="F58" s="4">
        <v>71.4</v>
      </c>
      <c r="H58" s="13">
        <f t="shared" si="0"/>
        <v>1.59999999999999</v>
      </c>
      <c r="I58" s="13">
        <f t="shared" si="1"/>
        <v>2.22675194366205</v>
      </c>
      <c r="J58" s="13">
        <f t="shared" si="2"/>
        <v>0.0999999999999943</v>
      </c>
      <c r="K58" s="13">
        <f t="shared" si="3"/>
        <v>0</v>
      </c>
      <c r="L58" s="13">
        <f t="shared" si="4"/>
        <v>0.455025665186887</v>
      </c>
      <c r="M58" s="13">
        <f t="shared" si="5"/>
        <v>0.503612379042365</v>
      </c>
      <c r="N58" s="13">
        <f t="shared" si="6"/>
        <v>5.06830645288463</v>
      </c>
      <c r="O58" s="13"/>
      <c r="P58" s="13">
        <f t="shared" si="7"/>
        <v>20.4345017630731</v>
      </c>
      <c r="Q58" s="13">
        <f t="shared" si="8"/>
        <v>22.616456245869</v>
      </c>
      <c r="R58" s="13">
        <f t="shared" si="9"/>
        <v>18.04473408073</v>
      </c>
      <c r="S58" s="13">
        <f t="shared" si="10"/>
        <v>19.6032961573655</v>
      </c>
    </row>
    <row r="59" spans="2:19">
      <c r="B59" s="2">
        <v>43311</v>
      </c>
      <c r="C59" s="3">
        <v>71</v>
      </c>
      <c r="D59" s="3">
        <v>71.9</v>
      </c>
      <c r="E59" s="3">
        <v>70.1</v>
      </c>
      <c r="F59" s="4">
        <v>70.4</v>
      </c>
      <c r="H59" s="13">
        <f t="shared" si="0"/>
        <v>1.80000000000001</v>
      </c>
      <c r="I59" s="13">
        <f t="shared" si="1"/>
        <v>2.27496363163605</v>
      </c>
      <c r="J59" s="13">
        <f t="shared" si="2"/>
        <v>0.800000000000011</v>
      </c>
      <c r="K59" s="13">
        <f t="shared" si="3"/>
        <v>0</v>
      </c>
      <c r="L59" s="13">
        <f t="shared" si="4"/>
        <v>0.482335331739725</v>
      </c>
      <c r="M59" s="13">
        <f t="shared" si="5"/>
        <v>0.542351792814854</v>
      </c>
      <c r="N59" s="13">
        <f t="shared" si="6"/>
        <v>5.85705232718899</v>
      </c>
      <c r="O59" s="13"/>
      <c r="P59" s="13">
        <f t="shared" si="7"/>
        <v>21.2018919789434</v>
      </c>
      <c r="Q59" s="13">
        <f t="shared" si="8"/>
        <v>23.8400203534163</v>
      </c>
      <c r="R59" s="13">
        <f t="shared" si="9"/>
        <v>19.0429208213335</v>
      </c>
      <c r="S59" s="13">
        <f t="shared" si="10"/>
        <v>20.1719605774925</v>
      </c>
    </row>
    <row r="60" spans="2:19">
      <c r="B60" s="2">
        <v>43308</v>
      </c>
      <c r="C60" s="3">
        <v>71</v>
      </c>
      <c r="D60" s="3">
        <v>71.1</v>
      </c>
      <c r="E60" s="3">
        <v>70.2</v>
      </c>
      <c r="F60" s="4">
        <v>70.3</v>
      </c>
      <c r="H60" s="13">
        <f t="shared" si="0"/>
        <v>0.899999999999991</v>
      </c>
      <c r="I60" s="13">
        <f t="shared" si="1"/>
        <v>2.31149929560806</v>
      </c>
      <c r="J60" s="13">
        <f t="shared" si="2"/>
        <v>0.5</v>
      </c>
      <c r="K60" s="13">
        <f t="shared" si="3"/>
        <v>0</v>
      </c>
      <c r="L60" s="13">
        <f t="shared" si="4"/>
        <v>0.457899588027395</v>
      </c>
      <c r="M60" s="13">
        <f t="shared" si="5"/>
        <v>0.58407116149292</v>
      </c>
      <c r="N60" s="13">
        <f t="shared" si="6"/>
        <v>12.1089362176059</v>
      </c>
      <c r="O60" s="13"/>
      <c r="P60" s="13">
        <f t="shared" si="7"/>
        <v>19.8096356290232</v>
      </c>
      <c r="Q60" s="13">
        <f t="shared" si="8"/>
        <v>25.2680657356323</v>
      </c>
      <c r="R60" s="13">
        <f t="shared" si="9"/>
        <v>20.0572183978062</v>
      </c>
      <c r="S60" s="13">
        <f t="shared" si="10"/>
        <v>20.7540320347714</v>
      </c>
    </row>
    <row r="61" spans="2:19">
      <c r="B61" s="2">
        <v>43307</v>
      </c>
      <c r="C61" s="3">
        <v>70</v>
      </c>
      <c r="D61" s="3">
        <v>70.6</v>
      </c>
      <c r="E61" s="3">
        <v>69.3</v>
      </c>
      <c r="F61" s="4">
        <v>70.2</v>
      </c>
      <c r="H61" s="13">
        <f t="shared" si="0"/>
        <v>1.3</v>
      </c>
      <c r="I61" s="13">
        <f t="shared" si="1"/>
        <v>2.42007616450098</v>
      </c>
      <c r="J61" s="13">
        <f t="shared" si="2"/>
        <v>0</v>
      </c>
      <c r="K61" s="13">
        <f t="shared" si="3"/>
        <v>0</v>
      </c>
      <c r="L61" s="13">
        <f t="shared" si="4"/>
        <v>0.454661094798733</v>
      </c>
      <c r="M61" s="13">
        <f t="shared" si="5"/>
        <v>0.628999712376991</v>
      </c>
      <c r="N61" s="13">
        <f t="shared" si="6"/>
        <v>16.08793235151</v>
      </c>
      <c r="O61" s="13"/>
      <c r="P61" s="13">
        <f t="shared" si="7"/>
        <v>18.7870572615835</v>
      </c>
      <c r="Q61" s="13">
        <f t="shared" si="8"/>
        <v>25.9909056418763</v>
      </c>
      <c r="R61" s="13">
        <f t="shared" si="9"/>
        <v>20.66862471936</v>
      </c>
      <c r="S61" s="13">
        <f t="shared" si="10"/>
        <v>20.8980950496263</v>
      </c>
    </row>
    <row r="62" spans="2:19">
      <c r="B62" s="2">
        <v>43306</v>
      </c>
      <c r="C62" s="3">
        <v>69.5</v>
      </c>
      <c r="D62" s="3">
        <v>70.7</v>
      </c>
      <c r="E62" s="3">
        <v>68.6</v>
      </c>
      <c r="F62" s="4">
        <v>69.4</v>
      </c>
      <c r="H62" s="13">
        <f t="shared" si="0"/>
        <v>2.10000000000001</v>
      </c>
      <c r="I62" s="13">
        <f t="shared" si="1"/>
        <v>2.5062358694626</v>
      </c>
      <c r="J62" s="13">
        <f t="shared" si="2"/>
        <v>1.2</v>
      </c>
      <c r="K62" s="13">
        <f t="shared" si="3"/>
        <v>0</v>
      </c>
      <c r="L62" s="13">
        <f t="shared" si="4"/>
        <v>0.489635025167866</v>
      </c>
      <c r="M62" s="13">
        <f t="shared" si="5"/>
        <v>0.677384305636759</v>
      </c>
      <c r="N62" s="13">
        <f t="shared" si="6"/>
        <v>16.08793235151</v>
      </c>
      <c r="O62" s="13"/>
      <c r="P62" s="13">
        <f t="shared" si="7"/>
        <v>19.5366697577773</v>
      </c>
      <c r="Q62" s="13">
        <f t="shared" si="8"/>
        <v>27.0279551055188</v>
      </c>
      <c r="R62" s="13">
        <f t="shared" si="9"/>
        <v>21.0209856707331</v>
      </c>
      <c r="S62" s="13">
        <f t="shared" si="10"/>
        <v>20.5540227770123</v>
      </c>
    </row>
    <row r="63" spans="2:19">
      <c r="B63" s="2">
        <v>43305</v>
      </c>
      <c r="C63" s="3">
        <v>67.1</v>
      </c>
      <c r="D63" s="3">
        <v>69.5</v>
      </c>
      <c r="E63" s="3">
        <v>66.6</v>
      </c>
      <c r="F63" s="4">
        <v>68.9</v>
      </c>
      <c r="H63" s="13">
        <f t="shared" si="0"/>
        <v>3</v>
      </c>
      <c r="I63" s="13">
        <f t="shared" si="1"/>
        <v>2.53748478249818</v>
      </c>
      <c r="J63" s="13">
        <f t="shared" si="2"/>
        <v>1.09999999999999</v>
      </c>
      <c r="K63" s="13">
        <f t="shared" si="3"/>
        <v>0</v>
      </c>
      <c r="L63" s="13">
        <f t="shared" si="4"/>
        <v>0.434991565565394</v>
      </c>
      <c r="M63" s="13">
        <f t="shared" si="5"/>
        <v>0.729490790685741</v>
      </c>
      <c r="N63" s="13">
        <f t="shared" si="6"/>
        <v>25.2901405967575</v>
      </c>
      <c r="O63" s="13"/>
      <c r="P63" s="13">
        <f t="shared" si="7"/>
        <v>17.1426275564553</v>
      </c>
      <c r="Q63" s="13">
        <f t="shared" si="8"/>
        <v>28.7485779507828</v>
      </c>
      <c r="R63" s="13">
        <f t="shared" si="9"/>
        <v>21.4004513106733</v>
      </c>
      <c r="S63" s="13">
        <f t="shared" si="10"/>
        <v>20.1834834065048</v>
      </c>
    </row>
    <row r="64" spans="2:19">
      <c r="B64" s="2">
        <v>43304</v>
      </c>
      <c r="C64" s="3">
        <v>68.2</v>
      </c>
      <c r="D64" s="3">
        <v>68.4</v>
      </c>
      <c r="E64" s="3">
        <v>65.9</v>
      </c>
      <c r="F64" s="4">
        <v>66.5</v>
      </c>
      <c r="H64" s="13">
        <f t="shared" si="0"/>
        <v>2.5</v>
      </c>
      <c r="I64" s="13">
        <f t="shared" si="1"/>
        <v>2.50190668884419</v>
      </c>
      <c r="J64" s="13">
        <f t="shared" si="2"/>
        <v>0</v>
      </c>
      <c r="K64" s="13">
        <f t="shared" si="3"/>
        <v>2.09999999999999</v>
      </c>
      <c r="L64" s="13">
        <f t="shared" si="4"/>
        <v>0.383837070608886</v>
      </c>
      <c r="M64" s="13">
        <f t="shared" si="5"/>
        <v>0.785605466892336</v>
      </c>
      <c r="N64" s="13">
        <f t="shared" si="6"/>
        <v>34.3555483403159</v>
      </c>
      <c r="O64" s="13"/>
      <c r="P64" s="13">
        <f t="shared" si="7"/>
        <v>15.3417820225025</v>
      </c>
      <c r="Q64" s="13">
        <f t="shared" si="8"/>
        <v>31.400270457539</v>
      </c>
      <c r="R64" s="13">
        <f t="shared" si="9"/>
        <v>21.101244442513</v>
      </c>
      <c r="S64" s="13">
        <f t="shared" si="10"/>
        <v>19.9560356745856</v>
      </c>
    </row>
    <row r="65" spans="2:19">
      <c r="B65" s="2">
        <v>43301</v>
      </c>
      <c r="C65" s="3">
        <v>69.3</v>
      </c>
      <c r="D65" s="3">
        <v>69.8</v>
      </c>
      <c r="E65" s="3">
        <v>68</v>
      </c>
      <c r="F65" s="4">
        <v>68.1</v>
      </c>
      <c r="H65" s="13">
        <f t="shared" si="0"/>
        <v>1.8</v>
      </c>
      <c r="I65" s="13">
        <f t="shared" si="1"/>
        <v>2.50205335721683</v>
      </c>
      <c r="J65" s="13">
        <f t="shared" si="2"/>
        <v>0</v>
      </c>
      <c r="K65" s="13">
        <f t="shared" si="3"/>
        <v>0.700000000000003</v>
      </c>
      <c r="L65" s="13">
        <f t="shared" si="4"/>
        <v>0.413362999117262</v>
      </c>
      <c r="M65" s="13">
        <f t="shared" si="5"/>
        <v>0.684498195114824</v>
      </c>
      <c r="N65" s="13">
        <f t="shared" si="6"/>
        <v>24.696673625231</v>
      </c>
      <c r="O65" s="13"/>
      <c r="P65" s="13">
        <f t="shared" si="7"/>
        <v>16.5209505994336</v>
      </c>
      <c r="Q65" s="13">
        <f t="shared" si="8"/>
        <v>27.3574579511058</v>
      </c>
      <c r="R65" s="13">
        <f t="shared" si="9"/>
        <v>20.0816826042205</v>
      </c>
      <c r="S65" s="13">
        <f t="shared" si="10"/>
        <v>19.6382420667155</v>
      </c>
    </row>
    <row r="66" spans="2:19">
      <c r="B66" s="2">
        <v>43300</v>
      </c>
      <c r="C66" s="3">
        <v>69.3</v>
      </c>
      <c r="D66" s="3">
        <v>69.8</v>
      </c>
      <c r="E66" s="3">
        <v>68.7</v>
      </c>
      <c r="F66" s="4">
        <v>69.1</v>
      </c>
      <c r="H66" s="13">
        <f t="shared" si="0"/>
        <v>1.09999999999999</v>
      </c>
      <c r="I66" s="13">
        <f t="shared" si="1"/>
        <v>2.55605746161812</v>
      </c>
      <c r="J66" s="13">
        <f t="shared" si="2"/>
        <v>0</v>
      </c>
      <c r="K66" s="13">
        <f t="shared" si="3"/>
        <v>0</v>
      </c>
      <c r="L66" s="13">
        <f t="shared" si="4"/>
        <v>0.445160152895513</v>
      </c>
      <c r="M66" s="13">
        <f t="shared" si="5"/>
        <v>0.683305748585195</v>
      </c>
      <c r="N66" s="13">
        <f t="shared" si="6"/>
        <v>21.1034817602553</v>
      </c>
      <c r="O66" s="13"/>
      <c r="P66" s="13">
        <f t="shared" si="7"/>
        <v>17.4158898843261</v>
      </c>
      <c r="Q66" s="13">
        <f t="shared" si="8"/>
        <v>26.732800762336</v>
      </c>
      <c r="R66" s="13">
        <f t="shared" si="9"/>
        <v>19.726683294912</v>
      </c>
      <c r="S66" s="13">
        <f t="shared" si="10"/>
        <v>20.1676362140784</v>
      </c>
    </row>
    <row r="67" spans="2:19">
      <c r="B67" s="2">
        <v>43299</v>
      </c>
      <c r="C67" s="3">
        <v>69.8</v>
      </c>
      <c r="D67" s="3">
        <v>70.3</v>
      </c>
      <c r="E67" s="3">
        <v>68.3</v>
      </c>
      <c r="F67" s="4">
        <v>68.7</v>
      </c>
      <c r="H67" s="13">
        <f t="shared" si="0"/>
        <v>2</v>
      </c>
      <c r="I67" s="13">
        <f t="shared" si="1"/>
        <v>2.66806188174259</v>
      </c>
      <c r="J67" s="13">
        <f t="shared" si="2"/>
        <v>0</v>
      </c>
      <c r="K67" s="13">
        <f t="shared" si="3"/>
        <v>1.2</v>
      </c>
      <c r="L67" s="13">
        <f t="shared" si="4"/>
        <v>0.479403241579783</v>
      </c>
      <c r="M67" s="13">
        <f t="shared" si="5"/>
        <v>0.735867729245595</v>
      </c>
      <c r="N67" s="13">
        <f t="shared" si="6"/>
        <v>21.1034817602553</v>
      </c>
      <c r="O67" s="13"/>
      <c r="P67" s="13">
        <f t="shared" si="7"/>
        <v>17.9682204847015</v>
      </c>
      <c r="Q67" s="13">
        <f t="shared" si="8"/>
        <v>27.5806095158849</v>
      </c>
      <c r="R67" s="13">
        <f t="shared" si="9"/>
        <v>19.6207757206548</v>
      </c>
      <c r="S67" s="13">
        <f t="shared" si="10"/>
        <v>20.7164796937505</v>
      </c>
    </row>
    <row r="68" spans="2:19">
      <c r="B68" s="2">
        <v>43298</v>
      </c>
      <c r="C68" s="3">
        <v>70.9</v>
      </c>
      <c r="D68" s="3">
        <v>71.1</v>
      </c>
      <c r="E68" s="3">
        <v>69.5</v>
      </c>
      <c r="F68" s="4">
        <v>69.5</v>
      </c>
      <c r="H68" s="13">
        <f t="shared" si="0"/>
        <v>1.59999999999999</v>
      </c>
      <c r="I68" s="13">
        <f t="shared" si="1"/>
        <v>2.71945125726125</v>
      </c>
      <c r="J68" s="13">
        <f t="shared" si="2"/>
        <v>0</v>
      </c>
      <c r="K68" s="13">
        <f t="shared" si="3"/>
        <v>0.299999999999997</v>
      </c>
      <c r="L68" s="13">
        <f t="shared" si="4"/>
        <v>0.516280414008997</v>
      </c>
      <c r="M68" s="13">
        <f t="shared" si="5"/>
        <v>0.700165246879871</v>
      </c>
      <c r="N68" s="13">
        <f t="shared" si="6"/>
        <v>15.116567782938</v>
      </c>
      <c r="O68" s="13"/>
      <c r="P68" s="13">
        <f t="shared" si="7"/>
        <v>18.98472762218</v>
      </c>
      <c r="Q68" s="13">
        <f t="shared" si="8"/>
        <v>25.7465635763961</v>
      </c>
      <c r="R68" s="13">
        <f t="shared" si="9"/>
        <v>19.5067214099163</v>
      </c>
      <c r="S68" s="13">
        <f t="shared" si="10"/>
        <v>21.3438463599187</v>
      </c>
    </row>
    <row r="69" spans="2:19">
      <c r="B69" s="2">
        <v>43297</v>
      </c>
      <c r="C69" s="3">
        <v>71.2</v>
      </c>
      <c r="D69" s="3">
        <v>71.6</v>
      </c>
      <c r="E69" s="3">
        <v>69.8</v>
      </c>
      <c r="F69" s="4">
        <v>70.5</v>
      </c>
      <c r="H69" s="13">
        <f t="shared" ref="H69:H132" si="11">MAX((D69-E69),ABS(D69-F70),ABS(E69-F70))</f>
        <v>1.8</v>
      </c>
      <c r="I69" s="13">
        <f t="shared" ref="I69:I132" si="12">I70*13/14+H69/14</f>
        <v>2.80556289243519</v>
      </c>
      <c r="J69" s="13">
        <f t="shared" ref="J69:J132" si="13">IF(IF((D69-D70)&gt;(E70-E69),(D69-D70),0)&gt;0,(D69-D70),0)</f>
        <v>0</v>
      </c>
      <c r="K69" s="13">
        <f t="shared" ref="K69:K132" si="14">IF(IF((D69-D70)&lt;(E70-E69),(E70-E69),0)&gt;0,(E70-E69),0)</f>
        <v>0.5</v>
      </c>
      <c r="L69" s="13">
        <f t="shared" ref="L69:L132" si="15">L70*13/14+J69/14</f>
        <v>0.55599429200969</v>
      </c>
      <c r="M69" s="13">
        <f t="shared" ref="M69:M132" si="16">M70*13/14+K69/14</f>
        <v>0.730947188947554</v>
      </c>
      <c r="N69" s="13">
        <f t="shared" ref="N69:N132" si="17">ABS(P69-Q69)/(P69+Q69)*100</f>
        <v>13.5944718176099</v>
      </c>
      <c r="O69" s="13"/>
      <c r="P69" s="13">
        <f t="shared" ref="P69:P132" si="18">L69/I69*100</f>
        <v>19.8175665036364</v>
      </c>
      <c r="Q69" s="13">
        <f t="shared" ref="Q69:Q132" si="19">M69/I69*100</f>
        <v>26.0534950372508</v>
      </c>
      <c r="R69" s="13">
        <f t="shared" ref="R69:R132" si="20">R70*13/14+N69/14</f>
        <v>19.8444255350685</v>
      </c>
      <c r="S69" s="13">
        <f t="shared" ref="S69:S132" si="21">(R69+R83)/2</f>
        <v>22.0153910571853</v>
      </c>
    </row>
    <row r="70" spans="2:19">
      <c r="B70" s="2">
        <v>43294</v>
      </c>
      <c r="C70" s="3">
        <v>70.5</v>
      </c>
      <c r="D70" s="3">
        <v>72</v>
      </c>
      <c r="E70" s="3">
        <v>70.3</v>
      </c>
      <c r="F70" s="4">
        <v>70.9</v>
      </c>
      <c r="H70" s="13">
        <f t="shared" si="11"/>
        <v>2.40000000000001</v>
      </c>
      <c r="I70" s="13">
        <f t="shared" si="12"/>
        <v>2.88291388416098</v>
      </c>
      <c r="J70" s="13">
        <f t="shared" si="13"/>
        <v>1.3</v>
      </c>
      <c r="K70" s="13">
        <f t="shared" si="14"/>
        <v>0</v>
      </c>
      <c r="L70" s="13">
        <f t="shared" si="15"/>
        <v>0.598763083702743</v>
      </c>
      <c r="M70" s="13">
        <f t="shared" si="16"/>
        <v>0.748712357328135</v>
      </c>
      <c r="N70" s="13">
        <f t="shared" si="17"/>
        <v>11.1281637541887</v>
      </c>
      <c r="O70" s="13"/>
      <c r="P70" s="13">
        <f t="shared" si="18"/>
        <v>20.7693711210872</v>
      </c>
      <c r="Q70" s="13">
        <f t="shared" si="19"/>
        <v>25.9706806173308</v>
      </c>
      <c r="R70" s="13">
        <f t="shared" si="20"/>
        <v>20.3251912056422</v>
      </c>
      <c r="S70" s="13">
        <f t="shared" si="21"/>
        <v>23.1417965919404</v>
      </c>
    </row>
    <row r="71" spans="2:19">
      <c r="B71" s="2">
        <v>43293</v>
      </c>
      <c r="C71" s="3">
        <v>69.2</v>
      </c>
      <c r="D71" s="3">
        <v>70.7</v>
      </c>
      <c r="E71" s="3">
        <v>69.2</v>
      </c>
      <c r="F71" s="4">
        <v>69.6</v>
      </c>
      <c r="H71" s="13">
        <f t="shared" si="11"/>
        <v>1.5</v>
      </c>
      <c r="I71" s="13">
        <f t="shared" si="12"/>
        <v>2.92006110601951</v>
      </c>
      <c r="J71" s="13">
        <f t="shared" si="13"/>
        <v>0</v>
      </c>
      <c r="K71" s="13">
        <f t="shared" si="14"/>
        <v>0</v>
      </c>
      <c r="L71" s="13">
        <f t="shared" si="15"/>
        <v>0.544821782449108</v>
      </c>
      <c r="M71" s="13">
        <f t="shared" si="16"/>
        <v>0.806305615584145</v>
      </c>
      <c r="N71" s="13">
        <f t="shared" si="17"/>
        <v>19.3530109385438</v>
      </c>
      <c r="O71" s="13"/>
      <c r="P71" s="13">
        <f t="shared" si="18"/>
        <v>18.6578897724432</v>
      </c>
      <c r="Q71" s="13">
        <f t="shared" si="19"/>
        <v>27.6126281714447</v>
      </c>
      <c r="R71" s="13">
        <f t="shared" si="20"/>
        <v>21.032654855754</v>
      </c>
      <c r="S71" s="13">
        <f t="shared" si="21"/>
        <v>24.3949256910967</v>
      </c>
    </row>
    <row r="72" spans="2:19">
      <c r="B72" s="2">
        <v>43292</v>
      </c>
      <c r="C72" s="3">
        <v>69.5</v>
      </c>
      <c r="D72" s="3">
        <v>70.8</v>
      </c>
      <c r="E72" s="3">
        <v>69.1</v>
      </c>
      <c r="F72" s="4">
        <v>69.3</v>
      </c>
      <c r="H72" s="13">
        <f t="shared" si="11"/>
        <v>1.7</v>
      </c>
      <c r="I72" s="13">
        <f t="shared" si="12"/>
        <v>3.02929657571332</v>
      </c>
      <c r="J72" s="13">
        <f t="shared" si="13"/>
        <v>0</v>
      </c>
      <c r="K72" s="13">
        <f t="shared" si="14"/>
        <v>0</v>
      </c>
      <c r="L72" s="13">
        <f t="shared" si="15"/>
        <v>0.586731150329808</v>
      </c>
      <c r="M72" s="13">
        <f t="shared" si="16"/>
        <v>0.868329124475233</v>
      </c>
      <c r="N72" s="13">
        <f t="shared" si="17"/>
        <v>19.3530109385438</v>
      </c>
      <c r="O72" s="13"/>
      <c r="P72" s="13">
        <f t="shared" si="18"/>
        <v>19.3685608412787</v>
      </c>
      <c r="Q72" s="13">
        <f t="shared" si="19"/>
        <v>28.6643814090987</v>
      </c>
      <c r="R72" s="13">
        <f t="shared" si="20"/>
        <v>21.161858234001</v>
      </c>
      <c r="S72" s="13">
        <f t="shared" si="21"/>
        <v>25.4193173667604</v>
      </c>
    </row>
    <row r="73" spans="2:19">
      <c r="B73" s="2">
        <v>43291</v>
      </c>
      <c r="C73" s="3">
        <v>70.6</v>
      </c>
      <c r="D73" s="3">
        <v>71.3</v>
      </c>
      <c r="E73" s="3">
        <v>68.5</v>
      </c>
      <c r="F73" s="4">
        <v>70.2</v>
      </c>
      <c r="H73" s="13">
        <f t="shared" si="11"/>
        <v>2.8</v>
      </c>
      <c r="I73" s="13">
        <f t="shared" si="12"/>
        <v>3.1315501584605</v>
      </c>
      <c r="J73" s="13">
        <f t="shared" si="13"/>
        <v>1.09999999999999</v>
      </c>
      <c r="K73" s="13">
        <f t="shared" si="14"/>
        <v>0</v>
      </c>
      <c r="L73" s="13">
        <f t="shared" si="15"/>
        <v>0.631864315739794</v>
      </c>
      <c r="M73" s="13">
        <f t="shared" si="16"/>
        <v>0.93512367251179</v>
      </c>
      <c r="N73" s="13">
        <f t="shared" si="17"/>
        <v>19.3530109385438</v>
      </c>
      <c r="O73" s="13"/>
      <c r="P73" s="13">
        <f t="shared" si="18"/>
        <v>20.1773653228158</v>
      </c>
      <c r="Q73" s="13">
        <f t="shared" si="19"/>
        <v>29.8613665818307</v>
      </c>
      <c r="R73" s="13">
        <f t="shared" si="20"/>
        <v>21.3010003336515</v>
      </c>
      <c r="S73" s="13">
        <f t="shared" si="21"/>
        <v>26.3504564264183</v>
      </c>
    </row>
    <row r="74" spans="2:19">
      <c r="B74" s="2">
        <v>43290</v>
      </c>
      <c r="C74" s="3">
        <v>68.6</v>
      </c>
      <c r="D74" s="3">
        <v>70.2</v>
      </c>
      <c r="E74" s="3">
        <v>67.2</v>
      </c>
      <c r="F74" s="4">
        <v>70</v>
      </c>
      <c r="H74" s="13">
        <f t="shared" si="11"/>
        <v>3</v>
      </c>
      <c r="I74" s="13">
        <f t="shared" si="12"/>
        <v>3.15705401680362</v>
      </c>
      <c r="J74" s="13">
        <f t="shared" si="13"/>
        <v>1.5</v>
      </c>
      <c r="K74" s="13">
        <f t="shared" si="14"/>
        <v>0</v>
      </c>
      <c r="L74" s="13">
        <f t="shared" si="15"/>
        <v>0.595853878489009</v>
      </c>
      <c r="M74" s="13">
        <f t="shared" si="16"/>
        <v>1.007056262705</v>
      </c>
      <c r="N74" s="13">
        <f t="shared" si="17"/>
        <v>25.6534894657095</v>
      </c>
      <c r="O74" s="13"/>
      <c r="P74" s="13">
        <f t="shared" si="18"/>
        <v>18.8737308680035</v>
      </c>
      <c r="Q74" s="13">
        <f t="shared" si="19"/>
        <v>31.8986072884684</v>
      </c>
      <c r="R74" s="13">
        <f t="shared" si="20"/>
        <v>21.4508456717367</v>
      </c>
      <c r="S74" s="13">
        <f t="shared" si="21"/>
        <v>27.3532215675882</v>
      </c>
    </row>
    <row r="75" spans="2:19">
      <c r="B75" s="2">
        <v>43287</v>
      </c>
      <c r="C75" s="3">
        <v>67.4</v>
      </c>
      <c r="D75" s="3">
        <v>68.7</v>
      </c>
      <c r="E75" s="3">
        <v>66</v>
      </c>
      <c r="F75" s="4">
        <v>68.5</v>
      </c>
      <c r="H75" s="13">
        <f t="shared" si="11"/>
        <v>2.7</v>
      </c>
      <c r="I75" s="13">
        <f t="shared" si="12"/>
        <v>3.16913509501928</v>
      </c>
      <c r="J75" s="13">
        <f t="shared" si="13"/>
        <v>0</v>
      </c>
      <c r="K75" s="13">
        <f t="shared" si="14"/>
        <v>0</v>
      </c>
      <c r="L75" s="13">
        <f t="shared" si="15"/>
        <v>0.526304176834317</v>
      </c>
      <c r="M75" s="13">
        <f t="shared" si="16"/>
        <v>1.08452212906693</v>
      </c>
      <c r="N75" s="13">
        <f t="shared" si="17"/>
        <v>34.6541368357088</v>
      </c>
      <c r="O75" s="13"/>
      <c r="P75" s="13">
        <f t="shared" si="18"/>
        <v>16.6071865368401</v>
      </c>
      <c r="Q75" s="13">
        <f t="shared" si="19"/>
        <v>34.2213915327055</v>
      </c>
      <c r="R75" s="13">
        <f t="shared" si="20"/>
        <v>21.1275653798927</v>
      </c>
      <c r="S75" s="13">
        <f t="shared" si="21"/>
        <v>27.164851923862</v>
      </c>
    </row>
    <row r="76" spans="2:19">
      <c r="B76" s="2">
        <v>43286</v>
      </c>
      <c r="C76" s="3">
        <v>70.5</v>
      </c>
      <c r="D76" s="3">
        <v>70.6</v>
      </c>
      <c r="E76" s="3">
        <v>66</v>
      </c>
      <c r="F76" s="4">
        <v>66.1</v>
      </c>
      <c r="H76" s="13">
        <f t="shared" si="11"/>
        <v>4.59999999999999</v>
      </c>
      <c r="I76" s="13">
        <f t="shared" si="12"/>
        <v>3.20522241002076</v>
      </c>
      <c r="J76" s="13">
        <f t="shared" si="13"/>
        <v>0</v>
      </c>
      <c r="K76" s="13">
        <f t="shared" si="14"/>
        <v>4.2</v>
      </c>
      <c r="L76" s="13">
        <f t="shared" si="15"/>
        <v>0.56678911351388</v>
      </c>
      <c r="M76" s="13">
        <f t="shared" si="16"/>
        <v>1.16794690822592</v>
      </c>
      <c r="N76" s="13">
        <f t="shared" si="17"/>
        <v>34.6541368357088</v>
      </c>
      <c r="O76" s="13"/>
      <c r="P76" s="13">
        <f t="shared" si="18"/>
        <v>17.6833005953621</v>
      </c>
      <c r="Q76" s="13">
        <f t="shared" si="19"/>
        <v>36.4388725279865</v>
      </c>
      <c r="R76" s="13">
        <f t="shared" si="20"/>
        <v>20.0870598832914</v>
      </c>
      <c r="S76" s="13">
        <f t="shared" si="21"/>
        <v>26.4400820264416</v>
      </c>
    </row>
    <row r="77" spans="2:19">
      <c r="B77" s="2">
        <v>43285</v>
      </c>
      <c r="C77" s="3">
        <v>73</v>
      </c>
      <c r="D77" s="3">
        <v>73.9</v>
      </c>
      <c r="E77" s="3">
        <v>70.2</v>
      </c>
      <c r="F77" s="4">
        <v>70.4</v>
      </c>
      <c r="H77" s="13">
        <f t="shared" si="11"/>
        <v>3.7</v>
      </c>
      <c r="I77" s="13">
        <f t="shared" si="12"/>
        <v>3.09793182617621</v>
      </c>
      <c r="J77" s="13">
        <f t="shared" si="13"/>
        <v>0</v>
      </c>
      <c r="K77" s="13">
        <f t="shared" si="14"/>
        <v>1.8</v>
      </c>
      <c r="L77" s="13">
        <f t="shared" si="15"/>
        <v>0.610388276091871</v>
      </c>
      <c r="M77" s="13">
        <f t="shared" si="16"/>
        <v>0.934712055012531</v>
      </c>
      <c r="N77" s="13">
        <f t="shared" si="17"/>
        <v>20.9904672461523</v>
      </c>
      <c r="O77" s="13"/>
      <c r="P77" s="13">
        <f t="shared" si="18"/>
        <v>19.7030893622109</v>
      </c>
      <c r="Q77" s="13">
        <f t="shared" si="19"/>
        <v>30.1721311978079</v>
      </c>
      <c r="R77" s="13">
        <f t="shared" si="20"/>
        <v>18.9665155023363</v>
      </c>
      <c r="S77" s="13">
        <f t="shared" si="21"/>
        <v>25.4594657892858</v>
      </c>
    </row>
    <row r="78" spans="2:19">
      <c r="B78" s="2">
        <v>43284</v>
      </c>
      <c r="C78" s="3">
        <v>75.4</v>
      </c>
      <c r="D78" s="3">
        <v>76</v>
      </c>
      <c r="E78" s="3">
        <v>72</v>
      </c>
      <c r="F78" s="4">
        <v>72.4</v>
      </c>
      <c r="H78" s="13">
        <f t="shared" si="11"/>
        <v>4</v>
      </c>
      <c r="I78" s="13">
        <f t="shared" si="12"/>
        <v>3.05161888972822</v>
      </c>
      <c r="J78" s="13">
        <f t="shared" si="13"/>
        <v>0</v>
      </c>
      <c r="K78" s="13">
        <f t="shared" si="14"/>
        <v>2.8</v>
      </c>
      <c r="L78" s="13">
        <f t="shared" si="15"/>
        <v>0.65734122040663</v>
      </c>
      <c r="M78" s="13">
        <f t="shared" si="16"/>
        <v>0.868151443859649</v>
      </c>
      <c r="N78" s="13">
        <f t="shared" si="17"/>
        <v>13.8191568134753</v>
      </c>
      <c r="O78" s="13"/>
      <c r="P78" s="13">
        <f t="shared" si="18"/>
        <v>21.5407376923523</v>
      </c>
      <c r="Q78" s="13">
        <f t="shared" si="19"/>
        <v>28.4488815684637</v>
      </c>
      <c r="R78" s="13">
        <f t="shared" si="20"/>
        <v>18.8108269066581</v>
      </c>
      <c r="S78" s="13">
        <f t="shared" si="21"/>
        <v>25.0173353487888</v>
      </c>
    </row>
    <row r="79" spans="2:19">
      <c r="B79" s="2">
        <v>43283</v>
      </c>
      <c r="C79" s="3">
        <v>77.6</v>
      </c>
      <c r="D79" s="3">
        <v>77.8</v>
      </c>
      <c r="E79" s="3">
        <v>74.8</v>
      </c>
      <c r="F79" s="4">
        <v>75</v>
      </c>
      <c r="H79" s="13">
        <f t="shared" si="11"/>
        <v>3</v>
      </c>
      <c r="I79" s="13">
        <f t="shared" si="12"/>
        <v>2.97866649663039</v>
      </c>
      <c r="J79" s="13">
        <f t="shared" si="13"/>
        <v>0</v>
      </c>
      <c r="K79" s="13">
        <f t="shared" si="14"/>
        <v>1.10000000000001</v>
      </c>
      <c r="L79" s="13">
        <f t="shared" si="15"/>
        <v>0.707905929668678</v>
      </c>
      <c r="M79" s="13">
        <f t="shared" si="16"/>
        <v>0.71954770877193</v>
      </c>
      <c r="N79" s="13">
        <f t="shared" si="17"/>
        <v>0.815562676765431</v>
      </c>
      <c r="O79" s="13"/>
      <c r="P79" s="13">
        <f t="shared" si="18"/>
        <v>23.7658673929926</v>
      </c>
      <c r="Q79" s="13">
        <f t="shared" si="19"/>
        <v>24.1567060154575</v>
      </c>
      <c r="R79" s="13">
        <f t="shared" si="20"/>
        <v>19.1948015292106</v>
      </c>
      <c r="S79" s="13">
        <f t="shared" si="21"/>
        <v>25.3586282459606</v>
      </c>
    </row>
    <row r="80" spans="2:19">
      <c r="B80" s="2">
        <v>43280</v>
      </c>
      <c r="C80" s="3">
        <v>76.2</v>
      </c>
      <c r="D80" s="3">
        <v>77.4</v>
      </c>
      <c r="E80" s="3">
        <v>75.9</v>
      </c>
      <c r="F80" s="4">
        <v>77.3</v>
      </c>
      <c r="H80" s="13">
        <f t="shared" si="11"/>
        <v>2.2</v>
      </c>
      <c r="I80" s="13">
        <f t="shared" si="12"/>
        <v>2.97702545790965</v>
      </c>
      <c r="J80" s="13">
        <f t="shared" si="13"/>
        <v>0.200000000000003</v>
      </c>
      <c r="K80" s="13">
        <f t="shared" si="14"/>
        <v>0</v>
      </c>
      <c r="L80" s="13">
        <f t="shared" si="15"/>
        <v>0.762360231950885</v>
      </c>
      <c r="M80" s="13">
        <f t="shared" si="16"/>
        <v>0.690282147908232</v>
      </c>
      <c r="N80" s="13">
        <f t="shared" si="17"/>
        <v>4.96186019642654</v>
      </c>
      <c r="O80" s="13"/>
      <c r="P80" s="13">
        <f t="shared" si="18"/>
        <v>25.6081193368828</v>
      </c>
      <c r="Q80" s="13">
        <f t="shared" si="19"/>
        <v>23.1869749744404</v>
      </c>
      <c r="R80" s="13">
        <f t="shared" si="20"/>
        <v>20.6085891332449</v>
      </c>
      <c r="S80" s="13">
        <f t="shared" si="21"/>
        <v>26.2263126789421</v>
      </c>
    </row>
    <row r="81" spans="2:19">
      <c r="B81" s="2">
        <v>43279</v>
      </c>
      <c r="C81" s="3">
        <v>76.1</v>
      </c>
      <c r="D81" s="3">
        <v>77.2</v>
      </c>
      <c r="E81" s="3">
        <v>75.1</v>
      </c>
      <c r="F81" s="4">
        <v>75.2</v>
      </c>
      <c r="H81" s="13">
        <f t="shared" si="11"/>
        <v>2.10000000000001</v>
      </c>
      <c r="I81" s="13">
        <f t="shared" si="12"/>
        <v>3.03679664697963</v>
      </c>
      <c r="J81" s="13">
        <f t="shared" si="13"/>
        <v>0</v>
      </c>
      <c r="K81" s="13">
        <f t="shared" si="14"/>
        <v>1.2</v>
      </c>
      <c r="L81" s="13">
        <f t="shared" si="15"/>
        <v>0.805618711331722</v>
      </c>
      <c r="M81" s="13">
        <f t="shared" si="16"/>
        <v>0.743380774670404</v>
      </c>
      <c r="N81" s="13">
        <f t="shared" si="17"/>
        <v>4.01794430687323</v>
      </c>
      <c r="O81" s="13"/>
      <c r="P81" s="13">
        <f t="shared" si="18"/>
        <v>26.5285695745543</v>
      </c>
      <c r="Q81" s="13">
        <f t="shared" si="19"/>
        <v>24.4791094395393</v>
      </c>
      <c r="R81" s="13">
        <f t="shared" si="20"/>
        <v>21.8121836668463</v>
      </c>
      <c r="S81" s="13">
        <f t="shared" si="21"/>
        <v>26.6462112687102</v>
      </c>
    </row>
    <row r="82" spans="2:19">
      <c r="B82" s="2">
        <v>43278</v>
      </c>
      <c r="C82" s="3">
        <v>77.5</v>
      </c>
      <c r="D82" s="3">
        <v>79</v>
      </c>
      <c r="E82" s="3">
        <v>76.3</v>
      </c>
      <c r="F82" s="4">
        <v>76.3</v>
      </c>
      <c r="H82" s="13">
        <f t="shared" si="11"/>
        <v>2.7</v>
      </c>
      <c r="I82" s="13">
        <f t="shared" si="12"/>
        <v>3.10885792751652</v>
      </c>
      <c r="J82" s="13">
        <f t="shared" si="13"/>
        <v>2</v>
      </c>
      <c r="K82" s="13">
        <f t="shared" si="14"/>
        <v>0</v>
      </c>
      <c r="L82" s="13">
        <f t="shared" si="15"/>
        <v>0.867589381434162</v>
      </c>
      <c r="M82" s="13">
        <f t="shared" si="16"/>
        <v>0.708256218875819</v>
      </c>
      <c r="N82" s="13">
        <f t="shared" si="17"/>
        <v>10.110962807968</v>
      </c>
      <c r="O82" s="13"/>
      <c r="P82" s="13">
        <f t="shared" si="18"/>
        <v>27.9070128536632</v>
      </c>
      <c r="Q82" s="13">
        <f t="shared" si="19"/>
        <v>22.781877956115</v>
      </c>
      <c r="R82" s="13">
        <f t="shared" si="20"/>
        <v>23.1809713099211</v>
      </c>
      <c r="S82" s="13">
        <f t="shared" si="21"/>
        <v>27.0386979631198</v>
      </c>
    </row>
    <row r="83" spans="2:19">
      <c r="B83" s="2">
        <v>43277</v>
      </c>
      <c r="C83" s="3">
        <v>75.4</v>
      </c>
      <c r="D83" s="3">
        <v>77</v>
      </c>
      <c r="E83" s="3">
        <v>74.7</v>
      </c>
      <c r="F83" s="4">
        <v>77</v>
      </c>
      <c r="H83" s="13">
        <f t="shared" si="11"/>
        <v>2.3</v>
      </c>
      <c r="I83" s="13">
        <f t="shared" si="12"/>
        <v>3.14030853732548</v>
      </c>
      <c r="J83" s="13">
        <f t="shared" si="13"/>
        <v>0</v>
      </c>
      <c r="K83" s="13">
        <f t="shared" si="14"/>
        <v>0.299999999999997</v>
      </c>
      <c r="L83" s="13">
        <f t="shared" si="15"/>
        <v>0.780480872313713</v>
      </c>
      <c r="M83" s="13">
        <f t="shared" si="16"/>
        <v>0.762737466481651</v>
      </c>
      <c r="N83" s="13">
        <f t="shared" si="17"/>
        <v>1.14976639312828</v>
      </c>
      <c r="O83" s="13"/>
      <c r="P83" s="13">
        <f t="shared" si="18"/>
        <v>24.8536366104468</v>
      </c>
      <c r="Q83" s="13">
        <f t="shared" si="19"/>
        <v>24.2886155107311</v>
      </c>
      <c r="R83" s="13">
        <f t="shared" si="20"/>
        <v>24.1863565793021</v>
      </c>
      <c r="S83" s="13">
        <f t="shared" si="21"/>
        <v>27.2778274471629</v>
      </c>
    </row>
    <row r="84" spans="2:19">
      <c r="B84" s="2">
        <v>43276</v>
      </c>
      <c r="C84" s="3">
        <v>75</v>
      </c>
      <c r="D84" s="3">
        <v>76.9</v>
      </c>
      <c r="E84" s="3">
        <v>75</v>
      </c>
      <c r="F84" s="4">
        <v>76.3</v>
      </c>
      <c r="H84" s="13">
        <f t="shared" si="11"/>
        <v>2.30000000000001</v>
      </c>
      <c r="I84" s="13">
        <f t="shared" si="12"/>
        <v>3.20494765558129</v>
      </c>
      <c r="J84" s="13">
        <f t="shared" si="13"/>
        <v>1.2</v>
      </c>
      <c r="K84" s="13">
        <f t="shared" si="14"/>
        <v>0</v>
      </c>
      <c r="L84" s="13">
        <f t="shared" si="15"/>
        <v>0.840517862491691</v>
      </c>
      <c r="M84" s="13">
        <f t="shared" si="16"/>
        <v>0.798332656211009</v>
      </c>
      <c r="N84" s="13">
        <f t="shared" si="17"/>
        <v>2.57407285162744</v>
      </c>
      <c r="O84" s="13"/>
      <c r="P84" s="13">
        <f t="shared" si="18"/>
        <v>26.2256346379936</v>
      </c>
      <c r="Q84" s="13">
        <f t="shared" si="19"/>
        <v>24.9093820556084</v>
      </c>
      <c r="R84" s="13">
        <f t="shared" si="20"/>
        <v>25.9584019782386</v>
      </c>
      <c r="S84" s="13">
        <f t="shared" si="21"/>
        <v>28.1479393501674</v>
      </c>
    </row>
    <row r="85" spans="2:19">
      <c r="B85" s="2">
        <v>43273</v>
      </c>
      <c r="C85" s="3">
        <v>75.7</v>
      </c>
      <c r="D85" s="3">
        <v>75.7</v>
      </c>
      <c r="E85" s="3">
        <v>73.5</v>
      </c>
      <c r="F85" s="4">
        <v>74.6</v>
      </c>
      <c r="H85" s="13">
        <f t="shared" si="11"/>
        <v>2.3</v>
      </c>
      <c r="I85" s="13">
        <f t="shared" si="12"/>
        <v>3.27455901370293</v>
      </c>
      <c r="J85" s="13">
        <f t="shared" si="13"/>
        <v>0</v>
      </c>
      <c r="K85" s="13">
        <f t="shared" si="14"/>
        <v>2.2</v>
      </c>
      <c r="L85" s="13">
        <f t="shared" si="15"/>
        <v>0.812865390375667</v>
      </c>
      <c r="M85" s="13">
        <f t="shared" si="16"/>
        <v>0.859742860534933</v>
      </c>
      <c r="N85" s="13">
        <f t="shared" si="17"/>
        <v>2.80265687639322</v>
      </c>
      <c r="O85" s="13"/>
      <c r="P85" s="13">
        <f t="shared" si="18"/>
        <v>24.8236598263796</v>
      </c>
      <c r="Q85" s="13">
        <f t="shared" si="19"/>
        <v>26.2552257246609</v>
      </c>
      <c r="R85" s="13">
        <f t="shared" si="20"/>
        <v>27.7571965264394</v>
      </c>
      <c r="S85" s="13">
        <f t="shared" si="21"/>
        <v>28.8571913555005</v>
      </c>
    </row>
    <row r="86" spans="2:19">
      <c r="B86" s="2">
        <v>43272</v>
      </c>
      <c r="C86" s="3">
        <v>76.2</v>
      </c>
      <c r="D86" s="3">
        <v>77.6</v>
      </c>
      <c r="E86" s="3">
        <v>75.7</v>
      </c>
      <c r="F86" s="4">
        <v>75.8</v>
      </c>
      <c r="H86" s="13">
        <f t="shared" si="11"/>
        <v>2.3</v>
      </c>
      <c r="I86" s="13">
        <f t="shared" si="12"/>
        <v>3.34952509168008</v>
      </c>
      <c r="J86" s="13">
        <f t="shared" si="13"/>
        <v>0</v>
      </c>
      <c r="K86" s="13">
        <f t="shared" si="14"/>
        <v>0</v>
      </c>
      <c r="L86" s="13">
        <f t="shared" si="15"/>
        <v>0.875393497327641</v>
      </c>
      <c r="M86" s="13">
        <f t="shared" si="16"/>
        <v>0.756646157499158</v>
      </c>
      <c r="N86" s="13">
        <f t="shared" si="17"/>
        <v>7.27600824387351</v>
      </c>
      <c r="O86" s="13"/>
      <c r="P86" s="13">
        <f t="shared" si="18"/>
        <v>26.1348541469966</v>
      </c>
      <c r="Q86" s="13">
        <f t="shared" si="19"/>
        <v>22.5896548552092</v>
      </c>
      <c r="R86" s="13">
        <f t="shared" si="20"/>
        <v>29.6767764995199</v>
      </c>
      <c r="S86" s="13">
        <f t="shared" si="21"/>
        <v>29.8282056753277</v>
      </c>
    </row>
    <row r="87" spans="2:19">
      <c r="B87" s="2">
        <v>43271</v>
      </c>
      <c r="C87" s="3">
        <v>77.5</v>
      </c>
      <c r="D87" s="3">
        <v>78</v>
      </c>
      <c r="E87" s="3">
        <v>72.6</v>
      </c>
      <c r="F87" s="4">
        <v>75.3</v>
      </c>
      <c r="H87" s="13">
        <f t="shared" si="11"/>
        <v>5.40000000000001</v>
      </c>
      <c r="I87" s="13">
        <f t="shared" si="12"/>
        <v>3.43025779104008</v>
      </c>
      <c r="J87" s="13">
        <f t="shared" si="13"/>
        <v>0</v>
      </c>
      <c r="K87" s="13">
        <f t="shared" si="14"/>
        <v>4.90000000000001</v>
      </c>
      <c r="L87" s="13">
        <f t="shared" si="15"/>
        <v>0.942731458660537</v>
      </c>
      <c r="M87" s="13">
        <f t="shared" si="16"/>
        <v>0.814849708076017</v>
      </c>
      <c r="N87" s="13">
        <f t="shared" si="17"/>
        <v>7.27600824387351</v>
      </c>
      <c r="O87" s="13"/>
      <c r="P87" s="13">
        <f t="shared" si="18"/>
        <v>27.4828166303703</v>
      </c>
      <c r="Q87" s="13">
        <f t="shared" si="19"/>
        <v>23.7547659013974</v>
      </c>
      <c r="R87" s="13">
        <f t="shared" si="20"/>
        <v>31.399912519185</v>
      </c>
      <c r="S87" s="13">
        <f t="shared" si="21"/>
        <v>30.6408477116761</v>
      </c>
    </row>
    <row r="88" spans="2:19">
      <c r="B88" s="2">
        <v>43270</v>
      </c>
      <c r="C88" s="3">
        <v>79</v>
      </c>
      <c r="D88" s="3">
        <v>80</v>
      </c>
      <c r="E88" s="3">
        <v>77.5</v>
      </c>
      <c r="F88" s="4">
        <v>77.5</v>
      </c>
      <c r="H88" s="13">
        <f t="shared" si="11"/>
        <v>2.5</v>
      </c>
      <c r="I88" s="13">
        <f t="shared" si="12"/>
        <v>3.27873915958163</v>
      </c>
      <c r="J88" s="13">
        <f t="shared" si="13"/>
        <v>0</v>
      </c>
      <c r="K88" s="13">
        <f t="shared" si="14"/>
        <v>0.700000000000003</v>
      </c>
      <c r="L88" s="13">
        <f t="shared" si="15"/>
        <v>1.01524926317289</v>
      </c>
      <c r="M88" s="13">
        <f t="shared" si="16"/>
        <v>0.500607377928018</v>
      </c>
      <c r="N88" s="13">
        <f t="shared" si="17"/>
        <v>33.9505644063482</v>
      </c>
      <c r="O88" s="13"/>
      <c r="P88" s="13">
        <f t="shared" si="18"/>
        <v>30.9646243192592</v>
      </c>
      <c r="Q88" s="13">
        <f t="shared" si="19"/>
        <v>15.2682892283476</v>
      </c>
      <c r="R88" s="13">
        <f t="shared" si="20"/>
        <v>33.2555974634398</v>
      </c>
      <c r="S88" s="13">
        <f t="shared" si="21"/>
        <v>31.6640288690501</v>
      </c>
    </row>
    <row r="89" spans="2:19">
      <c r="B89" s="2">
        <v>43266</v>
      </c>
      <c r="C89" s="3">
        <v>79.4</v>
      </c>
      <c r="D89" s="3">
        <v>80.3</v>
      </c>
      <c r="E89" s="3">
        <v>78.2</v>
      </c>
      <c r="F89" s="4">
        <v>79.3</v>
      </c>
      <c r="H89" s="13">
        <f t="shared" si="11"/>
        <v>2.09999999999999</v>
      </c>
      <c r="I89" s="13">
        <f t="shared" si="12"/>
        <v>3.33864217185714</v>
      </c>
      <c r="J89" s="13">
        <f t="shared" si="13"/>
        <v>0</v>
      </c>
      <c r="K89" s="13">
        <f t="shared" si="14"/>
        <v>0.799999999999997</v>
      </c>
      <c r="L89" s="13">
        <f t="shared" si="15"/>
        <v>1.09334536034003</v>
      </c>
      <c r="M89" s="13">
        <f t="shared" si="16"/>
        <v>0.48526948392248</v>
      </c>
      <c r="N89" s="13">
        <f t="shared" si="17"/>
        <v>38.5195843449469</v>
      </c>
      <c r="O89" s="13"/>
      <c r="P89" s="13">
        <f t="shared" si="18"/>
        <v>32.7482043315787</v>
      </c>
      <c r="Q89" s="13">
        <f t="shared" si="19"/>
        <v>14.5349354301287</v>
      </c>
      <c r="R89" s="13">
        <f t="shared" si="20"/>
        <v>33.2021384678314</v>
      </c>
      <c r="S89" s="13">
        <f t="shared" si="21"/>
        <v>31.389006399773</v>
      </c>
    </row>
    <row r="90" spans="2:19">
      <c r="B90" s="2">
        <v>43265</v>
      </c>
      <c r="C90" s="3">
        <v>83.6</v>
      </c>
      <c r="D90" s="3">
        <v>84.8</v>
      </c>
      <c r="E90" s="3">
        <v>79</v>
      </c>
      <c r="F90" s="4">
        <v>79</v>
      </c>
      <c r="H90" s="13">
        <f t="shared" si="11"/>
        <v>5.8</v>
      </c>
      <c r="I90" s="13">
        <f t="shared" si="12"/>
        <v>3.43392233892307</v>
      </c>
      <c r="J90" s="13">
        <f t="shared" si="13"/>
        <v>0.899999999999991</v>
      </c>
      <c r="K90" s="13">
        <f t="shared" si="14"/>
        <v>0</v>
      </c>
      <c r="L90" s="13">
        <f t="shared" si="15"/>
        <v>1.17744884959696</v>
      </c>
      <c r="M90" s="13">
        <f t="shared" si="16"/>
        <v>0.46105944422421</v>
      </c>
      <c r="N90" s="13">
        <f t="shared" si="17"/>
        <v>43.7220493832261</v>
      </c>
      <c r="O90" s="13"/>
      <c r="P90" s="13">
        <f t="shared" si="18"/>
        <v>34.2887442808687</v>
      </c>
      <c r="Q90" s="13">
        <f t="shared" si="19"/>
        <v>13.4266124483411</v>
      </c>
      <c r="R90" s="13">
        <f t="shared" si="20"/>
        <v>32.7931041695918</v>
      </c>
      <c r="S90" s="13">
        <f t="shared" si="21"/>
        <v>30.3111474863398</v>
      </c>
    </row>
    <row r="91" spans="2:19">
      <c r="B91" s="2">
        <v>43264</v>
      </c>
      <c r="C91" s="3">
        <v>78.7</v>
      </c>
      <c r="D91" s="3">
        <v>83.9</v>
      </c>
      <c r="E91" s="3">
        <v>77.7</v>
      </c>
      <c r="F91" s="4">
        <v>82.7</v>
      </c>
      <c r="H91" s="13">
        <f t="shared" si="11"/>
        <v>6.2</v>
      </c>
      <c r="I91" s="13">
        <f t="shared" si="12"/>
        <v>3.25191636499408</v>
      </c>
      <c r="J91" s="13">
        <f t="shared" si="13"/>
        <v>4.60000000000001</v>
      </c>
      <c r="K91" s="13">
        <f t="shared" si="14"/>
        <v>0</v>
      </c>
      <c r="L91" s="13">
        <f t="shared" si="15"/>
        <v>1.19879106879672</v>
      </c>
      <c r="M91" s="13">
        <f t="shared" si="16"/>
        <v>0.49652555531838</v>
      </c>
      <c r="N91" s="13">
        <f t="shared" si="17"/>
        <v>41.4238557853405</v>
      </c>
      <c r="O91" s="13"/>
      <c r="P91" s="13">
        <f t="shared" si="18"/>
        <v>36.8641420702376</v>
      </c>
      <c r="Q91" s="13">
        <f t="shared" si="19"/>
        <v>15.2687061900894</v>
      </c>
      <c r="R91" s="13">
        <f t="shared" si="20"/>
        <v>31.9524160762353</v>
      </c>
      <c r="S91" s="13">
        <f t="shared" si="21"/>
        <v>28.9860835521111</v>
      </c>
    </row>
    <row r="92" spans="2:19">
      <c r="B92" s="2">
        <v>43263</v>
      </c>
      <c r="C92" s="3">
        <v>77.9</v>
      </c>
      <c r="D92" s="3">
        <v>79.3</v>
      </c>
      <c r="E92" s="3">
        <v>77.5</v>
      </c>
      <c r="F92" s="3">
        <v>77.7</v>
      </c>
      <c r="H92" s="13">
        <f t="shared" si="11"/>
        <v>1.8</v>
      </c>
      <c r="I92" s="13">
        <f t="shared" si="12"/>
        <v>3.02514070076285</v>
      </c>
      <c r="J92" s="13">
        <f t="shared" si="13"/>
        <v>0</v>
      </c>
      <c r="K92" s="13">
        <f t="shared" si="14"/>
        <v>0</v>
      </c>
      <c r="L92" s="13">
        <f t="shared" si="15"/>
        <v>0.937159612550316</v>
      </c>
      <c r="M92" s="13">
        <f t="shared" si="16"/>
        <v>0.534719828804409</v>
      </c>
      <c r="N92" s="13">
        <f t="shared" si="17"/>
        <v>27.3418985576359</v>
      </c>
      <c r="O92" s="13"/>
      <c r="P92" s="13">
        <f t="shared" si="18"/>
        <v>30.9790421422049</v>
      </c>
      <c r="Q92" s="13">
        <f t="shared" si="19"/>
        <v>17.67586640415</v>
      </c>
      <c r="R92" s="13">
        <f t="shared" si="20"/>
        <v>31.2238437909195</v>
      </c>
      <c r="S92" s="13">
        <f t="shared" si="21"/>
        <v>28.0119396380911</v>
      </c>
    </row>
    <row r="93" spans="2:19">
      <c r="B93" s="2">
        <v>43262</v>
      </c>
      <c r="C93" s="3">
        <v>79.8</v>
      </c>
      <c r="D93" s="3">
        <v>79.8</v>
      </c>
      <c r="E93" s="3">
        <v>77.1</v>
      </c>
      <c r="F93" s="4">
        <v>77.7</v>
      </c>
      <c r="H93" s="13">
        <f t="shared" si="11"/>
        <v>2.7</v>
      </c>
      <c r="I93" s="13">
        <f t="shared" si="12"/>
        <v>3.11938229312922</v>
      </c>
      <c r="J93" s="13">
        <f t="shared" si="13"/>
        <v>0</v>
      </c>
      <c r="K93" s="13">
        <f t="shared" si="14"/>
        <v>1.5</v>
      </c>
      <c r="L93" s="13">
        <f t="shared" si="15"/>
        <v>1.00924881351572</v>
      </c>
      <c r="M93" s="13">
        <f t="shared" si="16"/>
        <v>0.575852123327825</v>
      </c>
      <c r="N93" s="13">
        <f t="shared" si="17"/>
        <v>27.3418985576359</v>
      </c>
      <c r="O93" s="13"/>
      <c r="P93" s="13">
        <f t="shared" si="18"/>
        <v>32.3541239475105</v>
      </c>
      <c r="Q93" s="13">
        <f t="shared" si="19"/>
        <v>18.4604536800828</v>
      </c>
      <c r="R93" s="13">
        <f t="shared" si="20"/>
        <v>31.5224549627105</v>
      </c>
      <c r="S93" s="13">
        <f t="shared" si="21"/>
        <v>27.6377715257963</v>
      </c>
    </row>
    <row r="94" spans="2:19">
      <c r="B94" s="2">
        <v>43259</v>
      </c>
      <c r="C94" s="3">
        <v>79.4</v>
      </c>
      <c r="D94" s="3">
        <v>80.5</v>
      </c>
      <c r="E94" s="3">
        <v>78.6</v>
      </c>
      <c r="F94" s="4">
        <v>79.3</v>
      </c>
      <c r="H94" s="13">
        <f t="shared" si="11"/>
        <v>1.90000000000001</v>
      </c>
      <c r="I94" s="13">
        <f t="shared" si="12"/>
        <v>3.15164246952378</v>
      </c>
      <c r="J94" s="13">
        <f t="shared" si="13"/>
        <v>0</v>
      </c>
      <c r="K94" s="13">
        <f t="shared" si="14"/>
        <v>0.400000000000006</v>
      </c>
      <c r="L94" s="13">
        <f t="shared" si="15"/>
        <v>1.08688333763232</v>
      </c>
      <c r="M94" s="13">
        <f t="shared" si="16"/>
        <v>0.504763825122273</v>
      </c>
      <c r="N94" s="13">
        <f t="shared" si="17"/>
        <v>36.5734018274878</v>
      </c>
      <c r="O94" s="13"/>
      <c r="P94" s="13">
        <f t="shared" si="18"/>
        <v>34.4862511576876</v>
      </c>
      <c r="Q94" s="13">
        <f t="shared" si="19"/>
        <v>16.0158974250193</v>
      </c>
      <c r="R94" s="13">
        <f t="shared" si="20"/>
        <v>31.8440362246393</v>
      </c>
      <c r="S94" s="13">
        <f t="shared" si="21"/>
        <v>27.2348212510173</v>
      </c>
    </row>
    <row r="95" spans="2:19">
      <c r="B95" s="2">
        <v>43258</v>
      </c>
      <c r="C95" s="3">
        <v>81.5</v>
      </c>
      <c r="D95" s="3">
        <v>81.5</v>
      </c>
      <c r="E95" s="3">
        <v>79</v>
      </c>
      <c r="F95" s="4">
        <v>79</v>
      </c>
      <c r="H95" s="13">
        <f t="shared" si="11"/>
        <v>2.5</v>
      </c>
      <c r="I95" s="13">
        <f t="shared" si="12"/>
        <v>3.24792265948715</v>
      </c>
      <c r="J95" s="13">
        <f t="shared" si="13"/>
        <v>0.5</v>
      </c>
      <c r="K95" s="13">
        <f t="shared" si="14"/>
        <v>0</v>
      </c>
      <c r="L95" s="13">
        <f t="shared" si="15"/>
        <v>1.17048974821942</v>
      </c>
      <c r="M95" s="13">
        <f t="shared" si="16"/>
        <v>0.512822580900909</v>
      </c>
      <c r="N95" s="13">
        <f t="shared" si="17"/>
        <v>39.0698241758971</v>
      </c>
      <c r="O95" s="13"/>
      <c r="P95" s="13">
        <f t="shared" si="18"/>
        <v>36.0381040724733</v>
      </c>
      <c r="Q95" s="13">
        <f t="shared" si="19"/>
        <v>15.7892485340733</v>
      </c>
      <c r="R95" s="13">
        <f t="shared" si="20"/>
        <v>31.4802388705741</v>
      </c>
      <c r="S95" s="13">
        <f t="shared" si="21"/>
        <v>26.346241527616</v>
      </c>
    </row>
    <row r="96" spans="2:19">
      <c r="B96" s="2">
        <v>43257</v>
      </c>
      <c r="C96" s="3">
        <v>78.3</v>
      </c>
      <c r="D96" s="3">
        <v>81</v>
      </c>
      <c r="E96" s="3">
        <v>77.9</v>
      </c>
      <c r="F96" s="4">
        <v>81</v>
      </c>
      <c r="H96" s="13">
        <f t="shared" si="11"/>
        <v>3.8</v>
      </c>
      <c r="I96" s="13">
        <f t="shared" si="12"/>
        <v>3.30545517175539</v>
      </c>
      <c r="J96" s="13">
        <f t="shared" si="13"/>
        <v>2.5</v>
      </c>
      <c r="K96" s="13">
        <f t="shared" si="14"/>
        <v>0</v>
      </c>
      <c r="L96" s="13">
        <f t="shared" si="15"/>
        <v>1.22206588269784</v>
      </c>
      <c r="M96" s="13">
        <f t="shared" si="16"/>
        <v>0.55227047173944</v>
      </c>
      <c r="N96" s="13">
        <f t="shared" si="17"/>
        <v>37.74906653315</v>
      </c>
      <c r="O96" s="13"/>
      <c r="P96" s="13">
        <f t="shared" si="18"/>
        <v>36.9711830655035</v>
      </c>
      <c r="Q96" s="13">
        <f t="shared" si="19"/>
        <v>16.7078493896546</v>
      </c>
      <c r="R96" s="13">
        <f t="shared" si="20"/>
        <v>30.8964246163185</v>
      </c>
      <c r="S96" s="13">
        <f t="shared" si="21"/>
        <v>25.3415974725849</v>
      </c>
    </row>
    <row r="97" spans="2:19">
      <c r="B97" s="2">
        <v>43256</v>
      </c>
      <c r="C97" s="3">
        <v>78.4</v>
      </c>
      <c r="D97" s="3">
        <v>78.5</v>
      </c>
      <c r="E97" s="3">
        <v>77</v>
      </c>
      <c r="F97" s="4">
        <v>77.2</v>
      </c>
      <c r="H97" s="13">
        <f t="shared" si="11"/>
        <v>1.5</v>
      </c>
      <c r="I97" s="13">
        <f t="shared" si="12"/>
        <v>3.26741326189042</v>
      </c>
      <c r="J97" s="13">
        <f t="shared" si="13"/>
        <v>0</v>
      </c>
      <c r="K97" s="13">
        <f t="shared" si="14"/>
        <v>0.799999999999997</v>
      </c>
      <c r="L97" s="13">
        <f t="shared" si="15"/>
        <v>1.12376325828998</v>
      </c>
      <c r="M97" s="13">
        <f t="shared" si="16"/>
        <v>0.594752815719397</v>
      </c>
      <c r="N97" s="13">
        <f t="shared" si="17"/>
        <v>30.782979023081</v>
      </c>
      <c r="O97" s="13"/>
      <c r="P97" s="13">
        <f t="shared" si="18"/>
        <v>34.3930555524466</v>
      </c>
      <c r="Q97" s="13">
        <f t="shared" si="19"/>
        <v>18.2025586618111</v>
      </c>
      <c r="R97" s="13">
        <f t="shared" si="20"/>
        <v>30.3692983150237</v>
      </c>
      <c r="S97" s="13">
        <f t="shared" si="21"/>
        <v>24.7565885262385</v>
      </c>
    </row>
    <row r="98" spans="2:19">
      <c r="B98" s="2">
        <v>43255</v>
      </c>
      <c r="C98" s="3">
        <v>79.5</v>
      </c>
      <c r="D98" s="3">
        <v>79.8</v>
      </c>
      <c r="E98" s="3">
        <v>77.8</v>
      </c>
      <c r="F98" s="4">
        <v>77.9</v>
      </c>
      <c r="H98" s="13">
        <f t="shared" si="11"/>
        <v>2.3</v>
      </c>
      <c r="I98" s="13">
        <f t="shared" si="12"/>
        <v>3.40336812818968</v>
      </c>
      <c r="J98" s="13">
        <f t="shared" si="13"/>
        <v>2</v>
      </c>
      <c r="K98" s="13">
        <f t="shared" si="14"/>
        <v>0</v>
      </c>
      <c r="L98" s="13">
        <f t="shared" si="15"/>
        <v>1.21020658585075</v>
      </c>
      <c r="M98" s="13">
        <f t="shared" si="16"/>
        <v>0.578964570774736</v>
      </c>
      <c r="N98" s="13">
        <f t="shared" si="17"/>
        <v>35.2812537100465</v>
      </c>
      <c r="O98" s="13"/>
      <c r="P98" s="13">
        <f t="shared" si="18"/>
        <v>35.5590855960233</v>
      </c>
      <c r="Q98" s="13">
        <f t="shared" si="19"/>
        <v>17.0115176780097</v>
      </c>
      <c r="R98" s="13">
        <f t="shared" si="20"/>
        <v>30.3374767220962</v>
      </c>
      <c r="S98" s="13">
        <f t="shared" si="21"/>
        <v>25.088154834209</v>
      </c>
    </row>
    <row r="99" spans="2:19">
      <c r="B99" s="2">
        <v>43252</v>
      </c>
      <c r="C99" s="3">
        <v>76.6</v>
      </c>
      <c r="D99" s="3">
        <v>77.8</v>
      </c>
      <c r="E99" s="3">
        <v>76.3</v>
      </c>
      <c r="F99" s="4">
        <v>77.5</v>
      </c>
      <c r="H99" s="13">
        <f t="shared" si="11"/>
        <v>1.5</v>
      </c>
      <c r="I99" s="13">
        <f t="shared" si="12"/>
        <v>3.48824259958889</v>
      </c>
      <c r="J99" s="13">
        <f t="shared" si="13"/>
        <v>0</v>
      </c>
      <c r="K99" s="13">
        <f t="shared" si="14"/>
        <v>0.299999999999997</v>
      </c>
      <c r="L99" s="13">
        <f t="shared" si="15"/>
        <v>1.1494532463008</v>
      </c>
      <c r="M99" s="13">
        <f t="shared" si="16"/>
        <v>0.623500306988177</v>
      </c>
      <c r="N99" s="13">
        <f t="shared" si="17"/>
        <v>29.6653535191003</v>
      </c>
      <c r="O99" s="13"/>
      <c r="P99" s="13">
        <f t="shared" si="18"/>
        <v>32.9522162947117</v>
      </c>
      <c r="Q99" s="13">
        <f t="shared" si="19"/>
        <v>17.8743389883966</v>
      </c>
      <c r="R99" s="13">
        <f t="shared" si="20"/>
        <v>29.9571861845616</v>
      </c>
      <c r="S99" s="13">
        <f t="shared" si="21"/>
        <v>25.6217983502462</v>
      </c>
    </row>
    <row r="100" spans="2:19">
      <c r="B100" s="2">
        <v>43251</v>
      </c>
      <c r="C100" s="3">
        <v>79.5</v>
      </c>
      <c r="D100" s="3">
        <v>80.4</v>
      </c>
      <c r="E100" s="3">
        <v>76.6</v>
      </c>
      <c r="F100" s="4">
        <v>76.6</v>
      </c>
      <c r="H100" s="13">
        <f t="shared" si="11"/>
        <v>3.80000000000001</v>
      </c>
      <c r="I100" s="13">
        <f t="shared" si="12"/>
        <v>3.6411843380188</v>
      </c>
      <c r="J100" s="13">
        <f t="shared" si="13"/>
        <v>1.40000000000001</v>
      </c>
      <c r="K100" s="13">
        <f t="shared" si="14"/>
        <v>0</v>
      </c>
      <c r="L100" s="13">
        <f t="shared" si="15"/>
        <v>1.23787272678548</v>
      </c>
      <c r="M100" s="13">
        <f t="shared" si="16"/>
        <v>0.648384945987268</v>
      </c>
      <c r="N100" s="13">
        <f t="shared" si="17"/>
        <v>31.2517101617236</v>
      </c>
      <c r="O100" s="13"/>
      <c r="P100" s="13">
        <f t="shared" si="18"/>
        <v>33.9964311573145</v>
      </c>
      <c r="Q100" s="13">
        <f t="shared" si="19"/>
        <v>17.80697942747</v>
      </c>
      <c r="R100" s="13">
        <f t="shared" si="20"/>
        <v>29.9796348511356</v>
      </c>
      <c r="S100" s="13">
        <f t="shared" si="21"/>
        <v>26.2699981271787</v>
      </c>
    </row>
    <row r="101" spans="2:19">
      <c r="B101" s="2">
        <v>43250</v>
      </c>
      <c r="C101" s="3">
        <v>76.7</v>
      </c>
      <c r="D101" s="3">
        <v>79</v>
      </c>
      <c r="E101" s="3">
        <v>75.6</v>
      </c>
      <c r="F101" s="4">
        <v>78.3</v>
      </c>
      <c r="H101" s="13">
        <f t="shared" si="11"/>
        <v>3.40000000000001</v>
      </c>
      <c r="I101" s="13">
        <f t="shared" si="12"/>
        <v>3.62896774863563</v>
      </c>
      <c r="J101" s="13">
        <f t="shared" si="13"/>
        <v>0</v>
      </c>
      <c r="K101" s="13">
        <f t="shared" si="14"/>
        <v>1.80000000000001</v>
      </c>
      <c r="L101" s="13">
        <f t="shared" si="15"/>
        <v>1.22540139807667</v>
      </c>
      <c r="M101" s="13">
        <f t="shared" si="16"/>
        <v>0.698260711063212</v>
      </c>
      <c r="N101" s="13">
        <f t="shared" si="17"/>
        <v>27.4029770877567</v>
      </c>
      <c r="O101" s="13"/>
      <c r="P101" s="13">
        <f t="shared" si="18"/>
        <v>33.7672165462859</v>
      </c>
      <c r="Q101" s="13">
        <f t="shared" si="19"/>
        <v>19.2413038480635</v>
      </c>
      <c r="R101" s="13">
        <f t="shared" si="20"/>
        <v>29.8817829041672</v>
      </c>
      <c r="S101" s="13">
        <f t="shared" si="21"/>
        <v>27.0558543748837</v>
      </c>
    </row>
    <row r="102" spans="2:19">
      <c r="B102" s="2">
        <v>43249</v>
      </c>
      <c r="C102" s="3">
        <v>80.7</v>
      </c>
      <c r="D102" s="3">
        <v>81.1</v>
      </c>
      <c r="E102" s="3">
        <v>77.4</v>
      </c>
      <c r="F102" s="4">
        <v>77.7</v>
      </c>
      <c r="H102" s="13">
        <f t="shared" si="11"/>
        <v>3.69999999999999</v>
      </c>
      <c r="I102" s="13">
        <f t="shared" si="12"/>
        <v>3.64658065237683</v>
      </c>
      <c r="J102" s="13">
        <f t="shared" si="13"/>
        <v>0</v>
      </c>
      <c r="K102" s="13">
        <f t="shared" si="14"/>
        <v>2.8</v>
      </c>
      <c r="L102" s="13">
        <f t="shared" si="15"/>
        <v>1.31966304408257</v>
      </c>
      <c r="M102" s="13">
        <f t="shared" si="16"/>
        <v>0.61351153499115</v>
      </c>
      <c r="N102" s="13">
        <f t="shared" si="17"/>
        <v>36.5280775329547</v>
      </c>
      <c r="O102" s="13"/>
      <c r="P102" s="13">
        <f t="shared" si="18"/>
        <v>36.1890540724066</v>
      </c>
      <c r="Q102" s="13">
        <f t="shared" si="19"/>
        <v>16.8242963333682</v>
      </c>
      <c r="R102" s="13">
        <f t="shared" si="20"/>
        <v>30.0724602746604</v>
      </c>
      <c r="S102" s="13">
        <f t="shared" si="21"/>
        <v>28.050189298334</v>
      </c>
    </row>
    <row r="103" spans="2:19">
      <c r="B103" s="2">
        <v>43248</v>
      </c>
      <c r="C103" s="3">
        <v>83</v>
      </c>
      <c r="D103" s="3">
        <v>84.9</v>
      </c>
      <c r="E103" s="3">
        <v>80.2</v>
      </c>
      <c r="F103" s="4">
        <v>80.7</v>
      </c>
      <c r="H103" s="13">
        <f t="shared" si="11"/>
        <v>4.7</v>
      </c>
      <c r="I103" s="13">
        <f t="shared" si="12"/>
        <v>3.64247147179044</v>
      </c>
      <c r="J103" s="13">
        <f t="shared" si="13"/>
        <v>0.5</v>
      </c>
      <c r="K103" s="13">
        <f t="shared" si="14"/>
        <v>0</v>
      </c>
      <c r="L103" s="13">
        <f t="shared" si="15"/>
        <v>1.42117558593507</v>
      </c>
      <c r="M103" s="13">
        <f t="shared" si="16"/>
        <v>0.445320114605854</v>
      </c>
      <c r="N103" s="13">
        <f t="shared" si="17"/>
        <v>52.2827602038627</v>
      </c>
      <c r="O103" s="13"/>
      <c r="P103" s="13">
        <f t="shared" si="18"/>
        <v>39.0167938703581</v>
      </c>
      <c r="Q103" s="13">
        <f t="shared" si="19"/>
        <v>12.2257680823224</v>
      </c>
      <c r="R103" s="13">
        <f t="shared" si="20"/>
        <v>29.5758743317146</v>
      </c>
      <c r="S103" s="13">
        <f t="shared" si="21"/>
        <v>27.8704226027151</v>
      </c>
    </row>
    <row r="104" spans="2:19">
      <c r="B104" s="2">
        <v>43245</v>
      </c>
      <c r="C104" s="3">
        <v>80.6</v>
      </c>
      <c r="D104" s="3">
        <v>84.4</v>
      </c>
      <c r="E104" s="3">
        <v>80.5</v>
      </c>
      <c r="F104" s="4">
        <v>82</v>
      </c>
      <c r="H104" s="13">
        <f t="shared" si="11"/>
        <v>5.5</v>
      </c>
      <c r="I104" s="13">
        <f t="shared" si="12"/>
        <v>3.56112312346663</v>
      </c>
      <c r="J104" s="13">
        <f t="shared" si="13"/>
        <v>4.5</v>
      </c>
      <c r="K104" s="13">
        <f t="shared" si="14"/>
        <v>0</v>
      </c>
      <c r="L104" s="13">
        <f t="shared" si="15"/>
        <v>1.49203524639162</v>
      </c>
      <c r="M104" s="13">
        <f t="shared" si="16"/>
        <v>0.479575508037073</v>
      </c>
      <c r="N104" s="13">
        <f t="shared" si="17"/>
        <v>51.351907879399</v>
      </c>
      <c r="O104" s="13"/>
      <c r="P104" s="13">
        <f t="shared" si="18"/>
        <v>41.8978843095763</v>
      </c>
      <c r="Q104" s="13">
        <f t="shared" si="19"/>
        <v>13.4669735195851</v>
      </c>
      <c r="R104" s="13">
        <f t="shared" si="20"/>
        <v>27.8291908030879</v>
      </c>
      <c r="S104" s="13">
        <f t="shared" si="21"/>
        <v>27.0051700161091</v>
      </c>
    </row>
    <row r="105" spans="2:19">
      <c r="B105" s="2">
        <v>43244</v>
      </c>
      <c r="C105" s="3">
        <v>78.3</v>
      </c>
      <c r="D105" s="3">
        <v>79.9</v>
      </c>
      <c r="E105" s="3">
        <v>77.2</v>
      </c>
      <c r="F105" s="4">
        <v>78.9</v>
      </c>
      <c r="H105" s="13">
        <f t="shared" si="11"/>
        <v>2.7</v>
      </c>
      <c r="I105" s="13">
        <f t="shared" si="12"/>
        <v>3.41197874834867</v>
      </c>
      <c r="J105" s="13">
        <f t="shared" si="13"/>
        <v>1.40000000000001</v>
      </c>
      <c r="K105" s="13">
        <f t="shared" si="14"/>
        <v>0</v>
      </c>
      <c r="L105" s="13">
        <f t="shared" si="15"/>
        <v>1.2606533422679</v>
      </c>
      <c r="M105" s="13">
        <f t="shared" si="16"/>
        <v>0.516465931732233</v>
      </c>
      <c r="N105" s="13">
        <f t="shared" si="17"/>
        <v>41.876053083402</v>
      </c>
      <c r="O105" s="13"/>
      <c r="P105" s="13">
        <f t="shared" si="18"/>
        <v>36.9478661869751</v>
      </c>
      <c r="Q105" s="13">
        <f t="shared" si="19"/>
        <v>15.1368449168153</v>
      </c>
      <c r="R105" s="13">
        <f t="shared" si="20"/>
        <v>26.019751027987</v>
      </c>
      <c r="S105" s="13">
        <f t="shared" si="21"/>
        <v>26.1091615507052</v>
      </c>
    </row>
    <row r="106" spans="2:19">
      <c r="B106" s="2">
        <v>43243</v>
      </c>
      <c r="C106" s="3">
        <v>78.2</v>
      </c>
      <c r="D106" s="3">
        <v>78.5</v>
      </c>
      <c r="E106" s="3">
        <v>76</v>
      </c>
      <c r="F106" s="4">
        <v>77.7</v>
      </c>
      <c r="H106" s="13">
        <f t="shared" si="11"/>
        <v>2.5</v>
      </c>
      <c r="I106" s="13">
        <f t="shared" si="12"/>
        <v>3.4667463443755</v>
      </c>
      <c r="J106" s="13">
        <f t="shared" si="13"/>
        <v>0</v>
      </c>
      <c r="K106" s="13">
        <f t="shared" si="14"/>
        <v>0</v>
      </c>
      <c r="L106" s="13">
        <f t="shared" si="15"/>
        <v>1.2499343685962</v>
      </c>
      <c r="M106" s="13">
        <f t="shared" si="16"/>
        <v>0.55619408032702</v>
      </c>
      <c r="N106" s="13">
        <f t="shared" si="17"/>
        <v>38.4103516382111</v>
      </c>
      <c r="O106" s="13"/>
      <c r="P106" s="13">
        <f t="shared" si="18"/>
        <v>36.0549704083227</v>
      </c>
      <c r="Q106" s="13">
        <f t="shared" si="19"/>
        <v>16.0436912619638</v>
      </c>
      <c r="R106" s="13">
        <f t="shared" si="20"/>
        <v>24.8000354852628</v>
      </c>
      <c r="S106" s="13">
        <f t="shared" si="21"/>
        <v>25.7009203837384</v>
      </c>
    </row>
    <row r="107" spans="2:19">
      <c r="B107" s="2">
        <v>43242</v>
      </c>
      <c r="C107" s="3">
        <v>77.3</v>
      </c>
      <c r="D107" s="3">
        <v>79.4</v>
      </c>
      <c r="E107" s="3">
        <v>75.5</v>
      </c>
      <c r="F107" s="4">
        <v>77.8</v>
      </c>
      <c r="H107" s="13">
        <f t="shared" si="11"/>
        <v>3.90000000000001</v>
      </c>
      <c r="I107" s="13">
        <f t="shared" si="12"/>
        <v>3.541111447789</v>
      </c>
      <c r="J107" s="13">
        <f t="shared" si="13"/>
        <v>0</v>
      </c>
      <c r="K107" s="13">
        <f t="shared" si="14"/>
        <v>0.5</v>
      </c>
      <c r="L107" s="13">
        <f t="shared" si="15"/>
        <v>1.34608316618052</v>
      </c>
      <c r="M107" s="13">
        <f t="shared" si="16"/>
        <v>0.598978240352176</v>
      </c>
      <c r="N107" s="13">
        <f t="shared" si="17"/>
        <v>38.4103516382111</v>
      </c>
      <c r="O107" s="13"/>
      <c r="P107" s="13">
        <f t="shared" si="18"/>
        <v>38.013013315946</v>
      </c>
      <c r="Q107" s="13">
        <f t="shared" si="19"/>
        <v>16.9149785084049</v>
      </c>
      <c r="R107" s="13">
        <f t="shared" si="20"/>
        <v>23.7530880888821</v>
      </c>
      <c r="S107" s="13">
        <f t="shared" si="21"/>
        <v>25.5445368605991</v>
      </c>
    </row>
    <row r="108" spans="2:19">
      <c r="B108" s="2">
        <v>43241</v>
      </c>
      <c r="C108" s="3">
        <v>79.3</v>
      </c>
      <c r="D108" s="3">
        <v>80.5</v>
      </c>
      <c r="E108" s="3">
        <v>76</v>
      </c>
      <c r="F108" s="4">
        <v>76</v>
      </c>
      <c r="H108" s="13">
        <f t="shared" si="11"/>
        <v>4.5</v>
      </c>
      <c r="I108" s="13">
        <f t="shared" si="12"/>
        <v>3.51350463608046</v>
      </c>
      <c r="J108" s="13">
        <f t="shared" si="13"/>
        <v>0.599999999999994</v>
      </c>
      <c r="K108" s="13">
        <f t="shared" si="14"/>
        <v>0</v>
      </c>
      <c r="L108" s="13">
        <f t="shared" si="15"/>
        <v>1.44962802511748</v>
      </c>
      <c r="M108" s="13">
        <f t="shared" si="16"/>
        <v>0.606591951148497</v>
      </c>
      <c r="N108" s="13">
        <f t="shared" si="17"/>
        <v>40.9993134829819</v>
      </c>
      <c r="O108" s="13"/>
      <c r="P108" s="13">
        <f t="shared" si="18"/>
        <v>41.258748038387</v>
      </c>
      <c r="Q108" s="13">
        <f t="shared" si="19"/>
        <v>17.2645837697027</v>
      </c>
      <c r="R108" s="13">
        <f t="shared" si="20"/>
        <v>22.6256062773953</v>
      </c>
      <c r="S108" s="13">
        <f t="shared" si="21"/>
        <v>25.5974947351207</v>
      </c>
    </row>
    <row r="109" spans="2:19">
      <c r="B109" s="2">
        <v>43238</v>
      </c>
      <c r="C109" s="3">
        <v>77</v>
      </c>
      <c r="D109" s="3">
        <v>79.9</v>
      </c>
      <c r="E109" s="3">
        <v>76.1</v>
      </c>
      <c r="F109" s="4">
        <v>77</v>
      </c>
      <c r="H109" s="13">
        <f t="shared" si="11"/>
        <v>4.90000000000001</v>
      </c>
      <c r="I109" s="13">
        <f t="shared" si="12"/>
        <v>3.43762037731741</v>
      </c>
      <c r="J109" s="13">
        <f t="shared" si="13"/>
        <v>4.90000000000001</v>
      </c>
      <c r="K109" s="13">
        <f t="shared" si="14"/>
        <v>0</v>
      </c>
      <c r="L109" s="13">
        <f t="shared" si="15"/>
        <v>1.5149840270496</v>
      </c>
      <c r="M109" s="13">
        <f t="shared" si="16"/>
        <v>0.653252870467612</v>
      </c>
      <c r="N109" s="13">
        <f t="shared" si="17"/>
        <v>39.7434043101439</v>
      </c>
      <c r="O109" s="13"/>
      <c r="P109" s="13">
        <f t="shared" si="18"/>
        <v>44.0707192989073</v>
      </c>
      <c r="Q109" s="13">
        <f t="shared" si="19"/>
        <v>19.0030544029235</v>
      </c>
      <c r="R109" s="13">
        <f t="shared" si="20"/>
        <v>21.2122441846579</v>
      </c>
      <c r="S109" s="13">
        <f t="shared" si="21"/>
        <v>25.2601100919127</v>
      </c>
    </row>
    <row r="110" spans="2:19">
      <c r="B110" s="2">
        <v>43237</v>
      </c>
      <c r="C110" s="3">
        <v>69.8</v>
      </c>
      <c r="D110" s="3">
        <v>75</v>
      </c>
      <c r="E110" s="3">
        <v>69.6</v>
      </c>
      <c r="F110" s="4">
        <v>75</v>
      </c>
      <c r="H110" s="13">
        <f t="shared" si="11"/>
        <v>6.8</v>
      </c>
      <c r="I110" s="13">
        <f t="shared" si="12"/>
        <v>3.32512963711106</v>
      </c>
      <c r="J110" s="13">
        <f t="shared" si="13"/>
        <v>5.5</v>
      </c>
      <c r="K110" s="13">
        <f t="shared" si="14"/>
        <v>0</v>
      </c>
      <c r="L110" s="13">
        <f t="shared" si="15"/>
        <v>1.25459818297649</v>
      </c>
      <c r="M110" s="13">
        <f t="shared" si="16"/>
        <v>0.703503091272813</v>
      </c>
      <c r="N110" s="13">
        <f t="shared" si="17"/>
        <v>28.1443610170242</v>
      </c>
      <c r="O110" s="13"/>
      <c r="P110" s="13">
        <f t="shared" si="18"/>
        <v>37.7308051082936</v>
      </c>
      <c r="Q110" s="13">
        <f t="shared" si="19"/>
        <v>21.1571628191925</v>
      </c>
      <c r="R110" s="13">
        <f t="shared" si="20"/>
        <v>19.7867703288513</v>
      </c>
      <c r="S110" s="13">
        <f t="shared" si="21"/>
        <v>23.9109642865802</v>
      </c>
    </row>
    <row r="111" spans="2:19">
      <c r="B111" s="2">
        <v>43236</v>
      </c>
      <c r="C111" s="3">
        <v>65.5</v>
      </c>
      <c r="D111" s="3">
        <v>69.5</v>
      </c>
      <c r="E111" s="3">
        <v>65.4</v>
      </c>
      <c r="F111" s="4">
        <v>68.2</v>
      </c>
      <c r="H111" s="13">
        <f t="shared" si="11"/>
        <v>4.2</v>
      </c>
      <c r="I111" s="13">
        <f t="shared" si="12"/>
        <v>3.05783191688884</v>
      </c>
      <c r="J111" s="13">
        <f t="shared" si="13"/>
        <v>2.59999999999999</v>
      </c>
      <c r="K111" s="13">
        <f t="shared" si="14"/>
        <v>0</v>
      </c>
      <c r="L111" s="13">
        <f t="shared" si="15"/>
        <v>0.928028812436216</v>
      </c>
      <c r="M111" s="13">
        <f t="shared" si="16"/>
        <v>0.757618713678414</v>
      </c>
      <c r="N111" s="13">
        <f t="shared" si="17"/>
        <v>10.1094740221636</v>
      </c>
      <c r="O111" s="13"/>
      <c r="P111" s="13">
        <f t="shared" si="18"/>
        <v>30.3492421316745</v>
      </c>
      <c r="Q111" s="13">
        <f t="shared" si="19"/>
        <v>24.7763361188684</v>
      </c>
      <c r="R111" s="13">
        <f t="shared" si="20"/>
        <v>19.1438787374533</v>
      </c>
      <c r="S111" s="13">
        <f t="shared" si="21"/>
        <v>23.0992474879177</v>
      </c>
    </row>
    <row r="112" spans="2:19">
      <c r="B112" s="2">
        <v>43235</v>
      </c>
      <c r="C112" s="3">
        <v>65.1</v>
      </c>
      <c r="D112" s="3">
        <v>66.9</v>
      </c>
      <c r="E112" s="3">
        <v>64.1</v>
      </c>
      <c r="F112" s="4">
        <v>65.3</v>
      </c>
      <c r="H112" s="13">
        <f t="shared" si="11"/>
        <v>2.80000000000001</v>
      </c>
      <c r="I112" s="13">
        <f t="shared" si="12"/>
        <v>2.96997283357259</v>
      </c>
      <c r="J112" s="13">
        <f t="shared" si="13"/>
        <v>0.800000000000011</v>
      </c>
      <c r="K112" s="13">
        <f t="shared" si="14"/>
        <v>0</v>
      </c>
      <c r="L112" s="13">
        <f t="shared" si="15"/>
        <v>0.799415644162079</v>
      </c>
      <c r="M112" s="13">
        <f t="shared" si="16"/>
        <v>0.815897076269061</v>
      </c>
      <c r="N112" s="13">
        <f t="shared" si="17"/>
        <v>1.02032454140412</v>
      </c>
      <c r="O112" s="13"/>
      <c r="P112" s="13">
        <f t="shared" si="18"/>
        <v>26.9165978599359</v>
      </c>
      <c r="Q112" s="13">
        <f t="shared" si="19"/>
        <v>27.4715333098726</v>
      </c>
      <c r="R112" s="13">
        <f t="shared" si="20"/>
        <v>19.8388329463218</v>
      </c>
      <c r="S112" s="13">
        <f t="shared" si="21"/>
        <v>22.7235391209071</v>
      </c>
    </row>
    <row r="113" spans="2:19">
      <c r="B113" s="2">
        <v>43234</v>
      </c>
      <c r="C113" s="3">
        <v>66</v>
      </c>
      <c r="D113" s="3">
        <v>66.1</v>
      </c>
      <c r="E113" s="3">
        <v>63.7</v>
      </c>
      <c r="F113" s="4">
        <v>64.3</v>
      </c>
      <c r="H113" s="13">
        <f t="shared" si="11"/>
        <v>2.39999999999999</v>
      </c>
      <c r="I113" s="13">
        <f t="shared" si="12"/>
        <v>2.98304766692433</v>
      </c>
      <c r="J113" s="13">
        <f t="shared" si="13"/>
        <v>0</v>
      </c>
      <c r="K113" s="13">
        <f t="shared" si="14"/>
        <v>1.3</v>
      </c>
      <c r="L113" s="13">
        <f t="shared" si="15"/>
        <v>0.799370693713008</v>
      </c>
      <c r="M113" s="13">
        <f t="shared" si="16"/>
        <v>0.878658389828219</v>
      </c>
      <c r="N113" s="13">
        <f t="shared" si="17"/>
        <v>4.7250489811468</v>
      </c>
      <c r="O113" s="13"/>
      <c r="P113" s="13">
        <f t="shared" si="18"/>
        <v>26.7971143262755</v>
      </c>
      <c r="Q113" s="13">
        <f t="shared" si="19"/>
        <v>29.4550569731311</v>
      </c>
      <c r="R113" s="13">
        <f t="shared" si="20"/>
        <v>21.2864105159308</v>
      </c>
      <c r="S113" s="13">
        <f t="shared" si="21"/>
        <v>22.6685127826173</v>
      </c>
    </row>
    <row r="114" spans="2:19">
      <c r="B114" s="2">
        <v>43231</v>
      </c>
      <c r="C114" s="3">
        <v>66</v>
      </c>
      <c r="D114" s="3">
        <v>66.7</v>
      </c>
      <c r="E114" s="3">
        <v>65</v>
      </c>
      <c r="F114" s="3">
        <v>65.3</v>
      </c>
      <c r="H114" s="13">
        <f t="shared" si="11"/>
        <v>1.7</v>
      </c>
      <c r="I114" s="13">
        <f t="shared" si="12"/>
        <v>3.02789748745697</v>
      </c>
      <c r="J114" s="13">
        <f t="shared" si="13"/>
        <v>0</v>
      </c>
      <c r="K114" s="13">
        <f t="shared" si="14"/>
        <v>0</v>
      </c>
      <c r="L114" s="13">
        <f t="shared" si="15"/>
        <v>0.860860747075547</v>
      </c>
      <c r="M114" s="13">
        <f t="shared" si="16"/>
        <v>0.846247496738083</v>
      </c>
      <c r="N114" s="13">
        <f t="shared" si="17"/>
        <v>0.856023652303305</v>
      </c>
      <c r="O114" s="13"/>
      <c r="P114" s="13">
        <f t="shared" si="18"/>
        <v>28.4309739891014</v>
      </c>
      <c r="Q114" s="13">
        <f t="shared" si="19"/>
        <v>27.9483536098449</v>
      </c>
      <c r="R114" s="13">
        <f t="shared" si="20"/>
        <v>22.5603614032219</v>
      </c>
      <c r="S114" s="13">
        <f t="shared" si="21"/>
        <v>22.90802281584</v>
      </c>
    </row>
    <row r="115" spans="2:19">
      <c r="B115" s="2">
        <v>43230</v>
      </c>
      <c r="C115" s="3">
        <v>63.1</v>
      </c>
      <c r="D115" s="3">
        <v>67.5</v>
      </c>
      <c r="E115" s="3">
        <v>62.3</v>
      </c>
      <c r="F115" s="4">
        <v>65.3</v>
      </c>
      <c r="H115" s="13">
        <f t="shared" si="11"/>
        <v>5.6</v>
      </c>
      <c r="I115" s="13">
        <f t="shared" si="12"/>
        <v>3.13004344803058</v>
      </c>
      <c r="J115" s="13">
        <f t="shared" si="13"/>
        <v>5.2</v>
      </c>
      <c r="K115" s="13">
        <f t="shared" si="14"/>
        <v>0</v>
      </c>
      <c r="L115" s="13">
        <f t="shared" si="15"/>
        <v>0.927080804542896</v>
      </c>
      <c r="M115" s="13">
        <f t="shared" si="16"/>
        <v>0.911343458025627</v>
      </c>
      <c r="N115" s="13">
        <f t="shared" si="17"/>
        <v>0.856023652303299</v>
      </c>
      <c r="O115" s="13"/>
      <c r="P115" s="13">
        <f t="shared" si="18"/>
        <v>29.6187838902432</v>
      </c>
      <c r="Q115" s="13">
        <f t="shared" si="19"/>
        <v>29.1160002459085</v>
      </c>
      <c r="R115" s="13">
        <f t="shared" si="20"/>
        <v>24.2299258456003</v>
      </c>
      <c r="S115" s="13">
        <f t="shared" si="21"/>
        <v>23.3147653642661</v>
      </c>
    </row>
    <row r="116" spans="2:19">
      <c r="B116" s="2">
        <v>43229</v>
      </c>
      <c r="C116" s="3">
        <v>61</v>
      </c>
      <c r="D116" s="3">
        <v>62.3</v>
      </c>
      <c r="E116" s="3">
        <v>60.8</v>
      </c>
      <c r="F116" s="4">
        <v>61.9</v>
      </c>
      <c r="H116" s="13">
        <f t="shared" si="11"/>
        <v>1.5</v>
      </c>
      <c r="I116" s="13">
        <f t="shared" si="12"/>
        <v>2.94004679018678</v>
      </c>
      <c r="J116" s="13">
        <f t="shared" si="13"/>
        <v>0.299999999999997</v>
      </c>
      <c r="K116" s="13">
        <f t="shared" si="14"/>
        <v>0</v>
      </c>
      <c r="L116" s="13">
        <f t="shared" si="15"/>
        <v>0.598394712584657</v>
      </c>
      <c r="M116" s="13">
        <f t="shared" si="16"/>
        <v>0.981446800950675</v>
      </c>
      <c r="N116" s="13">
        <f t="shared" si="17"/>
        <v>24.2462351498052</v>
      </c>
      <c r="O116" s="13"/>
      <c r="P116" s="13">
        <f t="shared" si="18"/>
        <v>20.3532377301601</v>
      </c>
      <c r="Q116" s="13">
        <f t="shared" si="19"/>
        <v>33.3820129743011</v>
      </c>
      <c r="R116" s="13">
        <f t="shared" si="20"/>
        <v>26.0279183220077</v>
      </c>
      <c r="S116" s="13">
        <f t="shared" si="21"/>
        <v>23.4175965410916</v>
      </c>
    </row>
    <row r="117" spans="2:19">
      <c r="B117" s="2">
        <v>43228</v>
      </c>
      <c r="C117" s="3">
        <v>60.9</v>
      </c>
      <c r="D117" s="3">
        <v>62</v>
      </c>
      <c r="E117" s="3">
        <v>60.4</v>
      </c>
      <c r="F117" s="4">
        <v>61</v>
      </c>
      <c r="H117" s="13">
        <f t="shared" si="11"/>
        <v>1.6</v>
      </c>
      <c r="I117" s="13">
        <f t="shared" si="12"/>
        <v>3.05081962020115</v>
      </c>
      <c r="J117" s="13">
        <f t="shared" si="13"/>
        <v>0</v>
      </c>
      <c r="K117" s="13">
        <f t="shared" si="14"/>
        <v>0</v>
      </c>
      <c r="L117" s="13">
        <f t="shared" si="15"/>
        <v>0.621348152014247</v>
      </c>
      <c r="M117" s="13">
        <f t="shared" si="16"/>
        <v>1.05694270871611</v>
      </c>
      <c r="N117" s="13">
        <f t="shared" si="17"/>
        <v>25.954652253323</v>
      </c>
      <c r="O117" s="13"/>
      <c r="P117" s="13">
        <f t="shared" si="18"/>
        <v>20.3665974841633</v>
      </c>
      <c r="Q117" s="13">
        <f t="shared" si="19"/>
        <v>34.6445493439702</v>
      </c>
      <c r="R117" s="13">
        <f t="shared" si="20"/>
        <v>26.1649708737156</v>
      </c>
      <c r="S117" s="13">
        <f t="shared" si="21"/>
        <v>22.469568837215</v>
      </c>
    </row>
    <row r="118" spans="2:19">
      <c r="B118" s="2">
        <v>43227</v>
      </c>
      <c r="C118" s="3">
        <v>62</v>
      </c>
      <c r="D118" s="3">
        <v>62</v>
      </c>
      <c r="E118" s="3">
        <v>59.7</v>
      </c>
      <c r="F118" s="4">
        <v>60.5</v>
      </c>
      <c r="H118" s="13">
        <f t="shared" si="11"/>
        <v>2.3</v>
      </c>
      <c r="I118" s="13">
        <f t="shared" si="12"/>
        <v>3.16242112944739</v>
      </c>
      <c r="J118" s="13">
        <f t="shared" si="13"/>
        <v>0</v>
      </c>
      <c r="K118" s="13">
        <f t="shared" si="14"/>
        <v>1.59999999999999</v>
      </c>
      <c r="L118" s="13">
        <f t="shared" si="15"/>
        <v>0.66914416370765</v>
      </c>
      <c r="M118" s="13">
        <f t="shared" si="16"/>
        <v>1.13824599400197</v>
      </c>
      <c r="N118" s="13">
        <f t="shared" si="17"/>
        <v>25.954652253323</v>
      </c>
      <c r="O118" s="13"/>
      <c r="P118" s="13">
        <f t="shared" si="18"/>
        <v>21.1592364304933</v>
      </c>
      <c r="Q118" s="13">
        <f t="shared" si="19"/>
        <v>35.9928658268504</v>
      </c>
      <c r="R118" s="13">
        <f t="shared" si="20"/>
        <v>26.1811492291304</v>
      </c>
      <c r="S118" s="13">
        <f t="shared" si="21"/>
        <v>21.3829075752125</v>
      </c>
    </row>
    <row r="119" spans="2:19">
      <c r="B119" s="2">
        <v>43224</v>
      </c>
      <c r="C119" s="3">
        <v>63.2</v>
      </c>
      <c r="D119" s="3">
        <v>63.7</v>
      </c>
      <c r="E119" s="3">
        <v>61.3</v>
      </c>
      <c r="F119" s="4">
        <v>61.3</v>
      </c>
      <c r="H119" s="13">
        <f t="shared" si="11"/>
        <v>2.40000000000001</v>
      </c>
      <c r="I119" s="13">
        <f t="shared" si="12"/>
        <v>3.22876121632796</v>
      </c>
      <c r="J119" s="13">
        <f t="shared" si="13"/>
        <v>0</v>
      </c>
      <c r="K119" s="13">
        <f t="shared" si="14"/>
        <v>1.2</v>
      </c>
      <c r="L119" s="13">
        <f t="shared" si="15"/>
        <v>0.720616791685162</v>
      </c>
      <c r="M119" s="13">
        <f t="shared" si="16"/>
        <v>1.10272645507904</v>
      </c>
      <c r="N119" s="13">
        <f t="shared" si="17"/>
        <v>20.9565403591447</v>
      </c>
      <c r="O119" s="13"/>
      <c r="P119" s="13">
        <f t="shared" si="18"/>
        <v>22.3186771459276</v>
      </c>
      <c r="Q119" s="13">
        <f t="shared" si="19"/>
        <v>34.1532365262105</v>
      </c>
      <c r="R119" s="13">
        <f t="shared" si="20"/>
        <v>26.1985720734233</v>
      </c>
      <c r="S119" s="13">
        <f t="shared" si="21"/>
        <v>20.8118218170479</v>
      </c>
    </row>
    <row r="120" spans="2:19">
      <c r="B120" s="2">
        <v>43223</v>
      </c>
      <c r="C120" s="3">
        <v>63.2</v>
      </c>
      <c r="D120" s="3">
        <v>66.3</v>
      </c>
      <c r="E120" s="3">
        <v>62.5</v>
      </c>
      <c r="F120" s="4">
        <v>62.5</v>
      </c>
      <c r="H120" s="13">
        <f t="shared" si="11"/>
        <v>3.8</v>
      </c>
      <c r="I120" s="13">
        <f t="shared" si="12"/>
        <v>3.29251207912242</v>
      </c>
      <c r="J120" s="13">
        <f t="shared" si="13"/>
        <v>0</v>
      </c>
      <c r="K120" s="13">
        <f t="shared" si="14"/>
        <v>1.7</v>
      </c>
      <c r="L120" s="13">
        <f t="shared" si="15"/>
        <v>0.77604885258402</v>
      </c>
      <c r="M120" s="13">
        <f t="shared" si="16"/>
        <v>1.09524387470051</v>
      </c>
      <c r="N120" s="13">
        <f t="shared" si="17"/>
        <v>17.0574607308861</v>
      </c>
      <c r="O120" s="13"/>
      <c r="P120" s="13">
        <f t="shared" si="18"/>
        <v>23.5701140629032</v>
      </c>
      <c r="Q120" s="13">
        <f t="shared" si="19"/>
        <v>33.2646881281125</v>
      </c>
      <c r="R120" s="13">
        <f t="shared" si="20"/>
        <v>26.601805282214</v>
      </c>
      <c r="S120" s="13">
        <f t="shared" si="21"/>
        <v>20.6763259005836</v>
      </c>
    </row>
    <row r="121" spans="2:19">
      <c r="B121" s="2">
        <v>43222</v>
      </c>
      <c r="C121" s="3">
        <v>66</v>
      </c>
      <c r="D121" s="3">
        <v>67.3</v>
      </c>
      <c r="E121" s="3">
        <v>64.2</v>
      </c>
      <c r="F121" s="4">
        <v>64.4</v>
      </c>
      <c r="H121" s="13">
        <f t="shared" si="11"/>
        <v>3.09999999999999</v>
      </c>
      <c r="I121" s="13">
        <f t="shared" si="12"/>
        <v>3.25347454674722</v>
      </c>
      <c r="J121" s="13">
        <f t="shared" si="13"/>
        <v>1.7</v>
      </c>
      <c r="K121" s="13">
        <f t="shared" si="14"/>
        <v>0</v>
      </c>
      <c r="L121" s="13">
        <f t="shared" si="15"/>
        <v>0.835744918167407</v>
      </c>
      <c r="M121" s="13">
        <f t="shared" si="16"/>
        <v>1.04872417275439</v>
      </c>
      <c r="N121" s="13">
        <f t="shared" si="17"/>
        <v>11.3018173454256</v>
      </c>
      <c r="O121" s="13"/>
      <c r="P121" s="13">
        <f t="shared" si="18"/>
        <v>25.6877656843196</v>
      </c>
      <c r="Q121" s="13">
        <f t="shared" si="19"/>
        <v>32.2339750222694</v>
      </c>
      <c r="R121" s="13">
        <f t="shared" si="20"/>
        <v>27.3359856323161</v>
      </c>
      <c r="S121" s="13">
        <f t="shared" si="21"/>
        <v>20.7063331565668</v>
      </c>
    </row>
    <row r="122" spans="2:19">
      <c r="B122" s="2">
        <v>43220</v>
      </c>
      <c r="C122" s="3">
        <v>61.2</v>
      </c>
      <c r="D122" s="3">
        <v>65.6</v>
      </c>
      <c r="E122" s="3">
        <v>60.4</v>
      </c>
      <c r="F122" s="4">
        <v>65.6</v>
      </c>
      <c r="H122" s="13">
        <f t="shared" si="11"/>
        <v>5.89999999999999</v>
      </c>
      <c r="I122" s="13">
        <f t="shared" si="12"/>
        <v>3.26528028111239</v>
      </c>
      <c r="J122" s="13">
        <f t="shared" si="13"/>
        <v>4.89999999999999</v>
      </c>
      <c r="K122" s="13">
        <f t="shared" si="14"/>
        <v>0</v>
      </c>
      <c r="L122" s="13">
        <f t="shared" si="15"/>
        <v>0.769263758026438</v>
      </c>
      <c r="M122" s="13">
        <f t="shared" si="16"/>
        <v>1.12939526296627</v>
      </c>
      <c r="N122" s="13">
        <f t="shared" si="17"/>
        <v>18.967676710668</v>
      </c>
      <c r="O122" s="13"/>
      <c r="P122" s="13">
        <f t="shared" si="18"/>
        <v>23.5588890324714</v>
      </c>
      <c r="Q122" s="13">
        <f t="shared" si="19"/>
        <v>34.5880036546667</v>
      </c>
      <c r="R122" s="13">
        <f t="shared" si="20"/>
        <v>28.5693831928461</v>
      </c>
      <c r="S122" s="13">
        <f t="shared" si="21"/>
        <v>21.2840243331847</v>
      </c>
    </row>
    <row r="123" spans="2:19">
      <c r="B123" s="2">
        <v>43217</v>
      </c>
      <c r="C123" s="3">
        <v>59.8</v>
      </c>
      <c r="D123" s="3">
        <v>60.7</v>
      </c>
      <c r="E123" s="3">
        <v>57.6</v>
      </c>
      <c r="F123" s="3">
        <v>59.7</v>
      </c>
      <c r="H123" s="13">
        <f t="shared" si="11"/>
        <v>3.1</v>
      </c>
      <c r="I123" s="13">
        <f t="shared" si="12"/>
        <v>3.06260953350566</v>
      </c>
      <c r="J123" s="13">
        <f t="shared" si="13"/>
        <v>0</v>
      </c>
      <c r="K123" s="13">
        <f t="shared" si="14"/>
        <v>2</v>
      </c>
      <c r="L123" s="13">
        <f t="shared" si="15"/>
        <v>0.451514816336164</v>
      </c>
      <c r="M123" s="13">
        <f t="shared" si="16"/>
        <v>1.21627182165598</v>
      </c>
      <c r="N123" s="13">
        <f t="shared" si="17"/>
        <v>45.8546068123264</v>
      </c>
      <c r="O123" s="13"/>
      <c r="P123" s="13">
        <f t="shared" si="18"/>
        <v>14.7428136494871</v>
      </c>
      <c r="Q123" s="13">
        <f t="shared" si="19"/>
        <v>39.7135778606344</v>
      </c>
      <c r="R123" s="13">
        <f t="shared" si="20"/>
        <v>29.3079759991675</v>
      </c>
      <c r="S123" s="13">
        <f t="shared" si="21"/>
        <v>21.6113125478022</v>
      </c>
    </row>
    <row r="124" spans="2:19">
      <c r="B124" s="2">
        <v>43216</v>
      </c>
      <c r="C124" s="3">
        <v>62.8</v>
      </c>
      <c r="D124" s="3">
        <v>63.2</v>
      </c>
      <c r="E124" s="3">
        <v>59.6</v>
      </c>
      <c r="F124" s="4">
        <v>59.7</v>
      </c>
      <c r="H124" s="13">
        <f t="shared" si="11"/>
        <v>3.6</v>
      </c>
      <c r="I124" s="13">
        <f t="shared" si="12"/>
        <v>3.05973334377532</v>
      </c>
      <c r="J124" s="13">
        <f t="shared" si="13"/>
        <v>0.800000000000004</v>
      </c>
      <c r="K124" s="13">
        <f t="shared" si="14"/>
        <v>0</v>
      </c>
      <c r="L124" s="13">
        <f t="shared" si="15"/>
        <v>0.4862467252851</v>
      </c>
      <c r="M124" s="13">
        <f t="shared" si="16"/>
        <v>1.15598503870644</v>
      </c>
      <c r="N124" s="13">
        <f t="shared" si="17"/>
        <v>40.7822043213622</v>
      </c>
      <c r="O124" s="13"/>
      <c r="P124" s="13">
        <f t="shared" si="18"/>
        <v>15.8918007111408</v>
      </c>
      <c r="Q124" s="13">
        <f t="shared" si="19"/>
        <v>37.7805811430646</v>
      </c>
      <c r="R124" s="13">
        <f t="shared" si="20"/>
        <v>28.0351582443092</v>
      </c>
      <c r="S124" s="13">
        <f t="shared" si="21"/>
        <v>21.2850041968369</v>
      </c>
    </row>
    <row r="125" spans="2:19">
      <c r="B125" s="2">
        <v>43215</v>
      </c>
      <c r="C125" s="3">
        <v>61.1</v>
      </c>
      <c r="D125" s="3">
        <v>62.4</v>
      </c>
      <c r="E125" s="3">
        <v>60.4</v>
      </c>
      <c r="F125" s="4">
        <v>61.9</v>
      </c>
      <c r="H125" s="13">
        <f t="shared" si="11"/>
        <v>2</v>
      </c>
      <c r="I125" s="13">
        <f t="shared" si="12"/>
        <v>3.01817437021958</v>
      </c>
      <c r="J125" s="13">
        <f t="shared" si="13"/>
        <v>0</v>
      </c>
      <c r="K125" s="13">
        <f t="shared" si="14"/>
        <v>0</v>
      </c>
      <c r="L125" s="13">
        <f t="shared" si="15"/>
        <v>0.462111857999338</v>
      </c>
      <c r="M125" s="13">
        <f t="shared" si="16"/>
        <v>1.24490696476078</v>
      </c>
      <c r="N125" s="13">
        <f t="shared" si="17"/>
        <v>45.857438495946</v>
      </c>
      <c r="O125" s="13"/>
      <c r="P125" s="13">
        <f t="shared" si="18"/>
        <v>15.3109728370571</v>
      </c>
      <c r="Q125" s="13">
        <f t="shared" si="19"/>
        <v>41.2470192923351</v>
      </c>
      <c r="R125" s="13">
        <f t="shared" si="20"/>
        <v>27.054616238382</v>
      </c>
      <c r="S125" s="13">
        <f t="shared" si="21"/>
        <v>21.2534503475896</v>
      </c>
    </row>
    <row r="126" spans="2:19">
      <c r="B126" s="2">
        <v>43214</v>
      </c>
      <c r="C126" s="3">
        <v>64.5</v>
      </c>
      <c r="D126" s="3">
        <v>65</v>
      </c>
      <c r="E126" s="3">
        <v>60.2</v>
      </c>
      <c r="F126" s="4">
        <v>60.9</v>
      </c>
      <c r="H126" s="13">
        <f t="shared" si="11"/>
        <v>4.8</v>
      </c>
      <c r="I126" s="13">
        <f t="shared" si="12"/>
        <v>3.09649547562108</v>
      </c>
      <c r="J126" s="13">
        <f t="shared" si="13"/>
        <v>0</v>
      </c>
      <c r="K126" s="13">
        <f t="shared" si="14"/>
        <v>4.5</v>
      </c>
      <c r="L126" s="13">
        <f t="shared" si="15"/>
        <v>0.497658923999287</v>
      </c>
      <c r="M126" s="13">
        <f t="shared" si="16"/>
        <v>1.34066903897315</v>
      </c>
      <c r="N126" s="13">
        <f t="shared" si="17"/>
        <v>45.857438495946</v>
      </c>
      <c r="O126" s="13"/>
      <c r="P126" s="13">
        <f t="shared" si="18"/>
        <v>16.0716825817247</v>
      </c>
      <c r="Q126" s="13">
        <f t="shared" si="19"/>
        <v>43.296334502289</v>
      </c>
      <c r="R126" s="13">
        <f t="shared" si="20"/>
        <v>25.6082452954925</v>
      </c>
      <c r="S126" s="13">
        <f t="shared" si="21"/>
        <v>20.9846835425162</v>
      </c>
    </row>
    <row r="127" spans="2:19">
      <c r="B127" s="2">
        <v>43213</v>
      </c>
      <c r="C127" s="3">
        <v>66.2</v>
      </c>
      <c r="D127" s="3">
        <v>67.1</v>
      </c>
      <c r="E127" s="3">
        <v>64.7</v>
      </c>
      <c r="F127" s="4">
        <v>64.8</v>
      </c>
      <c r="H127" s="13">
        <f t="shared" si="11"/>
        <v>2.39999999999999</v>
      </c>
      <c r="I127" s="13">
        <f t="shared" si="12"/>
        <v>2.96545666605347</v>
      </c>
      <c r="J127" s="13">
        <f t="shared" si="13"/>
        <v>0</v>
      </c>
      <c r="K127" s="13">
        <f t="shared" si="14"/>
        <v>0</v>
      </c>
      <c r="L127" s="13">
        <f t="shared" si="15"/>
        <v>0.53594037969154</v>
      </c>
      <c r="M127" s="13">
        <f t="shared" si="16"/>
        <v>1.09764358043262</v>
      </c>
      <c r="N127" s="13">
        <f t="shared" si="17"/>
        <v>34.3847157202982</v>
      </c>
      <c r="O127" s="13"/>
      <c r="P127" s="13">
        <f t="shared" si="18"/>
        <v>18.0727773171202</v>
      </c>
      <c r="Q127" s="13">
        <f t="shared" si="19"/>
        <v>37.0143186713095</v>
      </c>
      <c r="R127" s="13">
        <f t="shared" si="20"/>
        <v>24.0506150493038</v>
      </c>
      <c r="S127" s="13">
        <f t="shared" si="21"/>
        <v>20.1563377193729</v>
      </c>
    </row>
    <row r="128" spans="2:19">
      <c r="B128" s="2">
        <v>43210</v>
      </c>
      <c r="C128" s="3">
        <v>64.3</v>
      </c>
      <c r="D128" s="3">
        <v>67.6</v>
      </c>
      <c r="E128" s="3">
        <v>64.2</v>
      </c>
      <c r="F128" s="4">
        <v>66.5</v>
      </c>
      <c r="H128" s="13">
        <f t="shared" si="11"/>
        <v>3.39999999999999</v>
      </c>
      <c r="I128" s="13">
        <f t="shared" si="12"/>
        <v>3.00895333267297</v>
      </c>
      <c r="J128" s="13">
        <f t="shared" si="13"/>
        <v>1.5</v>
      </c>
      <c r="K128" s="13">
        <f t="shared" si="14"/>
        <v>0</v>
      </c>
      <c r="L128" s="13">
        <f t="shared" si="15"/>
        <v>0.577166562744736</v>
      </c>
      <c r="M128" s="13">
        <f t="shared" si="16"/>
        <v>1.18207770200436</v>
      </c>
      <c r="N128" s="13">
        <f t="shared" si="17"/>
        <v>34.3847157202982</v>
      </c>
      <c r="O128" s="13"/>
      <c r="P128" s="13">
        <f t="shared" si="18"/>
        <v>19.181638893416</v>
      </c>
      <c r="Q128" s="13">
        <f t="shared" si="19"/>
        <v>39.2853451453924</v>
      </c>
      <c r="R128" s="13">
        <f t="shared" si="20"/>
        <v>23.255684228458</v>
      </c>
      <c r="S128" s="13">
        <f t="shared" si="21"/>
        <v>19.9176624842969</v>
      </c>
    </row>
    <row r="129" spans="2:19">
      <c r="B129" s="2">
        <v>43209</v>
      </c>
      <c r="C129" s="3">
        <v>64.8</v>
      </c>
      <c r="D129" s="3">
        <v>66.1</v>
      </c>
      <c r="E129" s="3">
        <v>64.1</v>
      </c>
      <c r="F129" s="4">
        <v>65</v>
      </c>
      <c r="H129" s="13">
        <f t="shared" si="11"/>
        <v>2</v>
      </c>
      <c r="I129" s="13">
        <f t="shared" si="12"/>
        <v>2.97887281980166</v>
      </c>
      <c r="J129" s="13">
        <f t="shared" si="13"/>
        <v>0.699999999999989</v>
      </c>
      <c r="K129" s="13">
        <f t="shared" si="14"/>
        <v>0</v>
      </c>
      <c r="L129" s="13">
        <f t="shared" si="15"/>
        <v>0.506179375263561</v>
      </c>
      <c r="M129" s="13">
        <f t="shared" si="16"/>
        <v>1.2730067560047</v>
      </c>
      <c r="N129" s="13">
        <f t="shared" si="17"/>
        <v>43.0998964787635</v>
      </c>
      <c r="O129" s="13"/>
      <c r="P129" s="13">
        <f t="shared" si="18"/>
        <v>16.9923123907406</v>
      </c>
      <c r="Q129" s="13">
        <f t="shared" si="19"/>
        <v>42.7345117771579</v>
      </c>
      <c r="R129" s="13">
        <f t="shared" si="20"/>
        <v>22.3996048829319</v>
      </c>
      <c r="S129" s="13">
        <f t="shared" si="21"/>
        <v>20.0989626134763</v>
      </c>
    </row>
    <row r="130" spans="2:19">
      <c r="B130" s="2">
        <v>43208</v>
      </c>
      <c r="C130" s="3">
        <v>64</v>
      </c>
      <c r="D130" s="3">
        <v>65.4</v>
      </c>
      <c r="E130" s="3">
        <v>62.7</v>
      </c>
      <c r="F130" s="4">
        <v>65.3</v>
      </c>
      <c r="H130" s="13">
        <f t="shared" si="11"/>
        <v>2.7</v>
      </c>
      <c r="I130" s="13">
        <f t="shared" si="12"/>
        <v>3.05417072901718</v>
      </c>
      <c r="J130" s="13">
        <f t="shared" si="13"/>
        <v>0</v>
      </c>
      <c r="K130" s="13">
        <f t="shared" si="14"/>
        <v>0</v>
      </c>
      <c r="L130" s="13">
        <f t="shared" si="15"/>
        <v>0.491270096437682</v>
      </c>
      <c r="M130" s="13">
        <f t="shared" si="16"/>
        <v>1.37093035262045</v>
      </c>
      <c r="N130" s="13">
        <f t="shared" si="17"/>
        <v>47.237678233172</v>
      </c>
      <c r="O130" s="13"/>
      <c r="P130" s="13">
        <f t="shared" si="18"/>
        <v>16.0852205074918</v>
      </c>
      <c r="Q130" s="13">
        <f t="shared" si="19"/>
        <v>44.8871551153136</v>
      </c>
      <c r="R130" s="13">
        <f t="shared" si="20"/>
        <v>20.8072747601756</v>
      </c>
      <c r="S130" s="13">
        <f t="shared" si="21"/>
        <v>19.9590096464979</v>
      </c>
    </row>
    <row r="131" spans="2:19">
      <c r="B131" s="2">
        <v>43207</v>
      </c>
      <c r="C131" s="3">
        <v>67.6</v>
      </c>
      <c r="D131" s="3">
        <v>67.9</v>
      </c>
      <c r="E131" s="3">
        <v>61.9</v>
      </c>
      <c r="F131" s="4">
        <v>62.7</v>
      </c>
      <c r="H131" s="13">
        <f t="shared" si="11"/>
        <v>6.7</v>
      </c>
      <c r="I131" s="13">
        <f t="shared" si="12"/>
        <v>3.08141463124927</v>
      </c>
      <c r="J131" s="13">
        <f t="shared" si="13"/>
        <v>0</v>
      </c>
      <c r="K131" s="13">
        <f t="shared" si="14"/>
        <v>6.4</v>
      </c>
      <c r="L131" s="13">
        <f t="shared" si="15"/>
        <v>0.529060103855966</v>
      </c>
      <c r="M131" s="13">
        <f t="shared" si="16"/>
        <v>1.47638653359125</v>
      </c>
      <c r="N131" s="13">
        <f t="shared" si="17"/>
        <v>47.237678233172</v>
      </c>
      <c r="O131" s="13"/>
      <c r="P131" s="13">
        <f t="shared" si="18"/>
        <v>17.1693902693476</v>
      </c>
      <c r="Q131" s="13">
        <f t="shared" si="19"/>
        <v>47.9126216452309</v>
      </c>
      <c r="R131" s="13">
        <f t="shared" si="20"/>
        <v>18.7741668007143</v>
      </c>
      <c r="S131" s="13">
        <f t="shared" si="21"/>
        <v>19.537701462609</v>
      </c>
    </row>
    <row r="132" spans="2:19">
      <c r="B132" s="2">
        <v>43206</v>
      </c>
      <c r="C132" s="3">
        <v>70.5</v>
      </c>
      <c r="D132" s="3">
        <v>70.7</v>
      </c>
      <c r="E132" s="3">
        <v>68.3</v>
      </c>
      <c r="F132" s="4">
        <v>68.6</v>
      </c>
      <c r="H132" s="13">
        <f t="shared" si="11"/>
        <v>2.7</v>
      </c>
      <c r="I132" s="13">
        <f t="shared" si="12"/>
        <v>2.80306191057613</v>
      </c>
      <c r="J132" s="13">
        <f t="shared" si="13"/>
        <v>0</v>
      </c>
      <c r="K132" s="13">
        <f t="shared" si="14"/>
        <v>2.3</v>
      </c>
      <c r="L132" s="13">
        <f t="shared" si="15"/>
        <v>0.569757034921809</v>
      </c>
      <c r="M132" s="13">
        <f t="shared" si="16"/>
        <v>1.09764703617519</v>
      </c>
      <c r="N132" s="13">
        <f t="shared" si="17"/>
        <v>31.6593926093798</v>
      </c>
      <c r="O132" s="13"/>
      <c r="P132" s="13">
        <f t="shared" si="18"/>
        <v>20.3262379889677</v>
      </c>
      <c r="Q132" s="13">
        <f t="shared" si="19"/>
        <v>39.1588581056201</v>
      </c>
      <c r="R132" s="13">
        <f t="shared" si="20"/>
        <v>16.5846659212945</v>
      </c>
      <c r="S132" s="13">
        <f t="shared" si="21"/>
        <v>19.0211079330538</v>
      </c>
    </row>
    <row r="133" spans="2:19">
      <c r="B133" s="2">
        <v>43203</v>
      </c>
      <c r="C133" s="3">
        <v>71.6</v>
      </c>
      <c r="D133" s="3">
        <v>72</v>
      </c>
      <c r="E133" s="3">
        <v>70.6</v>
      </c>
      <c r="F133" s="4">
        <v>71</v>
      </c>
      <c r="H133" s="13">
        <f t="shared" ref="H133:H196" si="22">MAX((D133-E133),ABS(D133-F134),ABS(E133-F134))</f>
        <v>1.40000000000001</v>
      </c>
      <c r="I133" s="13">
        <f t="shared" ref="I133:I196" si="23">I134*13/14+H133/14</f>
        <v>2.81098974985122</v>
      </c>
      <c r="J133" s="13">
        <f t="shared" ref="J133:J196" si="24">IF(IF((D133-D134)&gt;(E134-E133),(D133-D134),0)&gt;0,(D133-D134),0)</f>
        <v>0</v>
      </c>
      <c r="K133" s="13">
        <f t="shared" ref="K133:K196" si="25">IF(IF((D133-D134)&lt;(E134-E133),(E134-E133),0)&gt;0,(E134-E133),0)</f>
        <v>0.200000000000003</v>
      </c>
      <c r="L133" s="13">
        <f t="shared" ref="L133:L196" si="26">L134*13/14+J133/14</f>
        <v>0.613584499146564</v>
      </c>
      <c r="M133" s="13">
        <f t="shared" ref="M133:M196" si="27">M134*13/14+K133/14</f>
        <v>1.00515834665021</v>
      </c>
      <c r="N133" s="13">
        <f t="shared" ref="N133:N196" si="28">ABS(P133-Q133)/(P133+Q133)*100</f>
        <v>24.1899971030237</v>
      </c>
      <c r="O133" s="13"/>
      <c r="P133" s="13">
        <f t="shared" ref="P133:P196" si="29">L133/I133*100</f>
        <v>21.8280589311661</v>
      </c>
      <c r="Q133" s="13">
        <f t="shared" ref="Q133:Q196" si="30">M133/I133*100</f>
        <v>35.7581647782034</v>
      </c>
      <c r="R133" s="13">
        <f t="shared" ref="R133:R196" si="31">R134*13/14+N133/14</f>
        <v>15.4250715606726</v>
      </c>
      <c r="S133" s="13">
        <f t="shared" ref="S133:S196" si="32">(R133+R147)/2</f>
        <v>18.5718388959061</v>
      </c>
    </row>
    <row r="134" spans="2:19">
      <c r="B134" s="2">
        <v>43202</v>
      </c>
      <c r="C134" s="3">
        <v>73</v>
      </c>
      <c r="D134" s="3">
        <v>73</v>
      </c>
      <c r="E134" s="3">
        <v>70.8</v>
      </c>
      <c r="F134" s="4">
        <v>71.2</v>
      </c>
      <c r="H134" s="13">
        <f t="shared" si="22"/>
        <v>2.60000000000001</v>
      </c>
      <c r="I134" s="13">
        <f t="shared" si="23"/>
        <v>2.9195274229167</v>
      </c>
      <c r="J134" s="13">
        <f t="shared" si="24"/>
        <v>0</v>
      </c>
      <c r="K134" s="13">
        <f t="shared" si="25"/>
        <v>2.40000000000001</v>
      </c>
      <c r="L134" s="13">
        <f t="shared" si="26"/>
        <v>0.660783306773222</v>
      </c>
      <c r="M134" s="13">
        <f t="shared" si="27"/>
        <v>1.06709360408484</v>
      </c>
      <c r="N134" s="13">
        <f t="shared" si="28"/>
        <v>23.5150024147172</v>
      </c>
      <c r="O134" s="13"/>
      <c r="P134" s="13">
        <f t="shared" si="29"/>
        <v>22.6332282953205</v>
      </c>
      <c r="Q134" s="13">
        <f t="shared" si="30"/>
        <v>36.5502168504647</v>
      </c>
      <c r="R134" s="13">
        <f t="shared" si="31"/>
        <v>14.7508465189532</v>
      </c>
      <c r="S134" s="13">
        <f t="shared" si="32"/>
        <v>18.9131007248514</v>
      </c>
    </row>
    <row r="135" spans="2:19">
      <c r="B135" s="2">
        <v>43201</v>
      </c>
      <c r="C135" s="3">
        <v>74</v>
      </c>
      <c r="D135" s="3">
        <v>74.3</v>
      </c>
      <c r="E135" s="3">
        <v>73.2</v>
      </c>
      <c r="F135" s="4">
        <v>73.4</v>
      </c>
      <c r="H135" s="13">
        <f t="shared" si="22"/>
        <v>1.3</v>
      </c>
      <c r="I135" s="13">
        <f t="shared" si="23"/>
        <v>2.94410645544875</v>
      </c>
      <c r="J135" s="13">
        <f t="shared" si="24"/>
        <v>0</v>
      </c>
      <c r="K135" s="13">
        <f t="shared" si="25"/>
        <v>0</v>
      </c>
      <c r="L135" s="13">
        <f t="shared" si="26"/>
        <v>0.711612791909624</v>
      </c>
      <c r="M135" s="13">
        <f t="shared" si="27"/>
        <v>0.964562342860593</v>
      </c>
      <c r="N135" s="13">
        <f t="shared" si="28"/>
        <v>15.0908783756445</v>
      </c>
      <c r="O135" s="13"/>
      <c r="P135" s="13">
        <f t="shared" si="29"/>
        <v>24.1707561420756</v>
      </c>
      <c r="Q135" s="13">
        <f t="shared" si="30"/>
        <v>32.7624818414921</v>
      </c>
      <c r="R135" s="13">
        <f t="shared" si="31"/>
        <v>14.0766806808175</v>
      </c>
      <c r="S135" s="13">
        <f t="shared" si="32"/>
        <v>19.3361171489394</v>
      </c>
    </row>
    <row r="136" spans="2:19">
      <c r="B136" s="2">
        <v>43200</v>
      </c>
      <c r="C136" s="3">
        <v>78</v>
      </c>
      <c r="D136" s="3">
        <v>78.2</v>
      </c>
      <c r="E136" s="3">
        <v>73</v>
      </c>
      <c r="F136" s="4">
        <v>73</v>
      </c>
      <c r="H136" s="13">
        <f t="shared" si="22"/>
        <v>5.59999999999999</v>
      </c>
      <c r="I136" s="13">
        <f t="shared" si="23"/>
        <v>3.07057618279096</v>
      </c>
      <c r="J136" s="13">
        <f t="shared" si="24"/>
        <v>0</v>
      </c>
      <c r="K136" s="13">
        <f t="shared" si="25"/>
        <v>5</v>
      </c>
      <c r="L136" s="13">
        <f t="shared" si="26"/>
        <v>0.766352237441134</v>
      </c>
      <c r="M136" s="13">
        <f t="shared" si="27"/>
        <v>1.03875944615756</v>
      </c>
      <c r="N136" s="13">
        <f t="shared" si="28"/>
        <v>15.0908783756445</v>
      </c>
      <c r="O136" s="13"/>
      <c r="P136" s="13">
        <f t="shared" si="29"/>
        <v>24.9579294510311</v>
      </c>
      <c r="Q136" s="13">
        <f t="shared" si="30"/>
        <v>33.8294634075287</v>
      </c>
      <c r="R136" s="13">
        <f t="shared" si="31"/>
        <v>13.9986654735232</v>
      </c>
      <c r="S136" s="13">
        <f t="shared" si="32"/>
        <v>19.8559616682012</v>
      </c>
    </row>
    <row r="137" spans="2:19">
      <c r="B137" s="2">
        <v>43199</v>
      </c>
      <c r="C137" s="3">
        <v>79.5</v>
      </c>
      <c r="D137" s="3">
        <v>79.6</v>
      </c>
      <c r="E137" s="3">
        <v>78</v>
      </c>
      <c r="F137" s="4">
        <v>78.6</v>
      </c>
      <c r="H137" s="13">
        <f t="shared" si="22"/>
        <v>2</v>
      </c>
      <c r="I137" s="13">
        <f t="shared" si="23"/>
        <v>2.87600511992873</v>
      </c>
      <c r="J137" s="13">
        <f t="shared" si="24"/>
        <v>1.8</v>
      </c>
      <c r="K137" s="13">
        <f t="shared" si="25"/>
        <v>0</v>
      </c>
      <c r="L137" s="13">
        <f t="shared" si="26"/>
        <v>0.82530240955199</v>
      </c>
      <c r="M137" s="13">
        <f t="shared" si="27"/>
        <v>0.734048634323528</v>
      </c>
      <c r="N137" s="13">
        <f t="shared" si="28"/>
        <v>5.8520354083751</v>
      </c>
      <c r="O137" s="13"/>
      <c r="P137" s="13">
        <f t="shared" si="29"/>
        <v>28.6961383981278</v>
      </c>
      <c r="Q137" s="13">
        <f t="shared" si="30"/>
        <v>25.5232033224516</v>
      </c>
      <c r="R137" s="13">
        <f t="shared" si="31"/>
        <v>13.9146490964369</v>
      </c>
      <c r="S137" s="13">
        <f t="shared" si="32"/>
        <v>20.1902818010011</v>
      </c>
    </row>
    <row r="138" spans="2:19">
      <c r="B138" s="2">
        <v>43193</v>
      </c>
      <c r="C138" s="3">
        <v>75.1</v>
      </c>
      <c r="D138" s="3">
        <v>77.8</v>
      </c>
      <c r="E138" s="3">
        <v>73.5</v>
      </c>
      <c r="F138" s="4">
        <v>77.6</v>
      </c>
      <c r="H138" s="13">
        <f t="shared" si="22"/>
        <v>4.3</v>
      </c>
      <c r="I138" s="13">
        <f t="shared" si="23"/>
        <v>2.94339012915402</v>
      </c>
      <c r="J138" s="13">
        <f t="shared" si="24"/>
        <v>0</v>
      </c>
      <c r="K138" s="13">
        <f t="shared" si="25"/>
        <v>1.3</v>
      </c>
      <c r="L138" s="13">
        <f t="shared" si="26"/>
        <v>0.75032567182522</v>
      </c>
      <c r="M138" s="13">
        <f t="shared" si="27"/>
        <v>0.790513913886876</v>
      </c>
      <c r="N138" s="13">
        <f t="shared" si="28"/>
        <v>2.60820415274332</v>
      </c>
      <c r="O138" s="13"/>
      <c r="P138" s="13">
        <f t="shared" si="29"/>
        <v>25.4918865288468</v>
      </c>
      <c r="Q138" s="13">
        <f t="shared" si="30"/>
        <v>26.8572591195746</v>
      </c>
      <c r="R138" s="13">
        <f t="shared" si="31"/>
        <v>14.5348501493647</v>
      </c>
      <c r="S138" s="13">
        <f t="shared" si="32"/>
        <v>20.9056589812191</v>
      </c>
    </row>
    <row r="139" spans="2:19">
      <c r="B139" s="2">
        <v>43192</v>
      </c>
      <c r="C139" s="3">
        <v>78.6</v>
      </c>
      <c r="D139" s="3">
        <v>78.6</v>
      </c>
      <c r="E139" s="3">
        <v>74.8</v>
      </c>
      <c r="F139" s="4">
        <v>75.2</v>
      </c>
      <c r="H139" s="13">
        <f t="shared" si="22"/>
        <v>3.8</v>
      </c>
      <c r="I139" s="13">
        <f t="shared" si="23"/>
        <v>2.83903552370433</v>
      </c>
      <c r="J139" s="13">
        <f t="shared" si="24"/>
        <v>0</v>
      </c>
      <c r="K139" s="13">
        <f t="shared" si="25"/>
        <v>2.60000000000001</v>
      </c>
      <c r="L139" s="13">
        <f t="shared" si="26"/>
        <v>0.808043031196391</v>
      </c>
      <c r="M139" s="13">
        <f t="shared" si="27"/>
        <v>0.751322676493559</v>
      </c>
      <c r="N139" s="13">
        <f t="shared" si="28"/>
        <v>3.63739913114143</v>
      </c>
      <c r="O139" s="13"/>
      <c r="P139" s="13">
        <f t="shared" si="29"/>
        <v>28.4618851877581</v>
      </c>
      <c r="Q139" s="13">
        <f t="shared" si="30"/>
        <v>26.4640111129447</v>
      </c>
      <c r="R139" s="13">
        <f t="shared" si="31"/>
        <v>15.4522844567971</v>
      </c>
      <c r="S139" s="13">
        <f t="shared" si="32"/>
        <v>22.1836103468659</v>
      </c>
    </row>
    <row r="140" spans="2:19">
      <c r="B140" s="2">
        <v>43190</v>
      </c>
      <c r="C140" s="3">
        <v>78.8</v>
      </c>
      <c r="D140" s="3">
        <v>79.8</v>
      </c>
      <c r="E140" s="3">
        <v>77.4</v>
      </c>
      <c r="F140" s="4">
        <v>77.8</v>
      </c>
      <c r="H140" s="13">
        <f t="shared" si="22"/>
        <v>2.39999999999999</v>
      </c>
      <c r="I140" s="13">
        <f t="shared" si="23"/>
        <v>2.76511517937389</v>
      </c>
      <c r="J140" s="13">
        <f t="shared" si="24"/>
        <v>1.3</v>
      </c>
      <c r="K140" s="13">
        <f t="shared" si="25"/>
        <v>0</v>
      </c>
      <c r="L140" s="13">
        <f t="shared" si="26"/>
        <v>0.870200187442267</v>
      </c>
      <c r="M140" s="13">
        <f t="shared" si="27"/>
        <v>0.609116728531525</v>
      </c>
      <c r="N140" s="13">
        <f t="shared" si="28"/>
        <v>17.6489199908107</v>
      </c>
      <c r="O140" s="13"/>
      <c r="P140" s="13">
        <f t="shared" si="29"/>
        <v>31.4706668978364</v>
      </c>
      <c r="Q140" s="13">
        <f t="shared" si="30"/>
        <v>22.028620473938</v>
      </c>
      <c r="R140" s="13">
        <f t="shared" si="31"/>
        <v>16.3611217895399</v>
      </c>
      <c r="S140" s="13">
        <f t="shared" si="32"/>
        <v>23.5202812414702</v>
      </c>
    </row>
    <row r="141" spans="2:19">
      <c r="B141" s="2">
        <v>43189</v>
      </c>
      <c r="C141" s="3">
        <v>76.6</v>
      </c>
      <c r="D141" s="3">
        <v>78.5</v>
      </c>
      <c r="E141" s="3">
        <v>76.2</v>
      </c>
      <c r="F141" s="4">
        <v>77.9</v>
      </c>
      <c r="H141" s="13">
        <f t="shared" si="22"/>
        <v>3.09999999999999</v>
      </c>
      <c r="I141" s="13">
        <f t="shared" si="23"/>
        <v>2.79320096240265</v>
      </c>
      <c r="J141" s="13">
        <f t="shared" si="24"/>
        <v>2.40000000000001</v>
      </c>
      <c r="K141" s="13">
        <f t="shared" si="25"/>
        <v>0</v>
      </c>
      <c r="L141" s="13">
        <f t="shared" si="26"/>
        <v>0.837138663399365</v>
      </c>
      <c r="M141" s="13">
        <f t="shared" si="27"/>
        <v>0.655971861495488</v>
      </c>
      <c r="N141" s="13">
        <f t="shared" si="28"/>
        <v>12.1335158304262</v>
      </c>
      <c r="O141" s="13"/>
      <c r="P141" s="13">
        <f t="shared" si="29"/>
        <v>29.970584811745</v>
      </c>
      <c r="Q141" s="13">
        <f t="shared" si="30"/>
        <v>23.4845924201328</v>
      </c>
      <c r="R141" s="13">
        <f t="shared" si="31"/>
        <v>16.2620603894421</v>
      </c>
      <c r="S141" s="13">
        <f t="shared" si="32"/>
        <v>24.4208683256722</v>
      </c>
    </row>
    <row r="142" spans="2:19">
      <c r="B142" s="2">
        <v>43188</v>
      </c>
      <c r="C142" s="3">
        <v>76</v>
      </c>
      <c r="D142" s="3">
        <v>76.1</v>
      </c>
      <c r="E142" s="3">
        <v>74.9</v>
      </c>
      <c r="F142" s="4">
        <v>75.4</v>
      </c>
      <c r="H142" s="13">
        <f t="shared" si="22"/>
        <v>1.19999999999999</v>
      </c>
      <c r="I142" s="13">
        <f t="shared" si="23"/>
        <v>2.76960103643362</v>
      </c>
      <c r="J142" s="13">
        <f t="shared" si="24"/>
        <v>0</v>
      </c>
      <c r="K142" s="13">
        <f t="shared" si="25"/>
        <v>0</v>
      </c>
      <c r="L142" s="13">
        <f t="shared" si="26"/>
        <v>0.716918560583931</v>
      </c>
      <c r="M142" s="13">
        <f t="shared" si="27"/>
        <v>0.70643123545668</v>
      </c>
      <c r="N142" s="13">
        <f t="shared" si="28"/>
        <v>0.736805889629124</v>
      </c>
      <c r="O142" s="13"/>
      <c r="P142" s="13">
        <f t="shared" si="29"/>
        <v>25.8852647422134</v>
      </c>
      <c r="Q142" s="13">
        <f t="shared" si="30"/>
        <v>25.5066064087823</v>
      </c>
      <c r="R142" s="13">
        <f t="shared" si="31"/>
        <v>16.5796407401357</v>
      </c>
      <c r="S142" s="13">
        <f t="shared" si="32"/>
        <v>25.6028622686737</v>
      </c>
    </row>
    <row r="143" spans="2:19">
      <c r="B143" s="2">
        <v>43187</v>
      </c>
      <c r="C143" s="3">
        <v>75.9</v>
      </c>
      <c r="D143" s="3">
        <v>76.7</v>
      </c>
      <c r="E143" s="3">
        <v>74.6</v>
      </c>
      <c r="F143" s="4">
        <v>75.3</v>
      </c>
      <c r="H143" s="13">
        <f t="shared" si="22"/>
        <v>2.10000000000001</v>
      </c>
      <c r="I143" s="13">
        <f t="shared" si="23"/>
        <v>2.89033957769775</v>
      </c>
      <c r="J143" s="13">
        <f t="shared" si="24"/>
        <v>0</v>
      </c>
      <c r="K143" s="13">
        <f t="shared" si="25"/>
        <v>0.600000000000009</v>
      </c>
      <c r="L143" s="13">
        <f t="shared" si="26"/>
        <v>0.772066142167311</v>
      </c>
      <c r="M143" s="13">
        <f t="shared" si="27"/>
        <v>0.760772099722578</v>
      </c>
      <c r="N143" s="13">
        <f t="shared" si="28"/>
        <v>0.736805889629135</v>
      </c>
      <c r="O143" s="13"/>
      <c r="P143" s="13">
        <f t="shared" si="29"/>
        <v>26.7119527450919</v>
      </c>
      <c r="Q143" s="13">
        <f t="shared" si="30"/>
        <v>26.3212013423197</v>
      </c>
      <c r="R143" s="13">
        <f t="shared" si="31"/>
        <v>17.7983203440208</v>
      </c>
      <c r="S143" s="13">
        <f t="shared" si="32"/>
        <v>26.0194244781493</v>
      </c>
    </row>
    <row r="144" spans="2:19">
      <c r="B144" s="2">
        <v>43186</v>
      </c>
      <c r="C144" s="3">
        <v>77.2</v>
      </c>
      <c r="D144" s="3">
        <v>77.3</v>
      </c>
      <c r="E144" s="3">
        <v>75.2</v>
      </c>
      <c r="F144" s="4">
        <v>75.5</v>
      </c>
      <c r="H144" s="13">
        <f t="shared" si="22"/>
        <v>2.09999999999999</v>
      </c>
      <c r="I144" s="13">
        <f t="shared" si="23"/>
        <v>2.95113492982834</v>
      </c>
      <c r="J144" s="13">
        <f t="shared" si="24"/>
        <v>1.89999999999999</v>
      </c>
      <c r="K144" s="13">
        <f t="shared" si="25"/>
        <v>0</v>
      </c>
      <c r="L144" s="13">
        <f t="shared" si="26"/>
        <v>0.83145584541095</v>
      </c>
      <c r="M144" s="13">
        <f t="shared" si="27"/>
        <v>0.773139184316622</v>
      </c>
      <c r="N144" s="13">
        <f t="shared" si="28"/>
        <v>3.63435384093324</v>
      </c>
      <c r="O144" s="13"/>
      <c r="P144" s="13">
        <f t="shared" si="29"/>
        <v>28.1741047150058</v>
      </c>
      <c r="Q144" s="13">
        <f t="shared" si="30"/>
        <v>26.1980289854653</v>
      </c>
      <c r="R144" s="13">
        <f t="shared" si="31"/>
        <v>19.1107445328202</v>
      </c>
      <c r="S144" s="13">
        <f t="shared" si="32"/>
        <v>26.200777704325</v>
      </c>
    </row>
    <row r="145" spans="2:19">
      <c r="B145" s="2">
        <v>43185</v>
      </c>
      <c r="C145" s="3">
        <v>73</v>
      </c>
      <c r="D145" s="3">
        <v>75.4</v>
      </c>
      <c r="E145" s="3">
        <v>72.4</v>
      </c>
      <c r="F145" s="4">
        <v>75.4</v>
      </c>
      <c r="H145" s="13">
        <f t="shared" si="22"/>
        <v>3.2</v>
      </c>
      <c r="I145" s="13">
        <f t="shared" si="23"/>
        <v>3.01660684750745</v>
      </c>
      <c r="J145" s="13">
        <f t="shared" si="24"/>
        <v>2.40000000000001</v>
      </c>
      <c r="K145" s="13">
        <f t="shared" si="25"/>
        <v>0</v>
      </c>
      <c r="L145" s="13">
        <f t="shared" si="26"/>
        <v>0.749260141211793</v>
      </c>
      <c r="M145" s="13">
        <f t="shared" si="27"/>
        <v>0.832611429264055</v>
      </c>
      <c r="N145" s="13">
        <f t="shared" si="28"/>
        <v>5.26915646048236</v>
      </c>
      <c r="O145" s="13"/>
      <c r="P145" s="13">
        <f t="shared" si="29"/>
        <v>24.8378452707846</v>
      </c>
      <c r="Q145" s="13">
        <f t="shared" si="30"/>
        <v>27.6009261847304</v>
      </c>
      <c r="R145" s="13">
        <f t="shared" si="31"/>
        <v>20.3012361245038</v>
      </c>
      <c r="S145" s="13">
        <f t="shared" si="32"/>
        <v>26.2846370266949</v>
      </c>
    </row>
    <row r="146" spans="2:19">
      <c r="B146" s="2">
        <v>43182</v>
      </c>
      <c r="C146" s="3">
        <v>71.3</v>
      </c>
      <c r="D146" s="3">
        <v>73</v>
      </c>
      <c r="E146" s="3">
        <v>70.5</v>
      </c>
      <c r="F146" s="4">
        <v>72.2</v>
      </c>
      <c r="H146" s="13">
        <f t="shared" si="22"/>
        <v>3.40000000000001</v>
      </c>
      <c r="I146" s="13">
        <f t="shared" si="23"/>
        <v>3.0024996819311</v>
      </c>
      <c r="J146" s="13">
        <f t="shared" si="24"/>
        <v>0</v>
      </c>
      <c r="K146" s="13">
        <f t="shared" si="25"/>
        <v>3.09999999999999</v>
      </c>
      <c r="L146" s="13">
        <f t="shared" si="26"/>
        <v>0.622280152074238</v>
      </c>
      <c r="M146" s="13">
        <f t="shared" si="27"/>
        <v>0.896658462284367</v>
      </c>
      <c r="N146" s="13">
        <f t="shared" si="28"/>
        <v>18.0638182225678</v>
      </c>
      <c r="O146" s="13"/>
      <c r="P146" s="13">
        <f t="shared" si="29"/>
        <v>20.7254027642065</v>
      </c>
      <c r="Q146" s="13">
        <f t="shared" si="30"/>
        <v>29.8637321322768</v>
      </c>
      <c r="R146" s="13">
        <f t="shared" si="31"/>
        <v>21.4575499448131</v>
      </c>
      <c r="S146" s="13">
        <f t="shared" si="32"/>
        <v>26.3120700423413</v>
      </c>
    </row>
    <row r="147" spans="2:19">
      <c r="B147" s="2">
        <v>43181</v>
      </c>
      <c r="C147" s="3">
        <v>76.3</v>
      </c>
      <c r="D147" s="3">
        <v>76.4</v>
      </c>
      <c r="E147" s="3">
        <v>73.6</v>
      </c>
      <c r="F147" s="4">
        <v>73.9</v>
      </c>
      <c r="H147" s="13">
        <f t="shared" si="22"/>
        <v>2.80000000000001</v>
      </c>
      <c r="I147" s="13">
        <f t="shared" si="23"/>
        <v>2.97192273438734</v>
      </c>
      <c r="J147" s="13">
        <f t="shared" si="24"/>
        <v>0</v>
      </c>
      <c r="K147" s="13">
        <f t="shared" si="25"/>
        <v>1.40000000000001</v>
      </c>
      <c r="L147" s="13">
        <f t="shared" si="26"/>
        <v>0.670147856079949</v>
      </c>
      <c r="M147" s="13">
        <f t="shared" si="27"/>
        <v>0.727170651690857</v>
      </c>
      <c r="N147" s="13">
        <f t="shared" si="28"/>
        <v>4.08087313620992</v>
      </c>
      <c r="O147" s="13"/>
      <c r="P147" s="13">
        <f t="shared" si="29"/>
        <v>22.549302790609</v>
      </c>
      <c r="Q147" s="13">
        <f t="shared" si="30"/>
        <v>24.4680200893838</v>
      </c>
      <c r="R147" s="13">
        <f t="shared" si="31"/>
        <v>21.7186062311397</v>
      </c>
      <c r="S147" s="13">
        <f t="shared" si="32"/>
        <v>25.8960115704497</v>
      </c>
    </row>
    <row r="148" spans="2:19">
      <c r="B148" s="2">
        <v>43180</v>
      </c>
      <c r="C148" s="3">
        <v>76.5</v>
      </c>
      <c r="D148" s="3">
        <v>76.7</v>
      </c>
      <c r="E148" s="3">
        <v>75</v>
      </c>
      <c r="F148" s="4">
        <v>75</v>
      </c>
      <c r="H148" s="13">
        <f t="shared" si="22"/>
        <v>1.7</v>
      </c>
      <c r="I148" s="13">
        <f t="shared" si="23"/>
        <v>2.98514756010944</v>
      </c>
      <c r="J148" s="13">
        <f t="shared" si="24"/>
        <v>0</v>
      </c>
      <c r="K148" s="13">
        <f t="shared" si="25"/>
        <v>1.2</v>
      </c>
      <c r="L148" s="13">
        <f t="shared" si="26"/>
        <v>0.721697691163022</v>
      </c>
      <c r="M148" s="13">
        <f t="shared" si="27"/>
        <v>0.675414547974768</v>
      </c>
      <c r="N148" s="13">
        <f t="shared" si="28"/>
        <v>3.3127720086982</v>
      </c>
      <c r="O148" s="13"/>
      <c r="P148" s="13">
        <f t="shared" si="29"/>
        <v>24.1762819636482</v>
      </c>
      <c r="Q148" s="13">
        <f t="shared" si="30"/>
        <v>22.62583454836</v>
      </c>
      <c r="R148" s="13">
        <f t="shared" si="31"/>
        <v>23.0753549307496</v>
      </c>
      <c r="S148" s="13">
        <f t="shared" si="32"/>
        <v>26.1271388698602</v>
      </c>
    </row>
    <row r="149" spans="2:19">
      <c r="B149" s="2">
        <v>43179</v>
      </c>
      <c r="C149" s="3">
        <v>77</v>
      </c>
      <c r="D149" s="3">
        <v>77.4</v>
      </c>
      <c r="E149" s="3">
        <v>76.2</v>
      </c>
      <c r="F149" s="4">
        <v>76.2</v>
      </c>
      <c r="H149" s="13">
        <f t="shared" si="22"/>
        <v>1.39999999999999</v>
      </c>
      <c r="I149" s="13">
        <f t="shared" si="23"/>
        <v>3.08400506473324</v>
      </c>
      <c r="J149" s="13">
        <f t="shared" si="24"/>
        <v>0</v>
      </c>
      <c r="K149" s="13">
        <f t="shared" si="25"/>
        <v>1</v>
      </c>
      <c r="L149" s="13">
        <f t="shared" si="26"/>
        <v>0.777212898175562</v>
      </c>
      <c r="M149" s="13">
        <f t="shared" si="27"/>
        <v>0.635061820895904</v>
      </c>
      <c r="N149" s="13">
        <f t="shared" si="28"/>
        <v>10.0653984214288</v>
      </c>
      <c r="O149" s="13"/>
      <c r="P149" s="13">
        <f t="shared" si="29"/>
        <v>25.2014144549658</v>
      </c>
      <c r="Q149" s="13">
        <f t="shared" si="30"/>
        <v>20.5921134228369</v>
      </c>
      <c r="R149" s="13">
        <f t="shared" si="31"/>
        <v>24.5955536170613</v>
      </c>
      <c r="S149" s="13">
        <f t="shared" si="32"/>
        <v>26.0423010904159</v>
      </c>
    </row>
    <row r="150" spans="2:19">
      <c r="B150" s="2">
        <v>43178</v>
      </c>
      <c r="C150" s="3">
        <v>78</v>
      </c>
      <c r="D150" s="3">
        <v>78.6</v>
      </c>
      <c r="E150" s="3">
        <v>77.2</v>
      </c>
      <c r="F150" s="4">
        <v>77.6</v>
      </c>
      <c r="H150" s="13">
        <f t="shared" si="22"/>
        <v>1.5</v>
      </c>
      <c r="I150" s="13">
        <f t="shared" si="23"/>
        <v>3.21354391586657</v>
      </c>
      <c r="J150" s="13">
        <f t="shared" si="24"/>
        <v>0</v>
      </c>
      <c r="K150" s="13">
        <f t="shared" si="25"/>
        <v>0</v>
      </c>
      <c r="L150" s="13">
        <f t="shared" si="26"/>
        <v>0.836998505727528</v>
      </c>
      <c r="M150" s="13">
        <f t="shared" si="27"/>
        <v>0.606989653272512</v>
      </c>
      <c r="N150" s="13">
        <f t="shared" si="28"/>
        <v>15.9287215079587</v>
      </c>
      <c r="O150" s="13"/>
      <c r="P150" s="13">
        <f t="shared" si="29"/>
        <v>26.0459644442675</v>
      </c>
      <c r="Q150" s="13">
        <f t="shared" si="30"/>
        <v>18.8884816627387</v>
      </c>
      <c r="R150" s="13">
        <f t="shared" si="31"/>
        <v>25.7132578628792</v>
      </c>
      <c r="S150" s="13">
        <f t="shared" si="32"/>
        <v>25.797727125539</v>
      </c>
    </row>
    <row r="151" spans="2:19">
      <c r="B151" s="2">
        <v>43175</v>
      </c>
      <c r="C151" s="3">
        <v>77</v>
      </c>
      <c r="D151" s="3">
        <v>80</v>
      </c>
      <c r="E151" s="3">
        <v>76.7</v>
      </c>
      <c r="F151" s="4">
        <v>77.1</v>
      </c>
      <c r="H151" s="13">
        <f t="shared" si="22"/>
        <v>5.40000000000001</v>
      </c>
      <c r="I151" s="13">
        <f t="shared" si="23"/>
        <v>3.34535498631784</v>
      </c>
      <c r="J151" s="13">
        <f t="shared" si="24"/>
        <v>4.5</v>
      </c>
      <c r="K151" s="13">
        <f t="shared" si="25"/>
        <v>0</v>
      </c>
      <c r="L151" s="13">
        <f t="shared" si="26"/>
        <v>0.901383006168107</v>
      </c>
      <c r="M151" s="13">
        <f t="shared" si="27"/>
        <v>0.653681165062705</v>
      </c>
      <c r="N151" s="13">
        <f t="shared" si="28"/>
        <v>15.9287215079587</v>
      </c>
      <c r="O151" s="13"/>
      <c r="P151" s="13">
        <f t="shared" si="29"/>
        <v>26.9443156213517</v>
      </c>
      <c r="Q151" s="13">
        <f t="shared" si="30"/>
        <v>19.5399641513739</v>
      </c>
      <c r="R151" s="13">
        <f t="shared" si="31"/>
        <v>26.4659145055654</v>
      </c>
      <c r="S151" s="13">
        <f t="shared" si="32"/>
        <v>25.3332403247002</v>
      </c>
    </row>
    <row r="152" spans="2:19">
      <c r="B152" s="2">
        <v>43174</v>
      </c>
      <c r="C152" s="3">
        <v>75</v>
      </c>
      <c r="D152" s="3">
        <v>75.5</v>
      </c>
      <c r="E152" s="3">
        <v>74.5</v>
      </c>
      <c r="F152" s="4">
        <v>74.6</v>
      </c>
      <c r="H152" s="13">
        <f t="shared" si="22"/>
        <v>1</v>
      </c>
      <c r="I152" s="13">
        <f t="shared" si="23"/>
        <v>3.18730536988075</v>
      </c>
      <c r="J152" s="13">
        <f t="shared" si="24"/>
        <v>0</v>
      </c>
      <c r="K152" s="13">
        <f t="shared" si="25"/>
        <v>0</v>
      </c>
      <c r="L152" s="13">
        <f t="shared" si="26"/>
        <v>0.624566314334884</v>
      </c>
      <c r="M152" s="13">
        <f t="shared" si="27"/>
        <v>0.70396433160599</v>
      </c>
      <c r="N152" s="13">
        <f t="shared" si="28"/>
        <v>5.97637830287879</v>
      </c>
      <c r="O152" s="13"/>
      <c r="P152" s="13">
        <f t="shared" si="29"/>
        <v>19.5954338180734</v>
      </c>
      <c r="Q152" s="13">
        <f t="shared" si="30"/>
        <v>22.0865041127932</v>
      </c>
      <c r="R152" s="13">
        <f t="shared" si="31"/>
        <v>27.2764678130736</v>
      </c>
      <c r="S152" s="13">
        <f t="shared" si="32"/>
        <v>24.8330237699508</v>
      </c>
    </row>
    <row r="153" spans="2:19">
      <c r="B153" s="2">
        <v>43173</v>
      </c>
      <c r="C153" s="3">
        <v>74.5</v>
      </c>
      <c r="D153" s="3">
        <v>75.7</v>
      </c>
      <c r="E153" s="3">
        <v>74</v>
      </c>
      <c r="F153" s="4">
        <v>74.5</v>
      </c>
      <c r="H153" s="13">
        <f t="shared" si="22"/>
        <v>1.7</v>
      </c>
      <c r="I153" s="13">
        <f t="shared" si="23"/>
        <v>3.35555962910235</v>
      </c>
      <c r="J153" s="13">
        <f t="shared" si="24"/>
        <v>0</v>
      </c>
      <c r="K153" s="13">
        <f t="shared" si="25"/>
        <v>0</v>
      </c>
      <c r="L153" s="13">
        <f t="shared" si="26"/>
        <v>0.672609876976029</v>
      </c>
      <c r="M153" s="13">
        <f t="shared" si="27"/>
        <v>0.75811543403722</v>
      </c>
      <c r="N153" s="13">
        <f t="shared" si="28"/>
        <v>5.9763783028788</v>
      </c>
      <c r="O153" s="13"/>
      <c r="P153" s="13">
        <f t="shared" si="29"/>
        <v>20.0446408742842</v>
      </c>
      <c r="Q153" s="13">
        <f t="shared" si="30"/>
        <v>22.5928166336899</v>
      </c>
      <c r="R153" s="13">
        <f t="shared" si="31"/>
        <v>28.9149362369347</v>
      </c>
      <c r="S153" s="13">
        <f t="shared" si="32"/>
        <v>24.4472761025021</v>
      </c>
    </row>
    <row r="154" spans="2:19">
      <c r="B154" s="2">
        <v>43172</v>
      </c>
      <c r="C154" s="3">
        <v>75</v>
      </c>
      <c r="D154" s="3">
        <v>75.8</v>
      </c>
      <c r="E154" s="3">
        <v>73.8</v>
      </c>
      <c r="F154" s="4">
        <v>74</v>
      </c>
      <c r="H154" s="13">
        <f t="shared" si="22"/>
        <v>2</v>
      </c>
      <c r="I154" s="13">
        <f t="shared" si="23"/>
        <v>3.48291036980253</v>
      </c>
      <c r="J154" s="13">
        <f t="shared" si="24"/>
        <v>0</v>
      </c>
      <c r="K154" s="13">
        <f t="shared" si="25"/>
        <v>0</v>
      </c>
      <c r="L154" s="13">
        <f t="shared" si="26"/>
        <v>0.724349098281878</v>
      </c>
      <c r="M154" s="13">
        <f t="shared" si="27"/>
        <v>0.816432005886237</v>
      </c>
      <c r="N154" s="13">
        <f t="shared" si="28"/>
        <v>5.9763783028788</v>
      </c>
      <c r="O154" s="13"/>
      <c r="P154" s="13">
        <f t="shared" si="29"/>
        <v>20.7972362585646</v>
      </c>
      <c r="Q154" s="13">
        <f t="shared" si="30"/>
        <v>23.441085735793</v>
      </c>
      <c r="R154" s="13">
        <f t="shared" si="31"/>
        <v>30.6794406934005</v>
      </c>
      <c r="S154" s="13">
        <f t="shared" si="32"/>
        <v>24.2052677201136</v>
      </c>
    </row>
    <row r="155" spans="2:19">
      <c r="B155" s="2">
        <v>43171</v>
      </c>
      <c r="C155" s="3">
        <v>75</v>
      </c>
      <c r="D155" s="3">
        <v>77.5</v>
      </c>
      <c r="E155" s="3">
        <v>73.7</v>
      </c>
      <c r="F155" s="4">
        <v>74.3</v>
      </c>
      <c r="H155" s="13">
        <f t="shared" si="22"/>
        <v>6.40000000000001</v>
      </c>
      <c r="I155" s="13">
        <f t="shared" si="23"/>
        <v>3.59698039824888</v>
      </c>
      <c r="J155" s="13">
        <f t="shared" si="24"/>
        <v>5.59999999999999</v>
      </c>
      <c r="K155" s="13">
        <f t="shared" si="25"/>
        <v>0</v>
      </c>
      <c r="L155" s="13">
        <f t="shared" si="26"/>
        <v>0.780068259688176</v>
      </c>
      <c r="M155" s="13">
        <f t="shared" si="27"/>
        <v>0.879234467877486</v>
      </c>
      <c r="N155" s="13">
        <f t="shared" si="28"/>
        <v>5.97637830287879</v>
      </c>
      <c r="O155" s="13"/>
      <c r="P155" s="13">
        <f t="shared" si="29"/>
        <v>21.6867531462762</v>
      </c>
      <c r="Q155" s="13">
        <f t="shared" si="30"/>
        <v>24.4436824928355</v>
      </c>
      <c r="R155" s="13">
        <f t="shared" si="31"/>
        <v>32.5796762619022</v>
      </c>
      <c r="S155" s="13">
        <f t="shared" si="32"/>
        <v>24.2696717038704</v>
      </c>
    </row>
    <row r="156" spans="2:19">
      <c r="B156" s="2">
        <v>43168</v>
      </c>
      <c r="C156" s="3">
        <v>71.1</v>
      </c>
      <c r="D156" s="3">
        <v>71.9</v>
      </c>
      <c r="E156" s="3">
        <v>70.8</v>
      </c>
      <c r="F156" s="4">
        <v>71.1</v>
      </c>
      <c r="H156" s="13">
        <f t="shared" si="22"/>
        <v>1.10000000000001</v>
      </c>
      <c r="I156" s="13">
        <f t="shared" si="23"/>
        <v>3.38136350580649</v>
      </c>
      <c r="J156" s="13">
        <f t="shared" si="24"/>
        <v>0.900000000000006</v>
      </c>
      <c r="K156" s="13">
        <f t="shared" si="25"/>
        <v>0</v>
      </c>
      <c r="L156" s="13">
        <f t="shared" si="26"/>
        <v>0.40930427966419</v>
      </c>
      <c r="M156" s="13">
        <f t="shared" si="27"/>
        <v>0.946867888483447</v>
      </c>
      <c r="N156" s="13">
        <f t="shared" si="28"/>
        <v>39.6383012013513</v>
      </c>
      <c r="O156" s="13"/>
      <c r="P156" s="13">
        <f t="shared" si="29"/>
        <v>12.1047109830496</v>
      </c>
      <c r="Q156" s="13">
        <f t="shared" si="30"/>
        <v>28.0025465128929</v>
      </c>
      <c r="R156" s="13">
        <f t="shared" si="31"/>
        <v>34.6260837972117</v>
      </c>
      <c r="S156" s="13">
        <f t="shared" si="32"/>
        <v>24.2771263651048</v>
      </c>
    </row>
    <row r="157" spans="2:19">
      <c r="B157" s="2">
        <v>43167</v>
      </c>
      <c r="C157" s="3">
        <v>70</v>
      </c>
      <c r="D157" s="3">
        <v>71</v>
      </c>
      <c r="E157" s="3">
        <v>69.7</v>
      </c>
      <c r="F157" s="4">
        <v>70.8</v>
      </c>
      <c r="H157" s="13">
        <f t="shared" si="22"/>
        <v>1.59999999999999</v>
      </c>
      <c r="I157" s="13">
        <f t="shared" si="23"/>
        <v>3.55685300625314</v>
      </c>
      <c r="J157" s="13">
        <f t="shared" si="24"/>
        <v>0</v>
      </c>
      <c r="K157" s="13">
        <f t="shared" si="25"/>
        <v>0</v>
      </c>
      <c r="L157" s="13">
        <f t="shared" si="26"/>
        <v>0.371558455022973</v>
      </c>
      <c r="M157" s="13">
        <f t="shared" si="27"/>
        <v>1.01970387990525</v>
      </c>
      <c r="N157" s="13">
        <f t="shared" si="28"/>
        <v>46.5868591861013</v>
      </c>
      <c r="O157" s="13"/>
      <c r="P157" s="13">
        <f t="shared" si="29"/>
        <v>10.4462696200758</v>
      </c>
      <c r="Q157" s="13">
        <f t="shared" si="30"/>
        <v>28.6687101803914</v>
      </c>
      <c r="R157" s="13">
        <f t="shared" si="31"/>
        <v>34.2405286122779</v>
      </c>
      <c r="S157" s="13">
        <f t="shared" si="32"/>
        <v>23.3774777492629</v>
      </c>
    </row>
    <row r="158" spans="2:19">
      <c r="B158" s="2">
        <v>43166</v>
      </c>
      <c r="C158" s="3">
        <v>69.7</v>
      </c>
      <c r="D158" s="3">
        <v>71.2</v>
      </c>
      <c r="E158" s="3">
        <v>69.4</v>
      </c>
      <c r="F158" s="4">
        <v>69.4</v>
      </c>
      <c r="H158" s="13">
        <f t="shared" si="22"/>
        <v>1.8</v>
      </c>
      <c r="I158" s="13">
        <f t="shared" si="23"/>
        <v>3.7073801605803</v>
      </c>
      <c r="J158" s="13">
        <f t="shared" si="24"/>
        <v>0</v>
      </c>
      <c r="K158" s="13">
        <f t="shared" si="25"/>
        <v>0</v>
      </c>
      <c r="L158" s="13">
        <f t="shared" si="26"/>
        <v>0.400139874640125</v>
      </c>
      <c r="M158" s="13">
        <f t="shared" si="27"/>
        <v>1.09814263989796</v>
      </c>
      <c r="N158" s="13">
        <f t="shared" si="28"/>
        <v>46.5868591861013</v>
      </c>
      <c r="O158" s="13"/>
      <c r="P158" s="13">
        <f t="shared" si="29"/>
        <v>10.7930629530448</v>
      </c>
      <c r="Q158" s="13">
        <f t="shared" si="30"/>
        <v>29.6204487355857</v>
      </c>
      <c r="R158" s="13">
        <f t="shared" si="31"/>
        <v>33.2908108758299</v>
      </c>
      <c r="S158" s="13">
        <f t="shared" si="32"/>
        <v>22.6309164413274</v>
      </c>
    </row>
    <row r="159" spans="2:19">
      <c r="B159" s="2">
        <v>43165</v>
      </c>
      <c r="C159" s="3">
        <v>71.3</v>
      </c>
      <c r="D159" s="3">
        <v>71.6</v>
      </c>
      <c r="E159" s="3">
        <v>69.2</v>
      </c>
      <c r="F159" s="4">
        <v>70.3</v>
      </c>
      <c r="H159" s="13">
        <f t="shared" si="22"/>
        <v>2.39999999999999</v>
      </c>
      <c r="I159" s="13">
        <f t="shared" si="23"/>
        <v>3.85410171139417</v>
      </c>
      <c r="J159" s="13">
        <f t="shared" si="24"/>
        <v>0</v>
      </c>
      <c r="K159" s="13">
        <f t="shared" si="25"/>
        <v>0.5</v>
      </c>
      <c r="L159" s="13">
        <f t="shared" si="26"/>
        <v>0.430919864997058</v>
      </c>
      <c r="M159" s="13">
        <f t="shared" si="27"/>
        <v>1.18261515065934</v>
      </c>
      <c r="N159" s="13">
        <f t="shared" si="28"/>
        <v>46.5868591861013</v>
      </c>
      <c r="O159" s="13"/>
      <c r="P159" s="13">
        <f t="shared" si="29"/>
        <v>11.1808119573777</v>
      </c>
      <c r="Q159" s="13">
        <f t="shared" si="30"/>
        <v>30.684585909165</v>
      </c>
      <c r="R159" s="13">
        <f t="shared" si="31"/>
        <v>32.268037928886</v>
      </c>
      <c r="S159" s="13">
        <f t="shared" si="32"/>
        <v>21.8269273404736</v>
      </c>
    </row>
    <row r="160" spans="2:19">
      <c r="B160" s="2">
        <v>43164</v>
      </c>
      <c r="C160" s="3">
        <v>72.7</v>
      </c>
      <c r="D160" s="3">
        <v>72.8</v>
      </c>
      <c r="E160" s="3">
        <v>69.7</v>
      </c>
      <c r="F160" s="4">
        <v>70.7</v>
      </c>
      <c r="H160" s="13">
        <f t="shared" si="22"/>
        <v>3.09999999999999</v>
      </c>
      <c r="I160" s="13">
        <f t="shared" si="23"/>
        <v>3.96595568919373</v>
      </c>
      <c r="J160" s="13">
        <f t="shared" si="24"/>
        <v>0</v>
      </c>
      <c r="K160" s="13">
        <f t="shared" si="25"/>
        <v>1.5</v>
      </c>
      <c r="L160" s="13">
        <f t="shared" si="26"/>
        <v>0.464067546919909</v>
      </c>
      <c r="M160" s="13">
        <f t="shared" si="27"/>
        <v>1.23512400840237</v>
      </c>
      <c r="N160" s="13">
        <f t="shared" si="28"/>
        <v>45.3778421312963</v>
      </c>
      <c r="O160" s="13"/>
      <c r="P160" s="13">
        <f t="shared" si="29"/>
        <v>11.7012791692146</v>
      </c>
      <c r="Q160" s="13">
        <f t="shared" si="30"/>
        <v>31.1431620824152</v>
      </c>
      <c r="R160" s="13">
        <f t="shared" si="31"/>
        <v>31.1665901398694</v>
      </c>
      <c r="S160" s="13">
        <f t="shared" si="32"/>
        <v>21.0491476836036</v>
      </c>
    </row>
    <row r="161" spans="2:19">
      <c r="B161" s="2">
        <v>43161</v>
      </c>
      <c r="C161" s="3">
        <v>72</v>
      </c>
      <c r="D161" s="3">
        <v>73.9</v>
      </c>
      <c r="E161" s="3">
        <v>71.2</v>
      </c>
      <c r="F161" s="4">
        <v>72.1</v>
      </c>
      <c r="H161" s="13">
        <f t="shared" si="22"/>
        <v>2.7</v>
      </c>
      <c r="I161" s="13">
        <f t="shared" si="23"/>
        <v>4.03256766528555</v>
      </c>
      <c r="J161" s="13">
        <f t="shared" si="24"/>
        <v>1.5</v>
      </c>
      <c r="K161" s="13">
        <f t="shared" si="25"/>
        <v>0</v>
      </c>
      <c r="L161" s="13">
        <f t="shared" si="26"/>
        <v>0.499765050529132</v>
      </c>
      <c r="M161" s="13">
        <f t="shared" si="27"/>
        <v>1.21474893212563</v>
      </c>
      <c r="N161" s="13">
        <f t="shared" si="28"/>
        <v>41.7018402200146</v>
      </c>
      <c r="O161" s="13"/>
      <c r="P161" s="13">
        <f t="shared" si="29"/>
        <v>12.3932216892818</v>
      </c>
      <c r="Q161" s="13">
        <f t="shared" si="30"/>
        <v>30.1234606075633</v>
      </c>
      <c r="R161" s="13">
        <f t="shared" si="31"/>
        <v>30.0734169097597</v>
      </c>
      <c r="S161" s="13">
        <f t="shared" si="32"/>
        <v>20.7747237618713</v>
      </c>
    </row>
    <row r="162" spans="2:19">
      <c r="B162" s="2">
        <v>43160</v>
      </c>
      <c r="C162" s="3">
        <v>70.8</v>
      </c>
      <c r="D162" s="3">
        <v>72.4</v>
      </c>
      <c r="E162" s="3">
        <v>69.6</v>
      </c>
      <c r="F162" s="4">
        <v>72</v>
      </c>
      <c r="H162" s="13">
        <f t="shared" si="22"/>
        <v>2.80000000000001</v>
      </c>
      <c r="I162" s="13">
        <f t="shared" si="23"/>
        <v>4.13507287030752</v>
      </c>
      <c r="J162" s="13">
        <f t="shared" si="24"/>
        <v>0</v>
      </c>
      <c r="K162" s="13">
        <f t="shared" si="25"/>
        <v>1.30000000000001</v>
      </c>
      <c r="L162" s="13">
        <f t="shared" si="26"/>
        <v>0.422823900569835</v>
      </c>
      <c r="M162" s="13">
        <f t="shared" si="27"/>
        <v>1.30819115767375</v>
      </c>
      <c r="N162" s="13">
        <f t="shared" si="28"/>
        <v>51.1472879965745</v>
      </c>
      <c r="O162" s="13"/>
      <c r="P162" s="13">
        <f t="shared" si="29"/>
        <v>10.2253071186721</v>
      </c>
      <c r="Q162" s="13">
        <f t="shared" si="30"/>
        <v>31.6364716826978</v>
      </c>
      <c r="R162" s="13">
        <f t="shared" si="31"/>
        <v>29.1789228089708</v>
      </c>
      <c r="S162" s="13">
        <f t="shared" si="32"/>
        <v>20.58774344741</v>
      </c>
    </row>
    <row r="163" spans="2:19">
      <c r="B163" s="2">
        <v>43158</v>
      </c>
      <c r="C163" s="3">
        <v>72</v>
      </c>
      <c r="D163" s="3">
        <v>72.5</v>
      </c>
      <c r="E163" s="3">
        <v>70.9</v>
      </c>
      <c r="F163" s="4">
        <v>71.1</v>
      </c>
      <c r="H163" s="13">
        <f t="shared" si="22"/>
        <v>1.59999999999999</v>
      </c>
      <c r="I163" s="13">
        <f t="shared" si="23"/>
        <v>4.23777078340809</v>
      </c>
      <c r="J163" s="13">
        <f t="shared" si="24"/>
        <v>0</v>
      </c>
      <c r="K163" s="13">
        <f t="shared" si="25"/>
        <v>0.299999999999997</v>
      </c>
      <c r="L163" s="13">
        <f t="shared" si="26"/>
        <v>0.455348815998284</v>
      </c>
      <c r="M163" s="13">
        <f t="shared" si="27"/>
        <v>1.30882124672558</v>
      </c>
      <c r="N163" s="13">
        <f t="shared" si="28"/>
        <v>48.3781268462034</v>
      </c>
      <c r="O163" s="13"/>
      <c r="P163" s="13">
        <f t="shared" si="29"/>
        <v>10.7450081486494</v>
      </c>
      <c r="Q163" s="13">
        <f t="shared" si="30"/>
        <v>30.8846635086998</v>
      </c>
      <c r="R163" s="13">
        <f t="shared" si="31"/>
        <v>27.4890485637706</v>
      </c>
      <c r="S163" s="13">
        <f t="shared" si="32"/>
        <v>19.8962738528206</v>
      </c>
    </row>
    <row r="164" spans="2:19">
      <c r="B164" s="2">
        <v>43157</v>
      </c>
      <c r="C164" s="3">
        <v>72.3</v>
      </c>
      <c r="D164" s="3">
        <v>73.5</v>
      </c>
      <c r="E164" s="3">
        <v>71.2</v>
      </c>
      <c r="F164" s="4">
        <v>71.3</v>
      </c>
      <c r="H164" s="13">
        <f t="shared" si="22"/>
        <v>2.3</v>
      </c>
      <c r="I164" s="13">
        <f t="shared" si="23"/>
        <v>4.44067622828564</v>
      </c>
      <c r="J164" s="13">
        <f t="shared" si="24"/>
        <v>0</v>
      </c>
      <c r="K164" s="13">
        <f t="shared" si="25"/>
        <v>0</v>
      </c>
      <c r="L164" s="13">
        <f t="shared" si="26"/>
        <v>0.490375647998152</v>
      </c>
      <c r="M164" s="13">
        <f t="shared" si="27"/>
        <v>1.38642288108909</v>
      </c>
      <c r="N164" s="13">
        <f t="shared" si="28"/>
        <v>47.7433895649268</v>
      </c>
      <c r="O164" s="13"/>
      <c r="P164" s="13">
        <f t="shared" si="29"/>
        <v>11.0428147153495</v>
      </c>
      <c r="Q164" s="13">
        <f t="shared" si="30"/>
        <v>31.2209854944621</v>
      </c>
      <c r="R164" s="13">
        <f t="shared" si="31"/>
        <v>25.8821963881988</v>
      </c>
      <c r="S164" s="13">
        <f t="shared" si="32"/>
        <v>19.4346312529049</v>
      </c>
    </row>
    <row r="165" spans="2:19">
      <c r="B165" s="2">
        <v>43154</v>
      </c>
      <c r="C165" s="3">
        <v>72</v>
      </c>
      <c r="D165" s="3">
        <v>73.8</v>
      </c>
      <c r="E165" s="3">
        <v>71</v>
      </c>
      <c r="F165" s="4">
        <v>72.3</v>
      </c>
      <c r="H165" s="13">
        <f t="shared" si="22"/>
        <v>2.8</v>
      </c>
      <c r="I165" s="13">
        <f t="shared" si="23"/>
        <v>4.60534363046146</v>
      </c>
      <c r="J165" s="13">
        <f t="shared" si="24"/>
        <v>1.09999999999999</v>
      </c>
      <c r="K165" s="13">
        <f t="shared" si="25"/>
        <v>0</v>
      </c>
      <c r="L165" s="13">
        <f t="shared" si="26"/>
        <v>0.528096851690317</v>
      </c>
      <c r="M165" s="13">
        <f t="shared" si="27"/>
        <v>1.49307079501902</v>
      </c>
      <c r="N165" s="13">
        <f t="shared" si="28"/>
        <v>47.7433895649268</v>
      </c>
      <c r="O165" s="13"/>
      <c r="P165" s="13">
        <f t="shared" si="29"/>
        <v>11.4670455467707</v>
      </c>
      <c r="Q165" s="13">
        <f t="shared" si="30"/>
        <v>32.420399319245</v>
      </c>
      <c r="R165" s="13">
        <f t="shared" si="31"/>
        <v>24.2005661438351</v>
      </c>
      <c r="S165" s="13">
        <f t="shared" si="32"/>
        <v>18.7297189348176</v>
      </c>
    </row>
    <row r="166" spans="2:19">
      <c r="B166" s="2">
        <v>43153</v>
      </c>
      <c r="C166" s="3">
        <v>69</v>
      </c>
      <c r="D166" s="3">
        <v>72.7</v>
      </c>
      <c r="E166" s="3">
        <v>68.2</v>
      </c>
      <c r="F166" s="4">
        <v>71.3</v>
      </c>
      <c r="H166" s="13">
        <f t="shared" si="22"/>
        <v>4.5</v>
      </c>
      <c r="I166" s="13">
        <f t="shared" si="23"/>
        <v>4.74421621742003</v>
      </c>
      <c r="J166" s="13">
        <f t="shared" si="24"/>
        <v>0</v>
      </c>
      <c r="K166" s="13">
        <f t="shared" si="25"/>
        <v>2.59999999999999</v>
      </c>
      <c r="L166" s="13">
        <f t="shared" si="26"/>
        <v>0.484104301820342</v>
      </c>
      <c r="M166" s="13">
        <f t="shared" si="27"/>
        <v>1.60792239463586</v>
      </c>
      <c r="N166" s="13">
        <f t="shared" si="28"/>
        <v>53.7191085906894</v>
      </c>
      <c r="O166" s="13"/>
      <c r="P166" s="13">
        <f t="shared" si="29"/>
        <v>10.2040944095841</v>
      </c>
      <c r="Q166" s="13">
        <f t="shared" si="30"/>
        <v>33.8922663080115</v>
      </c>
      <c r="R166" s="13">
        <f t="shared" si="31"/>
        <v>22.3895797268281</v>
      </c>
      <c r="S166" s="13">
        <f t="shared" si="32"/>
        <v>17.9705825922621</v>
      </c>
    </row>
    <row r="167" spans="2:19">
      <c r="B167" s="2">
        <v>43152</v>
      </c>
      <c r="C167" s="3">
        <v>77</v>
      </c>
      <c r="D167" s="3">
        <v>77.1</v>
      </c>
      <c r="E167" s="3">
        <v>70.8</v>
      </c>
      <c r="F167" s="4">
        <v>71.1</v>
      </c>
      <c r="H167" s="13">
        <f t="shared" si="22"/>
        <v>6.3</v>
      </c>
      <c r="I167" s="13">
        <f t="shared" si="23"/>
        <v>4.7630020802985</v>
      </c>
      <c r="J167" s="13">
        <f t="shared" si="24"/>
        <v>0</v>
      </c>
      <c r="K167" s="13">
        <f t="shared" si="25"/>
        <v>4.10000000000001</v>
      </c>
      <c r="L167" s="13">
        <f t="shared" si="26"/>
        <v>0.521343094268061</v>
      </c>
      <c r="M167" s="13">
        <f t="shared" si="27"/>
        <v>1.53160873268478</v>
      </c>
      <c r="N167" s="13">
        <f t="shared" si="28"/>
        <v>49.2103918442274</v>
      </c>
      <c r="O167" s="13"/>
      <c r="P167" s="13">
        <f t="shared" si="29"/>
        <v>10.9456826908501</v>
      </c>
      <c r="Q167" s="13">
        <f t="shared" si="30"/>
        <v>32.1563733725851</v>
      </c>
      <c r="R167" s="13">
        <f t="shared" si="31"/>
        <v>19.9796159680695</v>
      </c>
      <c r="S167" s="13">
        <f t="shared" si="32"/>
        <v>16.7555556855292</v>
      </c>
    </row>
    <row r="168" spans="2:19">
      <c r="B168" s="2">
        <v>43143</v>
      </c>
      <c r="C168" s="3">
        <v>79.9</v>
      </c>
      <c r="D168" s="3">
        <v>81.5</v>
      </c>
      <c r="E168" s="3">
        <v>74.9</v>
      </c>
      <c r="F168" s="4">
        <v>74.9</v>
      </c>
      <c r="H168" s="13">
        <f t="shared" si="22"/>
        <v>6.59999999999999</v>
      </c>
      <c r="I168" s="13">
        <f t="shared" si="23"/>
        <v>4.64477147109069</v>
      </c>
      <c r="J168" s="13">
        <f t="shared" si="24"/>
        <v>0.299999999999997</v>
      </c>
      <c r="K168" s="13">
        <f t="shared" si="25"/>
        <v>0</v>
      </c>
      <c r="L168" s="13">
        <f t="shared" si="26"/>
        <v>0.561446409211757</v>
      </c>
      <c r="M168" s="13">
        <f t="shared" si="27"/>
        <v>1.33404017366053</v>
      </c>
      <c r="N168" s="13">
        <f t="shared" si="28"/>
        <v>40.75965355967</v>
      </c>
      <c r="O168" s="13"/>
      <c r="P168" s="13">
        <f t="shared" si="29"/>
        <v>12.0877079250557</v>
      </c>
      <c r="Q168" s="13">
        <f t="shared" si="30"/>
        <v>28.7213306825464</v>
      </c>
      <c r="R168" s="13">
        <f t="shared" si="31"/>
        <v>17.7310947468266</v>
      </c>
      <c r="S168" s="13">
        <f t="shared" si="32"/>
        <v>16.0061567387613</v>
      </c>
    </row>
    <row r="169" spans="2:19">
      <c r="B169" s="2">
        <v>43140</v>
      </c>
      <c r="C169" s="3">
        <v>74</v>
      </c>
      <c r="D169" s="3">
        <v>81.2</v>
      </c>
      <c r="E169" s="3">
        <v>73.8</v>
      </c>
      <c r="F169" s="4">
        <v>80.7</v>
      </c>
      <c r="H169" s="13">
        <f t="shared" si="22"/>
        <v>7.40000000000001</v>
      </c>
      <c r="I169" s="13">
        <f t="shared" si="23"/>
        <v>4.4943692765592</v>
      </c>
      <c r="J169" s="13">
        <f t="shared" si="24"/>
        <v>0</v>
      </c>
      <c r="K169" s="13">
        <f t="shared" si="25"/>
        <v>4.2</v>
      </c>
      <c r="L169" s="13">
        <f t="shared" si="26"/>
        <v>0.581557671458816</v>
      </c>
      <c r="M169" s="13">
        <f t="shared" si="27"/>
        <v>1.43665864855749</v>
      </c>
      <c r="N169" s="13">
        <f t="shared" si="28"/>
        <v>42.3691439127678</v>
      </c>
      <c r="O169" s="13"/>
      <c r="P169" s="13">
        <f t="shared" si="29"/>
        <v>12.9396948864879</v>
      </c>
      <c r="Q169" s="13">
        <f t="shared" si="30"/>
        <v>31.9657455841584</v>
      </c>
      <c r="R169" s="13">
        <f t="shared" si="31"/>
        <v>15.9596671458386</v>
      </c>
      <c r="S169" s="13">
        <f t="shared" si="32"/>
        <v>15.6302729466048</v>
      </c>
    </row>
    <row r="170" spans="2:19">
      <c r="B170" s="2">
        <v>43139</v>
      </c>
      <c r="C170" s="3">
        <v>82.7</v>
      </c>
      <c r="D170" s="3">
        <v>82.9</v>
      </c>
      <c r="E170" s="3">
        <v>78</v>
      </c>
      <c r="F170" s="4">
        <v>79.8</v>
      </c>
      <c r="H170" s="13">
        <f t="shared" si="22"/>
        <v>4.90000000000001</v>
      </c>
      <c r="I170" s="13">
        <f t="shared" si="23"/>
        <v>4.27085922090991</v>
      </c>
      <c r="J170" s="13">
        <f t="shared" si="24"/>
        <v>0</v>
      </c>
      <c r="K170" s="13">
        <f t="shared" si="25"/>
        <v>4.09999999999999</v>
      </c>
      <c r="L170" s="13">
        <f t="shared" si="26"/>
        <v>0.626292876955648</v>
      </c>
      <c r="M170" s="13">
        <f t="shared" si="27"/>
        <v>1.22409392921576</v>
      </c>
      <c r="N170" s="13">
        <f t="shared" si="28"/>
        <v>32.3068155407468</v>
      </c>
      <c r="O170" s="13"/>
      <c r="P170" s="13">
        <f t="shared" si="29"/>
        <v>14.6643296948153</v>
      </c>
      <c r="Q170" s="13">
        <f t="shared" si="30"/>
        <v>28.6615377819681</v>
      </c>
      <c r="R170" s="13">
        <f t="shared" si="31"/>
        <v>13.9281689329979</v>
      </c>
      <c r="S170" s="13">
        <f t="shared" si="32"/>
        <v>15.1375282744899</v>
      </c>
    </row>
    <row r="171" spans="2:19">
      <c r="B171" s="2">
        <v>43138</v>
      </c>
      <c r="C171" s="3">
        <v>85</v>
      </c>
      <c r="D171" s="3">
        <v>85.1</v>
      </c>
      <c r="E171" s="3">
        <v>82.1</v>
      </c>
      <c r="F171" s="4">
        <v>82.1</v>
      </c>
      <c r="H171" s="13">
        <f t="shared" si="22"/>
        <v>3</v>
      </c>
      <c r="I171" s="13">
        <f t="shared" si="23"/>
        <v>4.22246377636452</v>
      </c>
      <c r="J171" s="13">
        <f t="shared" si="24"/>
        <v>0</v>
      </c>
      <c r="K171" s="13">
        <f t="shared" si="25"/>
        <v>0</v>
      </c>
      <c r="L171" s="13">
        <f t="shared" si="26"/>
        <v>0.674469252106082</v>
      </c>
      <c r="M171" s="13">
        <f t="shared" si="27"/>
        <v>1.00287038530928</v>
      </c>
      <c r="N171" s="13">
        <f t="shared" si="28"/>
        <v>19.5786903187501</v>
      </c>
      <c r="O171" s="13"/>
      <c r="P171" s="13">
        <f t="shared" si="29"/>
        <v>15.9733579215401</v>
      </c>
      <c r="Q171" s="13">
        <f t="shared" si="30"/>
        <v>23.7508345464775</v>
      </c>
      <c r="R171" s="13">
        <f t="shared" si="31"/>
        <v>12.514426886248</v>
      </c>
      <c r="S171" s="13">
        <f t="shared" si="32"/>
        <v>14.9938927957515</v>
      </c>
    </row>
    <row r="172" spans="2:19">
      <c r="B172" s="2">
        <v>43137</v>
      </c>
      <c r="C172" s="3">
        <v>82.9</v>
      </c>
      <c r="D172" s="3">
        <v>85.3</v>
      </c>
      <c r="E172" s="3">
        <v>78.7</v>
      </c>
      <c r="F172" s="4">
        <v>82.6</v>
      </c>
      <c r="H172" s="13">
        <f t="shared" si="22"/>
        <v>7.7</v>
      </c>
      <c r="I172" s="13">
        <f t="shared" si="23"/>
        <v>4.31649945146948</v>
      </c>
      <c r="J172" s="13">
        <f t="shared" si="24"/>
        <v>0</v>
      </c>
      <c r="K172" s="13">
        <f t="shared" si="25"/>
        <v>0.700000000000003</v>
      </c>
      <c r="L172" s="13">
        <f t="shared" si="26"/>
        <v>0.726351502268089</v>
      </c>
      <c r="M172" s="13">
        <f t="shared" si="27"/>
        <v>1.0800142611023</v>
      </c>
      <c r="N172" s="13">
        <f t="shared" si="28"/>
        <v>19.5786903187501</v>
      </c>
      <c r="O172" s="13"/>
      <c r="P172" s="13">
        <f t="shared" si="29"/>
        <v>16.8273275702795</v>
      </c>
      <c r="Q172" s="13">
        <f t="shared" si="30"/>
        <v>25.0206046182777</v>
      </c>
      <c r="R172" s="13">
        <f t="shared" si="31"/>
        <v>11.9710220068248</v>
      </c>
      <c r="S172" s="13">
        <f t="shared" si="32"/>
        <v>15.3003408893993</v>
      </c>
    </row>
    <row r="173" spans="2:19">
      <c r="B173" s="2">
        <v>43136</v>
      </c>
      <c r="C173" s="3">
        <v>79.4</v>
      </c>
      <c r="D173" s="3">
        <v>86.4</v>
      </c>
      <c r="E173" s="3">
        <v>79.4</v>
      </c>
      <c r="F173" s="4">
        <v>86.4</v>
      </c>
      <c r="H173" s="13">
        <f t="shared" si="22"/>
        <v>7</v>
      </c>
      <c r="I173" s="13">
        <f t="shared" si="23"/>
        <v>4.05623017850559</v>
      </c>
      <c r="J173" s="13">
        <f t="shared" si="24"/>
        <v>0</v>
      </c>
      <c r="K173" s="13">
        <f t="shared" si="25"/>
        <v>3.69999999999999</v>
      </c>
      <c r="L173" s="13">
        <f t="shared" si="26"/>
        <v>0.782224694750249</v>
      </c>
      <c r="M173" s="13">
        <f t="shared" si="27"/>
        <v>1.10924612734094</v>
      </c>
      <c r="N173" s="13">
        <f t="shared" si="28"/>
        <v>17.2892665734669</v>
      </c>
      <c r="O173" s="13"/>
      <c r="P173" s="13">
        <f t="shared" si="29"/>
        <v>19.2845243077019</v>
      </c>
      <c r="Q173" s="13">
        <f t="shared" si="30"/>
        <v>27.3467253712316</v>
      </c>
      <c r="R173" s="13">
        <f t="shared" si="31"/>
        <v>11.3858167520613</v>
      </c>
      <c r="S173" s="13">
        <f t="shared" si="32"/>
        <v>15.0918502669521</v>
      </c>
    </row>
    <row r="174" spans="2:19">
      <c r="B174" s="2">
        <v>43133</v>
      </c>
      <c r="C174" s="3">
        <v>84</v>
      </c>
      <c r="D174" s="3">
        <v>85</v>
      </c>
      <c r="E174" s="3">
        <v>83.1</v>
      </c>
      <c r="F174" s="3">
        <v>83.5</v>
      </c>
      <c r="H174" s="13">
        <f t="shared" si="22"/>
        <v>1.90000000000001</v>
      </c>
      <c r="I174" s="13">
        <f t="shared" si="23"/>
        <v>3.82978634608295</v>
      </c>
      <c r="J174" s="13">
        <f t="shared" si="24"/>
        <v>0.200000000000003</v>
      </c>
      <c r="K174" s="13">
        <f t="shared" si="25"/>
        <v>0</v>
      </c>
      <c r="L174" s="13">
        <f t="shared" si="26"/>
        <v>0.842395825115653</v>
      </c>
      <c r="M174" s="13">
        <f t="shared" si="27"/>
        <v>0.909957367905631</v>
      </c>
      <c r="N174" s="13">
        <f t="shared" si="28"/>
        <v>3.85547520094923</v>
      </c>
      <c r="O174" s="13"/>
      <c r="P174" s="13">
        <f t="shared" si="29"/>
        <v>21.9958960890141</v>
      </c>
      <c r="Q174" s="13">
        <f t="shared" si="30"/>
        <v>23.7600034486603</v>
      </c>
      <c r="R174" s="13">
        <f t="shared" si="31"/>
        <v>10.9317052273378</v>
      </c>
      <c r="S174" s="13">
        <f t="shared" si="32"/>
        <v>14.9153672190568</v>
      </c>
    </row>
    <row r="175" spans="2:19">
      <c r="B175" s="2">
        <v>43132</v>
      </c>
      <c r="C175" s="3">
        <v>83.3</v>
      </c>
      <c r="D175" s="3">
        <v>84.8</v>
      </c>
      <c r="E175" s="3">
        <v>82.8</v>
      </c>
      <c r="F175" s="4">
        <v>83.5</v>
      </c>
      <c r="H175" s="13">
        <f t="shared" si="22"/>
        <v>2</v>
      </c>
      <c r="I175" s="13">
        <f t="shared" si="23"/>
        <v>3.97823144962779</v>
      </c>
      <c r="J175" s="13">
        <f t="shared" si="24"/>
        <v>0.799999999999997</v>
      </c>
      <c r="K175" s="13">
        <f t="shared" si="25"/>
        <v>0</v>
      </c>
      <c r="L175" s="13">
        <f t="shared" si="26"/>
        <v>0.891810888586088</v>
      </c>
      <c r="M175" s="13">
        <f t="shared" si="27"/>
        <v>0.979954088513756</v>
      </c>
      <c r="N175" s="13">
        <f t="shared" si="28"/>
        <v>4.70909547972414</v>
      </c>
      <c r="O175" s="13"/>
      <c r="P175" s="13">
        <f t="shared" si="29"/>
        <v>22.417270082904</v>
      </c>
      <c r="Q175" s="13">
        <f t="shared" si="30"/>
        <v>24.6329078868813</v>
      </c>
      <c r="R175" s="13">
        <f t="shared" si="31"/>
        <v>11.476030613983</v>
      </c>
      <c r="S175" s="13">
        <f t="shared" si="32"/>
        <v>15.4277839740427</v>
      </c>
    </row>
    <row r="176" spans="2:19">
      <c r="B176" s="2">
        <v>43131</v>
      </c>
      <c r="C176" s="3">
        <v>81.8</v>
      </c>
      <c r="D176" s="3">
        <v>84</v>
      </c>
      <c r="E176" s="3">
        <v>81.6</v>
      </c>
      <c r="F176" s="4">
        <v>83.1</v>
      </c>
      <c r="H176" s="13">
        <f t="shared" si="22"/>
        <v>2.40000000000001</v>
      </c>
      <c r="I176" s="13">
        <f t="shared" si="23"/>
        <v>4.13040309959916</v>
      </c>
      <c r="J176" s="13">
        <f t="shared" si="24"/>
        <v>0</v>
      </c>
      <c r="K176" s="13">
        <f t="shared" si="25"/>
        <v>1.30000000000001</v>
      </c>
      <c r="L176" s="13">
        <f t="shared" si="26"/>
        <v>0.898873264631172</v>
      </c>
      <c r="M176" s="13">
        <f t="shared" si="27"/>
        <v>1.05533517224558</v>
      </c>
      <c r="N176" s="13">
        <f t="shared" si="28"/>
        <v>8.00640835756863</v>
      </c>
      <c r="O176" s="13"/>
      <c r="P176" s="13">
        <f t="shared" si="29"/>
        <v>21.7623617587931</v>
      </c>
      <c r="Q176" s="13">
        <f t="shared" si="30"/>
        <v>25.5504159472474</v>
      </c>
      <c r="R176" s="13">
        <f t="shared" si="31"/>
        <v>11.9965640858491</v>
      </c>
      <c r="S176" s="13">
        <f t="shared" si="32"/>
        <v>15.91116664005</v>
      </c>
    </row>
    <row r="177" spans="2:19">
      <c r="B177" s="2">
        <v>43130</v>
      </c>
      <c r="C177" s="3">
        <v>87.1</v>
      </c>
      <c r="D177" s="3">
        <v>87.8</v>
      </c>
      <c r="E177" s="3">
        <v>82.9</v>
      </c>
      <c r="F177" s="4">
        <v>83.5</v>
      </c>
      <c r="H177" s="13">
        <f t="shared" si="22"/>
        <v>4.89999999999999</v>
      </c>
      <c r="I177" s="13">
        <f t="shared" si="23"/>
        <v>4.26351103033755</v>
      </c>
      <c r="J177" s="13">
        <f t="shared" si="24"/>
        <v>0</v>
      </c>
      <c r="K177" s="13">
        <f t="shared" si="25"/>
        <v>3.3</v>
      </c>
      <c r="L177" s="13">
        <f t="shared" si="26"/>
        <v>0.968017361910493</v>
      </c>
      <c r="M177" s="13">
        <f t="shared" si="27"/>
        <v>1.03651480087986</v>
      </c>
      <c r="N177" s="13">
        <f t="shared" si="28"/>
        <v>3.41712845724639</v>
      </c>
      <c r="O177" s="13"/>
      <c r="P177" s="13">
        <f t="shared" si="29"/>
        <v>22.7046993668468</v>
      </c>
      <c r="Q177" s="13">
        <f t="shared" si="30"/>
        <v>24.3112963354476</v>
      </c>
      <c r="R177" s="13">
        <f t="shared" si="31"/>
        <v>12.3034991418707</v>
      </c>
      <c r="S177" s="13">
        <f t="shared" si="32"/>
        <v>16.3049128619869</v>
      </c>
    </row>
    <row r="178" spans="2:19">
      <c r="B178" s="2">
        <v>43129</v>
      </c>
      <c r="C178" s="3">
        <v>87.5</v>
      </c>
      <c r="D178" s="3">
        <v>88</v>
      </c>
      <c r="E178" s="3">
        <v>86.2</v>
      </c>
      <c r="F178" s="4">
        <v>87.7</v>
      </c>
      <c r="H178" s="13">
        <f t="shared" si="22"/>
        <v>1.8</v>
      </c>
      <c r="I178" s="13">
        <f t="shared" si="23"/>
        <v>4.21455034036352</v>
      </c>
      <c r="J178" s="13">
        <f t="shared" si="24"/>
        <v>0</v>
      </c>
      <c r="K178" s="13">
        <f t="shared" si="25"/>
        <v>0</v>
      </c>
      <c r="L178" s="13">
        <f t="shared" si="26"/>
        <v>1.04248023590361</v>
      </c>
      <c r="M178" s="13">
        <f t="shared" si="27"/>
        <v>0.862400554793694</v>
      </c>
      <c r="N178" s="13">
        <f t="shared" si="28"/>
        <v>9.45359321115279</v>
      </c>
      <c r="O178" s="13"/>
      <c r="P178" s="13">
        <f t="shared" si="29"/>
        <v>24.7352659646649</v>
      </c>
      <c r="Q178" s="13">
        <f t="shared" si="30"/>
        <v>20.4624570866867</v>
      </c>
      <c r="R178" s="13">
        <f t="shared" si="31"/>
        <v>12.987066117611</v>
      </c>
      <c r="S178" s="13">
        <f t="shared" si="32"/>
        <v>16.905458020239</v>
      </c>
    </row>
    <row r="179" spans="2:19">
      <c r="B179" s="2">
        <v>43126</v>
      </c>
      <c r="C179" s="3">
        <v>88</v>
      </c>
      <c r="D179" s="3">
        <v>88</v>
      </c>
      <c r="E179" s="3">
        <v>85.6</v>
      </c>
      <c r="F179" s="3">
        <v>86.7</v>
      </c>
      <c r="H179" s="13">
        <f t="shared" si="22"/>
        <v>2.40000000000001</v>
      </c>
      <c r="I179" s="13">
        <f t="shared" si="23"/>
        <v>4.40028498192994</v>
      </c>
      <c r="J179" s="13">
        <f t="shared" si="24"/>
        <v>0</v>
      </c>
      <c r="K179" s="13">
        <f t="shared" si="25"/>
        <v>1.10000000000001</v>
      </c>
      <c r="L179" s="13">
        <f t="shared" si="26"/>
        <v>1.12267102328081</v>
      </c>
      <c r="M179" s="13">
        <f t="shared" si="27"/>
        <v>0.928739059008594</v>
      </c>
      <c r="N179" s="13">
        <f t="shared" si="28"/>
        <v>9.45359321115278</v>
      </c>
      <c r="O179" s="13"/>
      <c r="P179" s="13">
        <f t="shared" si="29"/>
        <v>25.5135980485612</v>
      </c>
      <c r="Q179" s="13">
        <f t="shared" si="30"/>
        <v>21.1063388581085</v>
      </c>
      <c r="R179" s="13">
        <f t="shared" si="31"/>
        <v>13.2588717258001</v>
      </c>
      <c r="S179" s="13">
        <f t="shared" si="32"/>
        <v>17.7574012915815</v>
      </c>
    </row>
    <row r="180" spans="2:19">
      <c r="B180" s="2">
        <v>43125</v>
      </c>
      <c r="C180" s="3">
        <v>91.2</v>
      </c>
      <c r="D180" s="3">
        <v>92.3</v>
      </c>
      <c r="E180" s="3">
        <v>86.7</v>
      </c>
      <c r="F180" s="4">
        <v>86.7</v>
      </c>
      <c r="H180" s="13">
        <f t="shared" si="22"/>
        <v>5.59999999999999</v>
      </c>
      <c r="I180" s="13">
        <f t="shared" si="23"/>
        <v>4.55415305746302</v>
      </c>
      <c r="J180" s="13">
        <f t="shared" si="24"/>
        <v>3.09999999999999</v>
      </c>
      <c r="K180" s="13">
        <f t="shared" si="25"/>
        <v>0</v>
      </c>
      <c r="L180" s="13">
        <f t="shared" si="26"/>
        <v>1.20903033276395</v>
      </c>
      <c r="M180" s="13">
        <f t="shared" si="27"/>
        <v>0.915565140470792</v>
      </c>
      <c r="N180" s="13">
        <f t="shared" si="28"/>
        <v>13.8127561688884</v>
      </c>
      <c r="O180" s="13"/>
      <c r="P180" s="13">
        <f t="shared" si="29"/>
        <v>26.5478634009166</v>
      </c>
      <c r="Q180" s="13">
        <f t="shared" si="30"/>
        <v>20.1039606907904</v>
      </c>
      <c r="R180" s="13">
        <f t="shared" si="31"/>
        <v>13.5515854576961</v>
      </c>
      <c r="S180" s="13">
        <f t="shared" si="32"/>
        <v>17.9678438050296</v>
      </c>
    </row>
    <row r="181" spans="2:19">
      <c r="B181" s="2">
        <v>43124</v>
      </c>
      <c r="C181" s="3">
        <v>87.9</v>
      </c>
      <c r="D181" s="3">
        <v>89.2</v>
      </c>
      <c r="E181" s="3">
        <v>87.2</v>
      </c>
      <c r="F181" s="4">
        <v>89</v>
      </c>
      <c r="H181" s="13">
        <f t="shared" si="22"/>
        <v>2</v>
      </c>
      <c r="I181" s="13">
        <f t="shared" si="23"/>
        <v>4.47370329265248</v>
      </c>
      <c r="J181" s="13">
        <f t="shared" si="24"/>
        <v>0.799999999999997</v>
      </c>
      <c r="K181" s="13">
        <f t="shared" si="25"/>
        <v>0</v>
      </c>
      <c r="L181" s="13">
        <f t="shared" si="26"/>
        <v>1.06357112759194</v>
      </c>
      <c r="M181" s="13">
        <f t="shared" si="27"/>
        <v>0.985993228199315</v>
      </c>
      <c r="N181" s="13">
        <f t="shared" si="28"/>
        <v>3.78509214279728</v>
      </c>
      <c r="O181" s="13"/>
      <c r="P181" s="13">
        <f t="shared" si="29"/>
        <v>23.7738414467211</v>
      </c>
      <c r="Q181" s="13">
        <f t="shared" si="30"/>
        <v>22.039754621606</v>
      </c>
      <c r="R181" s="13">
        <f t="shared" si="31"/>
        <v>13.531495402989</v>
      </c>
      <c r="S181" s="13">
        <f t="shared" si="32"/>
        <v>18.0927047837115</v>
      </c>
    </row>
    <row r="182" spans="2:19">
      <c r="B182" s="2">
        <v>43123</v>
      </c>
      <c r="C182" s="3">
        <v>87</v>
      </c>
      <c r="D182" s="3">
        <v>88.4</v>
      </c>
      <c r="E182" s="3">
        <v>85.6</v>
      </c>
      <c r="F182" s="4">
        <v>87.3</v>
      </c>
      <c r="H182" s="13">
        <f t="shared" si="22"/>
        <v>2.80000000000001</v>
      </c>
      <c r="I182" s="13">
        <f t="shared" si="23"/>
        <v>4.66398816131805</v>
      </c>
      <c r="J182" s="13">
        <f t="shared" si="24"/>
        <v>0</v>
      </c>
      <c r="K182" s="13">
        <f t="shared" si="25"/>
        <v>0.200000000000003</v>
      </c>
      <c r="L182" s="13">
        <f t="shared" si="26"/>
        <v>1.0838458297144</v>
      </c>
      <c r="M182" s="13">
        <f t="shared" si="27"/>
        <v>1.06183886113772</v>
      </c>
      <c r="N182" s="13">
        <f t="shared" si="28"/>
        <v>1.02563851392058</v>
      </c>
      <c r="O182" s="13"/>
      <c r="P182" s="13">
        <f t="shared" si="29"/>
        <v>23.2386059360859</v>
      </c>
      <c r="Q182" s="13">
        <f t="shared" si="30"/>
        <v>22.7667572131582</v>
      </c>
      <c r="R182" s="13">
        <f t="shared" si="31"/>
        <v>14.281218730696</v>
      </c>
      <c r="S182" s="13">
        <f t="shared" si="32"/>
        <v>18.9219861453994</v>
      </c>
    </row>
    <row r="183" spans="2:19">
      <c r="B183" s="2">
        <v>43122</v>
      </c>
      <c r="C183" s="3">
        <v>87.5</v>
      </c>
      <c r="D183" s="3">
        <v>88.5</v>
      </c>
      <c r="E183" s="3">
        <v>85.8</v>
      </c>
      <c r="F183" s="3">
        <v>86.5</v>
      </c>
      <c r="H183" s="13">
        <f t="shared" si="22"/>
        <v>2.7</v>
      </c>
      <c r="I183" s="13">
        <f t="shared" si="23"/>
        <v>4.80737186603483</v>
      </c>
      <c r="J183" s="13">
        <f t="shared" si="24"/>
        <v>0</v>
      </c>
      <c r="K183" s="13">
        <f t="shared" si="25"/>
        <v>0</v>
      </c>
      <c r="L183" s="13">
        <f t="shared" si="26"/>
        <v>1.16721858584628</v>
      </c>
      <c r="M183" s="13">
        <f t="shared" si="27"/>
        <v>1.12813415814832</v>
      </c>
      <c r="N183" s="13">
        <f t="shared" si="28"/>
        <v>1.70276345543046</v>
      </c>
      <c r="O183" s="13"/>
      <c r="P183" s="13">
        <f t="shared" si="29"/>
        <v>24.2797648772075</v>
      </c>
      <c r="Q183" s="13">
        <f t="shared" si="30"/>
        <v>23.4667545924384</v>
      </c>
      <c r="R183" s="13">
        <f t="shared" si="31"/>
        <v>15.300878747371</v>
      </c>
      <c r="S183" s="13">
        <f t="shared" si="32"/>
        <v>19.7863206278134</v>
      </c>
    </row>
    <row r="184" spans="2:19">
      <c r="B184" s="2">
        <v>43119</v>
      </c>
      <c r="C184" s="3">
        <v>88</v>
      </c>
      <c r="D184" s="3">
        <v>88.6</v>
      </c>
      <c r="E184" s="3">
        <v>84.4</v>
      </c>
      <c r="F184" s="4">
        <v>86.5</v>
      </c>
      <c r="H184" s="13">
        <f t="shared" si="22"/>
        <v>4.19999999999999</v>
      </c>
      <c r="I184" s="13">
        <f t="shared" si="23"/>
        <v>4.96947739419135</v>
      </c>
      <c r="J184" s="13">
        <f t="shared" si="24"/>
        <v>1.39999999999999</v>
      </c>
      <c r="K184" s="13">
        <f t="shared" si="25"/>
        <v>0</v>
      </c>
      <c r="L184" s="13">
        <f t="shared" si="26"/>
        <v>1.25700463091138</v>
      </c>
      <c r="M184" s="13">
        <f t="shared" si="27"/>
        <v>1.21491370877511</v>
      </c>
      <c r="N184" s="13">
        <f t="shared" si="28"/>
        <v>1.70276345543046</v>
      </c>
      <c r="O184" s="13"/>
      <c r="P184" s="13">
        <f t="shared" si="29"/>
        <v>25.2945034498123</v>
      </c>
      <c r="Q184" s="13">
        <f t="shared" si="30"/>
        <v>24.4475145453963</v>
      </c>
      <c r="R184" s="13">
        <f t="shared" si="31"/>
        <v>16.3468876159818</v>
      </c>
      <c r="S184" s="13">
        <f t="shared" si="32"/>
        <v>20.9616487589549</v>
      </c>
    </row>
    <row r="185" spans="2:19">
      <c r="B185" s="2">
        <v>43118</v>
      </c>
      <c r="C185" s="3">
        <v>83</v>
      </c>
      <c r="D185" s="3">
        <v>87.2</v>
      </c>
      <c r="E185" s="3">
        <v>82.6</v>
      </c>
      <c r="F185" s="4">
        <v>85.3</v>
      </c>
      <c r="H185" s="13">
        <f t="shared" si="22"/>
        <v>5.40000000000001</v>
      </c>
      <c r="I185" s="13">
        <f t="shared" si="23"/>
        <v>5.0286679629753</v>
      </c>
      <c r="J185" s="13">
        <f t="shared" si="24"/>
        <v>4.3</v>
      </c>
      <c r="K185" s="13">
        <f t="shared" si="25"/>
        <v>0</v>
      </c>
      <c r="L185" s="13">
        <f t="shared" si="26"/>
        <v>1.24600498713533</v>
      </c>
      <c r="M185" s="13">
        <f t="shared" si="27"/>
        <v>1.30836860945012</v>
      </c>
      <c r="N185" s="13">
        <f t="shared" si="28"/>
        <v>2.44144483791076</v>
      </c>
      <c r="O185" s="13"/>
      <c r="P185" s="13">
        <f t="shared" si="29"/>
        <v>24.7780325984798</v>
      </c>
      <c r="Q185" s="13">
        <f t="shared" si="30"/>
        <v>26.0181944618988</v>
      </c>
      <c r="R185" s="13">
        <f t="shared" si="31"/>
        <v>17.473358705255</v>
      </c>
      <c r="S185" s="13">
        <f t="shared" si="32"/>
        <v>22.0353993930255</v>
      </c>
    </row>
    <row r="186" spans="2:19">
      <c r="B186" s="2">
        <v>43117</v>
      </c>
      <c r="C186" s="3">
        <v>82</v>
      </c>
      <c r="D186" s="3">
        <v>82.9</v>
      </c>
      <c r="E186" s="3">
        <v>81.5</v>
      </c>
      <c r="F186" s="4">
        <v>81.8</v>
      </c>
      <c r="H186" s="13">
        <f t="shared" si="22"/>
        <v>1.40000000000001</v>
      </c>
      <c r="I186" s="13">
        <f t="shared" si="23"/>
        <v>5.00010396012725</v>
      </c>
      <c r="J186" s="13">
        <f t="shared" si="24"/>
        <v>0.300000000000011</v>
      </c>
      <c r="K186" s="13">
        <f t="shared" si="25"/>
        <v>0</v>
      </c>
      <c r="L186" s="13">
        <f t="shared" si="26"/>
        <v>1.01108229383805</v>
      </c>
      <c r="M186" s="13">
        <f t="shared" si="27"/>
        <v>1.40901234863859</v>
      </c>
      <c r="N186" s="13">
        <f t="shared" si="28"/>
        <v>16.4427476436755</v>
      </c>
      <c r="O186" s="13"/>
      <c r="P186" s="13">
        <f t="shared" si="29"/>
        <v>20.221225436527</v>
      </c>
      <c r="Q186" s="13">
        <f t="shared" si="30"/>
        <v>28.1796610605419</v>
      </c>
      <c r="R186" s="13">
        <f t="shared" si="31"/>
        <v>18.6296597719738</v>
      </c>
      <c r="S186" s="13">
        <f t="shared" si="32"/>
        <v>23.0529987482659</v>
      </c>
    </row>
    <row r="187" spans="2:19">
      <c r="B187" s="2">
        <v>43116</v>
      </c>
      <c r="C187" s="3">
        <v>82.2</v>
      </c>
      <c r="D187" s="3">
        <v>82.6</v>
      </c>
      <c r="E187" s="3">
        <v>79.3</v>
      </c>
      <c r="F187" s="4">
        <v>81.9</v>
      </c>
      <c r="H187" s="13">
        <f t="shared" si="22"/>
        <v>3.5</v>
      </c>
      <c r="I187" s="13">
        <f t="shared" si="23"/>
        <v>5.27703503398319</v>
      </c>
      <c r="J187" s="13">
        <f t="shared" si="24"/>
        <v>0</v>
      </c>
      <c r="K187" s="13">
        <f t="shared" si="25"/>
        <v>2</v>
      </c>
      <c r="L187" s="13">
        <f t="shared" si="26"/>
        <v>1.06578093182559</v>
      </c>
      <c r="M187" s="13">
        <f t="shared" si="27"/>
        <v>1.51739791391848</v>
      </c>
      <c r="N187" s="13">
        <f t="shared" si="28"/>
        <v>17.4829932057147</v>
      </c>
      <c r="O187" s="13"/>
      <c r="P187" s="13">
        <f t="shared" si="29"/>
        <v>20.1965862451574</v>
      </c>
      <c r="Q187" s="13">
        <f t="shared" si="30"/>
        <v>28.7547439830644</v>
      </c>
      <c r="R187" s="13">
        <f t="shared" si="31"/>
        <v>18.7978837818429</v>
      </c>
      <c r="S187" s="13">
        <f t="shared" si="32"/>
        <v>23.2437770943759</v>
      </c>
    </row>
    <row r="188" spans="2:19">
      <c r="B188" s="2">
        <v>43115</v>
      </c>
      <c r="C188" s="3">
        <v>83.4</v>
      </c>
      <c r="D188" s="3">
        <v>83.8</v>
      </c>
      <c r="E188" s="3">
        <v>81.3</v>
      </c>
      <c r="F188" s="4">
        <v>82.8</v>
      </c>
      <c r="H188" s="13">
        <f t="shared" si="22"/>
        <v>2.5</v>
      </c>
      <c r="I188" s="13">
        <f t="shared" si="23"/>
        <v>5.41373003659728</v>
      </c>
      <c r="J188" s="13">
        <f t="shared" si="24"/>
        <v>0.299999999999997</v>
      </c>
      <c r="K188" s="13">
        <f t="shared" si="25"/>
        <v>0</v>
      </c>
      <c r="L188" s="13">
        <f t="shared" si="26"/>
        <v>1.14776408042756</v>
      </c>
      <c r="M188" s="13">
        <f t="shared" si="27"/>
        <v>1.4802746765276</v>
      </c>
      <c r="N188" s="13">
        <f t="shared" si="28"/>
        <v>12.6524236075303</v>
      </c>
      <c r="O188" s="13"/>
      <c r="P188" s="13">
        <f t="shared" si="29"/>
        <v>21.200984767777</v>
      </c>
      <c r="Q188" s="13">
        <f t="shared" si="30"/>
        <v>27.3429717869345</v>
      </c>
      <c r="R188" s="13">
        <f t="shared" si="31"/>
        <v>18.8990292107759</v>
      </c>
      <c r="S188" s="13">
        <f t="shared" si="32"/>
        <v>23.4092212531851</v>
      </c>
    </row>
    <row r="189" spans="2:19">
      <c r="B189" s="2">
        <v>43112</v>
      </c>
      <c r="C189" s="3">
        <v>82.5</v>
      </c>
      <c r="D189" s="3">
        <v>83.5</v>
      </c>
      <c r="E189" s="3">
        <v>81.5</v>
      </c>
      <c r="F189" s="4">
        <v>82.1</v>
      </c>
      <c r="H189" s="13">
        <f t="shared" si="22"/>
        <v>2</v>
      </c>
      <c r="I189" s="13">
        <f t="shared" si="23"/>
        <v>5.63786311633553</v>
      </c>
      <c r="J189" s="13">
        <f t="shared" si="24"/>
        <v>0</v>
      </c>
      <c r="K189" s="13">
        <f t="shared" si="25"/>
        <v>0</v>
      </c>
      <c r="L189" s="13">
        <f t="shared" si="26"/>
        <v>1.21297670199891</v>
      </c>
      <c r="M189" s="13">
        <f t="shared" si="27"/>
        <v>1.59414195933741</v>
      </c>
      <c r="N189" s="13">
        <f t="shared" si="28"/>
        <v>13.5785231521724</v>
      </c>
      <c r="O189" s="13"/>
      <c r="P189" s="13">
        <f t="shared" si="29"/>
        <v>21.5148306542659</v>
      </c>
      <c r="Q189" s="13">
        <f t="shared" si="30"/>
        <v>28.2756414344015</v>
      </c>
      <c r="R189" s="13">
        <f t="shared" si="31"/>
        <v>19.3795373341024</v>
      </c>
      <c r="S189" s="13">
        <f t="shared" si="32"/>
        <v>24.1610349161153</v>
      </c>
    </row>
    <row r="190" spans="2:19">
      <c r="B190" s="2">
        <v>43111</v>
      </c>
      <c r="C190" s="3">
        <v>84.2</v>
      </c>
      <c r="D190" s="3">
        <v>84.2</v>
      </c>
      <c r="E190" s="3">
        <v>80.9</v>
      </c>
      <c r="F190" s="4">
        <v>81.5</v>
      </c>
      <c r="H190" s="13">
        <f t="shared" si="22"/>
        <v>3.3</v>
      </c>
      <c r="I190" s="13">
        <f t="shared" si="23"/>
        <v>5.91769874066904</v>
      </c>
      <c r="J190" s="13">
        <f t="shared" si="24"/>
        <v>0</v>
      </c>
      <c r="K190" s="13">
        <f t="shared" si="25"/>
        <v>0</v>
      </c>
      <c r="L190" s="13">
        <f t="shared" si="26"/>
        <v>1.30628260215267</v>
      </c>
      <c r="M190" s="13">
        <f t="shared" si="27"/>
        <v>1.71676826390183</v>
      </c>
      <c r="N190" s="13">
        <f t="shared" si="28"/>
        <v>13.5785231521724</v>
      </c>
      <c r="O190" s="13"/>
      <c r="P190" s="13">
        <f t="shared" si="29"/>
        <v>22.0741653030648</v>
      </c>
      <c r="Q190" s="13">
        <f t="shared" si="30"/>
        <v>29.0107411535406</v>
      </c>
      <c r="R190" s="13">
        <f t="shared" si="31"/>
        <v>19.8257691942509</v>
      </c>
      <c r="S190" s="13">
        <f t="shared" si="32"/>
        <v>24.9350611860153</v>
      </c>
    </row>
    <row r="191" spans="2:19">
      <c r="B191" s="2">
        <v>43110</v>
      </c>
      <c r="C191" s="3">
        <v>87.2</v>
      </c>
      <c r="D191" s="3">
        <v>89</v>
      </c>
      <c r="E191" s="3">
        <v>79.5</v>
      </c>
      <c r="F191" s="4">
        <v>83</v>
      </c>
      <c r="H191" s="13">
        <f t="shared" si="22"/>
        <v>9.5</v>
      </c>
      <c r="I191" s="13">
        <f t="shared" si="23"/>
        <v>6.11906018225896</v>
      </c>
      <c r="J191" s="13">
        <f t="shared" si="24"/>
        <v>0</v>
      </c>
      <c r="K191" s="13">
        <f t="shared" si="25"/>
        <v>5.3</v>
      </c>
      <c r="L191" s="13">
        <f t="shared" si="26"/>
        <v>1.40676587924134</v>
      </c>
      <c r="M191" s="13">
        <f t="shared" si="27"/>
        <v>1.84882736112504</v>
      </c>
      <c r="N191" s="13">
        <f t="shared" si="28"/>
        <v>13.5785231521724</v>
      </c>
      <c r="O191" s="13"/>
      <c r="P191" s="13">
        <f t="shared" si="29"/>
        <v>22.9899010197674</v>
      </c>
      <c r="Q191" s="13">
        <f t="shared" si="30"/>
        <v>30.2142372530567</v>
      </c>
      <c r="R191" s="13">
        <f t="shared" si="31"/>
        <v>20.3063265821031</v>
      </c>
      <c r="S191" s="13">
        <f t="shared" si="32"/>
        <v>25.6821184546213</v>
      </c>
    </row>
    <row r="192" spans="2:19">
      <c r="B192" s="2">
        <v>43109</v>
      </c>
      <c r="C192" s="3">
        <v>94.5</v>
      </c>
      <c r="D192" s="3">
        <v>96.1</v>
      </c>
      <c r="E192" s="3">
        <v>84.8</v>
      </c>
      <c r="F192" s="4">
        <v>85</v>
      </c>
      <c r="H192" s="13">
        <f t="shared" si="22"/>
        <v>11.3</v>
      </c>
      <c r="I192" s="13">
        <f t="shared" si="23"/>
        <v>5.85898788858657</v>
      </c>
      <c r="J192" s="13">
        <f t="shared" si="24"/>
        <v>0</v>
      </c>
      <c r="K192" s="13">
        <f t="shared" si="25"/>
        <v>8.2</v>
      </c>
      <c r="L192" s="13">
        <f t="shared" si="26"/>
        <v>1.51497863918298</v>
      </c>
      <c r="M192" s="13">
        <f t="shared" si="27"/>
        <v>1.58335254275005</v>
      </c>
      <c r="N192" s="13">
        <f t="shared" si="28"/>
        <v>2.2067977744204</v>
      </c>
      <c r="O192" s="13"/>
      <c r="P192" s="13">
        <f t="shared" si="29"/>
        <v>25.8573437595627</v>
      </c>
      <c r="Q192" s="13">
        <f t="shared" si="30"/>
        <v>27.0243354800997</v>
      </c>
      <c r="R192" s="13">
        <f t="shared" si="31"/>
        <v>20.823849922867</v>
      </c>
      <c r="S192" s="13">
        <f t="shared" si="32"/>
        <v>26.3603292505653</v>
      </c>
    </row>
    <row r="193" spans="2:19">
      <c r="B193" s="2">
        <v>43108</v>
      </c>
      <c r="C193" s="3">
        <v>93.9</v>
      </c>
      <c r="D193" s="3">
        <v>96.7</v>
      </c>
      <c r="E193" s="3">
        <v>93</v>
      </c>
      <c r="F193" s="4">
        <v>94.2</v>
      </c>
      <c r="H193" s="13">
        <f t="shared" si="22"/>
        <v>3.7</v>
      </c>
      <c r="I193" s="13">
        <f t="shared" si="23"/>
        <v>5.44044849540093</v>
      </c>
      <c r="J193" s="13">
        <f t="shared" si="24"/>
        <v>0.799999999999997</v>
      </c>
      <c r="K193" s="13">
        <f t="shared" si="25"/>
        <v>0</v>
      </c>
      <c r="L193" s="13">
        <f t="shared" si="26"/>
        <v>1.63151545758167</v>
      </c>
      <c r="M193" s="13">
        <f t="shared" si="27"/>
        <v>1.07437966142313</v>
      </c>
      <c r="N193" s="13">
        <f t="shared" si="28"/>
        <v>20.5897040223587</v>
      </c>
      <c r="O193" s="13"/>
      <c r="P193" s="13">
        <f t="shared" si="29"/>
        <v>29.9886205881899</v>
      </c>
      <c r="Q193" s="13">
        <f t="shared" si="30"/>
        <v>19.7479980250039</v>
      </c>
      <c r="R193" s="13">
        <f t="shared" si="31"/>
        <v>22.2559308573629</v>
      </c>
      <c r="S193" s="13">
        <f t="shared" si="32"/>
        <v>27.5078986941683</v>
      </c>
    </row>
    <row r="194" spans="2:19">
      <c r="B194" s="2">
        <v>43105</v>
      </c>
      <c r="C194" s="3">
        <v>92.9</v>
      </c>
      <c r="D194" s="3">
        <v>95.9</v>
      </c>
      <c r="E194" s="3">
        <v>91.3</v>
      </c>
      <c r="F194" s="4">
        <v>93.9</v>
      </c>
      <c r="H194" s="13">
        <f t="shared" si="22"/>
        <v>4.60000000000001</v>
      </c>
      <c r="I194" s="13">
        <f t="shared" si="23"/>
        <v>5.5743291488933</v>
      </c>
      <c r="J194" s="13">
        <f t="shared" si="24"/>
        <v>3.60000000000001</v>
      </c>
      <c r="K194" s="13">
        <f t="shared" si="25"/>
        <v>0</v>
      </c>
      <c r="L194" s="13">
        <f t="shared" si="26"/>
        <v>1.69547818508795</v>
      </c>
      <c r="M194" s="13">
        <f t="shared" si="27"/>
        <v>1.15702425076337</v>
      </c>
      <c r="N194" s="13">
        <f t="shared" si="28"/>
        <v>18.8765459954421</v>
      </c>
      <c r="O194" s="13"/>
      <c r="P194" s="13">
        <f t="shared" si="29"/>
        <v>30.4158247530927</v>
      </c>
      <c r="Q194" s="13">
        <f t="shared" si="30"/>
        <v>20.7562958673346</v>
      </c>
      <c r="R194" s="13">
        <f t="shared" si="31"/>
        <v>22.3841021523632</v>
      </c>
      <c r="S194" s="13">
        <f t="shared" si="32"/>
        <v>27.9010784500163</v>
      </c>
    </row>
    <row r="195" spans="2:19">
      <c r="B195" s="2">
        <v>43104</v>
      </c>
      <c r="C195" s="3">
        <v>90.5</v>
      </c>
      <c r="D195" s="3">
        <v>92.3</v>
      </c>
      <c r="E195" s="3">
        <v>87.5</v>
      </c>
      <c r="F195" s="4">
        <v>92.3</v>
      </c>
      <c r="H195" s="13">
        <f t="shared" si="22"/>
        <v>4.8</v>
      </c>
      <c r="I195" s="13">
        <f t="shared" si="23"/>
        <v>5.64927754496202</v>
      </c>
      <c r="J195" s="13">
        <f t="shared" si="24"/>
        <v>0</v>
      </c>
      <c r="K195" s="13">
        <f t="shared" si="25"/>
        <v>1.2</v>
      </c>
      <c r="L195" s="13">
        <f t="shared" si="26"/>
        <v>1.54897650701779</v>
      </c>
      <c r="M195" s="13">
        <f t="shared" si="27"/>
        <v>1.24602611620671</v>
      </c>
      <c r="N195" s="13">
        <f t="shared" si="28"/>
        <v>10.8390020207417</v>
      </c>
      <c r="O195" s="13"/>
      <c r="P195" s="13">
        <f t="shared" si="29"/>
        <v>27.4190194177866</v>
      </c>
      <c r="Q195" s="13">
        <f t="shared" si="30"/>
        <v>22.0563798873345</v>
      </c>
      <c r="R195" s="13">
        <f t="shared" si="31"/>
        <v>22.6539141644341</v>
      </c>
      <c r="S195" s="13">
        <f t="shared" si="32"/>
        <v>28.4538999570473</v>
      </c>
    </row>
    <row r="196" spans="2:19">
      <c r="B196" s="2">
        <v>43103</v>
      </c>
      <c r="C196" s="3">
        <v>93.7</v>
      </c>
      <c r="D196" s="3">
        <v>95.8</v>
      </c>
      <c r="E196" s="3">
        <v>88.7</v>
      </c>
      <c r="F196" s="4">
        <v>89.7</v>
      </c>
      <c r="H196" s="13">
        <f t="shared" si="22"/>
        <v>7.09999999999999</v>
      </c>
      <c r="I196" s="13">
        <f t="shared" si="23"/>
        <v>5.71460658688217</v>
      </c>
      <c r="J196" s="13">
        <f t="shared" si="24"/>
        <v>3.09999999999999</v>
      </c>
      <c r="K196" s="13">
        <f t="shared" si="25"/>
        <v>0</v>
      </c>
      <c r="L196" s="13">
        <f t="shared" si="26"/>
        <v>1.66812854601916</v>
      </c>
      <c r="M196" s="13">
        <f t="shared" si="27"/>
        <v>1.24956658668414</v>
      </c>
      <c r="N196" s="13">
        <f t="shared" si="28"/>
        <v>14.3456372341139</v>
      </c>
      <c r="O196" s="13"/>
      <c r="P196" s="13">
        <f t="shared" si="29"/>
        <v>29.1906104236175</v>
      </c>
      <c r="Q196" s="13">
        <f t="shared" si="30"/>
        <v>21.8661874214143</v>
      </c>
      <c r="R196" s="13">
        <f t="shared" si="31"/>
        <v>23.5627535601027</v>
      </c>
      <c r="S196" s="13">
        <f t="shared" si="32"/>
        <v>29.6077029259794</v>
      </c>
    </row>
    <row r="197" spans="2:19">
      <c r="B197" s="2">
        <v>43102</v>
      </c>
      <c r="C197" s="3">
        <v>85.2</v>
      </c>
      <c r="D197" s="3">
        <v>92.7</v>
      </c>
      <c r="E197" s="3">
        <v>84.7</v>
      </c>
      <c r="F197" s="4">
        <v>92.7</v>
      </c>
      <c r="H197" s="13">
        <f t="shared" ref="H197:H260" si="33">MAX((D197-E197),ABS(D197-F198),ABS(E197-F198))</f>
        <v>8.40000000000001</v>
      </c>
      <c r="I197" s="13">
        <f t="shared" ref="I197:I260" si="34">I198*13/14+H197/14</f>
        <v>5.60803786279619</v>
      </c>
      <c r="J197" s="13">
        <f t="shared" ref="J197:J260" si="35">IF(IF((D197-D198)&gt;(E198-E197),(D197-D198),0)&gt;0,(D197-D198),0)</f>
        <v>7.10000000000001</v>
      </c>
      <c r="K197" s="13">
        <f t="shared" ref="K197:K260" si="36">IF(IF((D197-D198)&lt;(E198-E197),(E198-E197),0)&gt;0,(E198-E197),0)</f>
        <v>0</v>
      </c>
      <c r="L197" s="13">
        <f t="shared" ref="L197:L260" si="37">L198*13/14+J197/14</f>
        <v>1.55798458802063</v>
      </c>
      <c r="M197" s="13">
        <f t="shared" ref="M197:M260" si="38">M198*13/14+K197/14</f>
        <v>1.34568709335216</v>
      </c>
      <c r="N197" s="13">
        <f t="shared" ref="N197:N260" si="39">ABS(P197-Q197)/(P197+Q197)*100</f>
        <v>7.31134639051578</v>
      </c>
      <c r="O197" s="13"/>
      <c r="P197" s="13">
        <f t="shared" ref="P197:P260" si="40">L197/I197*100</f>
        <v>27.7812779823818</v>
      </c>
      <c r="Q197" s="13">
        <f t="shared" ref="Q197:Q260" si="41">M197/I197*100</f>
        <v>23.9956848772271</v>
      </c>
      <c r="R197" s="13">
        <f t="shared" ref="R197:R260" si="42">R198*13/14+N197/14</f>
        <v>24.2717625082557</v>
      </c>
      <c r="S197" s="13">
        <f t="shared" ref="S197:S260" si="43">(R197+R211)/2</f>
        <v>30.5169391140108</v>
      </c>
    </row>
    <row r="198" spans="2:19">
      <c r="B198" s="2">
        <v>43098</v>
      </c>
      <c r="C198" s="3">
        <v>83.5</v>
      </c>
      <c r="D198" s="3">
        <v>85.6</v>
      </c>
      <c r="E198" s="3">
        <v>83.5</v>
      </c>
      <c r="F198" s="4">
        <v>84.3</v>
      </c>
      <c r="H198" s="13">
        <f t="shared" si="33"/>
        <v>2.09999999999999</v>
      </c>
      <c r="I198" s="13">
        <f t="shared" si="34"/>
        <v>5.39327154454974</v>
      </c>
      <c r="J198" s="13">
        <f t="shared" si="35"/>
        <v>0.899999999999991</v>
      </c>
      <c r="K198" s="13">
        <f t="shared" si="36"/>
        <v>0</v>
      </c>
      <c r="L198" s="13">
        <f t="shared" si="37"/>
        <v>1.13167571017607</v>
      </c>
      <c r="M198" s="13">
        <f t="shared" si="38"/>
        <v>1.44920148514848</v>
      </c>
      <c r="N198" s="13">
        <f t="shared" si="39"/>
        <v>12.3030175766453</v>
      </c>
      <c r="O198" s="13"/>
      <c r="P198" s="13">
        <f t="shared" si="40"/>
        <v>20.9831027573551</v>
      </c>
      <c r="Q198" s="13">
        <f t="shared" si="41"/>
        <v>26.8705455154208</v>
      </c>
      <c r="R198" s="13">
        <f t="shared" si="42"/>
        <v>25.576409901928</v>
      </c>
      <c r="S198" s="13">
        <f t="shared" si="43"/>
        <v>32.139115401506</v>
      </c>
    </row>
    <row r="199" spans="2:19">
      <c r="B199" s="2">
        <v>43097</v>
      </c>
      <c r="C199" s="3">
        <v>82</v>
      </c>
      <c r="D199" s="3">
        <v>84.7</v>
      </c>
      <c r="E199" s="3">
        <v>82</v>
      </c>
      <c r="F199" s="4">
        <v>83.5</v>
      </c>
      <c r="H199" s="13">
        <f t="shared" si="33"/>
        <v>3.10000000000001</v>
      </c>
      <c r="I199" s="13">
        <f t="shared" si="34"/>
        <v>5.64660012489972</v>
      </c>
      <c r="J199" s="13">
        <f t="shared" si="35"/>
        <v>2.90000000000001</v>
      </c>
      <c r="K199" s="13">
        <f t="shared" si="36"/>
        <v>0</v>
      </c>
      <c r="L199" s="13">
        <f t="shared" si="37"/>
        <v>1.14949691865115</v>
      </c>
      <c r="M199" s="13">
        <f t="shared" si="38"/>
        <v>1.56067852246759</v>
      </c>
      <c r="N199" s="13">
        <f t="shared" si="39"/>
        <v>15.1717707118882</v>
      </c>
      <c r="O199" s="13"/>
      <c r="P199" s="13">
        <f t="shared" si="40"/>
        <v>20.3573281837726</v>
      </c>
      <c r="Q199" s="13">
        <f t="shared" si="41"/>
        <v>27.6392605806367</v>
      </c>
      <c r="R199" s="13">
        <f t="shared" si="42"/>
        <v>26.5974400807959</v>
      </c>
      <c r="S199" s="13">
        <f t="shared" si="43"/>
        <v>33.8086177297044</v>
      </c>
    </row>
    <row r="200" spans="2:19">
      <c r="B200" s="2">
        <v>43096</v>
      </c>
      <c r="C200" s="3">
        <v>81</v>
      </c>
      <c r="D200" s="3">
        <v>81.8</v>
      </c>
      <c r="E200" s="3">
        <v>79.7</v>
      </c>
      <c r="F200" s="4">
        <v>81.6</v>
      </c>
      <c r="H200" s="13">
        <f t="shared" si="33"/>
        <v>2.09999999999999</v>
      </c>
      <c r="I200" s="13">
        <f t="shared" si="34"/>
        <v>5.8424924421997</v>
      </c>
      <c r="J200" s="13">
        <f t="shared" si="35"/>
        <v>0</v>
      </c>
      <c r="K200" s="13">
        <f t="shared" si="36"/>
        <v>0</v>
      </c>
      <c r="L200" s="13">
        <f t="shared" si="37"/>
        <v>1.01484283547047</v>
      </c>
      <c r="M200" s="13">
        <f t="shared" si="38"/>
        <v>1.68073071650356</v>
      </c>
      <c r="N200" s="13">
        <f t="shared" si="39"/>
        <v>24.7030128539971</v>
      </c>
      <c r="O200" s="13"/>
      <c r="P200" s="13">
        <f t="shared" si="40"/>
        <v>17.370032490592</v>
      </c>
      <c r="Q200" s="13">
        <f t="shared" si="41"/>
        <v>28.7673579920073</v>
      </c>
      <c r="R200" s="13">
        <f t="shared" si="42"/>
        <v>27.476337724558</v>
      </c>
      <c r="S200" s="13">
        <f t="shared" si="43"/>
        <v>35.6879473012219</v>
      </c>
    </row>
    <row r="201" spans="2:19">
      <c r="B201" s="2">
        <v>43095</v>
      </c>
      <c r="C201" s="3">
        <v>83</v>
      </c>
      <c r="D201" s="3">
        <v>83</v>
      </c>
      <c r="E201" s="3">
        <v>77</v>
      </c>
      <c r="F201" s="4">
        <v>80</v>
      </c>
      <c r="H201" s="13">
        <f t="shared" si="33"/>
        <v>6</v>
      </c>
      <c r="I201" s="13">
        <f t="shared" si="34"/>
        <v>6.13037647621506</v>
      </c>
      <c r="J201" s="13">
        <f t="shared" si="35"/>
        <v>0</v>
      </c>
      <c r="K201" s="13">
        <f t="shared" si="36"/>
        <v>4.8</v>
      </c>
      <c r="L201" s="13">
        <f t="shared" si="37"/>
        <v>1.0929076689682</v>
      </c>
      <c r="M201" s="13">
        <f t="shared" si="38"/>
        <v>1.81001769469614</v>
      </c>
      <c r="N201" s="13">
        <f t="shared" si="39"/>
        <v>24.7030128539971</v>
      </c>
      <c r="O201" s="13"/>
      <c r="P201" s="13">
        <f t="shared" si="40"/>
        <v>17.8277414643051</v>
      </c>
      <c r="Q201" s="13">
        <f t="shared" si="41"/>
        <v>29.5253921471012</v>
      </c>
      <c r="R201" s="13">
        <f t="shared" si="42"/>
        <v>27.6896704069089</v>
      </c>
      <c r="S201" s="13">
        <f t="shared" si="43"/>
        <v>37.2538138787446</v>
      </c>
    </row>
    <row r="202" spans="2:19">
      <c r="B202" s="2">
        <v>43094</v>
      </c>
      <c r="C202" s="3">
        <v>84.5</v>
      </c>
      <c r="D202" s="3">
        <v>85</v>
      </c>
      <c r="E202" s="3">
        <v>81.8</v>
      </c>
      <c r="F202" s="4">
        <v>82.1</v>
      </c>
      <c r="H202" s="13">
        <f t="shared" si="33"/>
        <v>3.2</v>
      </c>
      <c r="I202" s="13">
        <f t="shared" si="34"/>
        <v>6.14040543592391</v>
      </c>
      <c r="J202" s="13">
        <f t="shared" si="35"/>
        <v>0</v>
      </c>
      <c r="K202" s="13">
        <f t="shared" si="36"/>
        <v>0</v>
      </c>
      <c r="L202" s="13">
        <f t="shared" si="37"/>
        <v>1.17697748965806</v>
      </c>
      <c r="M202" s="13">
        <f t="shared" si="38"/>
        <v>1.58001905582661</v>
      </c>
      <c r="N202" s="13">
        <f t="shared" si="39"/>
        <v>14.6188636626565</v>
      </c>
      <c r="O202" s="13"/>
      <c r="P202" s="13">
        <f t="shared" si="40"/>
        <v>19.1677488064917</v>
      </c>
      <c r="Q202" s="13">
        <f t="shared" si="41"/>
        <v>25.7315102775274</v>
      </c>
      <c r="R202" s="13">
        <f t="shared" si="42"/>
        <v>27.9194132955944</v>
      </c>
      <c r="S202" s="13">
        <f t="shared" si="43"/>
        <v>38.4064821701912</v>
      </c>
    </row>
    <row r="203" spans="2:19">
      <c r="B203" s="2">
        <v>43091</v>
      </c>
      <c r="C203" s="3">
        <v>83.7</v>
      </c>
      <c r="D203" s="3">
        <v>85.5</v>
      </c>
      <c r="E203" s="3">
        <v>81</v>
      </c>
      <c r="F203" s="4">
        <v>83.5</v>
      </c>
      <c r="H203" s="13">
        <f t="shared" si="33"/>
        <v>4.5</v>
      </c>
      <c r="I203" s="13">
        <f t="shared" si="34"/>
        <v>6.36659046945652</v>
      </c>
      <c r="J203" s="13">
        <f t="shared" si="35"/>
        <v>0.799999999999997</v>
      </c>
      <c r="K203" s="13">
        <f t="shared" si="36"/>
        <v>0</v>
      </c>
      <c r="L203" s="13">
        <f t="shared" si="37"/>
        <v>1.26751421963176</v>
      </c>
      <c r="M203" s="13">
        <f t="shared" si="38"/>
        <v>1.70155898319789</v>
      </c>
      <c r="N203" s="13">
        <f t="shared" si="39"/>
        <v>14.6188636626565</v>
      </c>
      <c r="O203" s="13"/>
      <c r="P203" s="13">
        <f t="shared" si="40"/>
        <v>19.9088385802826</v>
      </c>
      <c r="Q203" s="13">
        <f t="shared" si="41"/>
        <v>26.7263771929584</v>
      </c>
      <c r="R203" s="13">
        <f t="shared" si="42"/>
        <v>28.9425324981281</v>
      </c>
      <c r="S203" s="13">
        <f t="shared" si="43"/>
        <v>38.6823927966552</v>
      </c>
    </row>
    <row r="204" spans="2:19">
      <c r="B204" s="2">
        <v>43090</v>
      </c>
      <c r="C204" s="3">
        <v>80.7</v>
      </c>
      <c r="D204" s="3">
        <v>84.7</v>
      </c>
      <c r="E204" s="3">
        <v>80.6</v>
      </c>
      <c r="F204" s="4">
        <v>83.7</v>
      </c>
      <c r="H204" s="13">
        <f t="shared" si="33"/>
        <v>4.10000000000001</v>
      </c>
      <c r="I204" s="13">
        <f t="shared" si="34"/>
        <v>6.51017435172241</v>
      </c>
      <c r="J204" s="13">
        <f t="shared" si="35"/>
        <v>1.2</v>
      </c>
      <c r="K204" s="13">
        <f t="shared" si="36"/>
        <v>0</v>
      </c>
      <c r="L204" s="13">
        <f t="shared" si="37"/>
        <v>1.30347685191112</v>
      </c>
      <c r="M204" s="13">
        <f t="shared" si="38"/>
        <v>1.83244813575157</v>
      </c>
      <c r="N204" s="13">
        <f t="shared" si="39"/>
        <v>16.8681102361033</v>
      </c>
      <c r="O204" s="13"/>
      <c r="P204" s="13">
        <f t="shared" si="40"/>
        <v>20.0221496612646</v>
      </c>
      <c r="Q204" s="13">
        <f t="shared" si="41"/>
        <v>28.1474510013201</v>
      </c>
      <c r="R204" s="13">
        <f t="shared" si="42"/>
        <v>30.0443531777797</v>
      </c>
      <c r="S204" s="13">
        <f t="shared" si="43"/>
        <v>38.9795273174625</v>
      </c>
    </row>
    <row r="205" spans="2:19">
      <c r="B205" s="2">
        <v>43089</v>
      </c>
      <c r="C205" s="3">
        <v>82</v>
      </c>
      <c r="D205" s="3">
        <v>83.5</v>
      </c>
      <c r="E205" s="3">
        <v>80.5</v>
      </c>
      <c r="F205" s="4">
        <v>80.9</v>
      </c>
      <c r="H205" s="13">
        <f t="shared" si="33"/>
        <v>3</v>
      </c>
      <c r="I205" s="13">
        <f t="shared" si="34"/>
        <v>6.69557237877798</v>
      </c>
      <c r="J205" s="13">
        <f t="shared" si="35"/>
        <v>0.200000000000003</v>
      </c>
      <c r="K205" s="13">
        <f t="shared" si="36"/>
        <v>0</v>
      </c>
      <c r="L205" s="13">
        <f t="shared" si="37"/>
        <v>1.31143660975044</v>
      </c>
      <c r="M205" s="13">
        <f t="shared" si="38"/>
        <v>1.97340568465554</v>
      </c>
      <c r="N205" s="13">
        <f t="shared" si="39"/>
        <v>20.1522330625255</v>
      </c>
      <c r="O205" s="13"/>
      <c r="P205" s="13">
        <f t="shared" si="40"/>
        <v>19.5866243475631</v>
      </c>
      <c r="Q205" s="13">
        <f t="shared" si="41"/>
        <v>29.4732932902103</v>
      </c>
      <c r="R205" s="13">
        <f t="shared" si="42"/>
        <v>31.0579103271395</v>
      </c>
      <c r="S205" s="13">
        <f t="shared" si="43"/>
        <v>39.0404367379095</v>
      </c>
    </row>
    <row r="206" spans="2:19">
      <c r="B206" s="2">
        <v>43088</v>
      </c>
      <c r="C206" s="3">
        <v>79</v>
      </c>
      <c r="D206" s="3">
        <v>83.3</v>
      </c>
      <c r="E206" s="3">
        <v>77.3</v>
      </c>
      <c r="F206" s="4">
        <v>82</v>
      </c>
      <c r="H206" s="13">
        <f t="shared" si="33"/>
        <v>6</v>
      </c>
      <c r="I206" s="13">
        <f t="shared" si="34"/>
        <v>6.97984717714551</v>
      </c>
      <c r="J206" s="13">
        <f t="shared" si="35"/>
        <v>1.39999999999999</v>
      </c>
      <c r="K206" s="13">
        <f t="shared" si="36"/>
        <v>0</v>
      </c>
      <c r="L206" s="13">
        <f t="shared" si="37"/>
        <v>1.39693173357739</v>
      </c>
      <c r="M206" s="13">
        <f t="shared" si="38"/>
        <v>2.12520612193674</v>
      </c>
      <c r="N206" s="13">
        <f t="shared" si="39"/>
        <v>20.6770551930323</v>
      </c>
      <c r="O206" s="13"/>
      <c r="P206" s="13">
        <f t="shared" si="40"/>
        <v>20.0137868082763</v>
      </c>
      <c r="Q206" s="13">
        <f t="shared" si="41"/>
        <v>30.4477457457151</v>
      </c>
      <c r="R206" s="13">
        <f t="shared" si="42"/>
        <v>31.8968085782636</v>
      </c>
      <c r="S206" s="13">
        <f t="shared" si="43"/>
        <v>39.0451429335556</v>
      </c>
    </row>
    <row r="207" spans="2:19">
      <c r="B207" s="2">
        <v>43087</v>
      </c>
      <c r="C207" s="3">
        <v>80</v>
      </c>
      <c r="D207" s="3">
        <v>81.9</v>
      </c>
      <c r="E207" s="3">
        <v>75.5</v>
      </c>
      <c r="F207" s="4">
        <v>77.5</v>
      </c>
      <c r="H207" s="13">
        <f t="shared" si="33"/>
        <v>6.40000000000001</v>
      </c>
      <c r="I207" s="13">
        <f t="shared" si="34"/>
        <v>7.05522003692594</v>
      </c>
      <c r="J207" s="13">
        <f t="shared" si="35"/>
        <v>0</v>
      </c>
      <c r="K207" s="13">
        <f t="shared" si="36"/>
        <v>1.09999999999999</v>
      </c>
      <c r="L207" s="13">
        <f t="shared" si="37"/>
        <v>1.39669571308335</v>
      </c>
      <c r="M207" s="13">
        <f t="shared" si="38"/>
        <v>2.28868351593187</v>
      </c>
      <c r="N207" s="13">
        <f t="shared" si="39"/>
        <v>24.2034197139292</v>
      </c>
      <c r="O207" s="13"/>
      <c r="P207" s="13">
        <f t="shared" si="40"/>
        <v>19.7966286773943</v>
      </c>
      <c r="Q207" s="13">
        <f t="shared" si="41"/>
        <v>32.4395767099148</v>
      </c>
      <c r="R207" s="13">
        <f t="shared" si="42"/>
        <v>32.7598665309737</v>
      </c>
      <c r="S207" s="13">
        <f t="shared" si="43"/>
        <v>38.9500677269881</v>
      </c>
    </row>
    <row r="208" spans="2:19">
      <c r="B208" s="2">
        <v>43084</v>
      </c>
      <c r="C208" s="3">
        <v>79.8</v>
      </c>
      <c r="D208" s="3">
        <v>81.1</v>
      </c>
      <c r="E208" s="3">
        <v>76.6</v>
      </c>
      <c r="F208" s="4">
        <v>78.2</v>
      </c>
      <c r="H208" s="13">
        <f t="shared" si="33"/>
        <v>4.5</v>
      </c>
      <c r="I208" s="13">
        <f t="shared" si="34"/>
        <v>7.10562157822793</v>
      </c>
      <c r="J208" s="13">
        <f t="shared" si="35"/>
        <v>0</v>
      </c>
      <c r="K208" s="13">
        <f t="shared" si="36"/>
        <v>4.2</v>
      </c>
      <c r="L208" s="13">
        <f t="shared" si="37"/>
        <v>1.50413384485899</v>
      </c>
      <c r="M208" s="13">
        <f t="shared" si="38"/>
        <v>2.38012070946509</v>
      </c>
      <c r="N208" s="13">
        <f t="shared" si="39"/>
        <v>22.5522517217859</v>
      </c>
      <c r="O208" s="13"/>
      <c r="P208" s="13">
        <f t="shared" si="40"/>
        <v>21.1682233327447</v>
      </c>
      <c r="Q208" s="13">
        <f t="shared" si="41"/>
        <v>33.4963054711206</v>
      </c>
      <c r="R208" s="13">
        <f t="shared" si="42"/>
        <v>33.4180547476695</v>
      </c>
      <c r="S208" s="13">
        <f t="shared" si="43"/>
        <v>38.1361632490977</v>
      </c>
    </row>
    <row r="209" spans="2:19">
      <c r="B209" s="2">
        <v>43083</v>
      </c>
      <c r="C209" s="3">
        <v>91</v>
      </c>
      <c r="D209" s="3">
        <v>93.2</v>
      </c>
      <c r="E209" s="3">
        <v>80.8</v>
      </c>
      <c r="F209" s="4">
        <v>80.8</v>
      </c>
      <c r="H209" s="13">
        <f t="shared" si="33"/>
        <v>12.4</v>
      </c>
      <c r="I209" s="13">
        <f t="shared" si="34"/>
        <v>7.30605400732239</v>
      </c>
      <c r="J209" s="13">
        <f t="shared" si="35"/>
        <v>2.3</v>
      </c>
      <c r="K209" s="13">
        <f t="shared" si="36"/>
        <v>0</v>
      </c>
      <c r="L209" s="13">
        <f t="shared" si="37"/>
        <v>1.61983644830968</v>
      </c>
      <c r="M209" s="13">
        <f t="shared" si="38"/>
        <v>2.24012999480856</v>
      </c>
      <c r="N209" s="13">
        <f t="shared" si="39"/>
        <v>16.0699207011183</v>
      </c>
      <c r="O209" s="13"/>
      <c r="P209" s="13">
        <f t="shared" si="40"/>
        <v>22.1711534938864</v>
      </c>
      <c r="Q209" s="13">
        <f t="shared" si="41"/>
        <v>30.6612843617556</v>
      </c>
      <c r="R209" s="13">
        <f t="shared" si="42"/>
        <v>34.2538857496605</v>
      </c>
      <c r="S209" s="13">
        <f t="shared" si="43"/>
        <v>37.4603244925824</v>
      </c>
    </row>
    <row r="210" spans="2:19">
      <c r="B210" s="2">
        <v>43082</v>
      </c>
      <c r="C210" s="3">
        <v>86.5</v>
      </c>
      <c r="D210" s="3">
        <v>90.9</v>
      </c>
      <c r="E210" s="3">
        <v>83</v>
      </c>
      <c r="F210" s="4">
        <v>89.7</v>
      </c>
      <c r="H210" s="13">
        <f t="shared" si="33"/>
        <v>7.90000000000001</v>
      </c>
      <c r="I210" s="13">
        <f t="shared" si="34"/>
        <v>6.91421200788565</v>
      </c>
      <c r="J210" s="13">
        <f t="shared" si="35"/>
        <v>0</v>
      </c>
      <c r="K210" s="13">
        <f t="shared" si="36"/>
        <v>6.09999999999999</v>
      </c>
      <c r="L210" s="13">
        <f t="shared" si="37"/>
        <v>1.56751617510274</v>
      </c>
      <c r="M210" s="13">
        <f t="shared" si="38"/>
        <v>2.41244768671691</v>
      </c>
      <c r="N210" s="13">
        <f t="shared" si="39"/>
        <v>21.2296277290284</v>
      </c>
      <c r="O210" s="13"/>
      <c r="P210" s="13">
        <f t="shared" si="40"/>
        <v>22.6709301553812</v>
      </c>
      <c r="Q210" s="13">
        <f t="shared" si="41"/>
        <v>34.8911442687253</v>
      </c>
      <c r="R210" s="13">
        <f t="shared" si="42"/>
        <v>35.6526522918561</v>
      </c>
      <c r="S210" s="13">
        <f t="shared" si="43"/>
        <v>37.1303155114221</v>
      </c>
    </row>
    <row r="211" spans="2:19">
      <c r="B211" s="2">
        <v>43081</v>
      </c>
      <c r="C211" s="3">
        <v>99</v>
      </c>
      <c r="D211" s="3">
        <v>99.1</v>
      </c>
      <c r="E211" s="3">
        <v>89.1</v>
      </c>
      <c r="F211" s="4">
        <v>89.1</v>
      </c>
      <c r="H211" s="13">
        <f t="shared" si="33"/>
        <v>10</v>
      </c>
      <c r="I211" s="13">
        <f t="shared" si="34"/>
        <v>6.83838216233839</v>
      </c>
      <c r="J211" s="13">
        <f t="shared" si="35"/>
        <v>0</v>
      </c>
      <c r="K211" s="13">
        <f t="shared" si="36"/>
        <v>9.90000000000001</v>
      </c>
      <c r="L211" s="13">
        <f t="shared" si="37"/>
        <v>1.68809434241833</v>
      </c>
      <c r="M211" s="13">
        <f t="shared" si="38"/>
        <v>2.12878981646436</v>
      </c>
      <c r="N211" s="13">
        <f t="shared" si="39"/>
        <v>11.5459483626309</v>
      </c>
      <c r="O211" s="13"/>
      <c r="P211" s="13">
        <f t="shared" si="40"/>
        <v>24.6855806292213</v>
      </c>
      <c r="Q211" s="13">
        <f t="shared" si="41"/>
        <v>31.130021194025</v>
      </c>
      <c r="R211" s="13">
        <f t="shared" si="42"/>
        <v>36.7621157197659</v>
      </c>
      <c r="S211" s="13">
        <f t="shared" si="43"/>
        <v>36.5764709537144</v>
      </c>
    </row>
    <row r="212" spans="2:19">
      <c r="B212" s="2">
        <v>43080</v>
      </c>
      <c r="C212" s="3">
        <v>104</v>
      </c>
      <c r="D212" s="3">
        <v>106.5</v>
      </c>
      <c r="E212" s="3">
        <v>99</v>
      </c>
      <c r="F212" s="4">
        <v>99</v>
      </c>
      <c r="H212" s="13">
        <f t="shared" si="33"/>
        <v>7.5</v>
      </c>
      <c r="I212" s="13">
        <f t="shared" si="34"/>
        <v>6.59518079021058</v>
      </c>
      <c r="J212" s="13">
        <f t="shared" si="35"/>
        <v>5.5</v>
      </c>
      <c r="K212" s="13">
        <f t="shared" si="36"/>
        <v>0</v>
      </c>
      <c r="L212" s="13">
        <f t="shared" si="37"/>
        <v>1.81794775337359</v>
      </c>
      <c r="M212" s="13">
        <f t="shared" si="38"/>
        <v>1.53100441773085</v>
      </c>
      <c r="N212" s="13">
        <f t="shared" si="39"/>
        <v>8.56815269320801</v>
      </c>
      <c r="O212" s="13"/>
      <c r="P212" s="13">
        <f t="shared" si="40"/>
        <v>27.5647902794723</v>
      </c>
      <c r="Q212" s="13">
        <f t="shared" si="41"/>
        <v>23.2139870980242</v>
      </c>
      <c r="R212" s="13">
        <f t="shared" si="42"/>
        <v>38.701820901084</v>
      </c>
      <c r="S212" s="13">
        <f t="shared" si="43"/>
        <v>36.5167873181115</v>
      </c>
    </row>
    <row r="213" spans="2:19">
      <c r="B213" s="2">
        <v>43077</v>
      </c>
      <c r="C213" s="3">
        <v>94.3</v>
      </c>
      <c r="D213" s="3">
        <v>101</v>
      </c>
      <c r="E213" s="3">
        <v>92</v>
      </c>
      <c r="F213" s="4">
        <v>101</v>
      </c>
      <c r="H213" s="13">
        <f t="shared" si="33"/>
        <v>9</v>
      </c>
      <c r="I213" s="13">
        <f t="shared" si="34"/>
        <v>6.52557931253447</v>
      </c>
      <c r="J213" s="13">
        <f t="shared" si="35"/>
        <v>1</v>
      </c>
      <c r="K213" s="13">
        <f t="shared" si="36"/>
        <v>0</v>
      </c>
      <c r="L213" s="13">
        <f t="shared" si="37"/>
        <v>1.53471296517155</v>
      </c>
      <c r="M213" s="13">
        <f t="shared" si="38"/>
        <v>1.64877398832553</v>
      </c>
      <c r="N213" s="13">
        <f t="shared" si="39"/>
        <v>3.58289588806645</v>
      </c>
      <c r="O213" s="13"/>
      <c r="P213" s="13">
        <f t="shared" si="40"/>
        <v>23.5184171652568</v>
      </c>
      <c r="Q213" s="13">
        <f t="shared" si="41"/>
        <v>25.266323637482</v>
      </c>
      <c r="R213" s="13">
        <f t="shared" si="42"/>
        <v>41.0197953786129</v>
      </c>
      <c r="S213" s="13">
        <f t="shared" si="43"/>
        <v>36.5670432362862</v>
      </c>
    </row>
    <row r="214" spans="2:19">
      <c r="B214" s="2">
        <v>43076</v>
      </c>
      <c r="C214" s="3">
        <v>100</v>
      </c>
      <c r="D214" s="3">
        <v>100</v>
      </c>
      <c r="E214" s="3">
        <v>91.9</v>
      </c>
      <c r="F214" s="4">
        <v>92.1</v>
      </c>
      <c r="H214" s="13">
        <f t="shared" si="33"/>
        <v>10.1</v>
      </c>
      <c r="I214" s="13">
        <f t="shared" si="34"/>
        <v>6.3352392596525</v>
      </c>
      <c r="J214" s="13">
        <f t="shared" si="35"/>
        <v>0</v>
      </c>
      <c r="K214" s="13">
        <f t="shared" si="36"/>
        <v>10.1</v>
      </c>
      <c r="L214" s="13">
        <f t="shared" si="37"/>
        <v>1.57584473172321</v>
      </c>
      <c r="M214" s="13">
        <f t="shared" si="38"/>
        <v>1.77560275665827</v>
      </c>
      <c r="N214" s="13">
        <f t="shared" si="39"/>
        <v>5.96035073285674</v>
      </c>
      <c r="O214" s="13"/>
      <c r="P214" s="13">
        <f t="shared" si="40"/>
        <v>24.8742733642178</v>
      </c>
      <c r="Q214" s="13">
        <f t="shared" si="41"/>
        <v>28.0273985540944</v>
      </c>
      <c r="R214" s="13">
        <f t="shared" si="42"/>
        <v>43.8995568778857</v>
      </c>
      <c r="S214" s="13">
        <f t="shared" si="43"/>
        <v>37.22713683953</v>
      </c>
    </row>
    <row r="215" spans="2:19">
      <c r="B215" s="2">
        <v>43075</v>
      </c>
      <c r="C215" s="3">
        <v>113</v>
      </c>
      <c r="D215" s="3">
        <v>115</v>
      </c>
      <c r="E215" s="3">
        <v>102</v>
      </c>
      <c r="F215" s="4">
        <v>102</v>
      </c>
      <c r="H215" s="13">
        <f t="shared" si="33"/>
        <v>13</v>
      </c>
      <c r="I215" s="13">
        <f t="shared" si="34"/>
        <v>6.04564227962577</v>
      </c>
      <c r="J215" s="13">
        <f t="shared" si="35"/>
        <v>0</v>
      </c>
      <c r="K215" s="13">
        <f t="shared" si="36"/>
        <v>9</v>
      </c>
      <c r="L215" s="13">
        <f t="shared" si="37"/>
        <v>1.69706355724038</v>
      </c>
      <c r="M215" s="13">
        <f t="shared" si="38"/>
        <v>1.13526450717044</v>
      </c>
      <c r="N215" s="13">
        <f t="shared" si="39"/>
        <v>19.8352393258796</v>
      </c>
      <c r="O215" s="13"/>
      <c r="P215" s="13">
        <f t="shared" si="40"/>
        <v>28.0708563085117</v>
      </c>
      <c r="Q215" s="13">
        <f t="shared" si="41"/>
        <v>18.7782282619725</v>
      </c>
      <c r="R215" s="13">
        <f t="shared" si="42"/>
        <v>46.8179573505802</v>
      </c>
      <c r="S215" s="13">
        <f t="shared" si="43"/>
        <v>38.0765956264404</v>
      </c>
    </row>
    <row r="216" spans="2:19">
      <c r="B216" s="2">
        <v>43074</v>
      </c>
      <c r="C216" s="3">
        <v>111</v>
      </c>
      <c r="D216" s="3">
        <v>116</v>
      </c>
      <c r="E216" s="3">
        <v>111</v>
      </c>
      <c r="F216" s="4">
        <v>113</v>
      </c>
      <c r="H216" s="13">
        <f t="shared" si="33"/>
        <v>5</v>
      </c>
      <c r="I216" s="13">
        <f t="shared" si="34"/>
        <v>5.51069168575084</v>
      </c>
      <c r="J216" s="13">
        <f t="shared" si="35"/>
        <v>0</v>
      </c>
      <c r="K216" s="13">
        <f t="shared" si="36"/>
        <v>0</v>
      </c>
      <c r="L216" s="13">
        <f t="shared" si="37"/>
        <v>1.82760690779734</v>
      </c>
      <c r="M216" s="13">
        <f t="shared" si="38"/>
        <v>0.530284853875861</v>
      </c>
      <c r="N216" s="13">
        <f t="shared" si="39"/>
        <v>55.0204243896621</v>
      </c>
      <c r="O216" s="13"/>
      <c r="P216" s="13">
        <f t="shared" si="40"/>
        <v>33.1647461338299</v>
      </c>
      <c r="Q216" s="13">
        <f t="shared" si="41"/>
        <v>9.62283655329576</v>
      </c>
      <c r="R216" s="13">
        <f t="shared" si="42"/>
        <v>48.893551044788</v>
      </c>
      <c r="S216" s="13">
        <f t="shared" si="43"/>
        <v>38.4039827602754</v>
      </c>
    </row>
    <row r="217" spans="2:19">
      <c r="B217" s="2">
        <v>43073</v>
      </c>
      <c r="C217" s="3">
        <v>116</v>
      </c>
      <c r="D217" s="3">
        <v>116</v>
      </c>
      <c r="E217" s="3">
        <v>111</v>
      </c>
      <c r="F217" s="4">
        <v>112.5</v>
      </c>
      <c r="H217" s="13">
        <f t="shared" si="33"/>
        <v>5</v>
      </c>
      <c r="I217" s="13">
        <f t="shared" si="34"/>
        <v>5.54997566157782</v>
      </c>
      <c r="J217" s="13">
        <f t="shared" si="35"/>
        <v>0</v>
      </c>
      <c r="K217" s="13">
        <f t="shared" si="36"/>
        <v>1</v>
      </c>
      <c r="L217" s="13">
        <f t="shared" si="37"/>
        <v>1.96819205455098</v>
      </c>
      <c r="M217" s="13">
        <f t="shared" si="38"/>
        <v>0.571075996481697</v>
      </c>
      <c r="N217" s="13">
        <f t="shared" si="39"/>
        <v>55.0204243896621</v>
      </c>
      <c r="O217" s="13"/>
      <c r="P217" s="13">
        <f t="shared" si="40"/>
        <v>35.4630754180899</v>
      </c>
      <c r="Q217" s="13">
        <f t="shared" si="41"/>
        <v>10.2897027177114</v>
      </c>
      <c r="R217" s="13">
        <f t="shared" si="42"/>
        <v>48.4222530951822</v>
      </c>
      <c r="S217" s="13">
        <f t="shared" si="43"/>
        <v>37.4032771711831</v>
      </c>
    </row>
    <row r="218" spans="2:19">
      <c r="B218" s="2">
        <v>43070</v>
      </c>
      <c r="C218" s="3">
        <v>115</v>
      </c>
      <c r="D218" s="3">
        <v>118</v>
      </c>
      <c r="E218" s="3">
        <v>112</v>
      </c>
      <c r="F218" s="4">
        <v>115.5</v>
      </c>
      <c r="H218" s="13">
        <f t="shared" si="33"/>
        <v>6</v>
      </c>
      <c r="I218" s="13">
        <f t="shared" si="34"/>
        <v>5.59228148169919</v>
      </c>
      <c r="J218" s="13">
        <f t="shared" si="35"/>
        <v>1.5</v>
      </c>
      <c r="K218" s="13">
        <f t="shared" si="36"/>
        <v>0</v>
      </c>
      <c r="L218" s="13">
        <f t="shared" si="37"/>
        <v>2.11959144336259</v>
      </c>
      <c r="M218" s="13">
        <f t="shared" si="38"/>
        <v>0.538081842364904</v>
      </c>
      <c r="N218" s="13">
        <f t="shared" si="39"/>
        <v>59.5072994672019</v>
      </c>
      <c r="O218" s="13"/>
      <c r="P218" s="13">
        <f t="shared" si="40"/>
        <v>37.9020879098983</v>
      </c>
      <c r="Q218" s="13">
        <f t="shared" si="41"/>
        <v>9.62186621195273</v>
      </c>
      <c r="R218" s="13">
        <f t="shared" si="42"/>
        <v>47.9147014571453</v>
      </c>
      <c r="S218" s="13">
        <f t="shared" si="43"/>
        <v>36.5661918823332</v>
      </c>
    </row>
    <row r="219" spans="2:19">
      <c r="B219" s="2">
        <v>43069</v>
      </c>
      <c r="C219" s="3">
        <v>110</v>
      </c>
      <c r="D219" s="3">
        <v>116.5</v>
      </c>
      <c r="E219" s="3">
        <v>110</v>
      </c>
      <c r="F219" s="4">
        <v>114.5</v>
      </c>
      <c r="H219" s="13">
        <f t="shared" si="33"/>
        <v>6.5</v>
      </c>
      <c r="I219" s="13">
        <f t="shared" si="34"/>
        <v>5.56091851875298</v>
      </c>
      <c r="J219" s="13">
        <f t="shared" si="35"/>
        <v>0</v>
      </c>
      <c r="K219" s="13">
        <f t="shared" si="36"/>
        <v>0.5</v>
      </c>
      <c r="L219" s="13">
        <f t="shared" si="37"/>
        <v>2.16725232362125</v>
      </c>
      <c r="M219" s="13">
        <f t="shared" si="38"/>
        <v>0.579472753316051</v>
      </c>
      <c r="N219" s="13">
        <f t="shared" si="39"/>
        <v>57.8062793264928</v>
      </c>
      <c r="O219" s="13"/>
      <c r="P219" s="13">
        <f t="shared" si="40"/>
        <v>38.9729199647984</v>
      </c>
      <c r="Q219" s="13">
        <f t="shared" si="41"/>
        <v>10.4204503511768</v>
      </c>
      <c r="R219" s="13">
        <f t="shared" si="42"/>
        <v>47.0229631486794</v>
      </c>
      <c r="S219" s="13">
        <f t="shared" si="43"/>
        <v>35.1097222227336</v>
      </c>
    </row>
    <row r="220" spans="2:19">
      <c r="B220" s="2">
        <v>43068</v>
      </c>
      <c r="C220" s="3">
        <v>119.5</v>
      </c>
      <c r="D220" s="3">
        <v>119.5</v>
      </c>
      <c r="E220" s="3">
        <v>110.5</v>
      </c>
      <c r="F220" s="4">
        <v>115.5</v>
      </c>
      <c r="H220" s="13">
        <f t="shared" si="33"/>
        <v>9</v>
      </c>
      <c r="I220" s="13">
        <f t="shared" si="34"/>
        <v>5.48868148173398</v>
      </c>
      <c r="J220" s="13">
        <f t="shared" si="35"/>
        <v>0</v>
      </c>
      <c r="K220" s="13">
        <f t="shared" si="36"/>
        <v>3.5</v>
      </c>
      <c r="L220" s="13">
        <f t="shared" si="37"/>
        <v>2.33396404082289</v>
      </c>
      <c r="M220" s="13">
        <f t="shared" si="38"/>
        <v>0.58558604203267</v>
      </c>
      <c r="N220" s="13">
        <f t="shared" si="39"/>
        <v>59.8851860448361</v>
      </c>
      <c r="O220" s="13"/>
      <c r="P220" s="13">
        <f t="shared" si="40"/>
        <v>42.5232188931019</v>
      </c>
      <c r="Q220" s="13">
        <f t="shared" si="41"/>
        <v>10.6689747616339</v>
      </c>
      <c r="R220" s="13">
        <f t="shared" si="42"/>
        <v>46.1934772888476</v>
      </c>
      <c r="S220" s="13">
        <f t="shared" si="43"/>
        <v>33.7801232832583</v>
      </c>
    </row>
    <row r="221" spans="2:19">
      <c r="B221" s="2">
        <v>43067</v>
      </c>
      <c r="C221" s="3">
        <v>114.5</v>
      </c>
      <c r="D221" s="3">
        <v>118</v>
      </c>
      <c r="E221" s="3">
        <v>114</v>
      </c>
      <c r="F221" s="4">
        <v>117.5</v>
      </c>
      <c r="H221" s="13">
        <f t="shared" si="33"/>
        <v>5</v>
      </c>
      <c r="I221" s="13">
        <f t="shared" si="34"/>
        <v>5.21858005725197</v>
      </c>
      <c r="J221" s="13">
        <f t="shared" si="35"/>
        <v>5</v>
      </c>
      <c r="K221" s="13">
        <f t="shared" si="36"/>
        <v>0</v>
      </c>
      <c r="L221" s="13">
        <f t="shared" si="37"/>
        <v>2.5134997362708</v>
      </c>
      <c r="M221" s="13">
        <f t="shared" si="38"/>
        <v>0.36140035295826</v>
      </c>
      <c r="N221" s="13">
        <f t="shared" si="39"/>
        <v>74.8582321651968</v>
      </c>
      <c r="O221" s="13"/>
      <c r="P221" s="13">
        <f t="shared" si="40"/>
        <v>48.1644376189636</v>
      </c>
      <c r="Q221" s="13">
        <f t="shared" si="41"/>
        <v>6.92526221679865</v>
      </c>
      <c r="R221" s="13">
        <f t="shared" si="42"/>
        <v>45.1402689230024</v>
      </c>
      <c r="S221" s="13">
        <f t="shared" si="43"/>
        <v>32.2355590441623</v>
      </c>
    </row>
    <row r="222" spans="2:19">
      <c r="B222" s="2">
        <v>43066</v>
      </c>
      <c r="C222" s="3">
        <v>109.5</v>
      </c>
      <c r="D222" s="3">
        <v>113</v>
      </c>
      <c r="E222" s="3">
        <v>108.5</v>
      </c>
      <c r="F222" s="4">
        <v>113</v>
      </c>
      <c r="H222" s="13">
        <f t="shared" si="33"/>
        <v>5.5</v>
      </c>
      <c r="I222" s="13">
        <f t="shared" si="34"/>
        <v>5.23539390780982</v>
      </c>
      <c r="J222" s="13">
        <f t="shared" si="35"/>
        <v>4.5</v>
      </c>
      <c r="K222" s="13">
        <f t="shared" si="36"/>
        <v>0</v>
      </c>
      <c r="L222" s="13">
        <f t="shared" si="37"/>
        <v>2.32223048521471</v>
      </c>
      <c r="M222" s="13">
        <f t="shared" si="38"/>
        <v>0.389200380108896</v>
      </c>
      <c r="N222" s="13">
        <f t="shared" si="39"/>
        <v>71.2918824458063</v>
      </c>
      <c r="O222" s="13"/>
      <c r="P222" s="13">
        <f t="shared" si="40"/>
        <v>44.3563660367667</v>
      </c>
      <c r="Q222" s="13">
        <f t="shared" si="41"/>
        <v>7.43402286365333</v>
      </c>
      <c r="R222" s="13">
        <f t="shared" si="42"/>
        <v>42.8542717505259</v>
      </c>
      <c r="S222" s="13">
        <f t="shared" si="43"/>
        <v>30.2380226414486</v>
      </c>
    </row>
    <row r="223" spans="2:19">
      <c r="B223" s="2">
        <v>43063</v>
      </c>
      <c r="C223" s="3">
        <v>108.5</v>
      </c>
      <c r="D223" s="3">
        <v>108.5</v>
      </c>
      <c r="E223" s="3">
        <v>106</v>
      </c>
      <c r="F223" s="3">
        <v>107.5</v>
      </c>
      <c r="H223" s="13">
        <f t="shared" si="33"/>
        <v>2.5</v>
      </c>
      <c r="I223" s="13">
        <f t="shared" si="34"/>
        <v>5.21503959302596</v>
      </c>
      <c r="J223" s="13">
        <f t="shared" si="35"/>
        <v>0</v>
      </c>
      <c r="K223" s="13">
        <f t="shared" si="36"/>
        <v>0</v>
      </c>
      <c r="L223" s="13">
        <f t="shared" si="37"/>
        <v>2.15470975330815</v>
      </c>
      <c r="M223" s="13">
        <f t="shared" si="38"/>
        <v>0.419138870886503</v>
      </c>
      <c r="N223" s="13">
        <f t="shared" si="39"/>
        <v>67.4309617942158</v>
      </c>
      <c r="O223" s="13"/>
      <c r="P223" s="13">
        <f t="shared" si="40"/>
        <v>41.3172271249796</v>
      </c>
      <c r="Q223" s="13">
        <f t="shared" si="41"/>
        <v>8.03711771329627</v>
      </c>
      <c r="R223" s="13">
        <f t="shared" si="42"/>
        <v>40.6667632355043</v>
      </c>
      <c r="S223" s="13">
        <f t="shared" si="43"/>
        <v>28.8512685963654</v>
      </c>
    </row>
    <row r="224" spans="2:19">
      <c r="B224" s="2">
        <v>43062</v>
      </c>
      <c r="C224" s="3">
        <v>105.5</v>
      </c>
      <c r="D224" s="3">
        <v>110.5</v>
      </c>
      <c r="E224" s="3">
        <v>103.5</v>
      </c>
      <c r="F224" s="4">
        <v>107.5</v>
      </c>
      <c r="H224" s="13">
        <f t="shared" si="33"/>
        <v>7</v>
      </c>
      <c r="I224" s="13">
        <f t="shared" si="34"/>
        <v>5.4238887924895</v>
      </c>
      <c r="J224" s="13">
        <f t="shared" si="35"/>
        <v>4.5</v>
      </c>
      <c r="K224" s="13">
        <f t="shared" si="36"/>
        <v>0</v>
      </c>
      <c r="L224" s="13">
        <f t="shared" si="37"/>
        <v>2.32045665740877</v>
      </c>
      <c r="M224" s="13">
        <f t="shared" si="38"/>
        <v>0.451380322493157</v>
      </c>
      <c r="N224" s="13">
        <f t="shared" si="39"/>
        <v>67.4309617942158</v>
      </c>
      <c r="O224" s="13"/>
      <c r="P224" s="13">
        <f t="shared" si="40"/>
        <v>42.7821577135197</v>
      </c>
      <c r="Q224" s="13">
        <f t="shared" si="41"/>
        <v>8.32207922695958</v>
      </c>
      <c r="R224" s="13">
        <f t="shared" si="42"/>
        <v>38.607978730988</v>
      </c>
      <c r="S224" s="13">
        <f t="shared" si="43"/>
        <v>28.0653241224833</v>
      </c>
    </row>
    <row r="225" spans="2:19">
      <c r="B225" s="2">
        <v>43061</v>
      </c>
      <c r="C225" s="3">
        <v>106</v>
      </c>
      <c r="D225" s="3">
        <v>106</v>
      </c>
      <c r="E225" s="3">
        <v>101.5</v>
      </c>
      <c r="F225" s="4">
        <v>104</v>
      </c>
      <c r="H225" s="13">
        <f t="shared" si="33"/>
        <v>6</v>
      </c>
      <c r="I225" s="13">
        <f t="shared" si="34"/>
        <v>5.30264946883484</v>
      </c>
      <c r="J225" s="13">
        <f t="shared" si="35"/>
        <v>0</v>
      </c>
      <c r="K225" s="13">
        <f t="shared" si="36"/>
        <v>0</v>
      </c>
      <c r="L225" s="13">
        <f t="shared" si="37"/>
        <v>2.15279947720945</v>
      </c>
      <c r="M225" s="13">
        <f t="shared" si="38"/>
        <v>0.486101885761862</v>
      </c>
      <c r="N225" s="13">
        <f t="shared" si="39"/>
        <v>63.1587680704725</v>
      </c>
      <c r="O225" s="13"/>
      <c r="P225" s="13">
        <f t="shared" si="40"/>
        <v>40.5985628479132</v>
      </c>
      <c r="Q225" s="13">
        <f t="shared" si="41"/>
        <v>9.16715103683204</v>
      </c>
      <c r="R225" s="13">
        <f t="shared" si="42"/>
        <v>36.3908261876628</v>
      </c>
      <c r="S225" s="13">
        <f t="shared" si="43"/>
        <v>27.2189223813796</v>
      </c>
    </row>
    <row r="226" spans="2:19">
      <c r="B226" s="2">
        <v>43060</v>
      </c>
      <c r="C226" s="3">
        <v>101</v>
      </c>
      <c r="D226" s="3">
        <v>107.5</v>
      </c>
      <c r="E226" s="3">
        <v>99.9</v>
      </c>
      <c r="F226" s="4">
        <v>107.5</v>
      </c>
      <c r="H226" s="13">
        <f t="shared" si="33"/>
        <v>9</v>
      </c>
      <c r="I226" s="13">
        <f t="shared" si="34"/>
        <v>5.24900712028367</v>
      </c>
      <c r="J226" s="13">
        <f t="shared" si="35"/>
        <v>9</v>
      </c>
      <c r="K226" s="13">
        <f t="shared" si="36"/>
        <v>0</v>
      </c>
      <c r="L226" s="13">
        <f t="shared" si="37"/>
        <v>2.31839943699479</v>
      </c>
      <c r="M226" s="13">
        <f t="shared" si="38"/>
        <v>0.523494338512774</v>
      </c>
      <c r="N226" s="13">
        <f t="shared" si="39"/>
        <v>63.1587680704725</v>
      </c>
      <c r="O226" s="13"/>
      <c r="P226" s="13">
        <f t="shared" si="40"/>
        <v>44.1683423906176</v>
      </c>
      <c r="Q226" s="13">
        <f t="shared" si="41"/>
        <v>9.97320686592025</v>
      </c>
      <c r="R226" s="13">
        <f t="shared" si="42"/>
        <v>34.331753735139</v>
      </c>
      <c r="S226" s="13">
        <f t="shared" si="43"/>
        <v>26.4717279572579</v>
      </c>
    </row>
    <row r="227" spans="2:19">
      <c r="B227" s="2">
        <v>43059</v>
      </c>
      <c r="C227" s="3">
        <v>94.9</v>
      </c>
      <c r="D227" s="3">
        <v>98.5</v>
      </c>
      <c r="E227" s="3">
        <v>93.5</v>
      </c>
      <c r="F227" s="4">
        <v>98.5</v>
      </c>
      <c r="H227" s="13">
        <f t="shared" si="33"/>
        <v>5</v>
      </c>
      <c r="I227" s="13">
        <f t="shared" si="34"/>
        <v>4.96046920645934</v>
      </c>
      <c r="J227" s="13">
        <f t="shared" si="35"/>
        <v>3.7</v>
      </c>
      <c r="K227" s="13">
        <f t="shared" si="36"/>
        <v>0</v>
      </c>
      <c r="L227" s="13">
        <f t="shared" si="37"/>
        <v>1.80443016291747</v>
      </c>
      <c r="M227" s="13">
        <f t="shared" si="38"/>
        <v>0.563763133782987</v>
      </c>
      <c r="N227" s="13">
        <f t="shared" si="39"/>
        <v>52.3887569001682</v>
      </c>
      <c r="O227" s="13"/>
      <c r="P227" s="13">
        <f t="shared" si="40"/>
        <v>36.3761992629206</v>
      </c>
      <c r="Q227" s="13">
        <f t="shared" si="41"/>
        <v>11.3651170951505</v>
      </c>
      <c r="R227" s="13">
        <f t="shared" si="42"/>
        <v>32.1142910939595</v>
      </c>
      <c r="S227" s="13">
        <f t="shared" si="43"/>
        <v>25.7312838253081</v>
      </c>
    </row>
    <row r="228" spans="2:19">
      <c r="B228" s="2">
        <v>43056</v>
      </c>
      <c r="C228" s="3">
        <v>93.5</v>
      </c>
      <c r="D228" s="3">
        <v>94.8</v>
      </c>
      <c r="E228" s="3">
        <v>91.9</v>
      </c>
      <c r="F228" s="4">
        <v>94</v>
      </c>
      <c r="H228" s="13">
        <f t="shared" si="33"/>
        <v>2.89999999999999</v>
      </c>
      <c r="I228" s="13">
        <f t="shared" si="34"/>
        <v>4.95742837618698</v>
      </c>
      <c r="J228" s="13">
        <f t="shared" si="35"/>
        <v>0</v>
      </c>
      <c r="K228" s="13">
        <f t="shared" si="36"/>
        <v>0.299999999999997</v>
      </c>
      <c r="L228" s="13">
        <f t="shared" si="37"/>
        <v>1.6586170985265</v>
      </c>
      <c r="M228" s="13">
        <f t="shared" si="38"/>
        <v>0.607129528689371</v>
      </c>
      <c r="N228" s="13">
        <f t="shared" si="39"/>
        <v>46.4079944865321</v>
      </c>
      <c r="O228" s="13"/>
      <c r="P228" s="13">
        <f t="shared" si="40"/>
        <v>33.457207500842</v>
      </c>
      <c r="Q228" s="13">
        <f t="shared" si="41"/>
        <v>12.2468643542228</v>
      </c>
      <c r="R228" s="13">
        <f t="shared" si="42"/>
        <v>30.5547168011742</v>
      </c>
      <c r="S228" s="13">
        <f t="shared" si="43"/>
        <v>25.1254166766125</v>
      </c>
    </row>
    <row r="229" spans="2:19">
      <c r="B229" s="2">
        <v>43055</v>
      </c>
      <c r="C229" s="3">
        <v>95</v>
      </c>
      <c r="D229" s="3">
        <v>96.1</v>
      </c>
      <c r="E229" s="3">
        <v>92.2</v>
      </c>
      <c r="F229" s="4">
        <v>92.3</v>
      </c>
      <c r="H229" s="13">
        <f t="shared" si="33"/>
        <v>3.89999999999999</v>
      </c>
      <c r="I229" s="13">
        <f t="shared" si="34"/>
        <v>5.11569209743214</v>
      </c>
      <c r="J229" s="13">
        <f t="shared" si="35"/>
        <v>0</v>
      </c>
      <c r="K229" s="13">
        <f t="shared" si="36"/>
        <v>0</v>
      </c>
      <c r="L229" s="13">
        <f t="shared" si="37"/>
        <v>1.78620302918239</v>
      </c>
      <c r="M229" s="13">
        <f t="shared" si="38"/>
        <v>0.630754877050092</v>
      </c>
      <c r="N229" s="13">
        <f t="shared" si="39"/>
        <v>47.8058864472899</v>
      </c>
      <c r="O229" s="13"/>
      <c r="P229" s="13">
        <f t="shared" si="40"/>
        <v>34.916155921092</v>
      </c>
      <c r="Q229" s="13">
        <f t="shared" si="41"/>
        <v>12.3298053330204</v>
      </c>
      <c r="R229" s="13">
        <f t="shared" si="42"/>
        <v>29.3352339023005</v>
      </c>
      <c r="S229" s="13">
        <f t="shared" si="43"/>
        <v>24.9781341211934</v>
      </c>
    </row>
    <row r="230" spans="2:19">
      <c r="B230" s="2">
        <v>43054</v>
      </c>
      <c r="C230" s="3">
        <v>92.4</v>
      </c>
      <c r="D230" s="3">
        <v>97</v>
      </c>
      <c r="E230" s="3">
        <v>91.1</v>
      </c>
      <c r="F230" s="4">
        <v>94.5</v>
      </c>
      <c r="H230" s="13">
        <f t="shared" si="33"/>
        <v>6</v>
      </c>
      <c r="I230" s="13">
        <f t="shared" si="34"/>
        <v>5.20920687415769</v>
      </c>
      <c r="J230" s="13">
        <f t="shared" si="35"/>
        <v>3.90000000000001</v>
      </c>
      <c r="K230" s="13">
        <f t="shared" si="36"/>
        <v>0</v>
      </c>
      <c r="L230" s="13">
        <f t="shared" si="37"/>
        <v>1.92360326219642</v>
      </c>
      <c r="M230" s="13">
        <f t="shared" si="38"/>
        <v>0.679274482977022</v>
      </c>
      <c r="N230" s="13">
        <f t="shared" si="39"/>
        <v>47.8058864472899</v>
      </c>
      <c r="O230" s="13"/>
      <c r="P230" s="13">
        <f t="shared" si="40"/>
        <v>36.9269892455069</v>
      </c>
      <c r="Q230" s="13">
        <f t="shared" si="41"/>
        <v>13.0398830260866</v>
      </c>
      <c r="R230" s="13">
        <f t="shared" si="42"/>
        <v>27.9144144757629</v>
      </c>
      <c r="S230" s="13">
        <f t="shared" si="43"/>
        <v>24.8298401491426</v>
      </c>
    </row>
    <row r="231" spans="2:19">
      <c r="B231" s="2">
        <v>43053</v>
      </c>
      <c r="C231" s="3">
        <v>91</v>
      </c>
      <c r="D231" s="3">
        <v>93.1</v>
      </c>
      <c r="E231" s="3">
        <v>88.5</v>
      </c>
      <c r="F231" s="3">
        <v>91</v>
      </c>
      <c r="H231" s="13">
        <f t="shared" si="33"/>
        <v>4.59999999999999</v>
      </c>
      <c r="I231" s="13">
        <f t="shared" si="34"/>
        <v>5.14837663370828</v>
      </c>
      <c r="J231" s="13">
        <f t="shared" si="35"/>
        <v>0</v>
      </c>
      <c r="K231" s="13">
        <f t="shared" si="36"/>
        <v>2.3</v>
      </c>
      <c r="L231" s="13">
        <f t="shared" si="37"/>
        <v>1.77157274390383</v>
      </c>
      <c r="M231" s="13">
        <f t="shared" si="38"/>
        <v>0.731526366282947</v>
      </c>
      <c r="N231" s="13">
        <f t="shared" si="39"/>
        <v>41.5503474628009</v>
      </c>
      <c r="O231" s="13"/>
      <c r="P231" s="13">
        <f t="shared" si="40"/>
        <v>34.4103174640469</v>
      </c>
      <c r="Q231" s="13">
        <f t="shared" si="41"/>
        <v>14.2088743370751</v>
      </c>
      <c r="R231" s="13">
        <f t="shared" si="42"/>
        <v>26.3843012471839</v>
      </c>
      <c r="S231" s="13">
        <f t="shared" si="43"/>
        <v>24.7697366153116</v>
      </c>
    </row>
    <row r="232" spans="2:19">
      <c r="B232" s="2">
        <v>43052</v>
      </c>
      <c r="C232" s="3">
        <v>95.5</v>
      </c>
      <c r="D232" s="3">
        <v>97.4</v>
      </c>
      <c r="E232" s="3">
        <v>90.8</v>
      </c>
      <c r="F232" s="4">
        <v>91</v>
      </c>
      <c r="H232" s="13">
        <f t="shared" si="33"/>
        <v>6.60000000000001</v>
      </c>
      <c r="I232" s="13">
        <f t="shared" si="34"/>
        <v>5.19055945168584</v>
      </c>
      <c r="J232" s="13">
        <f t="shared" si="35"/>
        <v>3</v>
      </c>
      <c r="K232" s="13">
        <f t="shared" si="36"/>
        <v>0</v>
      </c>
      <c r="L232" s="13">
        <f t="shared" si="37"/>
        <v>1.90784757035797</v>
      </c>
      <c r="M232" s="13">
        <f t="shared" si="38"/>
        <v>0.610874548304713</v>
      </c>
      <c r="N232" s="13">
        <f t="shared" si="39"/>
        <v>51.4932954470534</v>
      </c>
      <c r="O232" s="13"/>
      <c r="P232" s="13">
        <f t="shared" si="40"/>
        <v>36.7561066994103</v>
      </c>
      <c r="Q232" s="13">
        <f t="shared" si="41"/>
        <v>11.7689538862002</v>
      </c>
      <c r="R232" s="13">
        <f t="shared" si="42"/>
        <v>25.217682307521</v>
      </c>
      <c r="S232" s="13">
        <f t="shared" si="43"/>
        <v>24.8005938225324</v>
      </c>
    </row>
    <row r="233" spans="2:19">
      <c r="B233" s="2">
        <v>43049</v>
      </c>
      <c r="C233" s="3">
        <v>85.9</v>
      </c>
      <c r="D233" s="3">
        <v>94.4</v>
      </c>
      <c r="E233" s="3">
        <v>84.7</v>
      </c>
      <c r="F233" s="4">
        <v>92.1</v>
      </c>
      <c r="H233" s="13">
        <f t="shared" si="33"/>
        <v>9.7</v>
      </c>
      <c r="I233" s="13">
        <f t="shared" si="34"/>
        <v>5.08214094796936</v>
      </c>
      <c r="J233" s="13">
        <f t="shared" si="35"/>
        <v>0</v>
      </c>
      <c r="K233" s="13">
        <f t="shared" si="36"/>
        <v>0.200000000000003</v>
      </c>
      <c r="L233" s="13">
        <f t="shared" si="37"/>
        <v>1.82383584500089</v>
      </c>
      <c r="M233" s="13">
        <f t="shared" si="38"/>
        <v>0.657864898174306</v>
      </c>
      <c r="N233" s="13">
        <f t="shared" si="39"/>
        <v>46.9827375453332</v>
      </c>
      <c r="O233" s="13"/>
      <c r="P233" s="13">
        <f t="shared" si="40"/>
        <v>35.8871558989255</v>
      </c>
      <c r="Q233" s="13">
        <f t="shared" si="41"/>
        <v>12.9446409477715</v>
      </c>
      <c r="R233" s="13">
        <f t="shared" si="42"/>
        <v>23.1964812967878</v>
      </c>
      <c r="S233" s="13">
        <f t="shared" si="43"/>
        <v>24.4514035847606</v>
      </c>
    </row>
    <row r="234" spans="2:19">
      <c r="B234" s="2">
        <v>43048</v>
      </c>
      <c r="C234" s="3">
        <v>92.4</v>
      </c>
      <c r="D234" s="3">
        <v>96</v>
      </c>
      <c r="E234" s="3">
        <v>84.9</v>
      </c>
      <c r="F234" s="4">
        <v>85.9</v>
      </c>
      <c r="H234" s="13">
        <f t="shared" si="33"/>
        <v>11.1</v>
      </c>
      <c r="I234" s="13">
        <f t="shared" si="34"/>
        <v>4.72692102089008</v>
      </c>
      <c r="J234" s="13">
        <f t="shared" si="35"/>
        <v>4</v>
      </c>
      <c r="K234" s="13">
        <f t="shared" si="36"/>
        <v>0</v>
      </c>
      <c r="L234" s="13">
        <f t="shared" si="37"/>
        <v>1.96413091000096</v>
      </c>
      <c r="M234" s="13">
        <f t="shared" si="38"/>
        <v>0.693085274956944</v>
      </c>
      <c r="N234" s="13">
        <f t="shared" si="39"/>
        <v>47.8337307381767</v>
      </c>
      <c r="O234" s="13"/>
      <c r="P234" s="13">
        <f t="shared" si="40"/>
        <v>41.5520145422509</v>
      </c>
      <c r="Q234" s="13">
        <f t="shared" si="41"/>
        <v>14.6625101602911</v>
      </c>
      <c r="R234" s="13">
        <f t="shared" si="42"/>
        <v>21.3667692776689</v>
      </c>
      <c r="S234" s="13">
        <f t="shared" si="43"/>
        <v>23.6248631125077</v>
      </c>
    </row>
    <row r="235" spans="2:19">
      <c r="B235" s="2">
        <v>43047</v>
      </c>
      <c r="C235" s="3">
        <v>85.2</v>
      </c>
      <c r="D235" s="3">
        <v>92</v>
      </c>
      <c r="E235" s="3">
        <v>84.5</v>
      </c>
      <c r="F235" s="4">
        <v>92</v>
      </c>
      <c r="H235" s="13">
        <f t="shared" si="33"/>
        <v>8.3</v>
      </c>
      <c r="I235" s="13">
        <f t="shared" si="34"/>
        <v>4.23668417634317</v>
      </c>
      <c r="J235" s="13">
        <f t="shared" si="35"/>
        <v>7.8</v>
      </c>
      <c r="K235" s="13">
        <f t="shared" si="36"/>
        <v>0</v>
      </c>
      <c r="L235" s="13">
        <f t="shared" si="37"/>
        <v>1.80752559538565</v>
      </c>
      <c r="M235" s="13">
        <f t="shared" si="38"/>
        <v>0.74639952687671</v>
      </c>
      <c r="N235" s="13">
        <f t="shared" si="39"/>
        <v>41.5488323936826</v>
      </c>
      <c r="O235" s="13"/>
      <c r="P235" s="13">
        <f t="shared" si="40"/>
        <v>42.6636850931332</v>
      </c>
      <c r="Q235" s="13">
        <f t="shared" si="41"/>
        <v>17.6175399394758</v>
      </c>
      <c r="R235" s="13">
        <f t="shared" si="42"/>
        <v>19.3308491653221</v>
      </c>
      <c r="S235" s="13">
        <f t="shared" si="43"/>
        <v>23.1475560278798</v>
      </c>
    </row>
    <row r="236" spans="2:19">
      <c r="B236" s="2">
        <v>43046</v>
      </c>
      <c r="C236" s="3">
        <v>82</v>
      </c>
      <c r="D236" s="3">
        <v>84.2</v>
      </c>
      <c r="E236" s="3">
        <v>80</v>
      </c>
      <c r="F236" s="4">
        <v>83.7</v>
      </c>
      <c r="H236" s="13">
        <f t="shared" si="33"/>
        <v>4.90000000000001</v>
      </c>
      <c r="I236" s="13">
        <f t="shared" si="34"/>
        <v>3.92412142067726</v>
      </c>
      <c r="J236" s="13">
        <f t="shared" si="35"/>
        <v>4.90000000000001</v>
      </c>
      <c r="K236" s="13">
        <f t="shared" si="36"/>
        <v>0</v>
      </c>
      <c r="L236" s="13">
        <f t="shared" si="37"/>
        <v>1.34656602579993</v>
      </c>
      <c r="M236" s="13">
        <f t="shared" si="38"/>
        <v>0.803814875097995</v>
      </c>
      <c r="N236" s="13">
        <f t="shared" si="39"/>
        <v>25.2397680092538</v>
      </c>
      <c r="O236" s="13"/>
      <c r="P236" s="13">
        <f t="shared" si="40"/>
        <v>34.315095825132</v>
      </c>
      <c r="Q236" s="13">
        <f t="shared" si="41"/>
        <v>20.483945039582</v>
      </c>
      <c r="R236" s="13">
        <f t="shared" si="42"/>
        <v>17.6217735323713</v>
      </c>
      <c r="S236" s="13">
        <f t="shared" si="43"/>
        <v>23.0136012964016</v>
      </c>
    </row>
    <row r="237" spans="2:19">
      <c r="B237" s="2">
        <v>43045</v>
      </c>
      <c r="C237" s="3">
        <v>78.2</v>
      </c>
      <c r="D237" s="3">
        <v>79.3</v>
      </c>
      <c r="E237" s="3">
        <v>77.3</v>
      </c>
      <c r="F237" s="4">
        <v>79.3</v>
      </c>
      <c r="H237" s="13">
        <f t="shared" si="33"/>
        <v>2.3</v>
      </c>
      <c r="I237" s="13">
        <f t="shared" si="34"/>
        <v>3.84905383765243</v>
      </c>
      <c r="J237" s="13">
        <f t="shared" si="35"/>
        <v>0</v>
      </c>
      <c r="K237" s="13">
        <f t="shared" si="36"/>
        <v>0</v>
      </c>
      <c r="L237" s="13">
        <f t="shared" si="37"/>
        <v>1.07322495086147</v>
      </c>
      <c r="M237" s="13">
        <f t="shared" si="38"/>
        <v>0.865646788567071</v>
      </c>
      <c r="N237" s="13">
        <f t="shared" si="39"/>
        <v>10.7061317194492</v>
      </c>
      <c r="O237" s="13"/>
      <c r="P237" s="13">
        <f t="shared" si="40"/>
        <v>27.8828251338785</v>
      </c>
      <c r="Q237" s="13">
        <f t="shared" si="41"/>
        <v>22.489859198619</v>
      </c>
      <c r="R237" s="13">
        <f t="shared" si="42"/>
        <v>17.0357739572265</v>
      </c>
      <c r="S237" s="13">
        <f t="shared" si="43"/>
        <v>23.7729339795206</v>
      </c>
    </row>
    <row r="238" spans="2:19">
      <c r="B238" s="2">
        <v>43042</v>
      </c>
      <c r="C238" s="3">
        <v>78</v>
      </c>
      <c r="D238" s="3">
        <v>79.4</v>
      </c>
      <c r="E238" s="3">
        <v>76.5</v>
      </c>
      <c r="F238" s="4">
        <v>77</v>
      </c>
      <c r="H238" s="13">
        <f t="shared" si="33"/>
        <v>2.90000000000001</v>
      </c>
      <c r="I238" s="13">
        <f t="shared" si="34"/>
        <v>3.96821182516415</v>
      </c>
      <c r="J238" s="13">
        <f t="shared" si="35"/>
        <v>0</v>
      </c>
      <c r="K238" s="13">
        <f t="shared" si="36"/>
        <v>0</v>
      </c>
      <c r="L238" s="13">
        <f t="shared" si="37"/>
        <v>1.15578071631235</v>
      </c>
      <c r="M238" s="13">
        <f t="shared" si="38"/>
        <v>0.932235003072231</v>
      </c>
      <c r="N238" s="13">
        <f t="shared" si="39"/>
        <v>10.7061317194492</v>
      </c>
      <c r="O238" s="13"/>
      <c r="P238" s="13">
        <f t="shared" si="40"/>
        <v>29.1259833707223</v>
      </c>
      <c r="Q238" s="13">
        <f t="shared" si="41"/>
        <v>23.4925715699077</v>
      </c>
      <c r="R238" s="13">
        <f t="shared" si="42"/>
        <v>17.5226695139786</v>
      </c>
      <c r="S238" s="13">
        <f t="shared" si="43"/>
        <v>24.7105317978852</v>
      </c>
    </row>
    <row r="239" spans="2:19">
      <c r="B239" s="2">
        <v>43041</v>
      </c>
      <c r="C239" s="3">
        <v>74.5</v>
      </c>
      <c r="D239" s="3">
        <v>80.9</v>
      </c>
      <c r="E239" s="3">
        <v>74.3</v>
      </c>
      <c r="F239" s="4">
        <v>76.5</v>
      </c>
      <c r="H239" s="13">
        <f t="shared" si="33"/>
        <v>7.30000000000001</v>
      </c>
      <c r="I239" s="13">
        <f t="shared" si="34"/>
        <v>4.0503819655614</v>
      </c>
      <c r="J239" s="13">
        <f t="shared" si="35"/>
        <v>5.7</v>
      </c>
      <c r="K239" s="13">
        <f t="shared" si="36"/>
        <v>0</v>
      </c>
      <c r="L239" s="13">
        <f t="shared" si="37"/>
        <v>1.24468692525945</v>
      </c>
      <c r="M239" s="13">
        <f t="shared" si="38"/>
        <v>1.00394538792394</v>
      </c>
      <c r="N239" s="13">
        <f t="shared" si="39"/>
        <v>10.7061317194492</v>
      </c>
      <c r="O239" s="13"/>
      <c r="P239" s="13">
        <f t="shared" si="40"/>
        <v>30.7301122670028</v>
      </c>
      <c r="Q239" s="13">
        <f t="shared" si="41"/>
        <v>24.7864373399853</v>
      </c>
      <c r="R239" s="13">
        <f t="shared" si="42"/>
        <v>18.0470185750963</v>
      </c>
      <c r="S239" s="13">
        <f t="shared" si="43"/>
        <v>25.5555080387219</v>
      </c>
    </row>
    <row r="240" spans="2:19">
      <c r="B240" s="2">
        <v>43040</v>
      </c>
      <c r="C240" s="3">
        <v>73.6</v>
      </c>
      <c r="D240" s="3">
        <v>75.2</v>
      </c>
      <c r="E240" s="3">
        <v>72.4</v>
      </c>
      <c r="F240" s="4">
        <v>73.6</v>
      </c>
      <c r="H240" s="13">
        <f t="shared" si="33"/>
        <v>2.8</v>
      </c>
      <c r="I240" s="13">
        <f t="shared" si="34"/>
        <v>3.80041134752766</v>
      </c>
      <c r="J240" s="13">
        <f t="shared" si="35"/>
        <v>1.40000000000001</v>
      </c>
      <c r="K240" s="13">
        <f t="shared" si="36"/>
        <v>0</v>
      </c>
      <c r="L240" s="13">
        <f t="shared" si="37"/>
        <v>0.901970534894794</v>
      </c>
      <c r="M240" s="13">
        <f t="shared" si="38"/>
        <v>1.08117195622578</v>
      </c>
      <c r="N240" s="13">
        <f t="shared" si="39"/>
        <v>9.03623527473967</v>
      </c>
      <c r="O240" s="13"/>
      <c r="P240" s="13">
        <f t="shared" si="40"/>
        <v>23.733497572087</v>
      </c>
      <c r="Q240" s="13">
        <f t="shared" si="41"/>
        <v>28.4488140192807</v>
      </c>
      <c r="R240" s="13">
        <f t="shared" si="42"/>
        <v>18.6117021793768</v>
      </c>
      <c r="S240" s="13">
        <f t="shared" si="43"/>
        <v>26.4069834037243</v>
      </c>
    </row>
    <row r="241" spans="2:19">
      <c r="B241" s="2">
        <v>43039</v>
      </c>
      <c r="C241" s="3">
        <v>73</v>
      </c>
      <c r="D241" s="3">
        <v>73.8</v>
      </c>
      <c r="E241" s="3">
        <v>70.8</v>
      </c>
      <c r="F241" s="4">
        <v>73.8</v>
      </c>
      <c r="H241" s="13">
        <f t="shared" si="33"/>
        <v>3.7</v>
      </c>
      <c r="I241" s="13">
        <f t="shared" si="34"/>
        <v>3.87736606656825</v>
      </c>
      <c r="J241" s="13">
        <f t="shared" si="35"/>
        <v>0</v>
      </c>
      <c r="K241" s="13">
        <f t="shared" si="36"/>
        <v>2.2</v>
      </c>
      <c r="L241" s="13">
        <f t="shared" si="37"/>
        <v>0.863660576040547</v>
      </c>
      <c r="M241" s="13">
        <f t="shared" si="38"/>
        <v>1.16433902978161</v>
      </c>
      <c r="N241" s="13">
        <f t="shared" si="39"/>
        <v>14.8263566165324</v>
      </c>
      <c r="O241" s="13"/>
      <c r="P241" s="13">
        <f t="shared" si="40"/>
        <v>22.2744141567461</v>
      </c>
      <c r="Q241" s="13">
        <f t="shared" si="41"/>
        <v>30.0291231158408</v>
      </c>
      <c r="R241" s="13">
        <f t="shared" si="42"/>
        <v>19.3482765566566</v>
      </c>
      <c r="S241" s="13">
        <f t="shared" si="43"/>
        <v>27.5480381420928</v>
      </c>
    </row>
    <row r="242" spans="2:19">
      <c r="B242" s="2">
        <v>43038</v>
      </c>
      <c r="C242" s="3">
        <v>75.2</v>
      </c>
      <c r="D242" s="3">
        <v>75.2</v>
      </c>
      <c r="E242" s="3">
        <v>73</v>
      </c>
      <c r="F242" s="4">
        <v>74.5</v>
      </c>
      <c r="H242" s="13">
        <f t="shared" si="33"/>
        <v>2.2</v>
      </c>
      <c r="I242" s="13">
        <f t="shared" si="34"/>
        <v>3.89100961015042</v>
      </c>
      <c r="J242" s="13">
        <f t="shared" si="35"/>
        <v>0</v>
      </c>
      <c r="K242" s="13">
        <f t="shared" si="36"/>
        <v>0.5</v>
      </c>
      <c r="L242" s="13">
        <f t="shared" si="37"/>
        <v>0.930096004966743</v>
      </c>
      <c r="M242" s="13">
        <f t="shared" si="38"/>
        <v>1.08467280130327</v>
      </c>
      <c r="N242" s="13">
        <f t="shared" si="39"/>
        <v>7.67218530758886</v>
      </c>
      <c r="O242" s="13"/>
      <c r="P242" s="13">
        <f t="shared" si="40"/>
        <v>23.9037190383806</v>
      </c>
      <c r="Q242" s="13">
        <f t="shared" si="41"/>
        <v>27.8763845371573</v>
      </c>
      <c r="R242" s="13">
        <f t="shared" si="42"/>
        <v>19.6961165520508</v>
      </c>
      <c r="S242" s="13">
        <f t="shared" si="43"/>
        <v>28.5281110516147</v>
      </c>
    </row>
    <row r="243" spans="2:19">
      <c r="B243" s="2">
        <v>43035</v>
      </c>
      <c r="C243" s="3">
        <v>75.6</v>
      </c>
      <c r="D243" s="3">
        <v>75.9</v>
      </c>
      <c r="E243" s="3">
        <v>73.5</v>
      </c>
      <c r="F243" s="4">
        <v>73.6</v>
      </c>
      <c r="H243" s="13">
        <f t="shared" si="33"/>
        <v>2.40000000000001</v>
      </c>
      <c r="I243" s="13">
        <f t="shared" si="34"/>
        <v>4.02108727246968</v>
      </c>
      <c r="J243" s="13">
        <f t="shared" si="35"/>
        <v>0</v>
      </c>
      <c r="K243" s="13">
        <f t="shared" si="36"/>
        <v>0.799999999999997</v>
      </c>
      <c r="L243" s="13">
        <f t="shared" si="37"/>
        <v>1.00164185150265</v>
      </c>
      <c r="M243" s="13">
        <f t="shared" si="38"/>
        <v>1.12964763217276</v>
      </c>
      <c r="N243" s="13">
        <f t="shared" si="39"/>
        <v>6.00602506841845</v>
      </c>
      <c r="O243" s="13"/>
      <c r="P243" s="13">
        <f t="shared" si="40"/>
        <v>24.9097267388443</v>
      </c>
      <c r="Q243" s="13">
        <f t="shared" si="41"/>
        <v>28.0930891479743</v>
      </c>
      <c r="R243" s="13">
        <f t="shared" si="42"/>
        <v>20.6210343400863</v>
      </c>
      <c r="S243" s="13">
        <f t="shared" si="43"/>
        <v>29.6011253548122</v>
      </c>
    </row>
    <row r="244" spans="2:19">
      <c r="B244" s="2">
        <v>43034</v>
      </c>
      <c r="C244" s="3">
        <v>75</v>
      </c>
      <c r="D244" s="3">
        <v>77.4</v>
      </c>
      <c r="E244" s="3">
        <v>74.3</v>
      </c>
      <c r="F244" s="4">
        <v>74.8</v>
      </c>
      <c r="H244" s="13">
        <f t="shared" si="33"/>
        <v>4.30000000000001</v>
      </c>
      <c r="I244" s="13">
        <f t="shared" si="34"/>
        <v>4.14578629342889</v>
      </c>
      <c r="J244" s="13">
        <f t="shared" si="35"/>
        <v>1.10000000000001</v>
      </c>
      <c r="K244" s="13">
        <f t="shared" si="36"/>
        <v>0</v>
      </c>
      <c r="L244" s="13">
        <f t="shared" si="37"/>
        <v>1.07869122469516</v>
      </c>
      <c r="M244" s="13">
        <f t="shared" si="38"/>
        <v>1.15500514233989</v>
      </c>
      <c r="N244" s="13">
        <f t="shared" si="39"/>
        <v>3.41648573060232</v>
      </c>
      <c r="O244" s="13"/>
      <c r="P244" s="13">
        <f t="shared" si="40"/>
        <v>26.0189780260718</v>
      </c>
      <c r="Q244" s="13">
        <f t="shared" si="41"/>
        <v>27.8597366239207</v>
      </c>
      <c r="R244" s="13">
        <f t="shared" si="42"/>
        <v>21.7452658225223</v>
      </c>
      <c r="S244" s="13">
        <f t="shared" si="43"/>
        <v>30.9665515042677</v>
      </c>
    </row>
    <row r="245" spans="2:19">
      <c r="B245" s="2">
        <v>43033</v>
      </c>
      <c r="C245" s="3">
        <v>75</v>
      </c>
      <c r="D245" s="3">
        <v>76.3</v>
      </c>
      <c r="E245" s="3">
        <v>73.1</v>
      </c>
      <c r="F245" s="4">
        <v>73.1</v>
      </c>
      <c r="H245" s="13">
        <f t="shared" si="33"/>
        <v>3.2</v>
      </c>
      <c r="I245" s="13">
        <f t="shared" si="34"/>
        <v>4.13392370061572</v>
      </c>
      <c r="J245" s="13">
        <f t="shared" si="35"/>
        <v>0</v>
      </c>
      <c r="K245" s="13">
        <f t="shared" si="36"/>
        <v>0</v>
      </c>
      <c r="L245" s="13">
        <f t="shared" si="37"/>
        <v>1.07705208813325</v>
      </c>
      <c r="M245" s="13">
        <f t="shared" si="38"/>
        <v>1.24385169175065</v>
      </c>
      <c r="N245" s="13">
        <f t="shared" si="39"/>
        <v>7.18683838007932</v>
      </c>
      <c r="O245" s="13"/>
      <c r="P245" s="13">
        <f t="shared" si="40"/>
        <v>26.0539904975224</v>
      </c>
      <c r="Q245" s="13">
        <f t="shared" si="41"/>
        <v>30.0888884709069</v>
      </c>
      <c r="R245" s="13">
        <f t="shared" si="42"/>
        <v>23.1551719834392</v>
      </c>
      <c r="S245" s="13">
        <f t="shared" si="43"/>
        <v>32.1194136769461</v>
      </c>
    </row>
    <row r="246" spans="2:19">
      <c r="B246" s="2">
        <v>43032</v>
      </c>
      <c r="C246" s="3">
        <v>72.3</v>
      </c>
      <c r="D246" s="3">
        <v>77.4</v>
      </c>
      <c r="E246" s="3">
        <v>72.3</v>
      </c>
      <c r="F246" s="4">
        <v>75.1</v>
      </c>
      <c r="H246" s="13">
        <f t="shared" si="33"/>
        <v>5.7</v>
      </c>
      <c r="I246" s="13">
        <f t="shared" si="34"/>
        <v>4.20576398527847</v>
      </c>
      <c r="J246" s="13">
        <f t="shared" si="35"/>
        <v>4.60000000000001</v>
      </c>
      <c r="K246" s="13">
        <f t="shared" si="36"/>
        <v>0</v>
      </c>
      <c r="L246" s="13">
        <f t="shared" si="37"/>
        <v>1.15990224875888</v>
      </c>
      <c r="M246" s="13">
        <f t="shared" si="38"/>
        <v>1.33953259111609</v>
      </c>
      <c r="N246" s="13">
        <f t="shared" si="39"/>
        <v>7.18683838007932</v>
      </c>
      <c r="O246" s="13"/>
      <c r="P246" s="13">
        <f t="shared" si="40"/>
        <v>27.5788715871578</v>
      </c>
      <c r="Q246" s="13">
        <f t="shared" si="41"/>
        <v>31.8499230057817</v>
      </c>
      <c r="R246" s="13">
        <f t="shared" si="42"/>
        <v>24.3835053375438</v>
      </c>
      <c r="S246" s="13">
        <f t="shared" si="43"/>
        <v>33.2456624150741</v>
      </c>
    </row>
    <row r="247" spans="2:19">
      <c r="B247" s="2">
        <v>43031</v>
      </c>
      <c r="C247" s="3">
        <v>71.5</v>
      </c>
      <c r="D247" s="3">
        <v>72.8</v>
      </c>
      <c r="E247" s="3">
        <v>67.9</v>
      </c>
      <c r="F247" s="4">
        <v>71.7</v>
      </c>
      <c r="H247" s="13">
        <f t="shared" si="33"/>
        <v>5</v>
      </c>
      <c r="I247" s="13">
        <f t="shared" si="34"/>
        <v>4.09082275337681</v>
      </c>
      <c r="J247" s="13">
        <f t="shared" si="35"/>
        <v>0</v>
      </c>
      <c r="K247" s="13">
        <f t="shared" si="36"/>
        <v>4.3</v>
      </c>
      <c r="L247" s="13">
        <f t="shared" si="37"/>
        <v>0.895279344817255</v>
      </c>
      <c r="M247" s="13">
        <f t="shared" si="38"/>
        <v>1.44257355966348</v>
      </c>
      <c r="N247" s="13">
        <f t="shared" si="39"/>
        <v>23.410121902763</v>
      </c>
      <c r="O247" s="13"/>
      <c r="P247" s="13">
        <f t="shared" si="40"/>
        <v>21.8850680850994</v>
      </c>
      <c r="Q247" s="13">
        <f t="shared" si="41"/>
        <v>35.2636534661076</v>
      </c>
      <c r="R247" s="13">
        <f t="shared" si="42"/>
        <v>25.7063258727334</v>
      </c>
      <c r="S247" s="13">
        <f t="shared" si="43"/>
        <v>34.7261275626082</v>
      </c>
    </row>
    <row r="248" spans="2:19">
      <c r="B248" s="2">
        <v>43028</v>
      </c>
      <c r="C248" s="3">
        <v>75</v>
      </c>
      <c r="D248" s="3">
        <v>75.2</v>
      </c>
      <c r="E248" s="3">
        <v>72.2</v>
      </c>
      <c r="F248" s="4">
        <v>72.9</v>
      </c>
      <c r="H248" s="13">
        <f t="shared" si="33"/>
        <v>3.7</v>
      </c>
      <c r="I248" s="13">
        <f t="shared" si="34"/>
        <v>4.02088604209811</v>
      </c>
      <c r="J248" s="13">
        <f t="shared" si="35"/>
        <v>0</v>
      </c>
      <c r="K248" s="13">
        <f t="shared" si="36"/>
        <v>1.2</v>
      </c>
      <c r="L248" s="13">
        <f t="shared" si="37"/>
        <v>0.964146986726274</v>
      </c>
      <c r="M248" s="13">
        <f t="shared" si="38"/>
        <v>1.22277152579144</v>
      </c>
      <c r="N248" s="13">
        <f t="shared" si="39"/>
        <v>11.8259796871636</v>
      </c>
      <c r="O248" s="13"/>
      <c r="P248" s="13">
        <f t="shared" si="40"/>
        <v>23.9784708303541</v>
      </c>
      <c r="Q248" s="13">
        <f t="shared" si="41"/>
        <v>30.4104994021018</v>
      </c>
      <c r="R248" s="13">
        <f t="shared" si="42"/>
        <v>25.8829569473465</v>
      </c>
      <c r="S248" s="13">
        <f t="shared" si="43"/>
        <v>35.7439266502663</v>
      </c>
    </row>
    <row r="249" spans="2:19">
      <c r="B249" s="2">
        <v>43027</v>
      </c>
      <c r="C249" s="3">
        <v>75.2</v>
      </c>
      <c r="D249" s="3">
        <v>76.7</v>
      </c>
      <c r="E249" s="3">
        <v>73.4</v>
      </c>
      <c r="F249" s="4">
        <v>75.9</v>
      </c>
      <c r="H249" s="13">
        <f t="shared" si="33"/>
        <v>3.3</v>
      </c>
      <c r="I249" s="13">
        <f t="shared" si="34"/>
        <v>4.04556958379796</v>
      </c>
      <c r="J249" s="13">
        <f t="shared" si="35"/>
        <v>0</v>
      </c>
      <c r="K249" s="13">
        <f t="shared" si="36"/>
        <v>2.3</v>
      </c>
      <c r="L249" s="13">
        <f t="shared" si="37"/>
        <v>1.03831213955137</v>
      </c>
      <c r="M249" s="13">
        <f t="shared" si="38"/>
        <v>1.22452318162155</v>
      </c>
      <c r="N249" s="13">
        <f t="shared" si="39"/>
        <v>8.22910268051045</v>
      </c>
      <c r="O249" s="13"/>
      <c r="P249" s="13">
        <f t="shared" si="40"/>
        <v>25.665412942338</v>
      </c>
      <c r="Q249" s="13">
        <f t="shared" si="41"/>
        <v>30.2682516332341</v>
      </c>
      <c r="R249" s="13">
        <f t="shared" si="42"/>
        <v>26.9642628904375</v>
      </c>
      <c r="S249" s="13">
        <f t="shared" si="43"/>
        <v>36.5975363336608</v>
      </c>
    </row>
    <row r="250" spans="2:19">
      <c r="B250" s="2">
        <v>43026</v>
      </c>
      <c r="C250" s="3">
        <v>79.7</v>
      </c>
      <c r="D250" s="3">
        <v>80.4</v>
      </c>
      <c r="E250" s="3">
        <v>75.7</v>
      </c>
      <c r="F250" s="4">
        <v>76.2</v>
      </c>
      <c r="H250" s="13">
        <f t="shared" si="33"/>
        <v>4.7</v>
      </c>
      <c r="I250" s="13">
        <f t="shared" si="34"/>
        <v>4.10292109024396</v>
      </c>
      <c r="J250" s="13">
        <f t="shared" si="35"/>
        <v>0</v>
      </c>
      <c r="K250" s="13">
        <f t="shared" si="36"/>
        <v>3.8</v>
      </c>
      <c r="L250" s="13">
        <f t="shared" si="37"/>
        <v>1.11818230413225</v>
      </c>
      <c r="M250" s="13">
        <f t="shared" si="38"/>
        <v>1.14179419559244</v>
      </c>
      <c r="N250" s="13">
        <f t="shared" si="39"/>
        <v>1.04478482245582</v>
      </c>
      <c r="O250" s="13"/>
      <c r="P250" s="13">
        <f t="shared" si="40"/>
        <v>27.2533221950354</v>
      </c>
      <c r="Q250" s="13">
        <f t="shared" si="41"/>
        <v>27.8288119727047</v>
      </c>
      <c r="R250" s="13">
        <f t="shared" si="42"/>
        <v>28.4054290604319</v>
      </c>
      <c r="S250" s="13">
        <f t="shared" si="43"/>
        <v>38.06839582704</v>
      </c>
    </row>
    <row r="251" spans="2:19">
      <c r="B251" s="2">
        <v>43025</v>
      </c>
      <c r="C251" s="3">
        <v>80.7</v>
      </c>
      <c r="D251" s="3">
        <v>81.1</v>
      </c>
      <c r="E251" s="3">
        <v>79.5</v>
      </c>
      <c r="F251" s="4">
        <v>79.8</v>
      </c>
      <c r="H251" s="13">
        <f t="shared" si="33"/>
        <v>1.8</v>
      </c>
      <c r="I251" s="13">
        <f t="shared" si="34"/>
        <v>4.05699194333965</v>
      </c>
      <c r="J251" s="13">
        <f t="shared" si="35"/>
        <v>0</v>
      </c>
      <c r="K251" s="13">
        <f t="shared" si="36"/>
        <v>1.09999999999999</v>
      </c>
      <c r="L251" s="13">
        <f t="shared" si="37"/>
        <v>1.20419632752704</v>
      </c>
      <c r="M251" s="13">
        <f t="shared" si="38"/>
        <v>0.937316826022627</v>
      </c>
      <c r="N251" s="13">
        <f t="shared" si="39"/>
        <v>12.4621929621139</v>
      </c>
      <c r="O251" s="13"/>
      <c r="P251" s="13">
        <f t="shared" si="40"/>
        <v>29.6819994800325</v>
      </c>
      <c r="Q251" s="13">
        <f t="shared" si="41"/>
        <v>23.1037389059009</v>
      </c>
      <c r="R251" s="13">
        <f t="shared" si="42"/>
        <v>30.5100940018147</v>
      </c>
      <c r="S251" s="13">
        <f t="shared" si="43"/>
        <v>40.0958507672124</v>
      </c>
    </row>
    <row r="252" spans="2:19">
      <c r="B252" s="2">
        <v>43024</v>
      </c>
      <c r="C252" s="3">
        <v>81.9</v>
      </c>
      <c r="D252" s="3">
        <v>82.4</v>
      </c>
      <c r="E252" s="3">
        <v>80.6</v>
      </c>
      <c r="F252" s="4">
        <v>81.3</v>
      </c>
      <c r="H252" s="13">
        <f t="shared" si="33"/>
        <v>1.80000000000001</v>
      </c>
      <c r="I252" s="13">
        <f t="shared" si="34"/>
        <v>4.23060670821193</v>
      </c>
      <c r="J252" s="13">
        <f t="shared" si="35"/>
        <v>0</v>
      </c>
      <c r="K252" s="13">
        <f t="shared" si="36"/>
        <v>0.400000000000006</v>
      </c>
      <c r="L252" s="13">
        <f t="shared" si="37"/>
        <v>1.29682681425988</v>
      </c>
      <c r="M252" s="13">
        <f t="shared" si="38"/>
        <v>0.924802735716675</v>
      </c>
      <c r="N252" s="13">
        <f t="shared" si="39"/>
        <v>16.7455496145671</v>
      </c>
      <c r="O252" s="13"/>
      <c r="P252" s="13">
        <f t="shared" si="40"/>
        <v>30.6534476897284</v>
      </c>
      <c r="Q252" s="13">
        <f t="shared" si="41"/>
        <v>21.8598134854172</v>
      </c>
      <c r="R252" s="13">
        <f t="shared" si="42"/>
        <v>31.8983940817917</v>
      </c>
      <c r="S252" s="13">
        <f t="shared" si="43"/>
        <v>41.3540039764725</v>
      </c>
    </row>
    <row r="253" spans="2:19">
      <c r="B253" s="2">
        <v>43021</v>
      </c>
      <c r="C253" s="3">
        <v>83.4</v>
      </c>
      <c r="D253" s="3">
        <v>83.9</v>
      </c>
      <c r="E253" s="3">
        <v>81</v>
      </c>
      <c r="F253" s="4">
        <v>81.1</v>
      </c>
      <c r="H253" s="13">
        <f t="shared" si="33"/>
        <v>2.90000000000001</v>
      </c>
      <c r="I253" s="13">
        <f t="shared" si="34"/>
        <v>4.41757645499746</v>
      </c>
      <c r="J253" s="13">
        <f t="shared" si="35"/>
        <v>1.60000000000001</v>
      </c>
      <c r="K253" s="13">
        <f t="shared" si="36"/>
        <v>0</v>
      </c>
      <c r="L253" s="13">
        <f t="shared" si="37"/>
        <v>1.39658272304911</v>
      </c>
      <c r="M253" s="13">
        <f t="shared" si="38"/>
        <v>0.96517217692565</v>
      </c>
      <c r="N253" s="13">
        <f t="shared" si="39"/>
        <v>18.2665248679305</v>
      </c>
      <c r="O253" s="13"/>
      <c r="P253" s="13">
        <f t="shared" si="40"/>
        <v>31.6142286902403</v>
      </c>
      <c r="Q253" s="13">
        <f t="shared" si="41"/>
        <v>21.8484543902751</v>
      </c>
      <c r="R253" s="13">
        <f t="shared" si="42"/>
        <v>33.0639975023474</v>
      </c>
      <c r="S253" s="13">
        <f t="shared" si="43"/>
        <v>41.2892432045907</v>
      </c>
    </row>
    <row r="254" spans="2:19">
      <c r="B254" s="2">
        <v>43020</v>
      </c>
      <c r="C254" s="3">
        <v>78.7</v>
      </c>
      <c r="D254" s="3">
        <v>82.3</v>
      </c>
      <c r="E254" s="3">
        <v>78.5</v>
      </c>
      <c r="F254" s="4">
        <v>82.3</v>
      </c>
      <c r="H254" s="13">
        <f t="shared" si="33"/>
        <v>3.8</v>
      </c>
      <c r="I254" s="13">
        <f t="shared" si="34"/>
        <v>4.53431310538188</v>
      </c>
      <c r="J254" s="13">
        <f t="shared" si="35"/>
        <v>0</v>
      </c>
      <c r="K254" s="13">
        <f t="shared" si="36"/>
        <v>0.200000000000003</v>
      </c>
      <c r="L254" s="13">
        <f t="shared" si="37"/>
        <v>1.38093524020673</v>
      </c>
      <c r="M254" s="13">
        <f t="shared" si="38"/>
        <v>1.03941619053532</v>
      </c>
      <c r="N254" s="13">
        <f t="shared" si="39"/>
        <v>14.1103083351292</v>
      </c>
      <c r="O254" s="13"/>
      <c r="P254" s="13">
        <f t="shared" si="40"/>
        <v>30.4552245976941</v>
      </c>
      <c r="Q254" s="13">
        <f t="shared" si="41"/>
        <v>22.9233439856989</v>
      </c>
      <c r="R254" s="13">
        <f t="shared" si="42"/>
        <v>34.2022646280718</v>
      </c>
      <c r="S254" s="13">
        <f t="shared" si="43"/>
        <v>41.1774029312867</v>
      </c>
    </row>
    <row r="255" spans="2:19">
      <c r="B255" s="2">
        <v>43019</v>
      </c>
      <c r="C255" s="3">
        <v>83</v>
      </c>
      <c r="D255" s="3">
        <v>84</v>
      </c>
      <c r="E255" s="3">
        <v>78.7</v>
      </c>
      <c r="F255" s="4">
        <v>79</v>
      </c>
      <c r="H255" s="13">
        <f t="shared" si="33"/>
        <v>5.3</v>
      </c>
      <c r="I255" s="13">
        <f t="shared" si="34"/>
        <v>4.5907987288728</v>
      </c>
      <c r="J255" s="13">
        <f t="shared" si="35"/>
        <v>0</v>
      </c>
      <c r="K255" s="13">
        <f t="shared" si="36"/>
        <v>2</v>
      </c>
      <c r="L255" s="13">
        <f t="shared" si="37"/>
        <v>1.48716102791494</v>
      </c>
      <c r="M255" s="13">
        <f t="shared" si="38"/>
        <v>1.10398666673034</v>
      </c>
      <c r="N255" s="13">
        <f t="shared" si="39"/>
        <v>14.7878240200837</v>
      </c>
      <c r="O255" s="13"/>
      <c r="P255" s="13">
        <f t="shared" si="40"/>
        <v>32.3943852855446</v>
      </c>
      <c r="Q255" s="13">
        <f t="shared" si="41"/>
        <v>24.0478124163245</v>
      </c>
      <c r="R255" s="13">
        <f t="shared" si="42"/>
        <v>35.7477997275289</v>
      </c>
      <c r="S255" s="13">
        <f t="shared" si="43"/>
        <v>41.4663537891576</v>
      </c>
    </row>
    <row r="256" spans="2:19">
      <c r="B256" s="2">
        <v>43014</v>
      </c>
      <c r="C256" s="3">
        <v>82.5</v>
      </c>
      <c r="D256" s="3">
        <v>84.6</v>
      </c>
      <c r="E256" s="3">
        <v>80.7</v>
      </c>
      <c r="F256" s="4">
        <v>82.3</v>
      </c>
      <c r="H256" s="13">
        <f t="shared" si="33"/>
        <v>3.89999999999999</v>
      </c>
      <c r="I256" s="13">
        <f t="shared" si="34"/>
        <v>4.53624478493994</v>
      </c>
      <c r="J256" s="13">
        <f t="shared" si="35"/>
        <v>1.69999999999999</v>
      </c>
      <c r="K256" s="13">
        <f t="shared" si="36"/>
        <v>0</v>
      </c>
      <c r="L256" s="13">
        <f t="shared" si="37"/>
        <v>1.60155803006224</v>
      </c>
      <c r="M256" s="13">
        <f t="shared" si="38"/>
        <v>1.03506256417113</v>
      </c>
      <c r="N256" s="13">
        <f t="shared" si="39"/>
        <v>21.485664912506</v>
      </c>
      <c r="O256" s="13"/>
      <c r="P256" s="13">
        <f t="shared" si="40"/>
        <v>35.3058114363519</v>
      </c>
      <c r="Q256" s="13">
        <f t="shared" si="41"/>
        <v>22.8176082474094</v>
      </c>
      <c r="R256" s="13">
        <f t="shared" si="42"/>
        <v>37.3601055511786</v>
      </c>
      <c r="S256" s="13">
        <f t="shared" si="43"/>
        <v>41.9296194080381</v>
      </c>
    </row>
    <row r="257" spans="2:19">
      <c r="B257" s="2">
        <v>43013</v>
      </c>
      <c r="C257" s="3">
        <v>79</v>
      </c>
      <c r="D257" s="3">
        <v>82.9</v>
      </c>
      <c r="E257" s="3">
        <v>77</v>
      </c>
      <c r="F257" s="4">
        <v>81.5</v>
      </c>
      <c r="H257" s="13">
        <f t="shared" si="33"/>
        <v>5.90000000000001</v>
      </c>
      <c r="I257" s="13">
        <f t="shared" si="34"/>
        <v>4.58518669147378</v>
      </c>
      <c r="J257" s="13">
        <f t="shared" si="35"/>
        <v>0</v>
      </c>
      <c r="K257" s="13">
        <f t="shared" si="36"/>
        <v>3.2</v>
      </c>
      <c r="L257" s="13">
        <f t="shared" si="37"/>
        <v>1.59398557083626</v>
      </c>
      <c r="M257" s="13">
        <f t="shared" si="38"/>
        <v>1.11468276141507</v>
      </c>
      <c r="N257" s="13">
        <f t="shared" si="39"/>
        <v>17.6951457553615</v>
      </c>
      <c r="O257" s="13"/>
      <c r="P257" s="13">
        <f t="shared" si="40"/>
        <v>34.7638095914459</v>
      </c>
      <c r="Q257" s="13">
        <f t="shared" si="41"/>
        <v>24.3105207360005</v>
      </c>
      <c r="R257" s="13">
        <f t="shared" si="42"/>
        <v>38.581216369538</v>
      </c>
      <c r="S257" s="13">
        <f t="shared" si="43"/>
        <v>42.2327523980464</v>
      </c>
    </row>
    <row r="258" spans="2:19">
      <c r="B258" s="2">
        <v>43011</v>
      </c>
      <c r="C258" s="3">
        <v>83.3</v>
      </c>
      <c r="D258" s="3">
        <v>84.1</v>
      </c>
      <c r="E258" s="3">
        <v>80.2</v>
      </c>
      <c r="F258" s="4">
        <v>82.4</v>
      </c>
      <c r="H258" s="13">
        <f t="shared" si="33"/>
        <v>3.89999999999999</v>
      </c>
      <c r="I258" s="13">
        <f t="shared" si="34"/>
        <v>4.48404720620253</v>
      </c>
      <c r="J258" s="13">
        <f t="shared" si="35"/>
        <v>0.399999999999991</v>
      </c>
      <c r="K258" s="13">
        <f t="shared" si="36"/>
        <v>0</v>
      </c>
      <c r="L258" s="13">
        <f t="shared" si="37"/>
        <v>1.71659984551597</v>
      </c>
      <c r="M258" s="13">
        <f t="shared" si="38"/>
        <v>0.954273743062381</v>
      </c>
      <c r="N258" s="13">
        <f t="shared" si="39"/>
        <v>28.5422007882957</v>
      </c>
      <c r="O258" s="13"/>
      <c r="P258" s="13">
        <f t="shared" si="40"/>
        <v>38.2823767586902</v>
      </c>
      <c r="Q258" s="13">
        <f t="shared" si="41"/>
        <v>21.2815275838842</v>
      </c>
      <c r="R258" s="13">
        <f t="shared" si="42"/>
        <v>40.1878371860131</v>
      </c>
      <c r="S258" s="13">
        <f t="shared" si="43"/>
        <v>42.9805915028112</v>
      </c>
    </row>
    <row r="259" spans="2:19">
      <c r="B259" s="2">
        <v>43010</v>
      </c>
      <c r="C259" s="3">
        <v>81</v>
      </c>
      <c r="D259" s="3">
        <v>83.7</v>
      </c>
      <c r="E259" s="3">
        <v>79.3</v>
      </c>
      <c r="F259" s="4">
        <v>83.7</v>
      </c>
      <c r="H259" s="13">
        <f t="shared" si="33"/>
        <v>4.5</v>
      </c>
      <c r="I259" s="13">
        <f t="shared" si="34"/>
        <v>4.52897391437196</v>
      </c>
      <c r="J259" s="13">
        <f t="shared" si="35"/>
        <v>3.5</v>
      </c>
      <c r="K259" s="13">
        <f t="shared" si="36"/>
        <v>0</v>
      </c>
      <c r="L259" s="13">
        <f t="shared" si="37"/>
        <v>1.81787675670951</v>
      </c>
      <c r="M259" s="13">
        <f t="shared" si="38"/>
        <v>1.02767941560564</v>
      </c>
      <c r="N259" s="13">
        <f t="shared" si="39"/>
        <v>27.7695217824838</v>
      </c>
      <c r="O259" s="13"/>
      <c r="P259" s="13">
        <f t="shared" si="40"/>
        <v>40.1388215317553</v>
      </c>
      <c r="Q259" s="13">
        <f t="shared" si="41"/>
        <v>22.6912195794387</v>
      </c>
      <c r="R259" s="13">
        <f t="shared" si="42"/>
        <v>41.0836553704529</v>
      </c>
      <c r="S259" s="13">
        <f t="shared" si="43"/>
        <v>43.6182806859355</v>
      </c>
    </row>
    <row r="260" spans="2:19">
      <c r="B260" s="2">
        <v>43008</v>
      </c>
      <c r="C260" s="3">
        <v>77.6</v>
      </c>
      <c r="D260" s="3">
        <v>80.2</v>
      </c>
      <c r="E260" s="3">
        <v>77.5</v>
      </c>
      <c r="F260" s="4">
        <v>79.2</v>
      </c>
      <c r="H260" s="13">
        <f t="shared" si="33"/>
        <v>3.3</v>
      </c>
      <c r="I260" s="13">
        <f t="shared" si="34"/>
        <v>4.53120267701595</v>
      </c>
      <c r="J260" s="13">
        <f t="shared" si="35"/>
        <v>0.600000000000009</v>
      </c>
      <c r="K260" s="13">
        <f t="shared" si="36"/>
        <v>0</v>
      </c>
      <c r="L260" s="13">
        <f t="shared" si="37"/>
        <v>1.68848266107178</v>
      </c>
      <c r="M260" s="13">
        <f t="shared" si="38"/>
        <v>1.10673167834454</v>
      </c>
      <c r="N260" s="13">
        <f t="shared" si="39"/>
        <v>20.8123926141822</v>
      </c>
      <c r="O260" s="13"/>
      <c r="P260" s="13">
        <f t="shared" si="40"/>
        <v>37.2634547917362</v>
      </c>
      <c r="Q260" s="13">
        <f t="shared" si="41"/>
        <v>24.4246783300671</v>
      </c>
      <c r="R260" s="13">
        <f t="shared" si="42"/>
        <v>42.1078194926044</v>
      </c>
      <c r="S260" s="13">
        <f t="shared" si="43"/>
        <v>44.6285787793519</v>
      </c>
    </row>
    <row r="261" spans="2:19">
      <c r="B261" s="2">
        <v>43007</v>
      </c>
      <c r="C261" s="3">
        <v>79.6</v>
      </c>
      <c r="D261" s="3">
        <v>79.6</v>
      </c>
      <c r="E261" s="3">
        <v>72.6</v>
      </c>
      <c r="F261" s="4">
        <v>76.9</v>
      </c>
      <c r="H261" s="13">
        <f t="shared" ref="H261:H324" si="44">MAX((D261-E261),ABS(D261-F262),ABS(E261-F262))</f>
        <v>7.40000000000001</v>
      </c>
      <c r="I261" s="13">
        <f t="shared" ref="I261:I324" si="45">I262*13/14+H261/14</f>
        <v>4.62591057524795</v>
      </c>
      <c r="J261" s="13">
        <f t="shared" ref="J261:J324" si="46">IF(IF((D261-D262)&gt;(E262-E261),(D261-D262),0)&gt;0,(D261-D262),0)</f>
        <v>0</v>
      </c>
      <c r="K261" s="13">
        <f t="shared" ref="K261:K324" si="47">IF(IF((D261-D262)&lt;(E262-E261),(E262-E261),0)&gt;0,(E262-E261),0)</f>
        <v>5.40000000000001</v>
      </c>
      <c r="L261" s="13">
        <f t="shared" ref="L261:L324" si="48">L262*13/14+J261/14</f>
        <v>1.77221209653884</v>
      </c>
      <c r="M261" s="13">
        <f t="shared" ref="M261:M324" si="49">M262*13/14+K261/14</f>
        <v>1.19186488437104</v>
      </c>
      <c r="N261" s="13">
        <f t="shared" ref="N261:N324" si="50">ABS(P261-Q261)/(P261+Q261)*100</f>
        <v>19.5793569433427</v>
      </c>
      <c r="O261" s="13"/>
      <c r="P261" s="13">
        <f t="shared" ref="P261:P324" si="51">L261/I261*100</f>
        <v>38.3105567587383</v>
      </c>
      <c r="Q261" s="13">
        <f t="shared" ref="Q261:Q324" si="52">M261/I261*100</f>
        <v>25.7649789156842</v>
      </c>
      <c r="R261" s="13">
        <f t="shared" ref="R261:R324" si="53">R262*13/14+N261/14</f>
        <v>43.745929252483</v>
      </c>
      <c r="S261" s="13">
        <f t="shared" ref="S261:S324" si="54">(R261+R275)/2</f>
        <v>45.8367084240648</v>
      </c>
    </row>
    <row r="262" spans="2:19">
      <c r="B262" s="2">
        <v>43006</v>
      </c>
      <c r="C262" s="3">
        <v>79.1</v>
      </c>
      <c r="D262" s="3">
        <v>82</v>
      </c>
      <c r="E262" s="3">
        <v>78</v>
      </c>
      <c r="F262" s="4">
        <v>80</v>
      </c>
      <c r="H262" s="13">
        <f t="shared" si="44"/>
        <v>5.7</v>
      </c>
      <c r="I262" s="13">
        <f t="shared" si="45"/>
        <v>4.41251908103625</v>
      </c>
      <c r="J262" s="13">
        <f t="shared" si="46"/>
        <v>5.7</v>
      </c>
      <c r="K262" s="13">
        <f t="shared" si="47"/>
        <v>0</v>
      </c>
      <c r="L262" s="13">
        <f t="shared" si="48"/>
        <v>1.90853610396491</v>
      </c>
      <c r="M262" s="13">
        <f t="shared" si="49"/>
        <v>0.868162183168811</v>
      </c>
      <c r="N262" s="13">
        <f t="shared" si="50"/>
        <v>37.4680218451114</v>
      </c>
      <c r="O262" s="13"/>
      <c r="P262" s="13">
        <f t="shared" si="51"/>
        <v>43.2527558275555</v>
      </c>
      <c r="Q262" s="13">
        <f t="shared" si="52"/>
        <v>19.674978560431</v>
      </c>
      <c r="R262" s="13">
        <f t="shared" si="53"/>
        <v>45.6048963531861</v>
      </c>
      <c r="S262" s="13">
        <f t="shared" si="54"/>
        <v>46.8422459195232</v>
      </c>
    </row>
    <row r="263" spans="2:19">
      <c r="B263" s="2">
        <v>43005</v>
      </c>
      <c r="C263" s="3">
        <v>75.5</v>
      </c>
      <c r="D263" s="3">
        <v>76.3</v>
      </c>
      <c r="E263" s="3">
        <v>75.5</v>
      </c>
      <c r="F263" s="4">
        <v>76.3</v>
      </c>
      <c r="H263" s="13">
        <f t="shared" si="44"/>
        <v>6.89999999999999</v>
      </c>
      <c r="I263" s="13">
        <f t="shared" si="45"/>
        <v>4.31348208726981</v>
      </c>
      <c r="J263" s="13">
        <f t="shared" si="46"/>
        <v>2</v>
      </c>
      <c r="K263" s="13">
        <f t="shared" si="47"/>
        <v>0</v>
      </c>
      <c r="L263" s="13">
        <f t="shared" si="48"/>
        <v>1.61688503503913</v>
      </c>
      <c r="M263" s="13">
        <f t="shared" si="49"/>
        <v>0.934943889566412</v>
      </c>
      <c r="N263" s="13">
        <f t="shared" si="50"/>
        <v>26.7236231589518</v>
      </c>
      <c r="O263" s="13"/>
      <c r="P263" s="13">
        <f t="shared" si="51"/>
        <v>37.4844499716591</v>
      </c>
      <c r="Q263" s="13">
        <f t="shared" si="52"/>
        <v>21.6749222704708</v>
      </c>
      <c r="R263" s="13">
        <f t="shared" si="53"/>
        <v>46.2308097768841</v>
      </c>
      <c r="S263" s="13">
        <f t="shared" si="54"/>
        <v>47.3102467046225</v>
      </c>
    </row>
    <row r="264" spans="2:19">
      <c r="B264" s="2">
        <v>43004</v>
      </c>
      <c r="C264" s="3">
        <v>71</v>
      </c>
      <c r="D264" s="3">
        <v>74.3</v>
      </c>
      <c r="E264" s="3">
        <v>68.7</v>
      </c>
      <c r="F264" s="4">
        <v>69.4</v>
      </c>
      <c r="H264" s="13">
        <f t="shared" si="44"/>
        <v>5.59999999999999</v>
      </c>
      <c r="I264" s="13">
        <f t="shared" si="45"/>
        <v>4.11451917090595</v>
      </c>
      <c r="J264" s="13">
        <f t="shared" si="46"/>
        <v>0</v>
      </c>
      <c r="K264" s="13">
        <f t="shared" si="47"/>
        <v>3.39999999999999</v>
      </c>
      <c r="L264" s="13">
        <f t="shared" si="48"/>
        <v>1.58741465311906</v>
      </c>
      <c r="M264" s="13">
        <f t="shared" si="49"/>
        <v>1.00686265030229</v>
      </c>
      <c r="N264" s="13">
        <f t="shared" si="50"/>
        <v>22.3781783871422</v>
      </c>
      <c r="O264" s="13"/>
      <c r="P264" s="13">
        <f t="shared" si="51"/>
        <v>38.5808058531792</v>
      </c>
      <c r="Q264" s="13">
        <f t="shared" si="52"/>
        <v>24.4709675293747</v>
      </c>
      <c r="R264" s="13">
        <f t="shared" si="53"/>
        <v>47.7313625936482</v>
      </c>
      <c r="S264" s="13">
        <f t="shared" si="54"/>
        <v>47.6006665849338</v>
      </c>
    </row>
    <row r="265" spans="2:19">
      <c r="B265" s="2">
        <v>43003</v>
      </c>
      <c r="C265" s="3">
        <v>79.2</v>
      </c>
      <c r="D265" s="3">
        <v>79.4</v>
      </c>
      <c r="E265" s="3">
        <v>72.1</v>
      </c>
      <c r="F265" s="4">
        <v>72.1</v>
      </c>
      <c r="H265" s="13">
        <f t="shared" si="44"/>
        <v>8</v>
      </c>
      <c r="I265" s="13">
        <f t="shared" si="45"/>
        <v>4.00025141482179</v>
      </c>
      <c r="J265" s="13">
        <f t="shared" si="46"/>
        <v>0</v>
      </c>
      <c r="K265" s="13">
        <f t="shared" si="47"/>
        <v>6.90000000000001</v>
      </c>
      <c r="L265" s="13">
        <f t="shared" si="48"/>
        <v>1.70952347258976</v>
      </c>
      <c r="M265" s="13">
        <f t="shared" si="49"/>
        <v>0.822775161864005</v>
      </c>
      <c r="N265" s="13">
        <f t="shared" si="50"/>
        <v>35.0175251315504</v>
      </c>
      <c r="O265" s="13"/>
      <c r="P265" s="13">
        <f t="shared" si="51"/>
        <v>42.7354007364539</v>
      </c>
      <c r="Q265" s="13">
        <f t="shared" si="52"/>
        <v>20.5680862661643</v>
      </c>
      <c r="R265" s="13">
        <f t="shared" si="53"/>
        <v>49.6816075326102</v>
      </c>
      <c r="S265" s="13">
        <f t="shared" si="54"/>
        <v>48.0805589472618</v>
      </c>
    </row>
    <row r="266" spans="2:19">
      <c r="B266" s="2">
        <v>43000</v>
      </c>
      <c r="C266" s="3">
        <v>82.8</v>
      </c>
      <c r="D266" s="3">
        <v>83.9</v>
      </c>
      <c r="E266" s="3">
        <v>79</v>
      </c>
      <c r="F266" s="4">
        <v>80.1</v>
      </c>
      <c r="H266" s="13">
        <f t="shared" si="44"/>
        <v>4.90000000000001</v>
      </c>
      <c r="I266" s="13">
        <f t="shared" si="45"/>
        <v>3.69257844673116</v>
      </c>
      <c r="J266" s="13">
        <f t="shared" si="46"/>
        <v>0.400000000000006</v>
      </c>
      <c r="K266" s="13">
        <f t="shared" si="47"/>
        <v>0</v>
      </c>
      <c r="L266" s="13">
        <f t="shared" si="48"/>
        <v>1.84102527817359</v>
      </c>
      <c r="M266" s="13">
        <f t="shared" si="49"/>
        <v>0.355296328161236</v>
      </c>
      <c r="N266" s="13">
        <f t="shared" si="50"/>
        <v>67.6462384073025</v>
      </c>
      <c r="O266" s="13"/>
      <c r="P266" s="13">
        <f t="shared" si="51"/>
        <v>49.8574452711586</v>
      </c>
      <c r="Q266" s="13">
        <f t="shared" si="52"/>
        <v>9.6219033200435</v>
      </c>
      <c r="R266" s="13">
        <f t="shared" si="53"/>
        <v>50.8096138711532</v>
      </c>
      <c r="S266" s="13">
        <f t="shared" si="54"/>
        <v>46.9036131751701</v>
      </c>
    </row>
    <row r="267" spans="2:19">
      <c r="B267" s="2">
        <v>42999</v>
      </c>
      <c r="C267" s="3">
        <v>80.2</v>
      </c>
      <c r="D267" s="3">
        <v>83.5</v>
      </c>
      <c r="E267" s="3">
        <v>75.7</v>
      </c>
      <c r="F267" s="4">
        <v>82.9</v>
      </c>
      <c r="H267" s="13">
        <f t="shared" si="44"/>
        <v>7.8</v>
      </c>
      <c r="I267" s="13">
        <f t="shared" si="45"/>
        <v>3.59969986571048</v>
      </c>
      <c r="J267" s="13">
        <f t="shared" si="46"/>
        <v>5.40000000000001</v>
      </c>
      <c r="K267" s="13">
        <f t="shared" si="47"/>
        <v>0</v>
      </c>
      <c r="L267" s="13">
        <f t="shared" si="48"/>
        <v>1.95187337649463</v>
      </c>
      <c r="M267" s="13">
        <f t="shared" si="49"/>
        <v>0.38262681494287</v>
      </c>
      <c r="N267" s="13">
        <f t="shared" si="50"/>
        <v>67.2198086471553</v>
      </c>
      <c r="O267" s="13"/>
      <c r="P267" s="13">
        <f t="shared" si="51"/>
        <v>54.2232255274256</v>
      </c>
      <c r="Q267" s="13">
        <f t="shared" si="52"/>
        <v>10.6294088178752</v>
      </c>
      <c r="R267" s="13">
        <f t="shared" si="53"/>
        <v>49.5144889068341</v>
      </c>
      <c r="S267" s="13">
        <f t="shared" si="54"/>
        <v>44.477169117422</v>
      </c>
    </row>
    <row r="268" spans="2:19">
      <c r="B268" s="2">
        <v>42998</v>
      </c>
      <c r="C268" s="3">
        <v>76.2</v>
      </c>
      <c r="D268" s="3">
        <v>78.1</v>
      </c>
      <c r="E268" s="3">
        <v>75</v>
      </c>
      <c r="F268" s="4">
        <v>76</v>
      </c>
      <c r="H268" s="13">
        <f t="shared" si="44"/>
        <v>3.3</v>
      </c>
      <c r="I268" s="13">
        <f t="shared" si="45"/>
        <v>3.27659985538052</v>
      </c>
      <c r="J268" s="13">
        <f t="shared" si="46"/>
        <v>3.09999999999999</v>
      </c>
      <c r="K268" s="13">
        <f t="shared" si="47"/>
        <v>0</v>
      </c>
      <c r="L268" s="13">
        <f t="shared" si="48"/>
        <v>1.68663286699422</v>
      </c>
      <c r="M268" s="13">
        <f t="shared" si="49"/>
        <v>0.412059646861552</v>
      </c>
      <c r="N268" s="13">
        <f t="shared" si="50"/>
        <v>60.7317752228023</v>
      </c>
      <c r="O268" s="13"/>
      <c r="P268" s="13">
        <f t="shared" si="51"/>
        <v>51.4750943489359</v>
      </c>
      <c r="Q268" s="13">
        <f t="shared" si="52"/>
        <v>12.5758305880685</v>
      </c>
      <c r="R268" s="13">
        <f t="shared" si="53"/>
        <v>48.1525412345017</v>
      </c>
      <c r="S268" s="13">
        <f t="shared" si="54"/>
        <v>42.0237399207557</v>
      </c>
    </row>
    <row r="269" spans="2:19">
      <c r="B269" s="2">
        <v>42997</v>
      </c>
      <c r="C269" s="3">
        <v>75</v>
      </c>
      <c r="D269" s="3">
        <v>75</v>
      </c>
      <c r="E269" s="3">
        <v>72.6</v>
      </c>
      <c r="F269" s="4">
        <v>74.8</v>
      </c>
      <c r="H269" s="13">
        <f t="shared" si="44"/>
        <v>2.40000000000001</v>
      </c>
      <c r="I269" s="13">
        <f t="shared" si="45"/>
        <v>3.27479984425594</v>
      </c>
      <c r="J269" s="13">
        <f t="shared" si="46"/>
        <v>1</v>
      </c>
      <c r="K269" s="13">
        <f t="shared" si="47"/>
        <v>0</v>
      </c>
      <c r="L269" s="13">
        <f t="shared" si="48"/>
        <v>1.57791231830147</v>
      </c>
      <c r="M269" s="13">
        <f t="shared" si="49"/>
        <v>0.443756542773979</v>
      </c>
      <c r="N269" s="13">
        <f t="shared" si="50"/>
        <v>56.0999774673367</v>
      </c>
      <c r="O269" s="13"/>
      <c r="P269" s="13">
        <f t="shared" si="51"/>
        <v>48.1834735966887</v>
      </c>
      <c r="Q269" s="13">
        <f t="shared" si="52"/>
        <v>13.5506462647583</v>
      </c>
      <c r="R269" s="13">
        <f t="shared" si="53"/>
        <v>47.1849078507862</v>
      </c>
      <c r="S269" s="13">
        <f t="shared" si="54"/>
        <v>39.7544433502031</v>
      </c>
    </row>
    <row r="270" spans="2:19">
      <c r="B270" s="2">
        <v>42996</v>
      </c>
      <c r="C270" s="3">
        <v>67.3</v>
      </c>
      <c r="D270" s="3">
        <v>74</v>
      </c>
      <c r="E270" s="3">
        <v>67.3</v>
      </c>
      <c r="F270" s="4">
        <v>74</v>
      </c>
      <c r="H270" s="13">
        <f t="shared" si="44"/>
        <v>6.7</v>
      </c>
      <c r="I270" s="13">
        <f t="shared" si="45"/>
        <v>3.34209213996794</v>
      </c>
      <c r="J270" s="13">
        <f t="shared" si="46"/>
        <v>4</v>
      </c>
      <c r="K270" s="13">
        <f t="shared" si="47"/>
        <v>0</v>
      </c>
      <c r="L270" s="13">
        <f t="shared" si="48"/>
        <v>1.62236711201696</v>
      </c>
      <c r="M270" s="13">
        <f t="shared" si="49"/>
        <v>0.4778916614489</v>
      </c>
      <c r="N270" s="13">
        <f t="shared" si="50"/>
        <v>54.4921161633545</v>
      </c>
      <c r="O270" s="13"/>
      <c r="P270" s="13">
        <f t="shared" si="51"/>
        <v>48.5434585305158</v>
      </c>
      <c r="Q270" s="13">
        <f t="shared" si="52"/>
        <v>14.2991767262732</v>
      </c>
      <c r="R270" s="13">
        <f t="shared" si="53"/>
        <v>46.4991332648977</v>
      </c>
      <c r="S270" s="13">
        <f t="shared" si="54"/>
        <v>37.5120655747491</v>
      </c>
    </row>
    <row r="271" spans="2:19">
      <c r="B271" s="2">
        <v>42993</v>
      </c>
      <c r="C271" s="3">
        <v>67.5</v>
      </c>
      <c r="D271" s="3">
        <v>70</v>
      </c>
      <c r="E271" s="3">
        <v>67.3</v>
      </c>
      <c r="F271" s="4">
        <v>67.3</v>
      </c>
      <c r="H271" s="13">
        <f t="shared" si="44"/>
        <v>3.40000000000001</v>
      </c>
      <c r="I271" s="13">
        <f t="shared" si="45"/>
        <v>3.08379153535009</v>
      </c>
      <c r="J271" s="13">
        <f t="shared" si="46"/>
        <v>3</v>
      </c>
      <c r="K271" s="13">
        <f t="shared" si="47"/>
        <v>0</v>
      </c>
      <c r="L271" s="13">
        <f t="shared" si="48"/>
        <v>1.43947227447981</v>
      </c>
      <c r="M271" s="13">
        <f t="shared" si="49"/>
        <v>0.514652558483431</v>
      </c>
      <c r="N271" s="13">
        <f t="shared" si="50"/>
        <v>47.3265423168476</v>
      </c>
      <c r="O271" s="13"/>
      <c r="P271" s="13">
        <f t="shared" si="51"/>
        <v>46.6786505501057</v>
      </c>
      <c r="Q271" s="13">
        <f t="shared" si="52"/>
        <v>16.6889542494644</v>
      </c>
      <c r="R271" s="13">
        <f t="shared" si="53"/>
        <v>45.8842884265549</v>
      </c>
      <c r="S271" s="13">
        <f t="shared" si="54"/>
        <v>35.2069096785872</v>
      </c>
    </row>
    <row r="272" spans="2:19">
      <c r="B272" s="2">
        <v>42992</v>
      </c>
      <c r="C272" s="3">
        <v>65</v>
      </c>
      <c r="D272" s="3">
        <v>67</v>
      </c>
      <c r="E272" s="3">
        <v>64.9</v>
      </c>
      <c r="F272" s="4">
        <v>66.6</v>
      </c>
      <c r="H272" s="13">
        <f t="shared" si="44"/>
        <v>3</v>
      </c>
      <c r="I272" s="13">
        <f t="shared" si="45"/>
        <v>3.05946780730009</v>
      </c>
      <c r="J272" s="13">
        <f t="shared" si="46"/>
        <v>3</v>
      </c>
      <c r="K272" s="13">
        <f t="shared" si="47"/>
        <v>0</v>
      </c>
      <c r="L272" s="13">
        <f t="shared" si="48"/>
        <v>1.31943168020902</v>
      </c>
      <c r="M272" s="13">
        <f t="shared" si="49"/>
        <v>0.554241216828311</v>
      </c>
      <c r="N272" s="13">
        <f t="shared" si="50"/>
        <v>40.839063456094</v>
      </c>
      <c r="O272" s="13"/>
      <c r="P272" s="13">
        <f t="shared" si="51"/>
        <v>43.1261828302547</v>
      </c>
      <c r="Q272" s="13">
        <f t="shared" si="52"/>
        <v>18.115608718152</v>
      </c>
      <c r="R272" s="13">
        <f t="shared" si="53"/>
        <v>45.7733458196093</v>
      </c>
      <c r="S272" s="13">
        <f t="shared" si="54"/>
        <v>33.0934493103799</v>
      </c>
    </row>
    <row r="273" spans="2:19">
      <c r="B273" s="2">
        <v>42991</v>
      </c>
      <c r="C273" s="3">
        <v>64</v>
      </c>
      <c r="D273" s="3">
        <v>64</v>
      </c>
      <c r="E273" s="3">
        <v>61.2</v>
      </c>
      <c r="F273" s="4">
        <v>64</v>
      </c>
      <c r="H273" s="13">
        <f t="shared" si="44"/>
        <v>2.8</v>
      </c>
      <c r="I273" s="13">
        <f t="shared" si="45"/>
        <v>3.06404225401548</v>
      </c>
      <c r="J273" s="13">
        <f t="shared" si="46"/>
        <v>0</v>
      </c>
      <c r="K273" s="13">
        <f t="shared" si="47"/>
        <v>0.699999999999996</v>
      </c>
      <c r="L273" s="13">
        <f t="shared" si="48"/>
        <v>1.19015719407125</v>
      </c>
      <c r="M273" s="13">
        <f t="shared" si="49"/>
        <v>0.596875156584335</v>
      </c>
      <c r="N273" s="13">
        <f t="shared" si="50"/>
        <v>33.199289160561</v>
      </c>
      <c r="O273" s="13"/>
      <c r="P273" s="13">
        <f t="shared" si="51"/>
        <v>38.8427147997562</v>
      </c>
      <c r="Q273" s="13">
        <f t="shared" si="52"/>
        <v>19.4799910413154</v>
      </c>
      <c r="R273" s="13">
        <f t="shared" si="53"/>
        <v>46.1529060014182</v>
      </c>
      <c r="S273" s="13">
        <f t="shared" si="54"/>
        <v>31.3801575802483</v>
      </c>
    </row>
    <row r="274" spans="2:19">
      <c r="B274" s="2">
        <v>42990</v>
      </c>
      <c r="C274" s="3">
        <v>65</v>
      </c>
      <c r="D274" s="3">
        <v>65</v>
      </c>
      <c r="E274" s="3">
        <v>61.9</v>
      </c>
      <c r="F274" s="4">
        <v>63</v>
      </c>
      <c r="H274" s="13">
        <f t="shared" si="44"/>
        <v>3.1</v>
      </c>
      <c r="I274" s="13">
        <f t="shared" si="45"/>
        <v>3.08435319663206</v>
      </c>
      <c r="J274" s="13">
        <f t="shared" si="46"/>
        <v>0</v>
      </c>
      <c r="K274" s="13">
        <f t="shared" si="47"/>
        <v>1.6</v>
      </c>
      <c r="L274" s="13">
        <f t="shared" si="48"/>
        <v>1.28170774746135</v>
      </c>
      <c r="M274" s="13">
        <f t="shared" si="49"/>
        <v>0.588942476321591</v>
      </c>
      <c r="N274" s="13">
        <f t="shared" si="50"/>
        <v>37.033394181987</v>
      </c>
      <c r="O274" s="13"/>
      <c r="P274" s="13">
        <f t="shared" si="51"/>
        <v>41.5551548655616</v>
      </c>
      <c r="Q274" s="13">
        <f t="shared" si="52"/>
        <v>19.0945212424013</v>
      </c>
      <c r="R274" s="13">
        <f t="shared" si="53"/>
        <v>47.1493380660995</v>
      </c>
      <c r="S274" s="13">
        <f t="shared" si="54"/>
        <v>30.1136224077935</v>
      </c>
    </row>
    <row r="275" spans="2:19">
      <c r="B275" s="2">
        <v>42989</v>
      </c>
      <c r="C275" s="3">
        <v>65.4</v>
      </c>
      <c r="D275" s="3">
        <v>65.4</v>
      </c>
      <c r="E275" s="3">
        <v>63.5</v>
      </c>
      <c r="F275" s="4">
        <v>63.5</v>
      </c>
      <c r="H275" s="13">
        <f t="shared" si="44"/>
        <v>1.90000000000001</v>
      </c>
      <c r="I275" s="13">
        <f t="shared" si="45"/>
        <v>3.08314959637299</v>
      </c>
      <c r="J275" s="13">
        <f t="shared" si="46"/>
        <v>0.900000000000006</v>
      </c>
      <c r="K275" s="13">
        <f t="shared" si="47"/>
        <v>0</v>
      </c>
      <c r="L275" s="13">
        <f t="shared" si="48"/>
        <v>1.38030065111222</v>
      </c>
      <c r="M275" s="13">
        <f t="shared" si="49"/>
        <v>0.511168820654021</v>
      </c>
      <c r="N275" s="13">
        <f t="shared" si="50"/>
        <v>45.9500850228691</v>
      </c>
      <c r="O275" s="13"/>
      <c r="P275" s="13">
        <f t="shared" si="51"/>
        <v>44.7691754151666</v>
      </c>
      <c r="Q275" s="13">
        <f t="shared" si="52"/>
        <v>16.5794362120917</v>
      </c>
      <c r="R275" s="13">
        <f t="shared" si="53"/>
        <v>47.9274875956466</v>
      </c>
      <c r="S275" s="13">
        <f t="shared" si="54"/>
        <v>29.2384055432549</v>
      </c>
    </row>
    <row r="276" spans="2:19">
      <c r="B276" s="2">
        <v>42986</v>
      </c>
      <c r="C276" s="3">
        <v>60.2</v>
      </c>
      <c r="D276" s="3">
        <v>64.5</v>
      </c>
      <c r="E276" s="3">
        <v>60.2</v>
      </c>
      <c r="F276" s="4">
        <v>64.5</v>
      </c>
      <c r="H276" s="13">
        <f t="shared" si="44"/>
        <v>4.3</v>
      </c>
      <c r="I276" s="13">
        <f t="shared" si="45"/>
        <v>3.17416110378629</v>
      </c>
      <c r="J276" s="13">
        <f t="shared" si="46"/>
        <v>0</v>
      </c>
      <c r="K276" s="13">
        <f t="shared" si="47"/>
        <v>2.8</v>
      </c>
      <c r="L276" s="13">
        <f t="shared" si="48"/>
        <v>1.41724685504393</v>
      </c>
      <c r="M276" s="13">
        <f t="shared" si="49"/>
        <v>0.550489499165869</v>
      </c>
      <c r="N276" s="13">
        <f t="shared" si="50"/>
        <v>44.0484495813533</v>
      </c>
      <c r="O276" s="13"/>
      <c r="P276" s="13">
        <f t="shared" si="51"/>
        <v>44.6494934788714</v>
      </c>
      <c r="Q276" s="13">
        <f t="shared" si="52"/>
        <v>17.3428342534101</v>
      </c>
      <c r="R276" s="13">
        <f t="shared" si="53"/>
        <v>48.0795954858602</v>
      </c>
      <c r="S276" s="13">
        <f t="shared" si="54"/>
        <v>29.6435163407066</v>
      </c>
    </row>
    <row r="277" spans="2:19">
      <c r="B277" s="2">
        <v>42985</v>
      </c>
      <c r="C277" s="3">
        <v>67.5</v>
      </c>
      <c r="D277" s="3">
        <v>67.5</v>
      </c>
      <c r="E277" s="3">
        <v>63</v>
      </c>
      <c r="F277" s="4">
        <v>63</v>
      </c>
      <c r="H277" s="13">
        <f t="shared" si="44"/>
        <v>5</v>
      </c>
      <c r="I277" s="13">
        <f t="shared" si="45"/>
        <v>3.08755811176985</v>
      </c>
      <c r="J277" s="13">
        <f t="shared" si="46"/>
        <v>0</v>
      </c>
      <c r="K277" s="13">
        <f t="shared" si="47"/>
        <v>0</v>
      </c>
      <c r="L277" s="13">
        <f t="shared" si="48"/>
        <v>1.52626584389347</v>
      </c>
      <c r="M277" s="13">
        <f t="shared" si="49"/>
        <v>0.377450229870936</v>
      </c>
      <c r="N277" s="13">
        <f t="shared" si="50"/>
        <v>60.3459533621978</v>
      </c>
      <c r="O277" s="13"/>
      <c r="P277" s="13">
        <f t="shared" si="51"/>
        <v>49.4327811377962</v>
      </c>
      <c r="Q277" s="13">
        <f t="shared" si="52"/>
        <v>12.2248785676968</v>
      </c>
      <c r="R277" s="13">
        <f t="shared" si="53"/>
        <v>48.3896836323608</v>
      </c>
      <c r="S277" s="13">
        <f t="shared" si="54"/>
        <v>30.1529293318667</v>
      </c>
    </row>
    <row r="278" spans="2:19">
      <c r="B278" s="2">
        <v>42984</v>
      </c>
      <c r="C278" s="3">
        <v>71</v>
      </c>
      <c r="D278" s="3">
        <v>71</v>
      </c>
      <c r="E278" s="3">
        <v>62.1</v>
      </c>
      <c r="F278" s="4">
        <v>68</v>
      </c>
      <c r="H278" s="13">
        <f t="shared" si="44"/>
        <v>8.9</v>
      </c>
      <c r="I278" s="13">
        <f t="shared" si="45"/>
        <v>2.94044719729061</v>
      </c>
      <c r="J278" s="13">
        <f t="shared" si="46"/>
        <v>0</v>
      </c>
      <c r="K278" s="13">
        <f t="shared" si="47"/>
        <v>4.7</v>
      </c>
      <c r="L278" s="13">
        <f t="shared" si="48"/>
        <v>1.64367090880835</v>
      </c>
      <c r="M278" s="13">
        <f t="shared" si="49"/>
        <v>0.406484862937931</v>
      </c>
      <c r="N278" s="13">
        <f t="shared" si="50"/>
        <v>60.3459533621978</v>
      </c>
      <c r="O278" s="13"/>
      <c r="P278" s="13">
        <f t="shared" si="51"/>
        <v>55.8986711382833</v>
      </c>
      <c r="Q278" s="13">
        <f t="shared" si="52"/>
        <v>13.8239130195052</v>
      </c>
      <c r="R278" s="13">
        <f t="shared" si="53"/>
        <v>47.4699705762195</v>
      </c>
      <c r="S278" s="13">
        <f t="shared" si="54"/>
        <v>30.0747008692374</v>
      </c>
    </row>
    <row r="279" spans="2:19">
      <c r="B279" s="2">
        <v>42983</v>
      </c>
      <c r="C279" s="3">
        <v>66.8</v>
      </c>
      <c r="D279" s="3">
        <v>66.8</v>
      </c>
      <c r="E279" s="3">
        <v>66.8</v>
      </c>
      <c r="F279" s="4">
        <v>66.8</v>
      </c>
      <c r="H279" s="13">
        <f t="shared" si="44"/>
        <v>6</v>
      </c>
      <c r="I279" s="13">
        <f t="shared" si="45"/>
        <v>2.48202005862066</v>
      </c>
      <c r="J279" s="13">
        <f t="shared" si="46"/>
        <v>6</v>
      </c>
      <c r="K279" s="13">
        <f t="shared" si="47"/>
        <v>0</v>
      </c>
      <c r="L279" s="13">
        <f t="shared" si="48"/>
        <v>1.77010713256284</v>
      </c>
      <c r="M279" s="13">
        <f t="shared" si="49"/>
        <v>0.0762144677793111</v>
      </c>
      <c r="N279" s="13">
        <f t="shared" si="50"/>
        <v>91.7441828373575</v>
      </c>
      <c r="O279" s="13"/>
      <c r="P279" s="13">
        <f t="shared" si="51"/>
        <v>71.3171969104288</v>
      </c>
      <c r="Q279" s="13">
        <f t="shared" si="52"/>
        <v>3.07066284636176</v>
      </c>
      <c r="R279" s="13">
        <f t="shared" si="53"/>
        <v>46.4795103619134</v>
      </c>
      <c r="S279" s="13">
        <f t="shared" si="54"/>
        <v>29.4895138223646</v>
      </c>
    </row>
    <row r="280" spans="2:19">
      <c r="B280" s="2">
        <v>42982</v>
      </c>
      <c r="C280" s="3">
        <v>59.5</v>
      </c>
      <c r="D280" s="3">
        <v>60.8</v>
      </c>
      <c r="E280" s="3">
        <v>59.5</v>
      </c>
      <c r="F280" s="4">
        <v>60.8</v>
      </c>
      <c r="H280" s="13">
        <f t="shared" si="44"/>
        <v>5.5</v>
      </c>
      <c r="I280" s="13">
        <f t="shared" si="45"/>
        <v>2.2114062169761</v>
      </c>
      <c r="J280" s="13">
        <f t="shared" si="46"/>
        <v>5.5</v>
      </c>
      <c r="K280" s="13">
        <f t="shared" si="47"/>
        <v>0</v>
      </c>
      <c r="L280" s="13">
        <f t="shared" si="48"/>
        <v>1.44473075814459</v>
      </c>
      <c r="M280" s="13">
        <f t="shared" si="49"/>
        <v>0.0820771191469504</v>
      </c>
      <c r="N280" s="13">
        <f t="shared" si="50"/>
        <v>89.2485334444895</v>
      </c>
      <c r="O280" s="13"/>
      <c r="P280" s="13">
        <f t="shared" si="51"/>
        <v>65.3308626454047</v>
      </c>
      <c r="Q280" s="13">
        <f t="shared" si="52"/>
        <v>3.7115351542777</v>
      </c>
      <c r="R280" s="13">
        <f t="shared" si="53"/>
        <v>42.997612479187</v>
      </c>
      <c r="S280" s="13">
        <f t="shared" si="54"/>
        <v>28.0100797438025</v>
      </c>
    </row>
    <row r="281" spans="2:19">
      <c r="B281" s="2">
        <v>42979</v>
      </c>
      <c r="C281" s="3">
        <v>51.2</v>
      </c>
      <c r="D281" s="3">
        <v>55.3</v>
      </c>
      <c r="E281" s="3">
        <v>51.2</v>
      </c>
      <c r="F281" s="4">
        <v>55.3</v>
      </c>
      <c r="H281" s="13">
        <f t="shared" si="44"/>
        <v>5</v>
      </c>
      <c r="I281" s="13">
        <f t="shared" si="45"/>
        <v>1.9584374644358</v>
      </c>
      <c r="J281" s="13">
        <f t="shared" si="46"/>
        <v>3.09999999999999</v>
      </c>
      <c r="K281" s="13">
        <f t="shared" si="47"/>
        <v>0</v>
      </c>
      <c r="L281" s="13">
        <f t="shared" si="48"/>
        <v>1.13278697030956</v>
      </c>
      <c r="M281" s="13">
        <f t="shared" si="49"/>
        <v>0.0883907436967158</v>
      </c>
      <c r="N281" s="13">
        <f t="shared" si="50"/>
        <v>85.5236887010106</v>
      </c>
      <c r="O281" s="13"/>
      <c r="P281" s="13">
        <f t="shared" si="51"/>
        <v>57.8413654191356</v>
      </c>
      <c r="Q281" s="13">
        <f t="shared" si="52"/>
        <v>4.51332990212073</v>
      </c>
      <c r="R281" s="13">
        <f t="shared" si="53"/>
        <v>39.4398493280098</v>
      </c>
      <c r="S281" s="13">
        <f t="shared" si="54"/>
        <v>26.4464830641165</v>
      </c>
    </row>
    <row r="282" spans="2:19">
      <c r="B282" s="2">
        <v>42978</v>
      </c>
      <c r="C282" s="3">
        <v>50.7</v>
      </c>
      <c r="D282" s="3">
        <v>52.2</v>
      </c>
      <c r="E282" s="3">
        <v>49.1</v>
      </c>
      <c r="F282" s="4">
        <v>50.3</v>
      </c>
      <c r="H282" s="13">
        <f t="shared" si="44"/>
        <v>3.1</v>
      </c>
      <c r="I282" s="13">
        <f t="shared" si="45"/>
        <v>1.72447111554624</v>
      </c>
      <c r="J282" s="13">
        <f t="shared" si="46"/>
        <v>0.5</v>
      </c>
      <c r="K282" s="13">
        <f t="shared" si="47"/>
        <v>0</v>
      </c>
      <c r="L282" s="13">
        <f t="shared" si="48"/>
        <v>0.981462891102606</v>
      </c>
      <c r="M282" s="13">
        <f t="shared" si="49"/>
        <v>0.0951900316733862</v>
      </c>
      <c r="N282" s="13">
        <f t="shared" si="50"/>
        <v>82.3174154530779</v>
      </c>
      <c r="O282" s="13"/>
      <c r="P282" s="13">
        <f t="shared" si="51"/>
        <v>56.9138492523674</v>
      </c>
      <c r="Q282" s="13">
        <f t="shared" si="52"/>
        <v>5.51995512219606</v>
      </c>
      <c r="R282" s="13">
        <f t="shared" si="53"/>
        <v>35.8949386070098</v>
      </c>
      <c r="S282" s="13">
        <f t="shared" si="54"/>
        <v>24.905872976127</v>
      </c>
    </row>
    <row r="283" spans="2:19">
      <c r="B283" s="2">
        <v>42977</v>
      </c>
      <c r="C283" s="3">
        <v>50.1</v>
      </c>
      <c r="D283" s="3">
        <v>51.7</v>
      </c>
      <c r="E283" s="3">
        <v>49</v>
      </c>
      <c r="F283" s="4">
        <v>51.3</v>
      </c>
      <c r="H283" s="13">
        <f t="shared" si="44"/>
        <v>2.7</v>
      </c>
      <c r="I283" s="13">
        <f t="shared" si="45"/>
        <v>1.61866120135749</v>
      </c>
      <c r="J283" s="13">
        <f t="shared" si="46"/>
        <v>1</v>
      </c>
      <c r="K283" s="13">
        <f t="shared" si="47"/>
        <v>0</v>
      </c>
      <c r="L283" s="13">
        <f t="shared" si="48"/>
        <v>1.0184984981105</v>
      </c>
      <c r="M283" s="13">
        <f t="shared" si="49"/>
        <v>0.102512341802108</v>
      </c>
      <c r="N283" s="13">
        <f t="shared" si="50"/>
        <v>81.7107313948722</v>
      </c>
      <c r="O283" s="13"/>
      <c r="P283" s="13">
        <f t="shared" si="51"/>
        <v>62.9222778217168</v>
      </c>
      <c r="Q283" s="13">
        <f t="shared" si="52"/>
        <v>6.33315617351773</v>
      </c>
      <c r="R283" s="13">
        <f t="shared" si="53"/>
        <v>32.3239788496199</v>
      </c>
      <c r="S283" s="13">
        <f t="shared" si="54"/>
        <v>23.1063147012217</v>
      </c>
    </row>
    <row r="284" spans="2:19">
      <c r="B284" s="2">
        <v>42976</v>
      </c>
      <c r="C284" s="3">
        <v>50</v>
      </c>
      <c r="D284" s="3">
        <v>50.7</v>
      </c>
      <c r="E284" s="3">
        <v>48</v>
      </c>
      <c r="F284" s="4">
        <v>49.5</v>
      </c>
      <c r="H284" s="13">
        <f t="shared" si="44"/>
        <v>2.7</v>
      </c>
      <c r="I284" s="13">
        <f t="shared" si="45"/>
        <v>1.5354812937696</v>
      </c>
      <c r="J284" s="13">
        <f t="shared" si="46"/>
        <v>1.75</v>
      </c>
      <c r="K284" s="13">
        <f t="shared" si="47"/>
        <v>0</v>
      </c>
      <c r="L284" s="13">
        <f t="shared" si="48"/>
        <v>1.01992145950361</v>
      </c>
      <c r="M284" s="13">
        <f t="shared" si="49"/>
        <v>0.110397906556117</v>
      </c>
      <c r="N284" s="13">
        <f t="shared" si="50"/>
        <v>80.4660682863532</v>
      </c>
      <c r="O284" s="13"/>
      <c r="P284" s="13">
        <f t="shared" si="51"/>
        <v>66.4235678833774</v>
      </c>
      <c r="Q284" s="13">
        <f t="shared" si="52"/>
        <v>7.18979169619773</v>
      </c>
      <c r="R284" s="13">
        <f t="shared" si="53"/>
        <v>28.5249978846005</v>
      </c>
      <c r="S284" s="13">
        <f t="shared" si="54"/>
        <v>21.327307384401</v>
      </c>
    </row>
    <row r="285" spans="2:19">
      <c r="B285" s="2">
        <v>42975</v>
      </c>
      <c r="C285" s="3">
        <v>47</v>
      </c>
      <c r="D285" s="3">
        <v>48.95</v>
      </c>
      <c r="E285" s="3">
        <v>46.7</v>
      </c>
      <c r="F285" s="4">
        <v>48.95</v>
      </c>
      <c r="H285" s="13">
        <f t="shared" si="44"/>
        <v>4.45</v>
      </c>
      <c r="I285" s="13">
        <f t="shared" si="45"/>
        <v>1.44590293175188</v>
      </c>
      <c r="J285" s="13">
        <f t="shared" si="46"/>
        <v>4.1</v>
      </c>
      <c r="K285" s="13">
        <f t="shared" si="47"/>
        <v>0</v>
      </c>
      <c r="L285" s="13">
        <f t="shared" si="48"/>
        <v>0.963761571773123</v>
      </c>
      <c r="M285" s="13">
        <f t="shared" si="49"/>
        <v>0.118890053214279</v>
      </c>
      <c r="N285" s="13">
        <f t="shared" si="50"/>
        <v>78.0372466137179</v>
      </c>
      <c r="O285" s="13"/>
      <c r="P285" s="13">
        <f t="shared" si="51"/>
        <v>66.6546523012726</v>
      </c>
      <c r="Q285" s="13">
        <f t="shared" si="52"/>
        <v>8.22254735110261</v>
      </c>
      <c r="R285" s="13">
        <f t="shared" si="53"/>
        <v>24.5295309306195</v>
      </c>
      <c r="S285" s="13">
        <f t="shared" si="54"/>
        <v>19.7568854091654</v>
      </c>
    </row>
    <row r="286" spans="2:19">
      <c r="B286" s="2">
        <v>42972</v>
      </c>
      <c r="C286" s="3">
        <v>43</v>
      </c>
      <c r="D286" s="3">
        <v>44.85</v>
      </c>
      <c r="E286" s="3">
        <v>42.25</v>
      </c>
      <c r="F286" s="4">
        <v>44.5</v>
      </c>
      <c r="H286" s="13">
        <f t="shared" si="44"/>
        <v>3.05</v>
      </c>
      <c r="I286" s="13">
        <f t="shared" si="45"/>
        <v>1.21481854188664</v>
      </c>
      <c r="J286" s="13">
        <f t="shared" si="46"/>
        <v>2.35</v>
      </c>
      <c r="K286" s="13">
        <f t="shared" si="47"/>
        <v>0</v>
      </c>
      <c r="L286" s="13">
        <f t="shared" si="48"/>
        <v>0.722512461909517</v>
      </c>
      <c r="M286" s="13">
        <f t="shared" si="49"/>
        <v>0.12803544192307</v>
      </c>
      <c r="N286" s="13">
        <f t="shared" si="50"/>
        <v>69.8934201480858</v>
      </c>
      <c r="O286" s="13"/>
      <c r="P286" s="13">
        <f t="shared" si="51"/>
        <v>59.4749287237119</v>
      </c>
      <c r="Q286" s="13">
        <f t="shared" si="52"/>
        <v>10.5394705059595</v>
      </c>
      <c r="R286" s="13">
        <f t="shared" si="53"/>
        <v>20.4135528011504</v>
      </c>
      <c r="S286" s="13">
        <f t="shared" si="54"/>
        <v>18.1590779617053</v>
      </c>
    </row>
    <row r="287" spans="2:19">
      <c r="B287" s="2">
        <v>42971</v>
      </c>
      <c r="C287" s="3">
        <v>39.4</v>
      </c>
      <c r="D287" s="3">
        <v>42.5</v>
      </c>
      <c r="E287" s="3">
        <v>39.4</v>
      </c>
      <c r="F287" s="4">
        <v>41.8</v>
      </c>
      <c r="H287" s="13">
        <f t="shared" si="44"/>
        <v>3.2</v>
      </c>
      <c r="I287" s="13">
        <f t="shared" si="45"/>
        <v>1.07365073741638</v>
      </c>
      <c r="J287" s="13">
        <f t="shared" si="46"/>
        <v>3.15</v>
      </c>
      <c r="K287" s="13">
        <f t="shared" si="47"/>
        <v>0</v>
      </c>
      <c r="L287" s="13">
        <f t="shared" si="48"/>
        <v>0.597321112825634</v>
      </c>
      <c r="M287" s="13">
        <f t="shared" si="49"/>
        <v>0.137884322070999</v>
      </c>
      <c r="N287" s="13">
        <f t="shared" si="50"/>
        <v>62.4909404837616</v>
      </c>
      <c r="O287" s="13"/>
      <c r="P287" s="13">
        <f t="shared" si="51"/>
        <v>55.6345832037538</v>
      </c>
      <c r="Q287" s="13">
        <f t="shared" si="52"/>
        <v>12.8425676307736</v>
      </c>
      <c r="R287" s="13">
        <f t="shared" si="53"/>
        <v>16.6074091590785</v>
      </c>
      <c r="S287" s="13">
        <f t="shared" si="54"/>
        <v>16.2888386167843</v>
      </c>
    </row>
    <row r="288" spans="2:19">
      <c r="B288" s="2">
        <v>42970</v>
      </c>
      <c r="C288" s="3">
        <v>36</v>
      </c>
      <c r="D288" s="3">
        <v>39.35</v>
      </c>
      <c r="E288" s="3">
        <v>35.75</v>
      </c>
      <c r="F288" s="4">
        <v>39.3</v>
      </c>
      <c r="H288" s="13">
        <f t="shared" si="44"/>
        <v>3.6</v>
      </c>
      <c r="I288" s="13">
        <f t="shared" si="45"/>
        <v>0.910085409525336</v>
      </c>
      <c r="J288" s="13">
        <f t="shared" si="46"/>
        <v>3.45</v>
      </c>
      <c r="K288" s="13">
        <f t="shared" si="47"/>
        <v>0</v>
      </c>
      <c r="L288" s="13">
        <f t="shared" si="48"/>
        <v>0.400961198427606</v>
      </c>
      <c r="M288" s="13">
        <f t="shared" si="49"/>
        <v>0.148490808384152</v>
      </c>
      <c r="N288" s="13">
        <f t="shared" si="50"/>
        <v>45.9494891116031</v>
      </c>
      <c r="O288" s="13"/>
      <c r="P288" s="13">
        <f t="shared" si="51"/>
        <v>44.057535065498</v>
      </c>
      <c r="Q288" s="13">
        <f t="shared" si="52"/>
        <v>16.3161398732454</v>
      </c>
      <c r="R288" s="13">
        <f t="shared" si="53"/>
        <v>13.0779067494875</v>
      </c>
      <c r="S288" s="13">
        <f t="shared" si="54"/>
        <v>14.7288517382642</v>
      </c>
    </row>
    <row r="289" spans="2:19">
      <c r="B289" s="2">
        <v>42969</v>
      </c>
      <c r="C289" s="3">
        <v>35.8</v>
      </c>
      <c r="D289" s="3">
        <v>35.9</v>
      </c>
      <c r="E289" s="3">
        <v>35.7</v>
      </c>
      <c r="F289" s="4">
        <v>35.8</v>
      </c>
      <c r="H289" s="13">
        <f t="shared" si="44"/>
        <v>0.199999999999996</v>
      </c>
      <c r="I289" s="13">
        <f t="shared" si="45"/>
        <v>0.703168902565746</v>
      </c>
      <c r="J289" s="13">
        <f t="shared" si="46"/>
        <v>0</v>
      </c>
      <c r="K289" s="13">
        <f t="shared" si="47"/>
        <v>0</v>
      </c>
      <c r="L289" s="13">
        <f t="shared" si="48"/>
        <v>0.166419752152806</v>
      </c>
      <c r="M289" s="13">
        <f t="shared" si="49"/>
        <v>0.159913178259856</v>
      </c>
      <c r="N289" s="13">
        <f t="shared" si="50"/>
        <v>1.99384532989717</v>
      </c>
      <c r="O289" s="13"/>
      <c r="P289" s="13">
        <f t="shared" si="51"/>
        <v>23.6671092173684</v>
      </c>
      <c r="Q289" s="13">
        <f t="shared" si="52"/>
        <v>22.7417875956061</v>
      </c>
      <c r="R289" s="13">
        <f t="shared" si="53"/>
        <v>10.5493234908632</v>
      </c>
      <c r="S289" s="13">
        <f t="shared" si="54"/>
        <v>13.4698205449031</v>
      </c>
    </row>
    <row r="290" spans="2:19">
      <c r="B290" s="2">
        <v>42968</v>
      </c>
      <c r="C290" s="3">
        <v>35.95</v>
      </c>
      <c r="D290" s="3">
        <v>36</v>
      </c>
      <c r="E290" s="3">
        <v>35.7</v>
      </c>
      <c r="F290" s="4">
        <v>35.9</v>
      </c>
      <c r="H290" s="13">
        <f t="shared" si="44"/>
        <v>0.599999999999994</v>
      </c>
      <c r="I290" s="13">
        <f t="shared" si="45"/>
        <v>0.741874202763111</v>
      </c>
      <c r="J290" s="13">
        <f t="shared" si="46"/>
        <v>0</v>
      </c>
      <c r="K290" s="13">
        <f t="shared" si="47"/>
        <v>0</v>
      </c>
      <c r="L290" s="13">
        <f t="shared" si="48"/>
        <v>0.179221271549175</v>
      </c>
      <c r="M290" s="13">
        <f t="shared" si="49"/>
        <v>0.172214191972153</v>
      </c>
      <c r="N290" s="13">
        <f t="shared" si="50"/>
        <v>1.99384532989718</v>
      </c>
      <c r="O290" s="13"/>
      <c r="P290" s="13">
        <f t="shared" si="51"/>
        <v>24.1579058662056</v>
      </c>
      <c r="Q290" s="13">
        <f t="shared" si="52"/>
        <v>23.2133953884285</v>
      </c>
      <c r="R290" s="13">
        <f t="shared" si="53"/>
        <v>11.2074371955529</v>
      </c>
      <c r="S290" s="13">
        <f t="shared" si="54"/>
        <v>13.5842037602493</v>
      </c>
    </row>
    <row r="291" spans="2:19">
      <c r="B291" s="2">
        <v>42965</v>
      </c>
      <c r="C291" s="3">
        <v>36</v>
      </c>
      <c r="D291" s="3">
        <v>36.3</v>
      </c>
      <c r="E291" s="3">
        <v>35.65</v>
      </c>
      <c r="F291" s="3">
        <v>36.3</v>
      </c>
      <c r="H291" s="13">
        <f t="shared" si="44"/>
        <v>0.649999999999999</v>
      </c>
      <c r="I291" s="13">
        <f t="shared" si="45"/>
        <v>0.752787602975659</v>
      </c>
      <c r="J291" s="13">
        <f t="shared" si="46"/>
        <v>0</v>
      </c>
      <c r="K291" s="13">
        <f t="shared" si="47"/>
        <v>0.600000000000001</v>
      </c>
      <c r="L291" s="13">
        <f t="shared" si="48"/>
        <v>0.193007523206804</v>
      </c>
      <c r="M291" s="13">
        <f t="shared" si="49"/>
        <v>0.185461437508472</v>
      </c>
      <c r="N291" s="13">
        <f t="shared" si="50"/>
        <v>1.99384532989718</v>
      </c>
      <c r="O291" s="13"/>
      <c r="P291" s="13">
        <f t="shared" si="51"/>
        <v>25.6390411377491</v>
      </c>
      <c r="Q291" s="13">
        <f t="shared" si="52"/>
        <v>24.6366221727577</v>
      </c>
      <c r="R291" s="13">
        <f t="shared" si="53"/>
        <v>11.9161750313726</v>
      </c>
      <c r="S291" s="13">
        <f t="shared" si="54"/>
        <v>13.7073856844684</v>
      </c>
    </row>
    <row r="292" spans="2:19">
      <c r="B292" s="2">
        <v>42964</v>
      </c>
      <c r="C292" s="3">
        <v>37</v>
      </c>
      <c r="D292" s="3">
        <v>37.1</v>
      </c>
      <c r="E292" s="3">
        <v>36.25</v>
      </c>
      <c r="F292" s="4">
        <v>36.3</v>
      </c>
      <c r="H292" s="13">
        <f t="shared" si="44"/>
        <v>0.850000000000001</v>
      </c>
      <c r="I292" s="13">
        <f t="shared" si="45"/>
        <v>0.760694341666094</v>
      </c>
      <c r="J292" s="13">
        <f t="shared" si="46"/>
        <v>0.5</v>
      </c>
      <c r="K292" s="13">
        <f t="shared" si="47"/>
        <v>0</v>
      </c>
      <c r="L292" s="13">
        <f t="shared" si="48"/>
        <v>0.207854255761174</v>
      </c>
      <c r="M292" s="13">
        <f t="shared" si="49"/>
        <v>0.153573855778355</v>
      </c>
      <c r="N292" s="13">
        <f t="shared" si="50"/>
        <v>15.0183115949692</v>
      </c>
      <c r="O292" s="13"/>
      <c r="P292" s="13">
        <f t="shared" si="51"/>
        <v>27.3242805127123</v>
      </c>
      <c r="Q292" s="13">
        <f t="shared" si="52"/>
        <v>20.1886417929694</v>
      </c>
      <c r="R292" s="13">
        <f t="shared" si="53"/>
        <v>12.6794311622553</v>
      </c>
      <c r="S292" s="13">
        <f t="shared" si="54"/>
        <v>14.6497148035174</v>
      </c>
    </row>
    <row r="293" spans="2:19">
      <c r="B293" s="2">
        <v>42963</v>
      </c>
      <c r="C293" s="3">
        <v>35.75</v>
      </c>
      <c r="D293" s="3">
        <v>36.6</v>
      </c>
      <c r="E293" s="3">
        <v>35.75</v>
      </c>
      <c r="F293" s="4">
        <v>36.6</v>
      </c>
      <c r="H293" s="13">
        <f t="shared" si="44"/>
        <v>0.850000000000001</v>
      </c>
      <c r="I293" s="13">
        <f t="shared" si="45"/>
        <v>0.753824675640409</v>
      </c>
      <c r="J293" s="13">
        <f t="shared" si="46"/>
        <v>0.600000000000001</v>
      </c>
      <c r="K293" s="13">
        <f t="shared" si="47"/>
        <v>0</v>
      </c>
      <c r="L293" s="13">
        <f t="shared" si="48"/>
        <v>0.185381506204341</v>
      </c>
      <c r="M293" s="13">
        <f t="shared" si="49"/>
        <v>0.165387229299767</v>
      </c>
      <c r="N293" s="13">
        <f t="shared" si="50"/>
        <v>5.70013084998573</v>
      </c>
      <c r="O293" s="13"/>
      <c r="P293" s="13">
        <f t="shared" si="51"/>
        <v>24.5921249588773</v>
      </c>
      <c r="Q293" s="13">
        <f t="shared" si="52"/>
        <v>21.9397473503056</v>
      </c>
      <c r="R293" s="13">
        <f t="shared" si="53"/>
        <v>12.4995172828158</v>
      </c>
      <c r="S293" s="13">
        <f t="shared" si="54"/>
        <v>15.033380294293</v>
      </c>
    </row>
    <row r="294" spans="2:19">
      <c r="B294" s="2">
        <v>42962</v>
      </c>
      <c r="C294" s="3">
        <v>35.5</v>
      </c>
      <c r="D294" s="3">
        <v>36</v>
      </c>
      <c r="E294" s="3">
        <v>35.35</v>
      </c>
      <c r="F294" s="4">
        <v>35.75</v>
      </c>
      <c r="H294" s="13">
        <f t="shared" si="44"/>
        <v>0.649999999999999</v>
      </c>
      <c r="I294" s="13">
        <f t="shared" si="45"/>
        <v>0.746426573766594</v>
      </c>
      <c r="J294" s="13">
        <f t="shared" si="46"/>
        <v>0</v>
      </c>
      <c r="K294" s="13">
        <f t="shared" si="47"/>
        <v>0</v>
      </c>
      <c r="L294" s="13">
        <f t="shared" si="48"/>
        <v>0.153487775912367</v>
      </c>
      <c r="M294" s="13">
        <f t="shared" si="49"/>
        <v>0.178109323861287</v>
      </c>
      <c r="N294" s="13">
        <f t="shared" si="50"/>
        <v>7.42513971495119</v>
      </c>
      <c r="O294" s="13"/>
      <c r="P294" s="13">
        <f t="shared" si="51"/>
        <v>20.5630106572763</v>
      </c>
      <c r="Q294" s="13">
        <f t="shared" si="52"/>
        <v>23.8616000717281</v>
      </c>
      <c r="R294" s="13">
        <f t="shared" si="53"/>
        <v>13.0225470084181</v>
      </c>
      <c r="S294" s="13">
        <f t="shared" si="54"/>
        <v>15.8049500822429</v>
      </c>
    </row>
    <row r="295" spans="2:19">
      <c r="B295" s="2">
        <v>42961</v>
      </c>
      <c r="C295" s="3">
        <v>36.35</v>
      </c>
      <c r="D295" s="3">
        <v>36.35</v>
      </c>
      <c r="E295" s="3">
        <v>35.3</v>
      </c>
      <c r="F295" s="4">
        <v>35.5</v>
      </c>
      <c r="H295" s="13">
        <f t="shared" si="44"/>
        <v>1.05</v>
      </c>
      <c r="I295" s="13">
        <f t="shared" si="45"/>
        <v>0.753844002517871</v>
      </c>
      <c r="J295" s="13">
        <f t="shared" si="46"/>
        <v>0.300000000000004</v>
      </c>
      <c r="K295" s="13">
        <f t="shared" si="47"/>
        <v>0</v>
      </c>
      <c r="L295" s="13">
        <f t="shared" si="48"/>
        <v>0.165294527905626</v>
      </c>
      <c r="M295" s="13">
        <f t="shared" si="49"/>
        <v>0.191810041081386</v>
      </c>
      <c r="N295" s="13">
        <f t="shared" si="50"/>
        <v>7.42513971495117</v>
      </c>
      <c r="O295" s="13"/>
      <c r="P295" s="13">
        <f t="shared" si="51"/>
        <v>21.9268877053523</v>
      </c>
      <c r="Q295" s="13">
        <f t="shared" si="52"/>
        <v>25.444261735947</v>
      </c>
      <c r="R295" s="13">
        <f t="shared" si="53"/>
        <v>13.4531168002232</v>
      </c>
      <c r="S295" s="13">
        <f t="shared" si="54"/>
        <v>16.6882710759068</v>
      </c>
    </row>
    <row r="296" spans="2:19">
      <c r="B296" s="2">
        <v>42958</v>
      </c>
      <c r="C296" s="3">
        <v>36</v>
      </c>
      <c r="D296" s="3">
        <v>36.05</v>
      </c>
      <c r="E296" s="3">
        <v>35.3</v>
      </c>
      <c r="F296" s="4">
        <v>35.8</v>
      </c>
      <c r="H296" s="13">
        <f t="shared" si="44"/>
        <v>0.900000000000006</v>
      </c>
      <c r="I296" s="13">
        <f t="shared" si="45"/>
        <v>0.731062771942322</v>
      </c>
      <c r="J296" s="13">
        <f t="shared" si="46"/>
        <v>0</v>
      </c>
      <c r="K296" s="13">
        <f t="shared" si="47"/>
        <v>0.200000000000003</v>
      </c>
      <c r="L296" s="13">
        <f t="shared" si="48"/>
        <v>0.154932568513751</v>
      </c>
      <c r="M296" s="13">
        <f t="shared" si="49"/>
        <v>0.206564659626108</v>
      </c>
      <c r="N296" s="13">
        <f t="shared" si="50"/>
        <v>14.2828456467116</v>
      </c>
      <c r="O296" s="13"/>
      <c r="P296" s="13">
        <f t="shared" si="51"/>
        <v>21.1927859631149</v>
      </c>
      <c r="Q296" s="13">
        <f t="shared" si="52"/>
        <v>28.2553930461125</v>
      </c>
      <c r="R296" s="13">
        <f t="shared" si="53"/>
        <v>13.9168073452441</v>
      </c>
      <c r="S296" s="13">
        <f t="shared" si="54"/>
        <v>17.3398777801916</v>
      </c>
    </row>
    <row r="297" spans="2:19">
      <c r="B297" s="2">
        <v>42957</v>
      </c>
      <c r="C297" s="3">
        <v>36.25</v>
      </c>
      <c r="D297" s="3">
        <v>36.25</v>
      </c>
      <c r="E297" s="3">
        <v>35.5</v>
      </c>
      <c r="F297" s="4">
        <v>36.2</v>
      </c>
      <c r="H297" s="13">
        <f t="shared" si="44"/>
        <v>0.75</v>
      </c>
      <c r="I297" s="13">
        <f t="shared" si="45"/>
        <v>0.718067600553269</v>
      </c>
      <c r="J297" s="13">
        <f t="shared" si="46"/>
        <v>0</v>
      </c>
      <c r="K297" s="13">
        <f t="shared" si="47"/>
        <v>0.700000000000003</v>
      </c>
      <c r="L297" s="13">
        <f t="shared" si="48"/>
        <v>0.166850458399424</v>
      </c>
      <c r="M297" s="13">
        <f t="shared" si="49"/>
        <v>0.207069633443501</v>
      </c>
      <c r="N297" s="13">
        <f t="shared" si="50"/>
        <v>10.7560882449108</v>
      </c>
      <c r="O297" s="13"/>
      <c r="P297" s="13">
        <f t="shared" si="51"/>
        <v>23.2360377032561</v>
      </c>
      <c r="Q297" s="13">
        <f t="shared" si="52"/>
        <v>28.8370667725371</v>
      </c>
      <c r="R297" s="13">
        <f t="shared" si="53"/>
        <v>13.8886505528236</v>
      </c>
      <c r="S297" s="13">
        <f t="shared" si="54"/>
        <v>17.3665029025781</v>
      </c>
    </row>
    <row r="298" spans="2:19">
      <c r="B298" s="2">
        <v>42956</v>
      </c>
      <c r="C298" s="3">
        <v>36.95</v>
      </c>
      <c r="D298" s="3">
        <v>36.95</v>
      </c>
      <c r="E298" s="3">
        <v>36.2</v>
      </c>
      <c r="F298" s="4">
        <v>36.25</v>
      </c>
      <c r="H298" s="13">
        <f t="shared" si="44"/>
        <v>0.75</v>
      </c>
      <c r="I298" s="13">
        <f t="shared" si="45"/>
        <v>0.71561126213429</v>
      </c>
      <c r="J298" s="13">
        <f t="shared" si="46"/>
        <v>0</v>
      </c>
      <c r="K298" s="13">
        <f t="shared" si="47"/>
        <v>0</v>
      </c>
      <c r="L298" s="13">
        <f t="shared" si="48"/>
        <v>0.179685109045534</v>
      </c>
      <c r="M298" s="13">
        <f t="shared" si="49"/>
        <v>0.169151912939155</v>
      </c>
      <c r="N298" s="13">
        <f t="shared" si="50"/>
        <v>3.01951783857435</v>
      </c>
      <c r="O298" s="13"/>
      <c r="P298" s="13">
        <f t="shared" si="51"/>
        <v>25.109318222526</v>
      </c>
      <c r="Q298" s="13">
        <f t="shared" si="52"/>
        <v>23.63740230061</v>
      </c>
      <c r="R298" s="13">
        <f t="shared" si="53"/>
        <v>14.1296168842015</v>
      </c>
      <c r="S298" s="13">
        <f t="shared" si="54"/>
        <v>17.5308206267558</v>
      </c>
    </row>
    <row r="299" spans="2:19">
      <c r="B299" s="2">
        <v>42955</v>
      </c>
      <c r="C299" s="3">
        <v>37</v>
      </c>
      <c r="D299" s="3">
        <v>37</v>
      </c>
      <c r="E299" s="3">
        <v>36.2</v>
      </c>
      <c r="F299" s="4">
        <v>36.95</v>
      </c>
      <c r="H299" s="13">
        <f t="shared" si="44"/>
        <v>0.799999999999997</v>
      </c>
      <c r="I299" s="13">
        <f t="shared" si="45"/>
        <v>0.712965974606158</v>
      </c>
      <c r="J299" s="13">
        <f t="shared" si="46"/>
        <v>0</v>
      </c>
      <c r="K299" s="13">
        <f t="shared" si="47"/>
        <v>0.549999999999997</v>
      </c>
      <c r="L299" s="13">
        <f t="shared" si="48"/>
        <v>0.193507040510575</v>
      </c>
      <c r="M299" s="13">
        <f t="shared" si="49"/>
        <v>0.182163598549859</v>
      </c>
      <c r="N299" s="13">
        <f t="shared" si="50"/>
        <v>3.01951783857434</v>
      </c>
      <c r="O299" s="13"/>
      <c r="P299" s="13">
        <f t="shared" si="51"/>
        <v>27.1411325929639</v>
      </c>
      <c r="Q299" s="13">
        <f t="shared" si="52"/>
        <v>25.5501110905728</v>
      </c>
      <c r="R299" s="13">
        <f t="shared" si="53"/>
        <v>14.9842398877112</v>
      </c>
      <c r="S299" s="13">
        <f t="shared" si="54"/>
        <v>18.0053385761141</v>
      </c>
    </row>
    <row r="300" spans="2:19">
      <c r="B300" s="2">
        <v>42954</v>
      </c>
      <c r="C300" s="3">
        <v>37</v>
      </c>
      <c r="D300" s="3">
        <v>37.25</v>
      </c>
      <c r="E300" s="3">
        <v>36.75</v>
      </c>
      <c r="F300" s="4">
        <v>36.75</v>
      </c>
      <c r="H300" s="13">
        <f t="shared" si="44"/>
        <v>0.5</v>
      </c>
      <c r="I300" s="13">
        <f t="shared" si="45"/>
        <v>0.706271049575863</v>
      </c>
      <c r="J300" s="13">
        <f t="shared" si="46"/>
        <v>0.25</v>
      </c>
      <c r="K300" s="13">
        <f t="shared" si="47"/>
        <v>0</v>
      </c>
      <c r="L300" s="13">
        <f t="shared" si="48"/>
        <v>0.208392197472927</v>
      </c>
      <c r="M300" s="13">
        <f t="shared" si="49"/>
        <v>0.153868490746002</v>
      </c>
      <c r="N300" s="13">
        <f t="shared" si="50"/>
        <v>15.0509587432722</v>
      </c>
      <c r="O300" s="13"/>
      <c r="P300" s="13">
        <f t="shared" si="51"/>
        <v>29.5059804020103</v>
      </c>
      <c r="Q300" s="13">
        <f t="shared" si="52"/>
        <v>21.7860396286107</v>
      </c>
      <c r="R300" s="13">
        <f t="shared" si="53"/>
        <v>15.9046031222602</v>
      </c>
      <c r="S300" s="13">
        <f t="shared" si="54"/>
        <v>18.5163579061922</v>
      </c>
    </row>
    <row r="301" spans="2:19">
      <c r="B301" s="2">
        <v>42951</v>
      </c>
      <c r="C301" s="3">
        <v>36.8</v>
      </c>
      <c r="D301" s="3">
        <v>37</v>
      </c>
      <c r="E301" s="3">
        <v>36.5</v>
      </c>
      <c r="F301" s="4">
        <v>37</v>
      </c>
      <c r="H301" s="13">
        <f t="shared" si="44"/>
        <v>0.5</v>
      </c>
      <c r="I301" s="13">
        <f t="shared" si="45"/>
        <v>0.722138053389391</v>
      </c>
      <c r="J301" s="13">
        <f t="shared" si="46"/>
        <v>0</v>
      </c>
      <c r="K301" s="13">
        <f t="shared" si="47"/>
        <v>0.25</v>
      </c>
      <c r="L301" s="13">
        <f t="shared" si="48"/>
        <v>0.205191597278537</v>
      </c>
      <c r="M301" s="13">
        <f t="shared" si="49"/>
        <v>0.165704528495694</v>
      </c>
      <c r="N301" s="13">
        <f t="shared" si="50"/>
        <v>10.6463955913302</v>
      </c>
      <c r="O301" s="13"/>
      <c r="P301" s="13">
        <f t="shared" si="51"/>
        <v>28.414455700743</v>
      </c>
      <c r="Q301" s="13">
        <f t="shared" si="52"/>
        <v>22.9463781499884</v>
      </c>
      <c r="R301" s="13">
        <f t="shared" si="53"/>
        <v>15.9702680744901</v>
      </c>
      <c r="S301" s="13">
        <f t="shared" si="54"/>
        <v>19.1008044514593</v>
      </c>
    </row>
    <row r="302" spans="2:19">
      <c r="B302" s="2">
        <v>42950</v>
      </c>
      <c r="C302" s="3">
        <v>37.15</v>
      </c>
      <c r="D302" s="3">
        <v>37.15</v>
      </c>
      <c r="E302" s="3">
        <v>36.75</v>
      </c>
      <c r="F302" s="4">
        <v>36.8</v>
      </c>
      <c r="H302" s="13">
        <f t="shared" si="44"/>
        <v>0.399999999999999</v>
      </c>
      <c r="I302" s="13">
        <f t="shared" si="45"/>
        <v>0.739225595957806</v>
      </c>
      <c r="J302" s="13">
        <f t="shared" si="46"/>
        <v>0</v>
      </c>
      <c r="K302" s="13">
        <f t="shared" si="47"/>
        <v>0.25</v>
      </c>
      <c r="L302" s="13">
        <f t="shared" si="48"/>
        <v>0.220975566299962</v>
      </c>
      <c r="M302" s="13">
        <f t="shared" si="49"/>
        <v>0.159220261456902</v>
      </c>
      <c r="N302" s="13">
        <f t="shared" si="50"/>
        <v>16.2430253923126</v>
      </c>
      <c r="O302" s="13"/>
      <c r="P302" s="13">
        <f t="shared" si="51"/>
        <v>29.8928456357963</v>
      </c>
      <c r="Q302" s="13">
        <f t="shared" si="52"/>
        <v>21.5387917203546</v>
      </c>
      <c r="R302" s="13">
        <f t="shared" si="53"/>
        <v>16.3797967270408</v>
      </c>
      <c r="S302" s="13">
        <f t="shared" si="54"/>
        <v>20.046331448944</v>
      </c>
    </row>
    <row r="303" spans="2:19">
      <c r="B303" s="2">
        <v>42949</v>
      </c>
      <c r="C303" s="3">
        <v>37.5</v>
      </c>
      <c r="D303" s="3">
        <v>37.5</v>
      </c>
      <c r="E303" s="3">
        <v>37</v>
      </c>
      <c r="F303" s="4">
        <v>37.15</v>
      </c>
      <c r="H303" s="13">
        <f t="shared" si="44"/>
        <v>0.5</v>
      </c>
      <c r="I303" s="13">
        <f t="shared" si="45"/>
        <v>0.765319872569945</v>
      </c>
      <c r="J303" s="13">
        <f t="shared" si="46"/>
        <v>0</v>
      </c>
      <c r="K303" s="13">
        <f t="shared" si="47"/>
        <v>0</v>
      </c>
      <c r="L303" s="13">
        <f t="shared" si="48"/>
        <v>0.237973686784575</v>
      </c>
      <c r="M303" s="13">
        <f t="shared" si="49"/>
        <v>0.152237204645894</v>
      </c>
      <c r="N303" s="13">
        <f t="shared" si="50"/>
        <v>21.9718321609067</v>
      </c>
      <c r="O303" s="13"/>
      <c r="P303" s="13">
        <f t="shared" si="51"/>
        <v>31.0946697340367</v>
      </c>
      <c r="Q303" s="13">
        <f t="shared" si="52"/>
        <v>19.8919706781795</v>
      </c>
      <c r="R303" s="13">
        <f t="shared" si="53"/>
        <v>16.390317598943</v>
      </c>
      <c r="S303" s="13">
        <f t="shared" si="54"/>
        <v>20.2873932145453</v>
      </c>
    </row>
    <row r="304" spans="2:19">
      <c r="B304" s="2">
        <v>42948</v>
      </c>
      <c r="C304" s="3">
        <v>36.55</v>
      </c>
      <c r="D304" s="3">
        <v>37.7</v>
      </c>
      <c r="E304" s="3">
        <v>36.55</v>
      </c>
      <c r="F304" s="4">
        <v>37.5</v>
      </c>
      <c r="H304" s="13">
        <f t="shared" si="44"/>
        <v>1.25</v>
      </c>
      <c r="I304" s="13">
        <f t="shared" si="45"/>
        <v>0.785729093536863</v>
      </c>
      <c r="J304" s="13">
        <f t="shared" si="46"/>
        <v>1.25</v>
      </c>
      <c r="K304" s="13">
        <f t="shared" si="47"/>
        <v>0</v>
      </c>
      <c r="L304" s="13">
        <f t="shared" si="48"/>
        <v>0.256279354998773</v>
      </c>
      <c r="M304" s="13">
        <f t="shared" si="49"/>
        <v>0.163947758849425</v>
      </c>
      <c r="N304" s="13">
        <f t="shared" si="50"/>
        <v>21.9718321609067</v>
      </c>
      <c r="O304" s="13"/>
      <c r="P304" s="13">
        <f t="shared" si="51"/>
        <v>32.616757748547</v>
      </c>
      <c r="Q304" s="13">
        <f t="shared" si="52"/>
        <v>20.8656851576456</v>
      </c>
      <c r="R304" s="13">
        <f t="shared" si="53"/>
        <v>15.9609703249458</v>
      </c>
      <c r="S304" s="13">
        <f t="shared" si="54"/>
        <v>20.3266594710162</v>
      </c>
    </row>
    <row r="305" spans="2:19">
      <c r="B305" s="2">
        <v>42947</v>
      </c>
      <c r="C305" s="3">
        <v>35.85</v>
      </c>
      <c r="D305" s="3">
        <v>36.45</v>
      </c>
      <c r="E305" s="3">
        <v>35.8</v>
      </c>
      <c r="F305" s="4">
        <v>36.45</v>
      </c>
      <c r="H305" s="13">
        <f t="shared" si="44"/>
        <v>0.650000000000006</v>
      </c>
      <c r="I305" s="13">
        <f t="shared" si="45"/>
        <v>0.750015946885853</v>
      </c>
      <c r="J305" s="13">
        <f t="shared" si="46"/>
        <v>0.25</v>
      </c>
      <c r="K305" s="13">
        <f t="shared" si="47"/>
        <v>0</v>
      </c>
      <c r="L305" s="13">
        <f t="shared" si="48"/>
        <v>0.179839305383294</v>
      </c>
      <c r="M305" s="13">
        <f t="shared" si="49"/>
        <v>0.176559124914765</v>
      </c>
      <c r="N305" s="13">
        <f t="shared" si="50"/>
        <v>0.920368943764935</v>
      </c>
      <c r="O305" s="13"/>
      <c r="P305" s="13">
        <f t="shared" si="51"/>
        <v>23.9780642171685</v>
      </c>
      <c r="Q305" s="13">
        <f t="shared" si="52"/>
        <v>23.5407161204848</v>
      </c>
      <c r="R305" s="13">
        <f t="shared" si="53"/>
        <v>15.4985963375642</v>
      </c>
      <c r="S305" s="13">
        <f t="shared" si="54"/>
        <v>20.3327452179811</v>
      </c>
    </row>
    <row r="306" spans="2:19">
      <c r="B306" s="2">
        <v>42944</v>
      </c>
      <c r="C306" s="3">
        <v>36.2</v>
      </c>
      <c r="D306" s="3">
        <v>36.2</v>
      </c>
      <c r="E306" s="3">
        <v>35.8</v>
      </c>
      <c r="F306" s="4">
        <v>35.85</v>
      </c>
      <c r="H306" s="13">
        <f t="shared" si="44"/>
        <v>0.400000000000006</v>
      </c>
      <c r="I306" s="13">
        <f t="shared" si="45"/>
        <v>0.757709481261687</v>
      </c>
      <c r="J306" s="13">
        <f t="shared" si="46"/>
        <v>0</v>
      </c>
      <c r="K306" s="13">
        <f t="shared" si="47"/>
        <v>0</v>
      </c>
      <c r="L306" s="13">
        <f t="shared" si="48"/>
        <v>0.174442328874317</v>
      </c>
      <c r="M306" s="13">
        <f t="shared" si="49"/>
        <v>0.190140596062055</v>
      </c>
      <c r="N306" s="13">
        <f t="shared" si="50"/>
        <v>4.30581525190124</v>
      </c>
      <c r="O306" s="13"/>
      <c r="P306" s="13">
        <f t="shared" si="51"/>
        <v>23.0223236198453</v>
      </c>
      <c r="Q306" s="13">
        <f t="shared" si="52"/>
        <v>25.0941291833177</v>
      </c>
      <c r="R306" s="13">
        <f t="shared" si="53"/>
        <v>16.6199984447795</v>
      </c>
      <c r="S306" s="13">
        <f t="shared" si="54"/>
        <v>21.2204440490976</v>
      </c>
    </row>
    <row r="307" spans="2:19">
      <c r="B307" s="2">
        <v>42943</v>
      </c>
      <c r="C307" s="3">
        <v>36.4</v>
      </c>
      <c r="D307" s="3">
        <v>36.55</v>
      </c>
      <c r="E307" s="3">
        <v>35.8</v>
      </c>
      <c r="F307" s="3">
        <v>36.2</v>
      </c>
      <c r="H307" s="13">
        <f t="shared" si="44"/>
        <v>0.75</v>
      </c>
      <c r="I307" s="13">
        <f t="shared" si="45"/>
        <v>0.785225595204894</v>
      </c>
      <c r="J307" s="13">
        <f t="shared" si="46"/>
        <v>0</v>
      </c>
      <c r="K307" s="13">
        <f t="shared" si="47"/>
        <v>0.300000000000004</v>
      </c>
      <c r="L307" s="13">
        <f t="shared" si="48"/>
        <v>0.187860969556956</v>
      </c>
      <c r="M307" s="13">
        <f t="shared" si="49"/>
        <v>0.204766795759136</v>
      </c>
      <c r="N307" s="13">
        <f t="shared" si="50"/>
        <v>4.30581525190125</v>
      </c>
      <c r="O307" s="13"/>
      <c r="P307" s="13">
        <f t="shared" si="51"/>
        <v>23.9244582326607</v>
      </c>
      <c r="Q307" s="13">
        <f t="shared" si="52"/>
        <v>26.0774479346543</v>
      </c>
      <c r="R307" s="13">
        <f t="shared" si="53"/>
        <v>17.5672433057701</v>
      </c>
      <c r="S307" s="13">
        <f t="shared" si="54"/>
        <v>21.8477490889056</v>
      </c>
    </row>
    <row r="308" spans="2:19">
      <c r="B308" s="2">
        <v>42942</v>
      </c>
      <c r="C308" s="3">
        <v>36.4</v>
      </c>
      <c r="D308" s="3">
        <v>36.8</v>
      </c>
      <c r="E308" s="3">
        <v>36.1</v>
      </c>
      <c r="F308" s="4">
        <v>36.2</v>
      </c>
      <c r="H308" s="13">
        <f t="shared" si="44"/>
        <v>0.699999999999996</v>
      </c>
      <c r="I308" s="13">
        <f t="shared" si="45"/>
        <v>0.787935256374501</v>
      </c>
      <c r="J308" s="13">
        <f t="shared" si="46"/>
        <v>0</v>
      </c>
      <c r="K308" s="13">
        <f t="shared" si="47"/>
        <v>0.399999999999999</v>
      </c>
      <c r="L308" s="13">
        <f t="shared" si="48"/>
        <v>0.20231181336903</v>
      </c>
      <c r="M308" s="13">
        <f t="shared" si="49"/>
        <v>0.197441164663684</v>
      </c>
      <c r="N308" s="13">
        <f t="shared" si="50"/>
        <v>1.2184146142739</v>
      </c>
      <c r="O308" s="13"/>
      <c r="P308" s="13">
        <f t="shared" si="51"/>
        <v>25.6761975977468</v>
      </c>
      <c r="Q308" s="13">
        <f t="shared" si="52"/>
        <v>25.0580441814678</v>
      </c>
      <c r="R308" s="13">
        <f t="shared" si="53"/>
        <v>18.5873531560678</v>
      </c>
      <c r="S308" s="13">
        <f t="shared" si="54"/>
        <v>22.8419941737815</v>
      </c>
    </row>
    <row r="309" spans="2:19">
      <c r="B309" s="2">
        <v>42941</v>
      </c>
      <c r="C309" s="3">
        <v>37.1</v>
      </c>
      <c r="D309" s="3">
        <v>37.1</v>
      </c>
      <c r="E309" s="3">
        <v>36.5</v>
      </c>
      <c r="F309" s="4">
        <v>36.55</v>
      </c>
      <c r="H309" s="13">
        <f t="shared" si="44"/>
        <v>0.600000000000001</v>
      </c>
      <c r="I309" s="13">
        <f t="shared" si="45"/>
        <v>0.794699506864847</v>
      </c>
      <c r="J309" s="13">
        <f t="shared" si="46"/>
        <v>0</v>
      </c>
      <c r="K309" s="13">
        <f t="shared" si="47"/>
        <v>0.5</v>
      </c>
      <c r="L309" s="13">
        <f t="shared" si="48"/>
        <v>0.217874260551263</v>
      </c>
      <c r="M309" s="13">
        <f t="shared" si="49"/>
        <v>0.18185971579166</v>
      </c>
      <c r="N309" s="13">
        <f t="shared" si="50"/>
        <v>9.00962812545783</v>
      </c>
      <c r="O309" s="13"/>
      <c r="P309" s="13">
        <f t="shared" si="51"/>
        <v>27.4159300048888</v>
      </c>
      <c r="Q309" s="13">
        <f t="shared" si="52"/>
        <v>22.8840856475564</v>
      </c>
      <c r="R309" s="13">
        <f t="shared" si="53"/>
        <v>19.9234253515904</v>
      </c>
      <c r="S309" s="13">
        <f t="shared" si="54"/>
        <v>24.3659438097805</v>
      </c>
    </row>
    <row r="310" spans="2:19">
      <c r="B310" s="2">
        <v>42940</v>
      </c>
      <c r="C310" s="3">
        <v>37.3</v>
      </c>
      <c r="D310" s="3">
        <v>37.35</v>
      </c>
      <c r="E310" s="3">
        <v>37</v>
      </c>
      <c r="F310" s="4">
        <v>37.1</v>
      </c>
      <c r="H310" s="13">
        <f t="shared" si="44"/>
        <v>0.350000000000001</v>
      </c>
      <c r="I310" s="13">
        <f t="shared" si="45"/>
        <v>0.809676392008297</v>
      </c>
      <c r="J310" s="13">
        <f t="shared" si="46"/>
        <v>0</v>
      </c>
      <c r="K310" s="13">
        <f t="shared" si="47"/>
        <v>0</v>
      </c>
      <c r="L310" s="13">
        <f t="shared" si="48"/>
        <v>0.234633819055206</v>
      </c>
      <c r="M310" s="13">
        <f t="shared" si="49"/>
        <v>0.157387386237172</v>
      </c>
      <c r="N310" s="13">
        <f t="shared" si="50"/>
        <v>19.7046567316229</v>
      </c>
      <c r="O310" s="13"/>
      <c r="P310" s="13">
        <f t="shared" si="51"/>
        <v>28.9787156166463</v>
      </c>
      <c r="Q310" s="13">
        <f t="shared" si="52"/>
        <v>19.4383074263526</v>
      </c>
      <c r="R310" s="13">
        <f t="shared" si="53"/>
        <v>20.762948215139</v>
      </c>
      <c r="S310" s="13">
        <f t="shared" si="54"/>
        <v>25.7074582827339</v>
      </c>
    </row>
    <row r="311" spans="2:19">
      <c r="B311" s="2">
        <v>42937</v>
      </c>
      <c r="C311" s="3">
        <v>37.5</v>
      </c>
      <c r="D311" s="3">
        <v>37.5</v>
      </c>
      <c r="E311" s="3">
        <v>37</v>
      </c>
      <c r="F311" s="4">
        <v>37.2</v>
      </c>
      <c r="H311" s="13">
        <f t="shared" si="44"/>
        <v>0.5</v>
      </c>
      <c r="I311" s="13">
        <f t="shared" si="45"/>
        <v>0.845036114470474</v>
      </c>
      <c r="J311" s="13">
        <f t="shared" si="46"/>
        <v>0</v>
      </c>
      <c r="K311" s="13">
        <f t="shared" si="47"/>
        <v>0</v>
      </c>
      <c r="L311" s="13">
        <f t="shared" si="48"/>
        <v>0.252682574367145</v>
      </c>
      <c r="M311" s="13">
        <f t="shared" si="49"/>
        <v>0.169494108255416</v>
      </c>
      <c r="N311" s="13">
        <f t="shared" si="50"/>
        <v>19.7046567316229</v>
      </c>
      <c r="O311" s="13"/>
      <c r="P311" s="13">
        <f t="shared" si="51"/>
        <v>29.9019852572199</v>
      </c>
      <c r="Q311" s="13">
        <f t="shared" si="52"/>
        <v>20.0576171068886</v>
      </c>
      <c r="R311" s="13">
        <f t="shared" si="53"/>
        <v>20.8443552523326</v>
      </c>
      <c r="S311" s="13">
        <f t="shared" si="54"/>
        <v>26.8411612182503</v>
      </c>
    </row>
    <row r="312" spans="2:19">
      <c r="B312" s="2">
        <v>42936</v>
      </c>
      <c r="C312" s="3">
        <v>37</v>
      </c>
      <c r="D312" s="3">
        <v>37.6</v>
      </c>
      <c r="E312" s="3">
        <v>37</v>
      </c>
      <c r="F312" s="4">
        <v>37.45</v>
      </c>
      <c r="H312" s="13">
        <f t="shared" si="44"/>
        <v>0.600000000000001</v>
      </c>
      <c r="I312" s="13">
        <f t="shared" si="45"/>
        <v>0.871577354045125</v>
      </c>
      <c r="J312" s="13">
        <f t="shared" si="46"/>
        <v>0</v>
      </c>
      <c r="K312" s="13">
        <f t="shared" si="47"/>
        <v>0</v>
      </c>
      <c r="L312" s="13">
        <f t="shared" si="48"/>
        <v>0.27211969547231</v>
      </c>
      <c r="M312" s="13">
        <f t="shared" si="49"/>
        <v>0.182532116582756</v>
      </c>
      <c r="N312" s="13">
        <f t="shared" si="50"/>
        <v>19.7046567316229</v>
      </c>
      <c r="O312" s="13"/>
      <c r="P312" s="13">
        <f t="shared" si="51"/>
        <v>31.2215197204655</v>
      </c>
      <c r="Q312" s="13">
        <f t="shared" si="52"/>
        <v>20.9427328206264</v>
      </c>
      <c r="R312" s="13">
        <f t="shared" si="53"/>
        <v>20.9320243693102</v>
      </c>
      <c r="S312" s="13">
        <f t="shared" si="54"/>
        <v>27.9855323027724</v>
      </c>
    </row>
    <row r="313" spans="2:19">
      <c r="B313" s="2">
        <v>42935</v>
      </c>
      <c r="C313" s="3">
        <v>37.8</v>
      </c>
      <c r="D313" s="3">
        <v>38.2</v>
      </c>
      <c r="E313" s="3">
        <v>37</v>
      </c>
      <c r="F313" s="4">
        <v>37</v>
      </c>
      <c r="H313" s="13">
        <f t="shared" si="44"/>
        <v>1.2</v>
      </c>
      <c r="I313" s="13">
        <f t="shared" si="45"/>
        <v>0.892467919740904</v>
      </c>
      <c r="J313" s="13">
        <f t="shared" si="46"/>
        <v>0.950000000000003</v>
      </c>
      <c r="K313" s="13">
        <f t="shared" si="47"/>
        <v>0</v>
      </c>
      <c r="L313" s="13">
        <f t="shared" si="48"/>
        <v>0.293051979739411</v>
      </c>
      <c r="M313" s="13">
        <f t="shared" si="49"/>
        <v>0.196573048627583</v>
      </c>
      <c r="N313" s="13">
        <f t="shared" si="50"/>
        <v>19.7046567316229</v>
      </c>
      <c r="O313" s="13"/>
      <c r="P313" s="13">
        <f t="shared" si="51"/>
        <v>32.8361359839677</v>
      </c>
      <c r="Q313" s="13">
        <f t="shared" si="52"/>
        <v>22.0257831435164</v>
      </c>
      <c r="R313" s="13">
        <f t="shared" si="53"/>
        <v>21.0264372645169</v>
      </c>
      <c r="S313" s="13">
        <f t="shared" si="54"/>
        <v>28.6687095940158</v>
      </c>
    </row>
    <row r="314" spans="2:19">
      <c r="B314" s="2">
        <v>42934</v>
      </c>
      <c r="C314" s="3">
        <v>36.95</v>
      </c>
      <c r="D314" s="3">
        <v>37.25</v>
      </c>
      <c r="E314" s="3">
        <v>36.7</v>
      </c>
      <c r="F314" s="4">
        <v>37.25</v>
      </c>
      <c r="H314" s="13">
        <f t="shared" si="44"/>
        <v>0.549999999999997</v>
      </c>
      <c r="I314" s="13">
        <f t="shared" si="45"/>
        <v>0.86881160587482</v>
      </c>
      <c r="J314" s="13">
        <f t="shared" si="46"/>
        <v>0.25</v>
      </c>
      <c r="K314" s="13">
        <f t="shared" si="47"/>
        <v>0</v>
      </c>
      <c r="L314" s="13">
        <f t="shared" si="48"/>
        <v>0.242517516642442</v>
      </c>
      <c r="M314" s="13">
        <f t="shared" si="49"/>
        <v>0.211694052368167</v>
      </c>
      <c r="N314" s="13">
        <f t="shared" si="50"/>
        <v>6.78614689216683</v>
      </c>
      <c r="O314" s="13"/>
      <c r="P314" s="13">
        <f t="shared" si="51"/>
        <v>27.9137059176653</v>
      </c>
      <c r="Q314" s="13">
        <f t="shared" si="52"/>
        <v>24.3659328370745</v>
      </c>
      <c r="R314" s="13">
        <f t="shared" si="53"/>
        <v>21.1281126901242</v>
      </c>
      <c r="S314" s="13">
        <f t="shared" si="54"/>
        <v>29.7845019057642</v>
      </c>
    </row>
    <row r="315" spans="2:19">
      <c r="B315" s="2">
        <v>42933</v>
      </c>
      <c r="C315" s="3">
        <v>36</v>
      </c>
      <c r="D315" s="3">
        <v>37</v>
      </c>
      <c r="E315" s="3">
        <v>36</v>
      </c>
      <c r="F315" s="4">
        <v>36.7</v>
      </c>
      <c r="H315" s="13">
        <f t="shared" si="44"/>
        <v>1.2</v>
      </c>
      <c r="I315" s="13">
        <f t="shared" si="45"/>
        <v>0.893335575557498</v>
      </c>
      <c r="J315" s="13">
        <f t="shared" si="46"/>
        <v>1.15</v>
      </c>
      <c r="K315" s="13">
        <f t="shared" si="47"/>
        <v>0</v>
      </c>
      <c r="L315" s="13">
        <f t="shared" si="48"/>
        <v>0.241941940999553</v>
      </c>
      <c r="M315" s="13">
        <f t="shared" si="49"/>
        <v>0.227978210242641</v>
      </c>
      <c r="N315" s="13">
        <f t="shared" si="50"/>
        <v>2.97151137698613</v>
      </c>
      <c r="O315" s="13"/>
      <c r="P315" s="13">
        <f t="shared" si="51"/>
        <v>27.0829851199608</v>
      </c>
      <c r="Q315" s="13">
        <f t="shared" si="52"/>
        <v>25.5198848540615</v>
      </c>
      <c r="R315" s="13">
        <f t="shared" si="53"/>
        <v>22.2313408284286</v>
      </c>
      <c r="S315" s="13">
        <f t="shared" si="54"/>
        <v>31.7003196350309</v>
      </c>
    </row>
    <row r="316" spans="2:19">
      <c r="B316" s="2">
        <v>42930</v>
      </c>
      <c r="C316" s="3">
        <v>35.65</v>
      </c>
      <c r="D316" s="3">
        <v>35.85</v>
      </c>
      <c r="E316" s="3">
        <v>35.6</v>
      </c>
      <c r="F316" s="4">
        <v>35.8</v>
      </c>
      <c r="H316" s="13">
        <f t="shared" si="44"/>
        <v>0.25</v>
      </c>
      <c r="I316" s="13">
        <f t="shared" si="45"/>
        <v>0.869746004446536</v>
      </c>
      <c r="J316" s="13">
        <f t="shared" si="46"/>
        <v>0</v>
      </c>
      <c r="K316" s="13">
        <f t="shared" si="47"/>
        <v>0</v>
      </c>
      <c r="L316" s="13">
        <f t="shared" si="48"/>
        <v>0.172091321076442</v>
      </c>
      <c r="M316" s="13">
        <f t="shared" si="49"/>
        <v>0.245514995645921</v>
      </c>
      <c r="N316" s="13">
        <f t="shared" si="50"/>
        <v>17.5820315999418</v>
      </c>
      <c r="O316" s="13"/>
      <c r="P316" s="13">
        <f t="shared" si="51"/>
        <v>19.7863882324993</v>
      </c>
      <c r="Q316" s="13">
        <f t="shared" si="52"/>
        <v>28.2283556797889</v>
      </c>
      <c r="R316" s="13">
        <f t="shared" si="53"/>
        <v>23.7128661708472</v>
      </c>
      <c r="S316" s="13">
        <f t="shared" si="54"/>
        <v>33.5180853747879</v>
      </c>
    </row>
    <row r="317" spans="2:19">
      <c r="B317" s="2">
        <v>42929</v>
      </c>
      <c r="C317" s="3">
        <v>35.75</v>
      </c>
      <c r="D317" s="3">
        <v>35.9</v>
      </c>
      <c r="E317" s="3">
        <v>35.45</v>
      </c>
      <c r="F317" s="4">
        <v>35.65</v>
      </c>
      <c r="H317" s="13">
        <f t="shared" si="44"/>
        <v>0.449999999999996</v>
      </c>
      <c r="I317" s="13">
        <f t="shared" si="45"/>
        <v>0.917418774019347</v>
      </c>
      <c r="J317" s="13">
        <f t="shared" si="46"/>
        <v>0.0499999999999972</v>
      </c>
      <c r="K317" s="13">
        <f t="shared" si="47"/>
        <v>0</v>
      </c>
      <c r="L317" s="13">
        <f t="shared" si="48"/>
        <v>0.185329115005399</v>
      </c>
      <c r="M317" s="13">
        <f t="shared" si="49"/>
        <v>0.264400764541761</v>
      </c>
      <c r="N317" s="13">
        <f t="shared" si="50"/>
        <v>17.5820315999418</v>
      </c>
      <c r="O317" s="13"/>
      <c r="P317" s="13">
        <f t="shared" si="51"/>
        <v>20.2011469847565</v>
      </c>
      <c r="Q317" s="13">
        <f t="shared" si="52"/>
        <v>28.8200734527573</v>
      </c>
      <c r="R317" s="13">
        <f t="shared" si="53"/>
        <v>24.1844688301477</v>
      </c>
      <c r="S317" s="13">
        <f t="shared" si="54"/>
        <v>34.2788075411529</v>
      </c>
    </row>
    <row r="318" spans="2:19">
      <c r="B318" s="2">
        <v>42928</v>
      </c>
      <c r="C318" s="3">
        <v>35.8</v>
      </c>
      <c r="D318" s="3">
        <v>35.85</v>
      </c>
      <c r="E318" s="3">
        <v>35.45</v>
      </c>
      <c r="F318" s="4">
        <v>35.7</v>
      </c>
      <c r="H318" s="13">
        <f t="shared" si="44"/>
        <v>0.399999999999999</v>
      </c>
      <c r="I318" s="13">
        <f t="shared" si="45"/>
        <v>0.953374064328528</v>
      </c>
      <c r="J318" s="13">
        <f t="shared" si="46"/>
        <v>0</v>
      </c>
      <c r="K318" s="13">
        <f t="shared" si="47"/>
        <v>0.149999999999999</v>
      </c>
      <c r="L318" s="13">
        <f t="shared" si="48"/>
        <v>0.195739046928892</v>
      </c>
      <c r="M318" s="13">
        <f t="shared" si="49"/>
        <v>0.284739284891127</v>
      </c>
      <c r="N318" s="13">
        <f t="shared" si="50"/>
        <v>18.5232573600372</v>
      </c>
      <c r="O318" s="13"/>
      <c r="P318" s="13">
        <f t="shared" si="51"/>
        <v>20.5311906682455</v>
      </c>
      <c r="Q318" s="13">
        <f t="shared" si="52"/>
        <v>29.8664811163782</v>
      </c>
      <c r="R318" s="13">
        <f t="shared" si="53"/>
        <v>24.6923486170866</v>
      </c>
      <c r="S318" s="13">
        <f t="shared" si="54"/>
        <v>34.9432585402191</v>
      </c>
    </row>
    <row r="319" spans="2:19">
      <c r="B319" s="2">
        <v>42927</v>
      </c>
      <c r="C319" s="3">
        <v>35.95</v>
      </c>
      <c r="D319" s="3">
        <v>36.3</v>
      </c>
      <c r="E319" s="3">
        <v>35.6</v>
      </c>
      <c r="F319" s="4">
        <v>35.6</v>
      </c>
      <c r="H319" s="13">
        <f t="shared" si="44"/>
        <v>0.699999999999996</v>
      </c>
      <c r="I319" s="13">
        <f t="shared" si="45"/>
        <v>0.995941300046107</v>
      </c>
      <c r="J319" s="13">
        <f t="shared" si="46"/>
        <v>0.299999999999997</v>
      </c>
      <c r="K319" s="13">
        <f t="shared" si="47"/>
        <v>0</v>
      </c>
      <c r="L319" s="13">
        <f t="shared" si="48"/>
        <v>0.210795896692653</v>
      </c>
      <c r="M319" s="13">
        <f t="shared" si="49"/>
        <v>0.295103845267368</v>
      </c>
      <c r="N319" s="13">
        <f t="shared" si="50"/>
        <v>16.6649518831694</v>
      </c>
      <c r="O319" s="13"/>
      <c r="P319" s="13">
        <f t="shared" si="51"/>
        <v>21.1654940590268</v>
      </c>
      <c r="Q319" s="13">
        <f t="shared" si="52"/>
        <v>29.6306464300362</v>
      </c>
      <c r="R319" s="13">
        <f t="shared" si="53"/>
        <v>25.1668940983981</v>
      </c>
      <c r="S319" s="13">
        <f t="shared" si="54"/>
        <v>35.7378308881309</v>
      </c>
    </row>
    <row r="320" spans="2:19">
      <c r="B320" s="2">
        <v>42926</v>
      </c>
      <c r="C320" s="3">
        <v>36</v>
      </c>
      <c r="D320" s="3">
        <v>36</v>
      </c>
      <c r="E320" s="3">
        <v>35.4</v>
      </c>
      <c r="F320" s="4">
        <v>35.8</v>
      </c>
      <c r="H320" s="13">
        <f t="shared" si="44"/>
        <v>0.700000000000003</v>
      </c>
      <c r="I320" s="13">
        <f t="shared" si="45"/>
        <v>1.01870601543427</v>
      </c>
      <c r="J320" s="13">
        <f t="shared" si="46"/>
        <v>0</v>
      </c>
      <c r="K320" s="13">
        <f t="shared" si="47"/>
        <v>0.700000000000003</v>
      </c>
      <c r="L320" s="13">
        <f t="shared" si="48"/>
        <v>0.203934042592088</v>
      </c>
      <c r="M320" s="13">
        <f t="shared" si="49"/>
        <v>0.317804141057166</v>
      </c>
      <c r="N320" s="13">
        <f t="shared" si="50"/>
        <v>21.8251418112861</v>
      </c>
      <c r="O320" s="13"/>
      <c r="P320" s="13">
        <f t="shared" si="51"/>
        <v>20.0189298484854</v>
      </c>
      <c r="Q320" s="13">
        <f t="shared" si="52"/>
        <v>31.1968454335363</v>
      </c>
      <c r="R320" s="13">
        <f t="shared" si="53"/>
        <v>25.8208896534157</v>
      </c>
      <c r="S320" s="13">
        <f t="shared" si="54"/>
        <v>36.2870656801127</v>
      </c>
    </row>
    <row r="321" spans="2:19">
      <c r="B321" s="2">
        <v>42923</v>
      </c>
      <c r="C321" s="3">
        <v>37</v>
      </c>
      <c r="D321" s="3">
        <v>37.1</v>
      </c>
      <c r="E321" s="3">
        <v>36.1</v>
      </c>
      <c r="F321" s="4">
        <v>36.1</v>
      </c>
      <c r="H321" s="13">
        <f t="shared" si="44"/>
        <v>1</v>
      </c>
      <c r="I321" s="13">
        <f t="shared" si="45"/>
        <v>1.04322186277537</v>
      </c>
      <c r="J321" s="13">
        <f t="shared" si="46"/>
        <v>0</v>
      </c>
      <c r="K321" s="13">
        <f t="shared" si="47"/>
        <v>0.649999999999999</v>
      </c>
      <c r="L321" s="13">
        <f t="shared" si="48"/>
        <v>0.219621276637633</v>
      </c>
      <c r="M321" s="13">
        <f t="shared" si="49"/>
        <v>0.288404459600024</v>
      </c>
      <c r="N321" s="13">
        <f t="shared" si="50"/>
        <v>13.5393107191354</v>
      </c>
      <c r="O321" s="13"/>
      <c r="P321" s="13">
        <f t="shared" si="51"/>
        <v>21.0522118519791</v>
      </c>
      <c r="Q321" s="13">
        <f t="shared" si="52"/>
        <v>27.6455536344646</v>
      </c>
      <c r="R321" s="13">
        <f t="shared" si="53"/>
        <v>26.128254872041</v>
      </c>
      <c r="S321" s="13">
        <f t="shared" si="54"/>
        <v>36.8703303027168</v>
      </c>
    </row>
    <row r="322" spans="2:19">
      <c r="B322" s="2">
        <v>42922</v>
      </c>
      <c r="C322" s="3">
        <v>37.2</v>
      </c>
      <c r="D322" s="3">
        <v>37.25</v>
      </c>
      <c r="E322" s="3">
        <v>36.75</v>
      </c>
      <c r="F322" s="4">
        <v>37</v>
      </c>
      <c r="H322" s="13">
        <f t="shared" si="44"/>
        <v>0.5</v>
      </c>
      <c r="I322" s="13">
        <f t="shared" si="45"/>
        <v>1.04654662145039</v>
      </c>
      <c r="J322" s="13">
        <f t="shared" si="46"/>
        <v>0</v>
      </c>
      <c r="K322" s="13">
        <f t="shared" si="47"/>
        <v>0</v>
      </c>
      <c r="L322" s="13">
        <f t="shared" si="48"/>
        <v>0.236515220994374</v>
      </c>
      <c r="M322" s="13">
        <f t="shared" si="49"/>
        <v>0.260589418030796</v>
      </c>
      <c r="N322" s="13">
        <f t="shared" si="50"/>
        <v>4.84288319731465</v>
      </c>
      <c r="O322" s="13"/>
      <c r="P322" s="13">
        <f t="shared" si="51"/>
        <v>22.5995876482398</v>
      </c>
      <c r="Q322" s="13">
        <f t="shared" si="52"/>
        <v>24.8999340009954</v>
      </c>
      <c r="R322" s="13">
        <f t="shared" si="53"/>
        <v>27.0966351914953</v>
      </c>
      <c r="S322" s="13">
        <f t="shared" si="54"/>
        <v>37.9842712535</v>
      </c>
    </row>
    <row r="323" spans="2:19">
      <c r="B323" s="2">
        <v>42921</v>
      </c>
      <c r="C323" s="3">
        <v>37.1</v>
      </c>
      <c r="D323" s="3">
        <v>37.25</v>
      </c>
      <c r="E323" s="3">
        <v>36.6</v>
      </c>
      <c r="F323" s="4">
        <v>36.9</v>
      </c>
      <c r="H323" s="13">
        <f t="shared" si="44"/>
        <v>0.649999999999999</v>
      </c>
      <c r="I323" s="13">
        <f t="shared" si="45"/>
        <v>1.08858866925427</v>
      </c>
      <c r="J323" s="13">
        <f t="shared" si="46"/>
        <v>0</v>
      </c>
      <c r="K323" s="13">
        <f t="shared" si="47"/>
        <v>0.199999999999996</v>
      </c>
      <c r="L323" s="13">
        <f t="shared" si="48"/>
        <v>0.254708699532403</v>
      </c>
      <c r="M323" s="13">
        <f t="shared" si="49"/>
        <v>0.280634757879318</v>
      </c>
      <c r="N323" s="13">
        <f t="shared" si="50"/>
        <v>4.84288319731465</v>
      </c>
      <c r="O323" s="13"/>
      <c r="P323" s="13">
        <f t="shared" si="51"/>
        <v>23.3980663887388</v>
      </c>
      <c r="Q323" s="13">
        <f t="shared" si="52"/>
        <v>25.7796875721263</v>
      </c>
      <c r="R323" s="13">
        <f t="shared" si="53"/>
        <v>28.8084622679707</v>
      </c>
      <c r="S323" s="13">
        <f t="shared" si="54"/>
        <v>39.4471256712132</v>
      </c>
    </row>
    <row r="324" spans="2:19">
      <c r="B324" s="2">
        <v>42920</v>
      </c>
      <c r="C324" s="3">
        <v>37.4</v>
      </c>
      <c r="D324" s="3">
        <v>37.55</v>
      </c>
      <c r="E324" s="3">
        <v>36.8</v>
      </c>
      <c r="F324" s="4">
        <v>37.05</v>
      </c>
      <c r="H324" s="13">
        <f t="shared" si="44"/>
        <v>0.75</v>
      </c>
      <c r="I324" s="13">
        <f t="shared" si="45"/>
        <v>1.12232625919691</v>
      </c>
      <c r="J324" s="13">
        <f t="shared" si="46"/>
        <v>0.149999999999999</v>
      </c>
      <c r="K324" s="13">
        <f t="shared" si="47"/>
        <v>0</v>
      </c>
      <c r="L324" s="13">
        <f t="shared" si="48"/>
        <v>0.274301676419511</v>
      </c>
      <c r="M324" s="13">
        <f t="shared" si="49"/>
        <v>0.286837431562343</v>
      </c>
      <c r="N324" s="13">
        <f t="shared" si="50"/>
        <v>2.23398351042</v>
      </c>
      <c r="O324" s="13"/>
      <c r="P324" s="13">
        <f t="shared" si="51"/>
        <v>24.4404578589999</v>
      </c>
      <c r="Q324" s="13">
        <f t="shared" si="52"/>
        <v>25.55740179933</v>
      </c>
      <c r="R324" s="13">
        <f t="shared" si="53"/>
        <v>30.6519683503289</v>
      </c>
      <c r="S324" s="13">
        <f t="shared" si="54"/>
        <v>41.0917861357365</v>
      </c>
    </row>
    <row r="325" spans="2:19">
      <c r="B325" s="2">
        <v>42919</v>
      </c>
      <c r="C325" s="3">
        <v>36.4</v>
      </c>
      <c r="D325" s="3">
        <v>37.4</v>
      </c>
      <c r="E325" s="3">
        <v>36.2</v>
      </c>
      <c r="F325" s="4">
        <v>37.3</v>
      </c>
      <c r="H325" s="13">
        <f t="shared" ref="H325:H388" si="55">MAX((D325-E325),ABS(D325-F326),ABS(E325-F326))</f>
        <v>1.2</v>
      </c>
      <c r="I325" s="13">
        <f t="shared" ref="I325:I388" si="56">I326*13/14+H325/14</f>
        <v>1.15096674067359</v>
      </c>
      <c r="J325" s="13">
        <f t="shared" ref="J325:J388" si="57">IF(IF((D325-D326)&gt;(E326-E325),(D325-D326),0)&gt;0,(D325-D326),0)</f>
        <v>1</v>
      </c>
      <c r="K325" s="13">
        <f t="shared" ref="K325:K388" si="58">IF(IF((D325-D326)&lt;(E326-E325),(E326-E325),0)&gt;0,(E326-E325),0)</f>
        <v>0</v>
      </c>
      <c r="L325" s="13">
        <f t="shared" ref="L325:L388" si="59">L326*13/14+J325/14</f>
        <v>0.283863343836396</v>
      </c>
      <c r="M325" s="13">
        <f t="shared" ref="M325:M388" si="60">M326*13/14+K325/14</f>
        <v>0.308901849374831</v>
      </c>
      <c r="N325" s="13">
        <f t="shared" ref="N325:N388" si="61">ABS(P325-Q325)/(P325+Q325)*100</f>
        <v>4.22401750730201</v>
      </c>
      <c r="O325" s="13"/>
      <c r="P325" s="13">
        <f t="shared" ref="P325:P388" si="62">L325/I325*100</f>
        <v>24.6630361942751</v>
      </c>
      <c r="Q325" s="13">
        <f t="shared" ref="Q325:Q388" si="63">M325/I325*100</f>
        <v>26.8384687809527</v>
      </c>
      <c r="R325" s="13">
        <f t="shared" ref="R325:R388" si="64">R326*13/14+N325/14</f>
        <v>32.837967184168</v>
      </c>
      <c r="S325" s="13">
        <f t="shared" ref="S325:S388" si="65">(R325+R339)/2</f>
        <v>42.9633012393345</v>
      </c>
    </row>
    <row r="326" spans="2:19">
      <c r="B326" s="2">
        <v>42916</v>
      </c>
      <c r="C326" s="3">
        <v>35.25</v>
      </c>
      <c r="D326" s="3">
        <v>36.4</v>
      </c>
      <c r="E326" s="3">
        <v>34.75</v>
      </c>
      <c r="F326" s="4">
        <v>36.4</v>
      </c>
      <c r="H326" s="13">
        <f t="shared" si="55"/>
        <v>1.65</v>
      </c>
      <c r="I326" s="13">
        <f t="shared" si="56"/>
        <v>1.14719495149464</v>
      </c>
      <c r="J326" s="13">
        <f t="shared" si="57"/>
        <v>0</v>
      </c>
      <c r="K326" s="13">
        <f t="shared" si="58"/>
        <v>0.850000000000001</v>
      </c>
      <c r="L326" s="13">
        <f t="shared" si="59"/>
        <v>0.228775908746888</v>
      </c>
      <c r="M326" s="13">
        <f t="shared" si="60"/>
        <v>0.332663530095972</v>
      </c>
      <c r="N326" s="13">
        <f t="shared" si="61"/>
        <v>18.5037983015939</v>
      </c>
      <c r="O326" s="13"/>
      <c r="P326" s="13">
        <f t="shared" si="62"/>
        <v>19.942199749818</v>
      </c>
      <c r="Q326" s="13">
        <f t="shared" si="63"/>
        <v>28.997994600879</v>
      </c>
      <c r="R326" s="13">
        <f t="shared" si="64"/>
        <v>35.0390402362346</v>
      </c>
      <c r="S326" s="13">
        <f t="shared" si="65"/>
        <v>43.5687187797598</v>
      </c>
    </row>
    <row r="327" spans="2:19">
      <c r="B327" s="2">
        <v>42915</v>
      </c>
      <c r="C327" s="3">
        <v>37.15</v>
      </c>
      <c r="D327" s="3">
        <v>37.2</v>
      </c>
      <c r="E327" s="3">
        <v>35.6</v>
      </c>
      <c r="F327" s="4">
        <v>35.6</v>
      </c>
      <c r="H327" s="13">
        <f t="shared" si="55"/>
        <v>1.6</v>
      </c>
      <c r="I327" s="13">
        <f t="shared" si="56"/>
        <v>1.10851764007115</v>
      </c>
      <c r="J327" s="13">
        <f t="shared" si="57"/>
        <v>0</v>
      </c>
      <c r="K327" s="13">
        <f t="shared" si="58"/>
        <v>0.850000000000001</v>
      </c>
      <c r="L327" s="13">
        <f t="shared" si="59"/>
        <v>0.246374055573572</v>
      </c>
      <c r="M327" s="13">
        <f t="shared" si="60"/>
        <v>0.292868417026431</v>
      </c>
      <c r="N327" s="13">
        <f t="shared" si="61"/>
        <v>8.62216235095184</v>
      </c>
      <c r="O327" s="13"/>
      <c r="P327" s="13">
        <f t="shared" si="62"/>
        <v>22.225542171594</v>
      </c>
      <c r="Q327" s="13">
        <f t="shared" si="63"/>
        <v>26.4198246775427</v>
      </c>
      <c r="R327" s="13">
        <f t="shared" si="64"/>
        <v>36.3109819235147</v>
      </c>
      <c r="S327" s="13">
        <f t="shared" si="65"/>
        <v>43.6714845619757</v>
      </c>
    </row>
    <row r="328" spans="2:19">
      <c r="B328" s="2">
        <v>42914</v>
      </c>
      <c r="C328" s="3">
        <v>37.15</v>
      </c>
      <c r="D328" s="3">
        <v>37.15</v>
      </c>
      <c r="E328" s="3">
        <v>36.45</v>
      </c>
      <c r="F328" s="4">
        <v>36.8</v>
      </c>
      <c r="H328" s="13">
        <f t="shared" si="55"/>
        <v>0.699999999999996</v>
      </c>
      <c r="I328" s="13">
        <f t="shared" si="56"/>
        <v>1.07071130469201</v>
      </c>
      <c r="J328" s="13">
        <f t="shared" si="57"/>
        <v>0</v>
      </c>
      <c r="K328" s="13">
        <f t="shared" si="58"/>
        <v>0.649999999999999</v>
      </c>
      <c r="L328" s="13">
        <f t="shared" si="59"/>
        <v>0.265325906002308</v>
      </c>
      <c r="M328" s="13">
        <f t="shared" si="60"/>
        <v>0.250012141413079</v>
      </c>
      <c r="N328" s="13">
        <f t="shared" si="61"/>
        <v>2.9715959584263</v>
      </c>
      <c r="O328" s="13"/>
      <c r="P328" s="13">
        <f t="shared" si="62"/>
        <v>24.7803403998457</v>
      </c>
      <c r="Q328" s="13">
        <f t="shared" si="63"/>
        <v>23.3500982307267</v>
      </c>
      <c r="R328" s="13">
        <f t="shared" si="64"/>
        <v>38.4408911214041</v>
      </c>
      <c r="S328" s="13">
        <f t="shared" si="65"/>
        <v>44.3410405388511</v>
      </c>
    </row>
    <row r="329" spans="2:19">
      <c r="B329" s="2">
        <v>42913</v>
      </c>
      <c r="C329" s="3">
        <v>38.5</v>
      </c>
      <c r="D329" s="3">
        <v>38.5</v>
      </c>
      <c r="E329" s="3">
        <v>37.1</v>
      </c>
      <c r="F329" s="4">
        <v>37.15</v>
      </c>
      <c r="H329" s="13">
        <f t="shared" si="55"/>
        <v>1.4</v>
      </c>
      <c r="I329" s="13">
        <f t="shared" si="56"/>
        <v>1.09922755889909</v>
      </c>
      <c r="J329" s="13">
        <f t="shared" si="57"/>
        <v>0</v>
      </c>
      <c r="K329" s="13">
        <f t="shared" si="58"/>
        <v>0.899999999999999</v>
      </c>
      <c r="L329" s="13">
        <f t="shared" si="59"/>
        <v>0.285735591079409</v>
      </c>
      <c r="M329" s="13">
        <f t="shared" si="60"/>
        <v>0.219243844598701</v>
      </c>
      <c r="N329" s="13">
        <f t="shared" si="61"/>
        <v>13.1672186593934</v>
      </c>
      <c r="O329" s="13"/>
      <c r="P329" s="13">
        <f t="shared" si="62"/>
        <v>25.9942164628389</v>
      </c>
      <c r="Q329" s="13">
        <f t="shared" si="63"/>
        <v>19.94526454725</v>
      </c>
      <c r="R329" s="13">
        <f t="shared" si="64"/>
        <v>41.1692984416332</v>
      </c>
      <c r="S329" s="13">
        <f t="shared" si="65"/>
        <v>45.34151609189</v>
      </c>
    </row>
    <row r="330" spans="2:19">
      <c r="B330" s="2">
        <v>42912</v>
      </c>
      <c r="C330" s="3">
        <v>38.45</v>
      </c>
      <c r="D330" s="3">
        <v>38.65</v>
      </c>
      <c r="E330" s="3">
        <v>38</v>
      </c>
      <c r="F330" s="4">
        <v>38.3</v>
      </c>
      <c r="H330" s="13">
        <f t="shared" si="55"/>
        <v>0.649999999999999</v>
      </c>
      <c r="I330" s="13">
        <f t="shared" si="56"/>
        <v>1.07609121727594</v>
      </c>
      <c r="J330" s="13">
        <f t="shared" si="57"/>
        <v>0</v>
      </c>
      <c r="K330" s="13">
        <f t="shared" si="58"/>
        <v>0.200000000000003</v>
      </c>
      <c r="L330" s="13">
        <f t="shared" si="59"/>
        <v>0.307715251931671</v>
      </c>
      <c r="M330" s="13">
        <f t="shared" si="60"/>
        <v>0.166877986490909</v>
      </c>
      <c r="N330" s="13">
        <f t="shared" si="61"/>
        <v>29.6753628241454</v>
      </c>
      <c r="O330" s="13"/>
      <c r="P330" s="13">
        <f t="shared" si="62"/>
        <v>28.5956475614246</v>
      </c>
      <c r="Q330" s="13">
        <f t="shared" si="63"/>
        <v>15.5077918871367</v>
      </c>
      <c r="R330" s="13">
        <f t="shared" si="64"/>
        <v>43.3233045787286</v>
      </c>
      <c r="S330" s="13">
        <f t="shared" si="65"/>
        <v>46.0268119682024</v>
      </c>
    </row>
    <row r="331" spans="2:19">
      <c r="B331" s="2">
        <v>42909</v>
      </c>
      <c r="C331" s="3">
        <v>38.4</v>
      </c>
      <c r="D331" s="3">
        <v>39.35</v>
      </c>
      <c r="E331" s="3">
        <v>38.2</v>
      </c>
      <c r="F331" s="4">
        <v>38.2</v>
      </c>
      <c r="H331" s="13">
        <f t="shared" si="55"/>
        <v>1.15</v>
      </c>
      <c r="I331" s="13">
        <f t="shared" si="56"/>
        <v>1.1088674647587</v>
      </c>
      <c r="J331" s="13">
        <f t="shared" si="57"/>
        <v>0.300000000000004</v>
      </c>
      <c r="K331" s="13">
        <f t="shared" si="58"/>
        <v>0</v>
      </c>
      <c r="L331" s="13">
        <f t="shared" si="59"/>
        <v>0.331385655926415</v>
      </c>
      <c r="M331" s="13">
        <f t="shared" si="60"/>
        <v>0.164330139297902</v>
      </c>
      <c r="N331" s="13">
        <f t="shared" si="61"/>
        <v>33.6998575066423</v>
      </c>
      <c r="O331" s="13"/>
      <c r="P331" s="13">
        <f t="shared" si="62"/>
        <v>29.8850553793213</v>
      </c>
      <c r="Q331" s="13">
        <f t="shared" si="63"/>
        <v>14.8196375599911</v>
      </c>
      <c r="R331" s="13">
        <f t="shared" si="64"/>
        <v>44.373146252158</v>
      </c>
      <c r="S331" s="13">
        <f t="shared" si="65"/>
        <v>46.2287675723286</v>
      </c>
    </row>
    <row r="332" spans="2:19">
      <c r="B332" s="2">
        <v>42908</v>
      </c>
      <c r="C332" s="3">
        <v>39</v>
      </c>
      <c r="D332" s="3">
        <v>39.05</v>
      </c>
      <c r="E332" s="3">
        <v>38</v>
      </c>
      <c r="F332" s="4">
        <v>38.3</v>
      </c>
      <c r="H332" s="13">
        <f t="shared" si="55"/>
        <v>1.05</v>
      </c>
      <c r="I332" s="13">
        <f t="shared" si="56"/>
        <v>1.1057034235863</v>
      </c>
      <c r="J332" s="13">
        <f t="shared" si="57"/>
        <v>0</v>
      </c>
      <c r="K332" s="13">
        <f t="shared" si="58"/>
        <v>0.5</v>
      </c>
      <c r="L332" s="13">
        <f t="shared" si="59"/>
        <v>0.333799937151523</v>
      </c>
      <c r="M332" s="13">
        <f t="shared" si="60"/>
        <v>0.176970919243894</v>
      </c>
      <c r="N332" s="13">
        <f t="shared" si="61"/>
        <v>30.7043786746945</v>
      </c>
      <c r="O332" s="13"/>
      <c r="P332" s="13">
        <f t="shared" si="62"/>
        <v>30.1889213717779</v>
      </c>
      <c r="Q332" s="13">
        <f t="shared" si="63"/>
        <v>16.0052791253822</v>
      </c>
      <c r="R332" s="13">
        <f t="shared" si="64"/>
        <v>45.1941684633516</v>
      </c>
      <c r="S332" s="13">
        <f t="shared" si="65"/>
        <v>46.4640969892631</v>
      </c>
    </row>
    <row r="333" spans="2:19">
      <c r="B333" s="2">
        <v>42907</v>
      </c>
      <c r="C333" s="3">
        <v>39.3</v>
      </c>
      <c r="D333" s="3">
        <v>39.7</v>
      </c>
      <c r="E333" s="3">
        <v>38.5</v>
      </c>
      <c r="F333" s="4">
        <v>39</v>
      </c>
      <c r="H333" s="13">
        <f t="shared" si="55"/>
        <v>1.2</v>
      </c>
      <c r="I333" s="13">
        <f t="shared" si="56"/>
        <v>1.1099883023237</v>
      </c>
      <c r="J333" s="13">
        <f t="shared" si="57"/>
        <v>0.550000000000004</v>
      </c>
      <c r="K333" s="13">
        <f t="shared" si="58"/>
        <v>0</v>
      </c>
      <c r="L333" s="13">
        <f t="shared" si="59"/>
        <v>0.359476855393948</v>
      </c>
      <c r="M333" s="13">
        <f t="shared" si="60"/>
        <v>0.152122528416501</v>
      </c>
      <c r="N333" s="13">
        <f t="shared" si="61"/>
        <v>40.530605301564</v>
      </c>
      <c r="O333" s="13"/>
      <c r="P333" s="13">
        <f t="shared" si="62"/>
        <v>32.3856435821353</v>
      </c>
      <c r="Q333" s="13">
        <f t="shared" si="63"/>
        <v>13.7048767178934</v>
      </c>
      <c r="R333" s="13">
        <f t="shared" si="64"/>
        <v>46.3087676778637</v>
      </c>
      <c r="S333" s="13">
        <f t="shared" si="65"/>
        <v>46.9505722503437</v>
      </c>
    </row>
    <row r="334" spans="2:19">
      <c r="B334" s="2">
        <v>42906</v>
      </c>
      <c r="C334" s="3">
        <v>38.8</v>
      </c>
      <c r="D334" s="3">
        <v>39.15</v>
      </c>
      <c r="E334" s="3">
        <v>38.45</v>
      </c>
      <c r="F334" s="4">
        <v>38.65</v>
      </c>
      <c r="H334" s="13">
        <f t="shared" si="55"/>
        <v>0.75</v>
      </c>
      <c r="I334" s="13">
        <f t="shared" si="56"/>
        <v>1.10306432557937</v>
      </c>
      <c r="J334" s="13">
        <f t="shared" si="57"/>
        <v>0.449999999999996</v>
      </c>
      <c r="K334" s="13">
        <f t="shared" si="58"/>
        <v>0</v>
      </c>
      <c r="L334" s="13">
        <f t="shared" si="59"/>
        <v>0.34482122888579</v>
      </c>
      <c r="M334" s="13">
        <f t="shared" si="60"/>
        <v>0.163824261371617</v>
      </c>
      <c r="N334" s="13">
        <f t="shared" si="61"/>
        <v>35.5841093612326</v>
      </c>
      <c r="O334" s="13"/>
      <c r="P334" s="13">
        <f t="shared" si="62"/>
        <v>31.2603010440644</v>
      </c>
      <c r="Q334" s="13">
        <f t="shared" si="63"/>
        <v>14.8517414236536</v>
      </c>
      <c r="R334" s="13">
        <f t="shared" si="64"/>
        <v>46.7532417068098</v>
      </c>
      <c r="S334" s="13">
        <f t="shared" si="65"/>
        <v>46.4422777023485</v>
      </c>
    </row>
    <row r="335" spans="2:19">
      <c r="B335" s="2">
        <v>42905</v>
      </c>
      <c r="C335" s="3">
        <v>38</v>
      </c>
      <c r="D335" s="3">
        <v>38.7</v>
      </c>
      <c r="E335" s="3">
        <v>37.9</v>
      </c>
      <c r="F335" s="4">
        <v>38.4</v>
      </c>
      <c r="H335" s="13">
        <f t="shared" si="55"/>
        <v>0.800000000000004</v>
      </c>
      <c r="I335" s="13">
        <f t="shared" si="56"/>
        <v>1.13022311985471</v>
      </c>
      <c r="J335" s="13">
        <f t="shared" si="57"/>
        <v>0</v>
      </c>
      <c r="K335" s="13">
        <f t="shared" si="58"/>
        <v>0.100000000000001</v>
      </c>
      <c r="L335" s="13">
        <f t="shared" si="59"/>
        <v>0.336730554184697</v>
      </c>
      <c r="M335" s="13">
        <f t="shared" si="60"/>
        <v>0.176426127630972</v>
      </c>
      <c r="N335" s="13">
        <f t="shared" si="61"/>
        <v>31.2388851659362</v>
      </c>
      <c r="O335" s="13"/>
      <c r="P335" s="13">
        <f t="shared" si="62"/>
        <v>29.7932813680174</v>
      </c>
      <c r="Q335" s="13">
        <f t="shared" si="63"/>
        <v>15.6098494652677</v>
      </c>
      <c r="R335" s="13">
        <f t="shared" si="64"/>
        <v>47.6124057333926</v>
      </c>
      <c r="S335" s="13">
        <f t="shared" si="65"/>
        <v>45.7938601693275</v>
      </c>
    </row>
    <row r="336" spans="2:19">
      <c r="B336" s="2">
        <v>42902</v>
      </c>
      <c r="C336" s="3">
        <v>38.4</v>
      </c>
      <c r="D336" s="3">
        <v>38.7</v>
      </c>
      <c r="E336" s="3">
        <v>38</v>
      </c>
      <c r="F336" s="4">
        <v>38</v>
      </c>
      <c r="H336" s="13">
        <f t="shared" si="55"/>
        <v>0.700000000000003</v>
      </c>
      <c r="I336" s="13">
        <f t="shared" si="56"/>
        <v>1.15562489830507</v>
      </c>
      <c r="J336" s="13">
        <f t="shared" si="57"/>
        <v>0.200000000000003</v>
      </c>
      <c r="K336" s="13">
        <f t="shared" si="58"/>
        <v>0</v>
      </c>
      <c r="L336" s="13">
        <f t="shared" si="59"/>
        <v>0.362632904506597</v>
      </c>
      <c r="M336" s="13">
        <f t="shared" si="60"/>
        <v>0.182305060525662</v>
      </c>
      <c r="N336" s="13">
        <f t="shared" si="61"/>
        <v>33.0914444491421</v>
      </c>
      <c r="O336" s="13"/>
      <c r="P336" s="13">
        <f t="shared" si="62"/>
        <v>31.3798106148858</v>
      </c>
      <c r="Q336" s="13">
        <f t="shared" si="63"/>
        <v>15.77545281285</v>
      </c>
      <c r="R336" s="13">
        <f t="shared" si="64"/>
        <v>48.8719073155047</v>
      </c>
      <c r="S336" s="13">
        <f t="shared" si="65"/>
        <v>45.0971151987675</v>
      </c>
    </row>
    <row r="337" spans="2:19">
      <c r="B337" s="2">
        <v>42901</v>
      </c>
      <c r="C337" s="3">
        <v>37.7</v>
      </c>
      <c r="D337" s="3">
        <v>38.5</v>
      </c>
      <c r="E337" s="3">
        <v>37.5</v>
      </c>
      <c r="F337" s="4">
        <v>38.4</v>
      </c>
      <c r="H337" s="13">
        <f t="shared" si="55"/>
        <v>1</v>
      </c>
      <c r="I337" s="13">
        <f t="shared" si="56"/>
        <v>1.19067296740546</v>
      </c>
      <c r="J337" s="13">
        <f t="shared" si="57"/>
        <v>0</v>
      </c>
      <c r="K337" s="13">
        <f t="shared" si="58"/>
        <v>0</v>
      </c>
      <c r="L337" s="13">
        <f t="shared" si="59"/>
        <v>0.375143127930181</v>
      </c>
      <c r="M337" s="13">
        <f t="shared" si="60"/>
        <v>0.196328526719944</v>
      </c>
      <c r="N337" s="13">
        <f t="shared" si="61"/>
        <v>31.2901960675047</v>
      </c>
      <c r="O337" s="13"/>
      <c r="P337" s="13">
        <f t="shared" si="62"/>
        <v>31.5068149021337</v>
      </c>
      <c r="Q337" s="13">
        <f t="shared" si="63"/>
        <v>16.4888707558175</v>
      </c>
      <c r="R337" s="13">
        <f t="shared" si="64"/>
        <v>50.0857890744556</v>
      </c>
      <c r="S337" s="13">
        <f t="shared" si="65"/>
        <v>44.3768777373566</v>
      </c>
    </row>
    <row r="338" spans="2:19">
      <c r="B338" s="2">
        <v>42900</v>
      </c>
      <c r="C338" s="3">
        <v>39.3</v>
      </c>
      <c r="D338" s="3">
        <v>39.6</v>
      </c>
      <c r="E338" s="3">
        <v>37.5</v>
      </c>
      <c r="F338" s="4">
        <v>37.55</v>
      </c>
      <c r="H338" s="13">
        <f t="shared" si="55"/>
        <v>2.1</v>
      </c>
      <c r="I338" s="13">
        <f t="shared" si="56"/>
        <v>1.20534011874434</v>
      </c>
      <c r="J338" s="13">
        <f t="shared" si="57"/>
        <v>0</v>
      </c>
      <c r="K338" s="13">
        <f t="shared" si="58"/>
        <v>1.8</v>
      </c>
      <c r="L338" s="13">
        <f t="shared" si="59"/>
        <v>0.404000291617118</v>
      </c>
      <c r="M338" s="13">
        <f t="shared" si="60"/>
        <v>0.211430721083016</v>
      </c>
      <c r="N338" s="13">
        <f t="shared" si="61"/>
        <v>31.2901960675047</v>
      </c>
      <c r="O338" s="13"/>
      <c r="P338" s="13">
        <f t="shared" si="62"/>
        <v>33.5175346223425</v>
      </c>
      <c r="Q338" s="13">
        <f t="shared" si="63"/>
        <v>17.5411668287681</v>
      </c>
      <c r="R338" s="13">
        <f t="shared" si="64"/>
        <v>51.5316039211442</v>
      </c>
      <c r="S338" s="13">
        <f t="shared" si="65"/>
        <v>43.6705161782079</v>
      </c>
    </row>
    <row r="339" spans="2:19">
      <c r="B339" s="2">
        <v>42899</v>
      </c>
      <c r="C339" s="3">
        <v>40.25</v>
      </c>
      <c r="D339" s="3">
        <v>40.4</v>
      </c>
      <c r="E339" s="3">
        <v>39.3</v>
      </c>
      <c r="F339" s="4">
        <v>39.3</v>
      </c>
      <c r="H339" s="13">
        <f t="shared" si="55"/>
        <v>1.1</v>
      </c>
      <c r="I339" s="13">
        <f t="shared" si="56"/>
        <v>1.13652012787852</v>
      </c>
      <c r="J339" s="13">
        <f t="shared" si="57"/>
        <v>0</v>
      </c>
      <c r="K339" s="13">
        <f t="shared" si="58"/>
        <v>0</v>
      </c>
      <c r="L339" s="13">
        <f t="shared" si="59"/>
        <v>0.435077237126127</v>
      </c>
      <c r="M339" s="13">
        <f t="shared" si="60"/>
        <v>0.0892330842432485</v>
      </c>
      <c r="N339" s="13">
        <f t="shared" si="61"/>
        <v>65.9617289203109</v>
      </c>
      <c r="O339" s="13"/>
      <c r="P339" s="13">
        <f t="shared" si="62"/>
        <v>38.2815250213176</v>
      </c>
      <c r="Q339" s="13">
        <f t="shared" si="63"/>
        <v>7.85143017306829</v>
      </c>
      <c r="R339" s="13">
        <f t="shared" si="64"/>
        <v>53.0886352945011</v>
      </c>
      <c r="S339" s="13">
        <f t="shared" si="65"/>
        <v>43.2671618285358</v>
      </c>
    </row>
    <row r="340" spans="2:19">
      <c r="B340" s="2">
        <v>42898</v>
      </c>
      <c r="C340" s="3">
        <v>39</v>
      </c>
      <c r="D340" s="3">
        <v>40.4</v>
      </c>
      <c r="E340" s="3">
        <v>38.85</v>
      </c>
      <c r="F340" s="4">
        <v>40.15</v>
      </c>
      <c r="H340" s="13">
        <f t="shared" si="55"/>
        <v>1.55</v>
      </c>
      <c r="I340" s="13">
        <f t="shared" si="56"/>
        <v>1.13932936848456</v>
      </c>
      <c r="J340" s="13">
        <f t="shared" si="57"/>
        <v>0.949999999999996</v>
      </c>
      <c r="K340" s="13">
        <f t="shared" si="58"/>
        <v>0</v>
      </c>
      <c r="L340" s="13">
        <f t="shared" si="59"/>
        <v>0.46854471690506</v>
      </c>
      <c r="M340" s="13">
        <f t="shared" si="60"/>
        <v>0.0960971676465753</v>
      </c>
      <c r="N340" s="13">
        <f t="shared" si="61"/>
        <v>65.961728920311</v>
      </c>
      <c r="O340" s="13"/>
      <c r="P340" s="13">
        <f t="shared" si="62"/>
        <v>41.1246062697636</v>
      </c>
      <c r="Q340" s="13">
        <f t="shared" si="63"/>
        <v>8.43453792246184</v>
      </c>
      <c r="R340" s="13">
        <f t="shared" si="64"/>
        <v>52.0983973232849</v>
      </c>
      <c r="S340" s="13">
        <f t="shared" si="65"/>
        <v>41.499259726858</v>
      </c>
    </row>
    <row r="341" spans="2:19">
      <c r="B341" s="2">
        <v>42895</v>
      </c>
      <c r="C341" s="3">
        <v>38.95</v>
      </c>
      <c r="D341" s="3">
        <v>39.45</v>
      </c>
      <c r="E341" s="3">
        <v>38.8</v>
      </c>
      <c r="F341" s="4">
        <v>39.4</v>
      </c>
      <c r="H341" s="13">
        <f t="shared" si="55"/>
        <v>0.75</v>
      </c>
      <c r="I341" s="13">
        <f t="shared" si="56"/>
        <v>1.10773931990645</v>
      </c>
      <c r="J341" s="13">
        <f t="shared" si="57"/>
        <v>0.300000000000004</v>
      </c>
      <c r="K341" s="13">
        <f t="shared" si="58"/>
        <v>0</v>
      </c>
      <c r="L341" s="13">
        <f t="shared" si="59"/>
        <v>0.431509695128527</v>
      </c>
      <c r="M341" s="13">
        <f t="shared" si="60"/>
        <v>0.103489257465543</v>
      </c>
      <c r="N341" s="13">
        <f t="shared" si="61"/>
        <v>61.3123513742409</v>
      </c>
      <c r="O341" s="13"/>
      <c r="P341" s="13">
        <f t="shared" si="62"/>
        <v>38.9540830928497</v>
      </c>
      <c r="Q341" s="13">
        <f t="shared" si="63"/>
        <v>9.34238368231637</v>
      </c>
      <c r="R341" s="13">
        <f t="shared" si="64"/>
        <v>51.0319872004367</v>
      </c>
      <c r="S341" s="13">
        <f t="shared" si="65"/>
        <v>39.9016403686389</v>
      </c>
    </row>
    <row r="342" spans="2:19">
      <c r="B342" s="2">
        <v>42894</v>
      </c>
      <c r="C342" s="3">
        <v>39</v>
      </c>
      <c r="D342" s="3">
        <v>39.15</v>
      </c>
      <c r="E342" s="3">
        <v>38.6</v>
      </c>
      <c r="F342" s="4">
        <v>38.7</v>
      </c>
      <c r="H342" s="13">
        <f t="shared" si="55"/>
        <v>0.549999999999997</v>
      </c>
      <c r="I342" s="13">
        <f t="shared" si="56"/>
        <v>1.13525772913002</v>
      </c>
      <c r="J342" s="13">
        <f t="shared" si="57"/>
        <v>0</v>
      </c>
      <c r="K342" s="13">
        <f t="shared" si="58"/>
        <v>0</v>
      </c>
      <c r="L342" s="13">
        <f t="shared" si="59"/>
        <v>0.441625825523028</v>
      </c>
      <c r="M342" s="13">
        <f t="shared" si="60"/>
        <v>0.111449969578277</v>
      </c>
      <c r="N342" s="13">
        <f t="shared" si="61"/>
        <v>59.6981207402639</v>
      </c>
      <c r="O342" s="13"/>
      <c r="P342" s="13">
        <f t="shared" si="62"/>
        <v>38.9009309684645</v>
      </c>
      <c r="Q342" s="13">
        <f t="shared" si="63"/>
        <v>9.81715135854512</v>
      </c>
      <c r="R342" s="13">
        <f t="shared" si="64"/>
        <v>50.241189956298</v>
      </c>
      <c r="S342" s="13">
        <f t="shared" si="65"/>
        <v>38.7165369279002</v>
      </c>
    </row>
    <row r="343" spans="2:19">
      <c r="B343" s="2">
        <v>42893</v>
      </c>
      <c r="C343" s="3">
        <v>38.35</v>
      </c>
      <c r="D343" s="3">
        <v>39.4</v>
      </c>
      <c r="E343" s="3">
        <v>37.95</v>
      </c>
      <c r="F343" s="4">
        <v>38.6</v>
      </c>
      <c r="H343" s="13">
        <f t="shared" si="55"/>
        <v>1.45</v>
      </c>
      <c r="I343" s="13">
        <f t="shared" si="56"/>
        <v>1.18027755444772</v>
      </c>
      <c r="J343" s="13">
        <f t="shared" si="57"/>
        <v>0.5</v>
      </c>
      <c r="K343" s="13">
        <f t="shared" si="58"/>
        <v>0</v>
      </c>
      <c r="L343" s="13">
        <f t="shared" si="59"/>
        <v>0.475597042870954</v>
      </c>
      <c r="M343" s="13">
        <f t="shared" si="60"/>
        <v>0.120023044161221</v>
      </c>
      <c r="N343" s="13">
        <f t="shared" si="61"/>
        <v>59.6981207402639</v>
      </c>
      <c r="O343" s="13"/>
      <c r="P343" s="13">
        <f t="shared" si="62"/>
        <v>40.2953560439008</v>
      </c>
      <c r="Q343" s="13">
        <f t="shared" si="63"/>
        <v>10.1690525003149</v>
      </c>
      <c r="R343" s="13">
        <f t="shared" si="64"/>
        <v>49.5137337421467</v>
      </c>
      <c r="S343" s="13">
        <f t="shared" si="65"/>
        <v>37.6671599176677</v>
      </c>
    </row>
    <row r="344" spans="2:19">
      <c r="B344" s="2">
        <v>42892</v>
      </c>
      <c r="C344" s="3">
        <v>38.5</v>
      </c>
      <c r="D344" s="3">
        <v>38.9</v>
      </c>
      <c r="E344" s="3">
        <v>38.15</v>
      </c>
      <c r="F344" s="4">
        <v>38.2</v>
      </c>
      <c r="H344" s="13">
        <f t="shared" si="55"/>
        <v>0.799999999999997</v>
      </c>
      <c r="I344" s="13">
        <f t="shared" si="56"/>
        <v>1.15952967402062</v>
      </c>
      <c r="J344" s="13">
        <f t="shared" si="57"/>
        <v>0.799999999999997</v>
      </c>
      <c r="K344" s="13">
        <f t="shared" si="58"/>
        <v>0</v>
      </c>
      <c r="L344" s="13">
        <f t="shared" si="59"/>
        <v>0.473719892322566</v>
      </c>
      <c r="M344" s="13">
        <f t="shared" si="60"/>
        <v>0.129255586019776</v>
      </c>
      <c r="N344" s="13">
        <f t="shared" si="61"/>
        <v>57.127415404979</v>
      </c>
      <c r="O344" s="13"/>
      <c r="P344" s="13">
        <f t="shared" si="62"/>
        <v>40.8544863435846</v>
      </c>
      <c r="Q344" s="13">
        <f t="shared" si="63"/>
        <v>11.1472426205004</v>
      </c>
      <c r="R344" s="13">
        <f t="shared" si="64"/>
        <v>48.7303193576762</v>
      </c>
      <c r="S344" s="13">
        <f t="shared" si="65"/>
        <v>36.9307942397108</v>
      </c>
    </row>
    <row r="345" spans="2:19">
      <c r="B345" s="2">
        <v>42891</v>
      </c>
      <c r="C345" s="3">
        <v>37.5</v>
      </c>
      <c r="D345" s="3">
        <v>38.1</v>
      </c>
      <c r="E345" s="3">
        <v>37</v>
      </c>
      <c r="F345" s="4">
        <v>38.1</v>
      </c>
      <c r="H345" s="13">
        <f t="shared" si="55"/>
        <v>1.1</v>
      </c>
      <c r="I345" s="13">
        <f t="shared" si="56"/>
        <v>1.18718580279144</v>
      </c>
      <c r="J345" s="13">
        <f t="shared" si="57"/>
        <v>0.5</v>
      </c>
      <c r="K345" s="13">
        <f t="shared" si="58"/>
        <v>0</v>
      </c>
      <c r="L345" s="13">
        <f t="shared" si="59"/>
        <v>0.448621422501225</v>
      </c>
      <c r="M345" s="13">
        <f t="shared" si="60"/>
        <v>0.139198323405913</v>
      </c>
      <c r="N345" s="13">
        <f t="shared" si="61"/>
        <v>52.639112797717</v>
      </c>
      <c r="O345" s="13"/>
      <c r="P345" s="13">
        <f t="shared" si="62"/>
        <v>37.7886444940951</v>
      </c>
      <c r="Q345" s="13">
        <f t="shared" si="63"/>
        <v>11.7250663778673</v>
      </c>
      <c r="R345" s="13">
        <f t="shared" si="64"/>
        <v>48.0843888924991</v>
      </c>
      <c r="S345" s="13">
        <f t="shared" si="65"/>
        <v>36.7261795942656</v>
      </c>
    </row>
    <row r="346" spans="2:19">
      <c r="B346" s="2">
        <v>42889</v>
      </c>
      <c r="C346" s="3">
        <v>37.5</v>
      </c>
      <c r="D346" s="3">
        <v>37.6</v>
      </c>
      <c r="E346" s="3">
        <v>36.6</v>
      </c>
      <c r="F346" s="4">
        <v>37.15</v>
      </c>
      <c r="H346" s="13">
        <f t="shared" si="55"/>
        <v>1</v>
      </c>
      <c r="I346" s="13">
        <f t="shared" si="56"/>
        <v>1.19389240300616</v>
      </c>
      <c r="J346" s="13">
        <f t="shared" si="57"/>
        <v>0</v>
      </c>
      <c r="K346" s="13">
        <f t="shared" si="58"/>
        <v>0.850000000000001</v>
      </c>
      <c r="L346" s="13">
        <f t="shared" si="59"/>
        <v>0.444669224232088</v>
      </c>
      <c r="M346" s="13">
        <f t="shared" si="60"/>
        <v>0.14990588674483</v>
      </c>
      <c r="N346" s="13">
        <f t="shared" si="61"/>
        <v>49.5754585157369</v>
      </c>
      <c r="O346" s="13"/>
      <c r="P346" s="13">
        <f t="shared" si="62"/>
        <v>37.245334932397</v>
      </c>
      <c r="Q346" s="13">
        <f t="shared" si="63"/>
        <v>12.5560633745029</v>
      </c>
      <c r="R346" s="13">
        <f t="shared" si="64"/>
        <v>47.7340255151746</v>
      </c>
      <c r="S346" s="13">
        <f t="shared" si="65"/>
        <v>36.8832935779691</v>
      </c>
    </row>
    <row r="347" spans="2:19">
      <c r="B347" s="2">
        <v>42888</v>
      </c>
      <c r="C347" s="3">
        <v>38.5</v>
      </c>
      <c r="D347" s="3">
        <v>38.55</v>
      </c>
      <c r="E347" s="3">
        <v>37.45</v>
      </c>
      <c r="F347" s="4">
        <v>37.45</v>
      </c>
      <c r="H347" s="13">
        <f t="shared" si="55"/>
        <v>1.09999999999999</v>
      </c>
      <c r="I347" s="13">
        <f t="shared" si="56"/>
        <v>1.20880720323741</v>
      </c>
      <c r="J347" s="13">
        <f t="shared" si="57"/>
        <v>0</v>
      </c>
      <c r="K347" s="13">
        <f t="shared" si="58"/>
        <v>0.349999999999994</v>
      </c>
      <c r="L347" s="13">
        <f t="shared" si="59"/>
        <v>0.478874549173018</v>
      </c>
      <c r="M347" s="13">
        <f t="shared" si="60"/>
        <v>0.0960524934175086</v>
      </c>
      <c r="N347" s="13">
        <f t="shared" si="61"/>
        <v>66.5861974469971</v>
      </c>
      <c r="O347" s="13"/>
      <c r="P347" s="13">
        <f t="shared" si="62"/>
        <v>39.6154612489489</v>
      </c>
      <c r="Q347" s="13">
        <f t="shared" si="63"/>
        <v>7.94605567871059</v>
      </c>
      <c r="R347" s="13">
        <f t="shared" si="64"/>
        <v>47.5923768228236</v>
      </c>
      <c r="S347" s="13">
        <f t="shared" si="65"/>
        <v>37.4263515948735</v>
      </c>
    </row>
    <row r="348" spans="2:19">
      <c r="B348" s="2">
        <v>42887</v>
      </c>
      <c r="C348" s="3">
        <v>38.55</v>
      </c>
      <c r="D348" s="3">
        <v>38.7</v>
      </c>
      <c r="E348" s="3">
        <v>37.8</v>
      </c>
      <c r="F348" s="4">
        <v>38.3</v>
      </c>
      <c r="H348" s="13">
        <f t="shared" si="55"/>
        <v>0.900000000000006</v>
      </c>
      <c r="I348" s="13">
        <f t="shared" si="56"/>
        <v>1.21717698810182</v>
      </c>
      <c r="J348" s="13">
        <f t="shared" si="57"/>
        <v>0</v>
      </c>
      <c r="K348" s="13">
        <f t="shared" si="58"/>
        <v>0.200000000000003</v>
      </c>
      <c r="L348" s="13">
        <f t="shared" si="59"/>
        <v>0.515711052955558</v>
      </c>
      <c r="M348" s="13">
        <f t="shared" si="60"/>
        <v>0.0765180698342405</v>
      </c>
      <c r="N348" s="13">
        <f t="shared" si="61"/>
        <v>74.1593019020109</v>
      </c>
      <c r="O348" s="13"/>
      <c r="P348" s="13">
        <f t="shared" si="62"/>
        <v>42.3694382983534</v>
      </c>
      <c r="Q348" s="13">
        <f t="shared" si="63"/>
        <v>6.28651959264936</v>
      </c>
      <c r="R348" s="13">
        <f t="shared" si="64"/>
        <v>46.1313136978872</v>
      </c>
      <c r="S348" s="13">
        <f t="shared" si="65"/>
        <v>37.3939947180996</v>
      </c>
    </row>
    <row r="349" spans="2:19">
      <c r="B349" s="2">
        <v>42886</v>
      </c>
      <c r="C349" s="3">
        <v>38.55</v>
      </c>
      <c r="D349" s="3">
        <v>39.35</v>
      </c>
      <c r="E349" s="3">
        <v>38</v>
      </c>
      <c r="F349" s="4">
        <v>38.2</v>
      </c>
      <c r="H349" s="13">
        <f t="shared" si="55"/>
        <v>1.35</v>
      </c>
      <c r="I349" s="13">
        <f t="shared" si="56"/>
        <v>1.24157521795581</v>
      </c>
      <c r="J349" s="13">
        <f t="shared" si="57"/>
        <v>0.950000000000003</v>
      </c>
      <c r="K349" s="13">
        <f t="shared" si="58"/>
        <v>0</v>
      </c>
      <c r="L349" s="13">
        <f t="shared" si="59"/>
        <v>0.555381133952139</v>
      </c>
      <c r="M349" s="13">
        <f t="shared" si="60"/>
        <v>0.0670194598214895</v>
      </c>
      <c r="N349" s="13">
        <f t="shared" si="61"/>
        <v>78.4642044072776</v>
      </c>
      <c r="O349" s="13"/>
      <c r="P349" s="13">
        <f t="shared" si="62"/>
        <v>44.7319764376859</v>
      </c>
      <c r="Q349" s="13">
        <f t="shared" si="63"/>
        <v>5.39793794626746</v>
      </c>
      <c r="R349" s="13">
        <f t="shared" si="64"/>
        <v>43.9753146052623</v>
      </c>
      <c r="S349" s="13">
        <f t="shared" si="65"/>
        <v>37.28988223348</v>
      </c>
    </row>
    <row r="350" spans="2:19">
      <c r="B350" s="2">
        <v>42881</v>
      </c>
      <c r="C350" s="3">
        <v>37.35</v>
      </c>
      <c r="D350" s="3">
        <v>38.4</v>
      </c>
      <c r="E350" s="3">
        <v>36.95</v>
      </c>
      <c r="F350" s="4">
        <v>38</v>
      </c>
      <c r="H350" s="13">
        <f t="shared" si="55"/>
        <v>1.55</v>
      </c>
      <c r="I350" s="13">
        <f t="shared" si="56"/>
        <v>1.23323485010626</v>
      </c>
      <c r="J350" s="13">
        <f t="shared" si="57"/>
        <v>0</v>
      </c>
      <c r="K350" s="13">
        <f t="shared" si="58"/>
        <v>0</v>
      </c>
      <c r="L350" s="13">
        <f t="shared" si="59"/>
        <v>0.525025836563842</v>
      </c>
      <c r="M350" s="13">
        <f t="shared" si="60"/>
        <v>0.072174802884681</v>
      </c>
      <c r="N350" s="13">
        <f t="shared" si="61"/>
        <v>75.8289599450764</v>
      </c>
      <c r="O350" s="13"/>
      <c r="P350" s="13">
        <f t="shared" si="62"/>
        <v>42.5730619369543</v>
      </c>
      <c r="Q350" s="13">
        <f t="shared" si="63"/>
        <v>5.85247837250646</v>
      </c>
      <c r="R350" s="13">
        <f t="shared" si="64"/>
        <v>41.3223230820304</v>
      </c>
      <c r="S350" s="13">
        <f t="shared" si="65"/>
        <v>37.0121879229179</v>
      </c>
    </row>
    <row r="351" spans="2:19">
      <c r="B351" s="2">
        <v>42880</v>
      </c>
      <c r="C351" s="3">
        <v>37.45</v>
      </c>
      <c r="D351" s="3">
        <v>39.35</v>
      </c>
      <c r="E351" s="3">
        <v>36</v>
      </c>
      <c r="F351" s="3">
        <v>36.85</v>
      </c>
      <c r="H351" s="13">
        <f t="shared" si="55"/>
        <v>3.35</v>
      </c>
      <c r="I351" s="13">
        <f t="shared" si="56"/>
        <v>1.20886830011443</v>
      </c>
      <c r="J351" s="13">
        <f t="shared" si="57"/>
        <v>2.5</v>
      </c>
      <c r="K351" s="13">
        <f t="shared" si="58"/>
        <v>0</v>
      </c>
      <c r="L351" s="13">
        <f t="shared" si="59"/>
        <v>0.565412439376445</v>
      </c>
      <c r="M351" s="13">
        <f t="shared" si="60"/>
        <v>0.0777267107988872</v>
      </c>
      <c r="N351" s="13">
        <f t="shared" si="61"/>
        <v>75.8289599450764</v>
      </c>
      <c r="O351" s="13"/>
      <c r="P351" s="13">
        <f t="shared" si="62"/>
        <v>46.7720461627561</v>
      </c>
      <c r="Q351" s="13">
        <f t="shared" si="63"/>
        <v>6.42970874424698</v>
      </c>
      <c r="R351" s="13">
        <f t="shared" si="64"/>
        <v>38.6679664002576</v>
      </c>
      <c r="S351" s="13">
        <f t="shared" si="65"/>
        <v>35.8160444587523</v>
      </c>
    </row>
    <row r="352" spans="2:19">
      <c r="B352" s="2">
        <v>42879</v>
      </c>
      <c r="C352" s="3">
        <v>36</v>
      </c>
      <c r="D352" s="3">
        <v>36.85</v>
      </c>
      <c r="E352" s="3">
        <v>36</v>
      </c>
      <c r="F352" s="4">
        <v>36.85</v>
      </c>
      <c r="H352" s="13">
        <f t="shared" si="55"/>
        <v>0.899999999999999</v>
      </c>
      <c r="I352" s="13">
        <f t="shared" si="56"/>
        <v>1.04416586166169</v>
      </c>
      <c r="J352" s="13">
        <f t="shared" si="57"/>
        <v>0</v>
      </c>
      <c r="K352" s="13">
        <f t="shared" si="58"/>
        <v>0</v>
      </c>
      <c r="L352" s="13">
        <f t="shared" si="59"/>
        <v>0.416598011636172</v>
      </c>
      <c r="M352" s="13">
        <f t="shared" si="60"/>
        <v>0.0837056885526478</v>
      </c>
      <c r="N352" s="13">
        <f t="shared" si="61"/>
        <v>66.5380493803838</v>
      </c>
      <c r="O352" s="13"/>
      <c r="P352" s="13">
        <f t="shared" si="62"/>
        <v>39.8976855049824</v>
      </c>
      <c r="Q352" s="13">
        <f t="shared" si="63"/>
        <v>8.01651266585541</v>
      </c>
      <c r="R352" s="13">
        <f t="shared" si="64"/>
        <v>35.8094284352715</v>
      </c>
      <c r="S352" s="13">
        <f t="shared" si="65"/>
        <v>34.6801349092182</v>
      </c>
    </row>
    <row r="353" spans="2:19">
      <c r="B353" s="2">
        <v>42878</v>
      </c>
      <c r="C353" s="3">
        <v>36.1</v>
      </c>
      <c r="D353" s="3">
        <v>37.45</v>
      </c>
      <c r="E353" s="3">
        <v>35.95</v>
      </c>
      <c r="F353" s="3">
        <v>35.95</v>
      </c>
      <c r="H353" s="13">
        <f t="shared" si="55"/>
        <v>1.5</v>
      </c>
      <c r="I353" s="13">
        <f t="shared" si="56"/>
        <v>1.05525554332798</v>
      </c>
      <c r="J353" s="13">
        <f t="shared" si="57"/>
        <v>1.45</v>
      </c>
      <c r="K353" s="13">
        <f t="shared" si="58"/>
        <v>0</v>
      </c>
      <c r="L353" s="13">
        <f t="shared" si="59"/>
        <v>0.448644012531262</v>
      </c>
      <c r="M353" s="13">
        <f t="shared" si="60"/>
        <v>0.0901445876720822</v>
      </c>
      <c r="N353" s="13">
        <f t="shared" si="61"/>
        <v>66.5380493803838</v>
      </c>
      <c r="O353" s="13"/>
      <c r="P353" s="13">
        <f t="shared" si="62"/>
        <v>42.5152007367207</v>
      </c>
      <c r="Q353" s="13">
        <f t="shared" si="63"/>
        <v>8.54244151969027</v>
      </c>
      <c r="R353" s="13">
        <f t="shared" si="64"/>
        <v>33.4456883625706</v>
      </c>
      <c r="S353" s="13">
        <f t="shared" si="65"/>
        <v>33.9388006310444</v>
      </c>
    </row>
    <row r="354" spans="2:19">
      <c r="B354" s="2">
        <v>42877</v>
      </c>
      <c r="C354" s="3">
        <v>34.7</v>
      </c>
      <c r="D354" s="3">
        <v>36</v>
      </c>
      <c r="E354" s="3">
        <v>34.65</v>
      </c>
      <c r="F354" s="4">
        <v>35.95</v>
      </c>
      <c r="H354" s="13">
        <f t="shared" si="55"/>
        <v>1.6</v>
      </c>
      <c r="I354" s="13">
        <f t="shared" si="56"/>
        <v>1.02104443127628</v>
      </c>
      <c r="J354" s="13">
        <f t="shared" si="57"/>
        <v>1.2</v>
      </c>
      <c r="K354" s="13">
        <f t="shared" si="58"/>
        <v>0</v>
      </c>
      <c r="L354" s="13">
        <f t="shared" si="59"/>
        <v>0.37161662887982</v>
      </c>
      <c r="M354" s="13">
        <f t="shared" si="60"/>
        <v>0.0970787867237809</v>
      </c>
      <c r="N354" s="13">
        <f t="shared" si="61"/>
        <v>58.5748938471013</v>
      </c>
      <c r="O354" s="13"/>
      <c r="P354" s="13">
        <f t="shared" si="62"/>
        <v>36.3957353369342</v>
      </c>
      <c r="Q354" s="13">
        <f t="shared" si="63"/>
        <v>9.50779258473939</v>
      </c>
      <c r="R354" s="13">
        <f t="shared" si="64"/>
        <v>30.9001221304311</v>
      </c>
      <c r="S354" s="13">
        <f t="shared" si="65"/>
        <v>32.9432762409648</v>
      </c>
    </row>
    <row r="355" spans="2:19">
      <c r="B355" s="2">
        <v>42874</v>
      </c>
      <c r="C355" s="3">
        <v>33.9</v>
      </c>
      <c r="D355" s="3">
        <v>34.8</v>
      </c>
      <c r="E355" s="3">
        <v>33.55</v>
      </c>
      <c r="F355" s="4">
        <v>34.4</v>
      </c>
      <c r="H355" s="13">
        <f t="shared" si="55"/>
        <v>1.25</v>
      </c>
      <c r="I355" s="13">
        <f t="shared" si="56"/>
        <v>0.976509387528304</v>
      </c>
      <c r="J355" s="13">
        <f t="shared" si="57"/>
        <v>0.449999999999996</v>
      </c>
      <c r="K355" s="13">
        <f t="shared" si="58"/>
        <v>0</v>
      </c>
      <c r="L355" s="13">
        <f t="shared" si="59"/>
        <v>0.307894831101345</v>
      </c>
      <c r="M355" s="13">
        <f t="shared" si="60"/>
        <v>0.104546385702533</v>
      </c>
      <c r="N355" s="13">
        <f t="shared" si="61"/>
        <v>49.3036188222446</v>
      </c>
      <c r="O355" s="13"/>
      <c r="P355" s="13">
        <f t="shared" si="62"/>
        <v>31.5301455401954</v>
      </c>
      <c r="Q355" s="13">
        <f t="shared" si="63"/>
        <v>10.7061321721808</v>
      </c>
      <c r="R355" s="13">
        <f t="shared" si="64"/>
        <v>28.7712935368411</v>
      </c>
      <c r="S355" s="13">
        <f t="shared" si="65"/>
        <v>32.1774482644668</v>
      </c>
    </row>
    <row r="356" spans="2:19">
      <c r="B356" s="2">
        <v>42873</v>
      </c>
      <c r="C356" s="3">
        <v>32.95</v>
      </c>
      <c r="D356" s="3">
        <v>34.35</v>
      </c>
      <c r="E356" s="3">
        <v>32.5</v>
      </c>
      <c r="F356" s="4">
        <v>33.55</v>
      </c>
      <c r="H356" s="13">
        <f t="shared" si="55"/>
        <v>1.85</v>
      </c>
      <c r="I356" s="13">
        <f t="shared" si="56"/>
        <v>0.955471648107404</v>
      </c>
      <c r="J356" s="13">
        <f t="shared" si="57"/>
        <v>0.899999999999999</v>
      </c>
      <c r="K356" s="13">
        <f t="shared" si="58"/>
        <v>0</v>
      </c>
      <c r="L356" s="13">
        <f t="shared" si="59"/>
        <v>0.296963664262987</v>
      </c>
      <c r="M356" s="13">
        <f t="shared" si="60"/>
        <v>0.112588415371959</v>
      </c>
      <c r="N356" s="13">
        <f t="shared" si="61"/>
        <v>45.0187553815795</v>
      </c>
      <c r="O356" s="13"/>
      <c r="P356" s="13">
        <f t="shared" si="62"/>
        <v>31.0803219385119</v>
      </c>
      <c r="Q356" s="13">
        <f t="shared" si="63"/>
        <v>11.7835432997906</v>
      </c>
      <c r="R356" s="13">
        <f t="shared" si="64"/>
        <v>27.1918838995024</v>
      </c>
      <c r="S356" s="13">
        <f t="shared" si="65"/>
        <v>31.3783324401269</v>
      </c>
    </row>
    <row r="357" spans="2:19">
      <c r="B357" s="2">
        <v>42872</v>
      </c>
      <c r="C357" s="3">
        <v>32.1</v>
      </c>
      <c r="D357" s="3">
        <v>33.45</v>
      </c>
      <c r="E357" s="3">
        <v>31.85</v>
      </c>
      <c r="F357" s="4">
        <v>33.4</v>
      </c>
      <c r="H357" s="13">
        <f t="shared" si="55"/>
        <v>1.6</v>
      </c>
      <c r="I357" s="13">
        <f t="shared" si="56"/>
        <v>0.886661774884897</v>
      </c>
      <c r="J357" s="13">
        <f t="shared" si="57"/>
        <v>0.850000000000001</v>
      </c>
      <c r="K357" s="13">
        <f t="shared" si="58"/>
        <v>0</v>
      </c>
      <c r="L357" s="13">
        <f t="shared" si="59"/>
        <v>0.250576253821678</v>
      </c>
      <c r="M357" s="13">
        <f t="shared" si="60"/>
        <v>0.121249062708263</v>
      </c>
      <c r="N357" s="13">
        <f t="shared" si="61"/>
        <v>34.7817067219522</v>
      </c>
      <c r="O357" s="13"/>
      <c r="P357" s="13">
        <f t="shared" si="62"/>
        <v>28.260635669583</v>
      </c>
      <c r="Q357" s="13">
        <f t="shared" si="63"/>
        <v>13.674781764896</v>
      </c>
      <c r="R357" s="13">
        <f t="shared" si="64"/>
        <v>25.8205860931888</v>
      </c>
      <c r="S357" s="13">
        <f t="shared" si="65"/>
        <v>31.2555625298144</v>
      </c>
    </row>
    <row r="358" spans="2:19">
      <c r="B358" s="2">
        <v>42871</v>
      </c>
      <c r="C358" s="3">
        <v>32.5</v>
      </c>
      <c r="D358" s="3">
        <v>32.6</v>
      </c>
      <c r="E358" s="3">
        <v>31.6</v>
      </c>
      <c r="F358" s="4">
        <v>32.05</v>
      </c>
      <c r="H358" s="13">
        <f t="shared" si="55"/>
        <v>1</v>
      </c>
      <c r="I358" s="13">
        <f t="shared" si="56"/>
        <v>0.831789603722196</v>
      </c>
      <c r="J358" s="13">
        <f t="shared" si="57"/>
        <v>0.300000000000004</v>
      </c>
      <c r="K358" s="13">
        <f t="shared" si="58"/>
        <v>0</v>
      </c>
      <c r="L358" s="13">
        <f t="shared" si="59"/>
        <v>0.204466734884884</v>
      </c>
      <c r="M358" s="13">
        <f t="shared" si="60"/>
        <v>0.130575913685822</v>
      </c>
      <c r="N358" s="13">
        <f t="shared" si="61"/>
        <v>22.0541538560183</v>
      </c>
      <c r="O358" s="13"/>
      <c r="P358" s="13">
        <f t="shared" si="62"/>
        <v>24.5815448966795</v>
      </c>
      <c r="Q358" s="13">
        <f t="shared" si="63"/>
        <v>15.6981901554798</v>
      </c>
      <c r="R358" s="13">
        <f t="shared" si="64"/>
        <v>25.1312691217454</v>
      </c>
      <c r="S358" s="13">
        <f t="shared" si="65"/>
        <v>31.9443539850891</v>
      </c>
    </row>
    <row r="359" spans="2:19">
      <c r="B359" s="2">
        <v>42870</v>
      </c>
      <c r="C359" s="3">
        <v>31.85</v>
      </c>
      <c r="D359" s="3">
        <v>32.3</v>
      </c>
      <c r="E359" s="3">
        <v>31.55</v>
      </c>
      <c r="F359" s="4">
        <v>32.3</v>
      </c>
      <c r="H359" s="13">
        <f t="shared" si="55"/>
        <v>0.749999999999996</v>
      </c>
      <c r="I359" s="13">
        <f t="shared" si="56"/>
        <v>0.818850342470057</v>
      </c>
      <c r="J359" s="13">
        <f t="shared" si="57"/>
        <v>0.349999999999998</v>
      </c>
      <c r="K359" s="13">
        <f t="shared" si="58"/>
        <v>0</v>
      </c>
      <c r="L359" s="13">
        <f t="shared" si="59"/>
        <v>0.197118022183721</v>
      </c>
      <c r="M359" s="13">
        <f t="shared" si="60"/>
        <v>0.140620214738578</v>
      </c>
      <c r="N359" s="13">
        <f t="shared" si="61"/>
        <v>16.7282828145223</v>
      </c>
      <c r="O359" s="13"/>
      <c r="P359" s="13">
        <f t="shared" si="62"/>
        <v>24.0725333995851</v>
      </c>
      <c r="Q359" s="13">
        <f t="shared" si="63"/>
        <v>17.1728834251199</v>
      </c>
      <c r="R359" s="13">
        <f t="shared" si="64"/>
        <v>25.3679702960321</v>
      </c>
      <c r="S359" s="13">
        <f t="shared" si="65"/>
        <v>33.1292248936312</v>
      </c>
    </row>
    <row r="360" spans="2:19">
      <c r="B360" s="2">
        <v>42867</v>
      </c>
      <c r="C360" s="3">
        <v>31.7</v>
      </c>
      <c r="D360" s="3">
        <v>31.95</v>
      </c>
      <c r="E360" s="3">
        <v>31.3</v>
      </c>
      <c r="F360" s="4">
        <v>31.6</v>
      </c>
      <c r="H360" s="13">
        <f t="shared" si="55"/>
        <v>0.649999999999999</v>
      </c>
      <c r="I360" s="13">
        <f t="shared" si="56"/>
        <v>0.824146522660062</v>
      </c>
      <c r="J360" s="13">
        <f t="shared" si="57"/>
        <v>0.0500000000000007</v>
      </c>
      <c r="K360" s="13">
        <f t="shared" si="58"/>
        <v>0</v>
      </c>
      <c r="L360" s="13">
        <f t="shared" si="59"/>
        <v>0.185357870044008</v>
      </c>
      <c r="M360" s="13">
        <f t="shared" si="60"/>
        <v>0.151437154333853</v>
      </c>
      <c r="N360" s="13">
        <f t="shared" si="61"/>
        <v>10.0716202006886</v>
      </c>
      <c r="O360" s="13"/>
      <c r="P360" s="13">
        <f t="shared" si="62"/>
        <v>22.4908878394264</v>
      </c>
      <c r="Q360" s="13">
        <f t="shared" si="63"/>
        <v>18.3750280041303</v>
      </c>
      <c r="R360" s="13">
        <f t="shared" si="64"/>
        <v>26.0325616407636</v>
      </c>
      <c r="S360" s="13">
        <f t="shared" si="65"/>
        <v>34.6100809121186</v>
      </c>
    </row>
    <row r="361" spans="2:19">
      <c r="B361" s="2">
        <v>42866</v>
      </c>
      <c r="C361" s="3">
        <v>31.45</v>
      </c>
      <c r="D361" s="3">
        <v>31.9</v>
      </c>
      <c r="E361" s="3">
        <v>31.15</v>
      </c>
      <c r="F361" s="4">
        <v>31.7</v>
      </c>
      <c r="H361" s="13">
        <f t="shared" si="55"/>
        <v>0.75</v>
      </c>
      <c r="I361" s="13">
        <f t="shared" si="56"/>
        <v>0.837542409018528</v>
      </c>
      <c r="J361" s="13">
        <f t="shared" si="57"/>
        <v>0.299999999999997</v>
      </c>
      <c r="K361" s="13">
        <f t="shared" si="58"/>
        <v>0</v>
      </c>
      <c r="L361" s="13">
        <f t="shared" si="59"/>
        <v>0.195770013893547</v>
      </c>
      <c r="M361" s="13">
        <f t="shared" si="60"/>
        <v>0.163086166205688</v>
      </c>
      <c r="N361" s="13">
        <f t="shared" si="61"/>
        <v>9.1077845388704</v>
      </c>
      <c r="O361" s="13"/>
      <c r="P361" s="13">
        <f t="shared" si="62"/>
        <v>23.3743404256937</v>
      </c>
      <c r="Q361" s="13">
        <f t="shared" si="63"/>
        <v>19.4719890538796</v>
      </c>
      <c r="R361" s="13">
        <f t="shared" si="64"/>
        <v>27.2603263669233</v>
      </c>
      <c r="S361" s="13">
        <f t="shared" si="65"/>
        <v>36.5269893458109</v>
      </c>
    </row>
    <row r="362" spans="2:19">
      <c r="B362" s="2">
        <v>42865</v>
      </c>
      <c r="C362" s="3">
        <v>31</v>
      </c>
      <c r="D362" s="3">
        <v>31.6</v>
      </c>
      <c r="E362" s="3">
        <v>30.8</v>
      </c>
      <c r="F362" s="4">
        <v>31.45</v>
      </c>
      <c r="H362" s="13">
        <f t="shared" si="55"/>
        <v>0.950000000000003</v>
      </c>
      <c r="I362" s="13">
        <f t="shared" si="56"/>
        <v>0.844276440481492</v>
      </c>
      <c r="J362" s="13">
        <f t="shared" si="57"/>
        <v>0</v>
      </c>
      <c r="K362" s="13">
        <f t="shared" si="58"/>
        <v>0</v>
      </c>
      <c r="L362" s="13">
        <f t="shared" si="59"/>
        <v>0.187752322654589</v>
      </c>
      <c r="M362" s="13">
        <f t="shared" si="60"/>
        <v>0.175631255913818</v>
      </c>
      <c r="N362" s="13">
        <f t="shared" si="61"/>
        <v>3.33561213429727</v>
      </c>
      <c r="O362" s="13"/>
      <c r="P362" s="13">
        <f t="shared" si="62"/>
        <v>22.2382520288631</v>
      </c>
      <c r="Q362" s="13">
        <f t="shared" si="63"/>
        <v>20.8025769158802</v>
      </c>
      <c r="R362" s="13">
        <f t="shared" si="64"/>
        <v>28.6566757383119</v>
      </c>
      <c r="S362" s="13">
        <f t="shared" si="65"/>
        <v>38.6284228767802</v>
      </c>
    </row>
    <row r="363" spans="2:19">
      <c r="B363" s="2">
        <v>42864</v>
      </c>
      <c r="C363" s="3">
        <v>31.85</v>
      </c>
      <c r="D363" s="3">
        <v>32.15</v>
      </c>
      <c r="E363" s="3">
        <v>30.6</v>
      </c>
      <c r="F363" s="4">
        <v>30.65</v>
      </c>
      <c r="H363" s="13">
        <f t="shared" si="55"/>
        <v>1.55</v>
      </c>
      <c r="I363" s="13">
        <f t="shared" si="56"/>
        <v>0.836143858980068</v>
      </c>
      <c r="J363" s="13">
        <f t="shared" si="57"/>
        <v>0</v>
      </c>
      <c r="K363" s="13">
        <f t="shared" si="58"/>
        <v>1.1</v>
      </c>
      <c r="L363" s="13">
        <f t="shared" si="59"/>
        <v>0.202194809012634</v>
      </c>
      <c r="M363" s="13">
        <f t="shared" si="60"/>
        <v>0.189141352522573</v>
      </c>
      <c r="N363" s="13">
        <f t="shared" si="61"/>
        <v>3.33561213429726</v>
      </c>
      <c r="O363" s="13"/>
      <c r="P363" s="13">
        <f t="shared" si="62"/>
        <v>24.1818207287048</v>
      </c>
      <c r="Q363" s="13">
        <f t="shared" si="63"/>
        <v>22.6206711310764</v>
      </c>
      <c r="R363" s="13">
        <f t="shared" si="64"/>
        <v>30.6044498616977</v>
      </c>
      <c r="S363" s="13">
        <f t="shared" si="65"/>
        <v>41.4304549552774</v>
      </c>
    </row>
    <row r="364" spans="2:19">
      <c r="B364" s="2">
        <v>42863</v>
      </c>
      <c r="C364" s="3">
        <v>32</v>
      </c>
      <c r="D364" s="3">
        <v>32.45</v>
      </c>
      <c r="E364" s="3">
        <v>31.7</v>
      </c>
      <c r="F364" s="4">
        <v>31.85</v>
      </c>
      <c r="H364" s="13">
        <f t="shared" si="55"/>
        <v>0.750000000000004</v>
      </c>
      <c r="I364" s="13">
        <f t="shared" si="56"/>
        <v>0.781231848132382</v>
      </c>
      <c r="J364" s="13">
        <f t="shared" si="57"/>
        <v>0.25</v>
      </c>
      <c r="K364" s="13">
        <f t="shared" si="58"/>
        <v>0</v>
      </c>
      <c r="L364" s="13">
        <f t="shared" si="59"/>
        <v>0.21774825585976</v>
      </c>
      <c r="M364" s="13">
        <f t="shared" si="60"/>
        <v>0.119075302716617</v>
      </c>
      <c r="N364" s="13">
        <f t="shared" si="61"/>
        <v>29.2951459690633</v>
      </c>
      <c r="O364" s="13"/>
      <c r="P364" s="13">
        <f t="shared" si="62"/>
        <v>27.8724243488422</v>
      </c>
      <c r="Q364" s="13">
        <f t="shared" si="63"/>
        <v>15.2419928861425</v>
      </c>
      <c r="R364" s="13">
        <f t="shared" si="64"/>
        <v>32.7020527638054</v>
      </c>
      <c r="S364" s="13">
        <f t="shared" si="65"/>
        <v>44.4480279628898</v>
      </c>
    </row>
    <row r="365" spans="2:19">
      <c r="B365" s="2">
        <v>42860</v>
      </c>
      <c r="C365" s="3">
        <v>31.55</v>
      </c>
      <c r="D365" s="3">
        <v>32.2</v>
      </c>
      <c r="E365" s="3">
        <v>31.55</v>
      </c>
      <c r="F365" s="4">
        <v>31.75</v>
      </c>
      <c r="H365" s="13">
        <f t="shared" si="55"/>
        <v>0.650000000000002</v>
      </c>
      <c r="I365" s="13">
        <f t="shared" si="56"/>
        <v>0.783634297988718</v>
      </c>
      <c r="J365" s="13">
        <f t="shared" si="57"/>
        <v>0.200000000000003</v>
      </c>
      <c r="K365" s="13">
        <f t="shared" si="58"/>
        <v>0</v>
      </c>
      <c r="L365" s="13">
        <f t="shared" si="59"/>
        <v>0.215267352464357</v>
      </c>
      <c r="M365" s="13">
        <f t="shared" si="60"/>
        <v>0.128234941387126</v>
      </c>
      <c r="N365" s="13">
        <f t="shared" si="61"/>
        <v>25.3367772603173</v>
      </c>
      <c r="O365" s="13"/>
      <c r="P365" s="13">
        <f t="shared" si="62"/>
        <v>27.4703842107044</v>
      </c>
      <c r="Q365" s="13">
        <f t="shared" si="63"/>
        <v>16.364130783486</v>
      </c>
      <c r="R365" s="13">
        <f t="shared" si="64"/>
        <v>32.9641225172471</v>
      </c>
      <c r="S365" s="13">
        <f t="shared" si="65"/>
        <v>46.6992783620583</v>
      </c>
    </row>
    <row r="366" spans="2:19">
      <c r="B366" s="2">
        <v>42859</v>
      </c>
      <c r="C366" s="3">
        <v>32</v>
      </c>
      <c r="D366" s="3">
        <v>32</v>
      </c>
      <c r="E366" s="3">
        <v>31.4</v>
      </c>
      <c r="F366" s="4">
        <v>31.55</v>
      </c>
      <c r="H366" s="13">
        <f t="shared" si="55"/>
        <v>0.600000000000001</v>
      </c>
      <c r="I366" s="13">
        <f t="shared" si="56"/>
        <v>0.793913859372466</v>
      </c>
      <c r="J366" s="13">
        <f t="shared" si="57"/>
        <v>0</v>
      </c>
      <c r="K366" s="13">
        <f t="shared" si="58"/>
        <v>0.200000000000003</v>
      </c>
      <c r="L366" s="13">
        <f t="shared" si="59"/>
        <v>0.216441764192384</v>
      </c>
      <c r="M366" s="13">
        <f t="shared" si="60"/>
        <v>0.138099167647674</v>
      </c>
      <c r="N366" s="13">
        <f t="shared" si="61"/>
        <v>22.096911670569</v>
      </c>
      <c r="O366" s="13"/>
      <c r="P366" s="13">
        <f t="shared" si="62"/>
        <v>27.262625741723</v>
      </c>
      <c r="Q366" s="13">
        <f t="shared" si="63"/>
        <v>17.394729417727</v>
      </c>
      <c r="R366" s="13">
        <f t="shared" si="64"/>
        <v>33.5508413831648</v>
      </c>
      <c r="S366" s="13">
        <f t="shared" si="65"/>
        <v>47.9480250484687</v>
      </c>
    </row>
    <row r="367" spans="2:19">
      <c r="B367" s="2">
        <v>42858</v>
      </c>
      <c r="C367" s="3">
        <v>31.8</v>
      </c>
      <c r="D367" s="3">
        <v>32.2</v>
      </c>
      <c r="E367" s="3">
        <v>31.6</v>
      </c>
      <c r="F367" s="4">
        <v>31.85</v>
      </c>
      <c r="H367" s="13">
        <f t="shared" si="55"/>
        <v>0.600000000000001</v>
      </c>
      <c r="I367" s="13">
        <f t="shared" si="56"/>
        <v>0.808830310093425</v>
      </c>
      <c r="J367" s="13">
        <f t="shared" si="57"/>
        <v>0</v>
      </c>
      <c r="K367" s="13">
        <f t="shared" si="58"/>
        <v>0</v>
      </c>
      <c r="L367" s="13">
        <f t="shared" si="59"/>
        <v>0.233091130668721</v>
      </c>
      <c r="M367" s="13">
        <f t="shared" si="60"/>
        <v>0.133337565159033</v>
      </c>
      <c r="N367" s="13">
        <f t="shared" si="61"/>
        <v>27.2231860237765</v>
      </c>
      <c r="O367" s="13"/>
      <c r="P367" s="13">
        <f t="shared" si="62"/>
        <v>28.8182981967872</v>
      </c>
      <c r="Q367" s="13">
        <f t="shared" si="63"/>
        <v>16.4852334902771</v>
      </c>
      <c r="R367" s="13">
        <f t="shared" si="64"/>
        <v>34.4319128995183</v>
      </c>
      <c r="S367" s="13">
        <f t="shared" si="65"/>
        <v>47.9677292687378</v>
      </c>
    </row>
    <row r="368" spans="2:19">
      <c r="B368" s="2">
        <v>42857</v>
      </c>
      <c r="C368" s="3">
        <v>31.4</v>
      </c>
      <c r="D368" s="3">
        <v>32.2</v>
      </c>
      <c r="E368" s="3">
        <v>30.9</v>
      </c>
      <c r="F368" s="4">
        <v>31.8</v>
      </c>
      <c r="H368" s="13">
        <f t="shared" si="55"/>
        <v>1.3</v>
      </c>
      <c r="I368" s="13">
        <f t="shared" si="56"/>
        <v>0.824894180100611</v>
      </c>
      <c r="J368" s="13">
        <f t="shared" si="57"/>
        <v>0</v>
      </c>
      <c r="K368" s="13">
        <f t="shared" si="58"/>
        <v>0.350000000000001</v>
      </c>
      <c r="L368" s="13">
        <f t="shared" si="59"/>
        <v>0.251021217643238</v>
      </c>
      <c r="M368" s="13">
        <f t="shared" si="60"/>
        <v>0.143594300940498</v>
      </c>
      <c r="N368" s="13">
        <f t="shared" si="61"/>
        <v>27.2231860237765</v>
      </c>
      <c r="O368" s="13"/>
      <c r="P368" s="13">
        <f t="shared" si="62"/>
        <v>30.4307175027737</v>
      </c>
      <c r="Q368" s="13">
        <f t="shared" si="63"/>
        <v>17.4076026240097</v>
      </c>
      <c r="R368" s="13">
        <f t="shared" si="64"/>
        <v>34.9864303514984</v>
      </c>
      <c r="S368" s="13">
        <f t="shared" si="65"/>
        <v>47.791784800058</v>
      </c>
    </row>
    <row r="369" spans="2:19">
      <c r="B369" s="2">
        <v>42853</v>
      </c>
      <c r="C369" s="3">
        <v>32.3</v>
      </c>
      <c r="D369" s="3">
        <v>32.3</v>
      </c>
      <c r="E369" s="3">
        <v>31.25</v>
      </c>
      <c r="F369" s="3">
        <v>31.25</v>
      </c>
      <c r="H369" s="13">
        <f t="shared" si="55"/>
        <v>1.05</v>
      </c>
      <c r="I369" s="13">
        <f t="shared" si="56"/>
        <v>0.788347578569889</v>
      </c>
      <c r="J369" s="13">
        <f t="shared" si="57"/>
        <v>1.05</v>
      </c>
      <c r="K369" s="13">
        <f t="shared" si="58"/>
        <v>0</v>
      </c>
      <c r="L369" s="13">
        <f t="shared" si="59"/>
        <v>0.270330542077334</v>
      </c>
      <c r="M369" s="13">
        <f t="shared" si="60"/>
        <v>0.127716939474382</v>
      </c>
      <c r="N369" s="13">
        <f t="shared" si="61"/>
        <v>35.8282891395265</v>
      </c>
      <c r="O369" s="13"/>
      <c r="P369" s="13">
        <f t="shared" si="62"/>
        <v>34.2907810496139</v>
      </c>
      <c r="Q369" s="13">
        <f t="shared" si="63"/>
        <v>16.2005875258815</v>
      </c>
      <c r="R369" s="13">
        <f t="shared" si="64"/>
        <v>35.5836029920924</v>
      </c>
      <c r="S369" s="13">
        <f t="shared" si="65"/>
        <v>47.6232461429839</v>
      </c>
    </row>
    <row r="370" spans="2:19">
      <c r="B370" s="2">
        <v>42852</v>
      </c>
      <c r="C370" s="3">
        <v>30.75</v>
      </c>
      <c r="D370" s="3">
        <v>31.25</v>
      </c>
      <c r="E370" s="3">
        <v>30.5</v>
      </c>
      <c r="F370" s="4">
        <v>31.25</v>
      </c>
      <c r="H370" s="13">
        <f t="shared" si="55"/>
        <v>0.850000000000001</v>
      </c>
      <c r="I370" s="13">
        <f t="shared" si="56"/>
        <v>0.768220469229111</v>
      </c>
      <c r="J370" s="13">
        <f t="shared" si="57"/>
        <v>0.600000000000001</v>
      </c>
      <c r="K370" s="13">
        <f t="shared" si="58"/>
        <v>0</v>
      </c>
      <c r="L370" s="13">
        <f t="shared" si="59"/>
        <v>0.210355968390975</v>
      </c>
      <c r="M370" s="13">
        <f t="shared" si="60"/>
        <v>0.13754131943395</v>
      </c>
      <c r="N370" s="13">
        <f t="shared" si="61"/>
        <v>20.9299271667989</v>
      </c>
      <c r="O370" s="13"/>
      <c r="P370" s="13">
        <f t="shared" si="62"/>
        <v>27.3822394503575</v>
      </c>
      <c r="Q370" s="13">
        <f t="shared" si="63"/>
        <v>17.903886311695</v>
      </c>
      <c r="R370" s="13">
        <f t="shared" si="64"/>
        <v>35.5647809807513</v>
      </c>
      <c r="S370" s="13">
        <f t="shared" si="65"/>
        <v>47.1966396155295</v>
      </c>
    </row>
    <row r="371" spans="2:19">
      <c r="B371" s="2">
        <v>42851</v>
      </c>
      <c r="C371" s="3">
        <v>30.35</v>
      </c>
      <c r="D371" s="3">
        <v>30.65</v>
      </c>
      <c r="E371" s="3">
        <v>30.3</v>
      </c>
      <c r="F371" s="4">
        <v>30.4</v>
      </c>
      <c r="H371" s="13">
        <f t="shared" si="55"/>
        <v>0.349999999999998</v>
      </c>
      <c r="I371" s="13">
        <f t="shared" si="56"/>
        <v>0.761929736092889</v>
      </c>
      <c r="J371" s="13">
        <f t="shared" si="57"/>
        <v>0</v>
      </c>
      <c r="K371" s="13">
        <f t="shared" si="58"/>
        <v>0.0500000000000007</v>
      </c>
      <c r="L371" s="13">
        <f t="shared" si="59"/>
        <v>0.180383350574896</v>
      </c>
      <c r="M371" s="13">
        <f t="shared" si="60"/>
        <v>0.148121420928869</v>
      </c>
      <c r="N371" s="13">
        <f t="shared" si="61"/>
        <v>9.82084050053362</v>
      </c>
      <c r="O371" s="13"/>
      <c r="P371" s="13">
        <f t="shared" si="62"/>
        <v>23.6745387442006</v>
      </c>
      <c r="Q371" s="13">
        <f t="shared" si="63"/>
        <v>19.4402992706943</v>
      </c>
      <c r="R371" s="13">
        <f t="shared" si="64"/>
        <v>36.69053896644</v>
      </c>
      <c r="S371" s="13">
        <f t="shared" si="65"/>
        <v>47.6455004192515</v>
      </c>
    </row>
    <row r="372" spans="2:19">
      <c r="B372" s="2">
        <v>42850</v>
      </c>
      <c r="C372" s="3">
        <v>30.35</v>
      </c>
      <c r="D372" s="3">
        <v>30.6</v>
      </c>
      <c r="E372" s="3">
        <v>30.35</v>
      </c>
      <c r="F372" s="4">
        <v>30.35</v>
      </c>
      <c r="H372" s="13">
        <f t="shared" si="55"/>
        <v>0.300000000000001</v>
      </c>
      <c r="I372" s="13">
        <f t="shared" si="56"/>
        <v>0.793616638869265</v>
      </c>
      <c r="J372" s="13">
        <f t="shared" si="57"/>
        <v>0</v>
      </c>
      <c r="K372" s="13">
        <f t="shared" si="58"/>
        <v>0</v>
      </c>
      <c r="L372" s="13">
        <f t="shared" si="59"/>
        <v>0.194258992926811</v>
      </c>
      <c r="M372" s="13">
        <f t="shared" si="60"/>
        <v>0.155669222538782</v>
      </c>
      <c r="N372" s="13">
        <f t="shared" si="61"/>
        <v>11.027910492066</v>
      </c>
      <c r="O372" s="13"/>
      <c r="P372" s="13">
        <f t="shared" si="62"/>
        <v>24.4776865066223</v>
      </c>
      <c r="Q372" s="13">
        <f t="shared" si="63"/>
        <v>19.615166179048</v>
      </c>
      <c r="R372" s="13">
        <f t="shared" si="64"/>
        <v>38.7574388484328</v>
      </c>
      <c r="S372" s="13">
        <f t="shared" si="65"/>
        <v>48.6644270299764</v>
      </c>
    </row>
    <row r="373" spans="2:19">
      <c r="B373" s="2">
        <v>42849</v>
      </c>
      <c r="C373" s="3">
        <v>30.7</v>
      </c>
      <c r="D373" s="3">
        <v>30.7</v>
      </c>
      <c r="E373" s="3">
        <v>30.25</v>
      </c>
      <c r="F373" s="4">
        <v>30.3</v>
      </c>
      <c r="H373" s="13">
        <f t="shared" si="55"/>
        <v>0.449999999999999</v>
      </c>
      <c r="I373" s="13">
        <f t="shared" si="56"/>
        <v>0.831587149551516</v>
      </c>
      <c r="J373" s="13">
        <f t="shared" si="57"/>
        <v>0.0999999999999979</v>
      </c>
      <c r="K373" s="13">
        <f t="shared" si="58"/>
        <v>0</v>
      </c>
      <c r="L373" s="13">
        <f t="shared" si="59"/>
        <v>0.20920199238272</v>
      </c>
      <c r="M373" s="13">
        <f t="shared" si="60"/>
        <v>0.167643778118688</v>
      </c>
      <c r="N373" s="13">
        <f t="shared" si="61"/>
        <v>11.027910492066</v>
      </c>
      <c r="O373" s="13"/>
      <c r="P373" s="13">
        <f t="shared" si="62"/>
        <v>25.1569534829326</v>
      </c>
      <c r="Q373" s="13">
        <f t="shared" si="63"/>
        <v>20.1594959961924</v>
      </c>
      <c r="R373" s="13">
        <f t="shared" si="64"/>
        <v>40.8904794912302</v>
      </c>
      <c r="S373" s="13">
        <f t="shared" si="65"/>
        <v>49.3456394317454</v>
      </c>
    </row>
    <row r="374" spans="2:19">
      <c r="B374" s="2">
        <v>42846</v>
      </c>
      <c r="C374" s="3">
        <v>30.3</v>
      </c>
      <c r="D374" s="3">
        <v>30.6</v>
      </c>
      <c r="E374" s="3">
        <v>30.3</v>
      </c>
      <c r="F374" s="4">
        <v>30.4</v>
      </c>
      <c r="H374" s="13">
        <f t="shared" si="55"/>
        <v>0.450000000000003</v>
      </c>
      <c r="I374" s="13">
        <f t="shared" si="56"/>
        <v>0.860940007209325</v>
      </c>
      <c r="J374" s="13">
        <f t="shared" si="57"/>
        <v>0</v>
      </c>
      <c r="K374" s="13">
        <f t="shared" si="58"/>
        <v>0</v>
      </c>
      <c r="L374" s="13">
        <f t="shared" si="59"/>
        <v>0.217602145642929</v>
      </c>
      <c r="M374" s="13">
        <f t="shared" si="60"/>
        <v>0.180539453358587</v>
      </c>
      <c r="N374" s="13">
        <f t="shared" si="61"/>
        <v>9.30892234754919</v>
      </c>
      <c r="O374" s="13"/>
      <c r="P374" s="13">
        <f t="shared" si="62"/>
        <v>25.274948756101</v>
      </c>
      <c r="Q374" s="13">
        <f t="shared" si="63"/>
        <v>20.9700387770099</v>
      </c>
      <c r="R374" s="13">
        <f t="shared" si="64"/>
        <v>43.1876001834736</v>
      </c>
      <c r="S374" s="13">
        <f t="shared" si="65"/>
        <v>50.0929710443616</v>
      </c>
    </row>
    <row r="375" spans="2:19">
      <c r="B375" s="2">
        <v>42845</v>
      </c>
      <c r="C375" s="3">
        <v>30.15</v>
      </c>
      <c r="D375" s="3">
        <v>30.8</v>
      </c>
      <c r="E375" s="3">
        <v>30</v>
      </c>
      <c r="F375" s="4">
        <v>30.15</v>
      </c>
      <c r="H375" s="13">
        <f t="shared" si="55"/>
        <v>0.800000000000001</v>
      </c>
      <c r="I375" s="13">
        <f t="shared" si="56"/>
        <v>0.892550776994657</v>
      </c>
      <c r="J375" s="13">
        <f t="shared" si="57"/>
        <v>0.5</v>
      </c>
      <c r="K375" s="13">
        <f t="shared" si="58"/>
        <v>0</v>
      </c>
      <c r="L375" s="13">
        <f t="shared" si="59"/>
        <v>0.234340772230847</v>
      </c>
      <c r="M375" s="13">
        <f t="shared" si="60"/>
        <v>0.19442710361694</v>
      </c>
      <c r="N375" s="13">
        <f t="shared" si="61"/>
        <v>9.3089223475492</v>
      </c>
      <c r="O375" s="13"/>
      <c r="P375" s="13">
        <f t="shared" si="62"/>
        <v>26.2551754220533</v>
      </c>
      <c r="Q375" s="13">
        <f t="shared" si="63"/>
        <v>21.7833101071967</v>
      </c>
      <c r="R375" s="13">
        <f t="shared" si="64"/>
        <v>45.7936523246986</v>
      </c>
      <c r="S375" s="13">
        <f t="shared" si="65"/>
        <v>50.9639046327373</v>
      </c>
    </row>
    <row r="376" spans="2:19">
      <c r="B376" s="2">
        <v>42844</v>
      </c>
      <c r="C376" s="3">
        <v>30</v>
      </c>
      <c r="D376" s="3">
        <v>30.3</v>
      </c>
      <c r="E376" s="3">
        <v>29.9</v>
      </c>
      <c r="F376" s="4">
        <v>30.1</v>
      </c>
      <c r="H376" s="13">
        <f t="shared" si="55"/>
        <v>0.400000000000002</v>
      </c>
      <c r="I376" s="13">
        <f t="shared" si="56"/>
        <v>0.899670067532708</v>
      </c>
      <c r="J376" s="13">
        <f t="shared" si="57"/>
        <v>0</v>
      </c>
      <c r="K376" s="13">
        <f t="shared" si="58"/>
        <v>0</v>
      </c>
      <c r="L376" s="13">
        <f t="shared" si="59"/>
        <v>0.213905447017835</v>
      </c>
      <c r="M376" s="13">
        <f t="shared" si="60"/>
        <v>0.209383034664397</v>
      </c>
      <c r="N376" s="13">
        <f t="shared" si="61"/>
        <v>1.068399578336</v>
      </c>
      <c r="O376" s="13"/>
      <c r="P376" s="13">
        <f t="shared" si="62"/>
        <v>23.7759879690627</v>
      </c>
      <c r="Q376" s="13">
        <f t="shared" si="63"/>
        <v>23.2733134312913</v>
      </c>
      <c r="R376" s="13">
        <f t="shared" si="64"/>
        <v>48.6001700152485</v>
      </c>
      <c r="S376" s="13">
        <f t="shared" si="65"/>
        <v>51.938807601243</v>
      </c>
    </row>
    <row r="377" spans="2:19">
      <c r="B377" s="2">
        <v>42843</v>
      </c>
      <c r="C377" s="3">
        <v>30.2</v>
      </c>
      <c r="D377" s="3">
        <v>30.8</v>
      </c>
      <c r="E377" s="3">
        <v>29.8</v>
      </c>
      <c r="F377" s="4">
        <v>30.3</v>
      </c>
      <c r="H377" s="13">
        <f t="shared" si="55"/>
        <v>1.05</v>
      </c>
      <c r="I377" s="13">
        <f t="shared" si="56"/>
        <v>0.938106226573685</v>
      </c>
      <c r="J377" s="13">
        <f t="shared" si="57"/>
        <v>0</v>
      </c>
      <c r="K377" s="13">
        <f t="shared" si="58"/>
        <v>0</v>
      </c>
      <c r="L377" s="13">
        <f t="shared" si="59"/>
        <v>0.230359712173053</v>
      </c>
      <c r="M377" s="13">
        <f t="shared" si="60"/>
        <v>0.225489421946274</v>
      </c>
      <c r="N377" s="13">
        <f t="shared" si="61"/>
        <v>1.068399578336</v>
      </c>
      <c r="O377" s="13"/>
      <c r="P377" s="13">
        <f t="shared" si="62"/>
        <v>24.5558238126627</v>
      </c>
      <c r="Q377" s="13">
        <f t="shared" si="63"/>
        <v>24.0366619002035</v>
      </c>
      <c r="R377" s="13">
        <f t="shared" si="64"/>
        <v>52.2564600488572</v>
      </c>
      <c r="S377" s="13">
        <f t="shared" si="65"/>
        <v>53.3056462892189</v>
      </c>
    </row>
    <row r="378" spans="2:19">
      <c r="B378" s="2">
        <v>42842</v>
      </c>
      <c r="C378" s="3">
        <v>30.8</v>
      </c>
      <c r="D378" s="3">
        <v>31.3</v>
      </c>
      <c r="E378" s="3">
        <v>29</v>
      </c>
      <c r="F378" s="4">
        <v>29.75</v>
      </c>
      <c r="H378" s="13">
        <f t="shared" si="55"/>
        <v>2.3</v>
      </c>
      <c r="I378" s="13">
        <f t="shared" si="56"/>
        <v>0.929499013233199</v>
      </c>
      <c r="J378" s="13">
        <f t="shared" si="57"/>
        <v>0</v>
      </c>
      <c r="K378" s="13">
        <f t="shared" si="58"/>
        <v>1.75</v>
      </c>
      <c r="L378" s="13">
        <f t="shared" si="59"/>
        <v>0.248079690032518</v>
      </c>
      <c r="M378" s="13">
        <f t="shared" si="60"/>
        <v>0.242834762095987</v>
      </c>
      <c r="N378" s="13">
        <f t="shared" si="61"/>
        <v>1.06839957833599</v>
      </c>
      <c r="O378" s="13"/>
      <c r="P378" s="13">
        <f t="shared" si="62"/>
        <v>26.6896130604367</v>
      </c>
      <c r="Q378" s="13">
        <f t="shared" si="63"/>
        <v>26.125338342351</v>
      </c>
      <c r="R378" s="13">
        <f t="shared" si="64"/>
        <v>56.1940031619742</v>
      </c>
      <c r="S378" s="13">
        <f t="shared" si="65"/>
        <v>54.7776264147313</v>
      </c>
    </row>
    <row r="379" spans="2:19">
      <c r="B379" s="2">
        <v>42839</v>
      </c>
      <c r="C379" s="3">
        <v>32</v>
      </c>
      <c r="D379" s="3">
        <v>32</v>
      </c>
      <c r="E379" s="3">
        <v>30.75</v>
      </c>
      <c r="F379" s="4">
        <v>30.8</v>
      </c>
      <c r="H379" s="13">
        <f t="shared" si="55"/>
        <v>1.25</v>
      </c>
      <c r="I379" s="13">
        <f t="shared" si="56"/>
        <v>0.824075860404984</v>
      </c>
      <c r="J379" s="13">
        <f t="shared" si="57"/>
        <v>0</v>
      </c>
      <c r="K379" s="13">
        <f t="shared" si="58"/>
        <v>1.2</v>
      </c>
      <c r="L379" s="13">
        <f t="shared" si="59"/>
        <v>0.267162743111943</v>
      </c>
      <c r="M379" s="13">
        <f t="shared" si="60"/>
        <v>0.126898974564909</v>
      </c>
      <c r="N379" s="13">
        <f t="shared" si="61"/>
        <v>35.5943656171281</v>
      </c>
      <c r="O379" s="13"/>
      <c r="P379" s="13">
        <f t="shared" si="62"/>
        <v>32.4196783267803</v>
      </c>
      <c r="Q379" s="13">
        <f t="shared" si="63"/>
        <v>15.3989433087563</v>
      </c>
      <c r="R379" s="13">
        <f t="shared" si="64"/>
        <v>60.4344342068694</v>
      </c>
      <c r="S379" s="13">
        <f t="shared" si="65"/>
        <v>56.497927359705</v>
      </c>
    </row>
    <row r="380" spans="2:19">
      <c r="B380" s="2">
        <v>42838</v>
      </c>
      <c r="C380" s="3">
        <v>32.45</v>
      </c>
      <c r="D380" s="3">
        <v>32.55</v>
      </c>
      <c r="E380" s="3">
        <v>31.95</v>
      </c>
      <c r="F380" s="4">
        <v>32</v>
      </c>
      <c r="H380" s="13">
        <f t="shared" si="55"/>
        <v>0.599999999999998</v>
      </c>
      <c r="I380" s="13">
        <f t="shared" si="56"/>
        <v>0.791312465051521</v>
      </c>
      <c r="J380" s="13">
        <f t="shared" si="57"/>
        <v>0</v>
      </c>
      <c r="K380" s="13">
        <f t="shared" si="58"/>
        <v>0</v>
      </c>
      <c r="L380" s="13">
        <f t="shared" si="59"/>
        <v>0.287713723351323</v>
      </c>
      <c r="M380" s="13">
        <f t="shared" si="60"/>
        <v>0.044352741839133</v>
      </c>
      <c r="N380" s="13">
        <f t="shared" si="61"/>
        <v>73.2868286993723</v>
      </c>
      <c r="O380" s="13"/>
      <c r="P380" s="13">
        <f t="shared" si="62"/>
        <v>36.3590536050245</v>
      </c>
      <c r="Q380" s="13">
        <f t="shared" si="63"/>
        <v>5.60495932997154</v>
      </c>
      <c r="R380" s="13">
        <f t="shared" si="64"/>
        <v>62.3452087137726</v>
      </c>
      <c r="S380" s="13">
        <f t="shared" si="65"/>
        <v>58.1184243704019</v>
      </c>
    </row>
    <row r="381" spans="2:19">
      <c r="B381" s="2">
        <v>42837</v>
      </c>
      <c r="C381" s="3">
        <v>32.2</v>
      </c>
      <c r="D381" s="3">
        <v>32.9</v>
      </c>
      <c r="E381" s="3">
        <v>31.6</v>
      </c>
      <c r="F381" s="4">
        <v>32.4</v>
      </c>
      <c r="H381" s="13">
        <f t="shared" si="55"/>
        <v>1.4</v>
      </c>
      <c r="I381" s="13">
        <f t="shared" si="56"/>
        <v>0.806028808517023</v>
      </c>
      <c r="J381" s="13">
        <f t="shared" si="57"/>
        <v>0.100000000000001</v>
      </c>
      <c r="K381" s="13">
        <f t="shared" si="58"/>
        <v>0</v>
      </c>
      <c r="L381" s="13">
        <f t="shared" si="59"/>
        <v>0.309845548224502</v>
      </c>
      <c r="M381" s="13">
        <f t="shared" si="60"/>
        <v>0.047764491211374</v>
      </c>
      <c r="N381" s="13">
        <f t="shared" si="61"/>
        <v>73.2868286993723</v>
      </c>
      <c r="O381" s="13"/>
      <c r="P381" s="13">
        <f t="shared" si="62"/>
        <v>38.4410017297736</v>
      </c>
      <c r="Q381" s="13">
        <f t="shared" si="63"/>
        <v>5.92590372783993</v>
      </c>
      <c r="R381" s="13">
        <f t="shared" si="64"/>
        <v>61.5035456379573</v>
      </c>
      <c r="S381" s="13">
        <f t="shared" si="65"/>
        <v>58.5590265846926</v>
      </c>
    </row>
    <row r="382" spans="2:19">
      <c r="B382" s="2">
        <v>42836</v>
      </c>
      <c r="C382" s="3">
        <v>32.1</v>
      </c>
      <c r="D382" s="3">
        <v>32.8</v>
      </c>
      <c r="E382" s="3">
        <v>31.5</v>
      </c>
      <c r="F382" s="4">
        <v>31.5</v>
      </c>
      <c r="H382" s="13">
        <f t="shared" si="55"/>
        <v>1.3</v>
      </c>
      <c r="I382" s="13">
        <f t="shared" si="56"/>
        <v>0.760338716864486</v>
      </c>
      <c r="J382" s="13">
        <f t="shared" si="57"/>
        <v>0.399999999999999</v>
      </c>
      <c r="K382" s="13">
        <f t="shared" si="58"/>
        <v>0</v>
      </c>
      <c r="L382" s="13">
        <f t="shared" si="59"/>
        <v>0.32598751347254</v>
      </c>
      <c r="M382" s="13">
        <f t="shared" si="60"/>
        <v>0.0514386828430181</v>
      </c>
      <c r="N382" s="13">
        <f t="shared" si="61"/>
        <v>72.742388660266</v>
      </c>
      <c r="O382" s="13"/>
      <c r="P382" s="13">
        <f t="shared" si="62"/>
        <v>42.8739857963383</v>
      </c>
      <c r="Q382" s="13">
        <f t="shared" si="63"/>
        <v>6.76523261305737</v>
      </c>
      <c r="R382" s="13">
        <f t="shared" si="64"/>
        <v>60.5971392486176</v>
      </c>
      <c r="S382" s="13">
        <f t="shared" si="65"/>
        <v>59.0335212770056</v>
      </c>
    </row>
    <row r="383" spans="2:19">
      <c r="B383" s="2">
        <v>42835</v>
      </c>
      <c r="C383" s="3">
        <v>31</v>
      </c>
      <c r="D383" s="3">
        <v>32.4</v>
      </c>
      <c r="E383" s="3">
        <v>31</v>
      </c>
      <c r="F383" s="4">
        <v>32.2</v>
      </c>
      <c r="H383" s="13">
        <f t="shared" si="55"/>
        <v>1.4</v>
      </c>
      <c r="I383" s="13">
        <f t="shared" si="56"/>
        <v>0.718826310469447</v>
      </c>
      <c r="J383" s="13">
        <f t="shared" si="57"/>
        <v>1.2</v>
      </c>
      <c r="K383" s="13">
        <f t="shared" si="58"/>
        <v>0</v>
      </c>
      <c r="L383" s="13">
        <f t="shared" si="59"/>
        <v>0.320294245278121</v>
      </c>
      <c r="M383" s="13">
        <f t="shared" si="60"/>
        <v>0.0553955046001734</v>
      </c>
      <c r="N383" s="13">
        <f t="shared" si="61"/>
        <v>70.5099728602556</v>
      </c>
      <c r="O383" s="13"/>
      <c r="P383" s="13">
        <f t="shared" si="62"/>
        <v>44.5579468382209</v>
      </c>
      <c r="Q383" s="13">
        <f t="shared" si="63"/>
        <v>7.70638244501596</v>
      </c>
      <c r="R383" s="13">
        <f t="shared" si="64"/>
        <v>59.6628892938755</v>
      </c>
      <c r="S383" s="13">
        <f t="shared" si="65"/>
        <v>59.7049302253768</v>
      </c>
    </row>
    <row r="384" spans="2:19">
      <c r="B384" s="2">
        <v>42832</v>
      </c>
      <c r="C384" s="3">
        <v>30.9</v>
      </c>
      <c r="D384" s="3">
        <v>31.2</v>
      </c>
      <c r="E384" s="3">
        <v>30.7</v>
      </c>
      <c r="F384" s="4">
        <v>31.2</v>
      </c>
      <c r="H384" s="13">
        <f t="shared" si="55"/>
        <v>0.5</v>
      </c>
      <c r="I384" s="13">
        <f t="shared" si="56"/>
        <v>0.666428334351712</v>
      </c>
      <c r="J384" s="13">
        <f t="shared" si="57"/>
        <v>0.300000000000001</v>
      </c>
      <c r="K384" s="13">
        <f t="shared" si="58"/>
        <v>0</v>
      </c>
      <c r="L384" s="13">
        <f t="shared" si="59"/>
        <v>0.252624571837976</v>
      </c>
      <c r="M384" s="13">
        <f t="shared" si="60"/>
        <v>0.0596566972617252</v>
      </c>
      <c r="N384" s="13">
        <f t="shared" si="61"/>
        <v>61.7929711674902</v>
      </c>
      <c r="O384" s="13"/>
      <c r="P384" s="13">
        <f t="shared" si="62"/>
        <v>37.9072375552165</v>
      </c>
      <c r="Q384" s="13">
        <f t="shared" si="63"/>
        <v>8.95170481005403</v>
      </c>
      <c r="R384" s="13">
        <f t="shared" si="64"/>
        <v>58.8284982503078</v>
      </c>
      <c r="S384" s="13">
        <f t="shared" si="65"/>
        <v>60.5837500898816</v>
      </c>
    </row>
    <row r="385" spans="2:19">
      <c r="B385" s="2">
        <v>42831</v>
      </c>
      <c r="C385" s="3">
        <v>30.8</v>
      </c>
      <c r="D385" s="3">
        <v>30.9</v>
      </c>
      <c r="E385" s="3">
        <v>30.55</v>
      </c>
      <c r="F385" s="4">
        <v>30.85</v>
      </c>
      <c r="H385" s="13">
        <f t="shared" si="55"/>
        <v>0.349999999999998</v>
      </c>
      <c r="I385" s="13">
        <f t="shared" si="56"/>
        <v>0.679230513917229</v>
      </c>
      <c r="J385" s="13">
        <f t="shared" si="57"/>
        <v>0</v>
      </c>
      <c r="K385" s="13">
        <f t="shared" si="58"/>
        <v>0.25</v>
      </c>
      <c r="L385" s="13">
        <f t="shared" si="59"/>
        <v>0.248980308133205</v>
      </c>
      <c r="M385" s="13">
        <f t="shared" si="60"/>
        <v>0.0642456739741656</v>
      </c>
      <c r="N385" s="13">
        <f t="shared" si="61"/>
        <v>58.9780684591211</v>
      </c>
      <c r="O385" s="13"/>
      <c r="P385" s="13">
        <f t="shared" si="62"/>
        <v>36.65623128403</v>
      </c>
      <c r="Q385" s="13">
        <f t="shared" si="63"/>
        <v>9.45859655268588</v>
      </c>
      <c r="R385" s="13">
        <f t="shared" si="64"/>
        <v>58.600461872063</v>
      </c>
      <c r="S385" s="13">
        <f t="shared" si="65"/>
        <v>60.5722897393565</v>
      </c>
    </row>
    <row r="386" spans="2:19">
      <c r="B386" s="2">
        <v>42830</v>
      </c>
      <c r="C386" s="3">
        <v>30.9</v>
      </c>
      <c r="D386" s="3">
        <v>31.3</v>
      </c>
      <c r="E386" s="3">
        <v>30.8</v>
      </c>
      <c r="F386" s="4">
        <v>30.8</v>
      </c>
      <c r="H386" s="13">
        <f t="shared" si="55"/>
        <v>0.5</v>
      </c>
      <c r="I386" s="13">
        <f t="shared" si="56"/>
        <v>0.704555938064708</v>
      </c>
      <c r="J386" s="13">
        <f t="shared" si="57"/>
        <v>0.0500000000000007</v>
      </c>
      <c r="K386" s="13">
        <f t="shared" si="58"/>
        <v>0</v>
      </c>
      <c r="L386" s="13">
        <f t="shared" si="59"/>
        <v>0.268132639528067</v>
      </c>
      <c r="M386" s="13">
        <f t="shared" si="60"/>
        <v>0.049956879664486</v>
      </c>
      <c r="N386" s="13">
        <f t="shared" si="61"/>
        <v>68.5894211218918</v>
      </c>
      <c r="O386" s="13"/>
      <c r="P386" s="13">
        <f t="shared" si="62"/>
        <v>38.0569696516334</v>
      </c>
      <c r="Q386" s="13">
        <f t="shared" si="63"/>
        <v>7.09054838168121</v>
      </c>
      <c r="R386" s="13">
        <f t="shared" si="64"/>
        <v>58.57141521152</v>
      </c>
      <c r="S386" s="13">
        <f t="shared" si="65"/>
        <v>60.7585564683813</v>
      </c>
    </row>
    <row r="387" spans="2:19">
      <c r="B387" s="2">
        <v>42825</v>
      </c>
      <c r="C387" s="3">
        <v>30.8</v>
      </c>
      <c r="D387" s="3">
        <v>31.25</v>
      </c>
      <c r="E387" s="3">
        <v>30.75</v>
      </c>
      <c r="F387" s="4">
        <v>30.9</v>
      </c>
      <c r="H387" s="13">
        <f t="shared" si="55"/>
        <v>0.550000000000001</v>
      </c>
      <c r="I387" s="13">
        <f t="shared" si="56"/>
        <v>0.720291010223532</v>
      </c>
      <c r="J387" s="13">
        <f t="shared" si="57"/>
        <v>0</v>
      </c>
      <c r="K387" s="13">
        <f t="shared" si="58"/>
        <v>0</v>
      </c>
      <c r="L387" s="13">
        <f t="shared" si="59"/>
        <v>0.284912073337918</v>
      </c>
      <c r="M387" s="13">
        <f t="shared" si="60"/>
        <v>0.0537997165617542</v>
      </c>
      <c r="N387" s="13">
        <f t="shared" si="61"/>
        <v>68.2327464434056</v>
      </c>
      <c r="O387" s="13"/>
      <c r="P387" s="13">
        <f t="shared" si="62"/>
        <v>39.5551338686706</v>
      </c>
      <c r="Q387" s="13">
        <f t="shared" si="63"/>
        <v>7.46916396264035</v>
      </c>
      <c r="R387" s="13">
        <f t="shared" si="64"/>
        <v>57.8007993722606</v>
      </c>
      <c r="S387" s="13">
        <f t="shared" si="65"/>
        <v>60.5894839972245</v>
      </c>
    </row>
    <row r="388" spans="2:19">
      <c r="B388" s="2">
        <v>42824</v>
      </c>
      <c r="C388" s="3">
        <v>31.15</v>
      </c>
      <c r="D388" s="3">
        <v>31.3</v>
      </c>
      <c r="E388" s="3">
        <v>30.5</v>
      </c>
      <c r="F388" s="4">
        <v>30.7</v>
      </c>
      <c r="H388" s="13">
        <f t="shared" si="55"/>
        <v>0.800000000000001</v>
      </c>
      <c r="I388" s="13">
        <f t="shared" si="56"/>
        <v>0.733390318702265</v>
      </c>
      <c r="J388" s="13">
        <f t="shared" si="57"/>
        <v>0.150000000000002</v>
      </c>
      <c r="K388" s="13">
        <f t="shared" si="58"/>
        <v>0</v>
      </c>
      <c r="L388" s="13">
        <f t="shared" si="59"/>
        <v>0.306828386671604</v>
      </c>
      <c r="M388" s="13">
        <f t="shared" si="60"/>
        <v>0.0579381562972737</v>
      </c>
      <c r="N388" s="13">
        <f t="shared" si="61"/>
        <v>68.2327464434055</v>
      </c>
      <c r="O388" s="13"/>
      <c r="P388" s="13">
        <f t="shared" si="62"/>
        <v>41.8369835062095</v>
      </c>
      <c r="Q388" s="13">
        <f t="shared" si="63"/>
        <v>7.90004378566046</v>
      </c>
      <c r="R388" s="13">
        <f t="shared" si="64"/>
        <v>56.9983419052495</v>
      </c>
      <c r="S388" s="13">
        <f t="shared" si="65"/>
        <v>60.7123005143667</v>
      </c>
    </row>
    <row r="389" spans="2:19">
      <c r="B389" s="2">
        <v>42823</v>
      </c>
      <c r="C389" s="3">
        <v>30.6</v>
      </c>
      <c r="D389" s="3">
        <v>31.15</v>
      </c>
      <c r="E389" s="3">
        <v>30.6</v>
      </c>
      <c r="F389" s="4">
        <v>30.95</v>
      </c>
      <c r="H389" s="13">
        <f t="shared" ref="H389:H439" si="66">MAX((D389-E389),ABS(D389-F390),ABS(E389-F390))</f>
        <v>0.549999999999997</v>
      </c>
      <c r="I389" s="13">
        <f t="shared" ref="I389:I439" si="67">I390*13/14+H389/14</f>
        <v>0.728266497063977</v>
      </c>
      <c r="J389" s="13">
        <f t="shared" ref="J389:J439" si="68">IF(IF((D389-D390)&gt;(E390-E389),(D389-D390),0)&gt;0,(D389-D390),0)</f>
        <v>0</v>
      </c>
      <c r="K389" s="13">
        <f t="shared" ref="K389:K439" si="69">IF(IF((D389-D390)&lt;(E390-E389),(E390-E389),0)&gt;0,(E390-E389),0)</f>
        <v>0</v>
      </c>
      <c r="L389" s="13">
        <f t="shared" ref="L389:L439" si="70">L390*13/14+J389/14</f>
        <v>0.318892108723266</v>
      </c>
      <c r="M389" s="13">
        <f t="shared" ref="M389:M439" si="71">M390*13/14+K389/14</f>
        <v>0.0623949375509101</v>
      </c>
      <c r="N389" s="13">
        <f t="shared" ref="N389:N439" si="72">ABS(P389-Q389)/(P389+Q389)*100</f>
        <v>67.271409736777</v>
      </c>
      <c r="O389" s="13"/>
      <c r="P389" s="13">
        <f t="shared" ref="P389:P439" si="73">L389/I389*100</f>
        <v>43.7878317908192</v>
      </c>
      <c r="Q389" s="13">
        <f t="shared" ref="Q389:Q439" si="74">M389/I389*100</f>
        <v>8.56759686220041</v>
      </c>
      <c r="R389" s="13">
        <f t="shared" ref="R389:R439" si="75">R390*13/14+N389/14</f>
        <v>56.134156940776</v>
      </c>
      <c r="S389" s="13">
        <f t="shared" ref="S389:S439" si="76">(R389+R403)/2</f>
        <v>60.8445644559044</v>
      </c>
    </row>
    <row r="390" spans="2:19">
      <c r="B390" s="2">
        <v>42822</v>
      </c>
      <c r="C390" s="3">
        <v>31.15</v>
      </c>
      <c r="D390" s="3">
        <v>31.45</v>
      </c>
      <c r="E390" s="3">
        <v>30.5</v>
      </c>
      <c r="F390" s="4">
        <v>30.6</v>
      </c>
      <c r="H390" s="13">
        <f t="shared" si="66"/>
        <v>0.949999999999999</v>
      </c>
      <c r="I390" s="13">
        <f t="shared" si="67"/>
        <v>0.741979304530437</v>
      </c>
      <c r="J390" s="13">
        <f t="shared" si="68"/>
        <v>0</v>
      </c>
      <c r="K390" s="13">
        <f t="shared" si="69"/>
        <v>0</v>
      </c>
      <c r="L390" s="13">
        <f t="shared" si="70"/>
        <v>0.343422270932748</v>
      </c>
      <c r="M390" s="13">
        <f t="shared" si="71"/>
        <v>0.0671945481317494</v>
      </c>
      <c r="N390" s="13">
        <f t="shared" si="72"/>
        <v>67.271409736777</v>
      </c>
      <c r="O390" s="13"/>
      <c r="P390" s="13">
        <f t="shared" si="73"/>
        <v>46.2846158694524</v>
      </c>
      <c r="Q390" s="13">
        <f t="shared" si="74"/>
        <v>9.0561216089812</v>
      </c>
      <c r="R390" s="13">
        <f t="shared" si="75"/>
        <v>55.2774451872374</v>
      </c>
      <c r="S390" s="13">
        <f t="shared" si="76"/>
        <v>60.714534316506</v>
      </c>
    </row>
    <row r="391" spans="2:19">
      <c r="B391" s="2">
        <v>42821</v>
      </c>
      <c r="C391" s="3">
        <v>31.5</v>
      </c>
      <c r="D391" s="3">
        <v>32.7</v>
      </c>
      <c r="E391" s="3">
        <v>30.5</v>
      </c>
      <c r="F391" s="4">
        <v>31.15</v>
      </c>
      <c r="H391" s="13">
        <f t="shared" si="66"/>
        <v>2.2</v>
      </c>
      <c r="I391" s="13">
        <f t="shared" si="67"/>
        <v>0.72597771257124</v>
      </c>
      <c r="J391" s="13">
        <f t="shared" si="68"/>
        <v>0.600000000000001</v>
      </c>
      <c r="K391" s="13">
        <f t="shared" si="69"/>
        <v>0</v>
      </c>
      <c r="L391" s="13">
        <f t="shared" si="70"/>
        <v>0.369839368696805</v>
      </c>
      <c r="M391" s="13">
        <f t="shared" si="71"/>
        <v>0.0723633595264993</v>
      </c>
      <c r="N391" s="13">
        <f t="shared" si="72"/>
        <v>67.2714097367771</v>
      </c>
      <c r="O391" s="13"/>
      <c r="P391" s="13">
        <f t="shared" si="73"/>
        <v>50.9436257191591</v>
      </c>
      <c r="Q391" s="13">
        <f t="shared" si="74"/>
        <v>9.96771089159274</v>
      </c>
      <c r="R391" s="13">
        <f t="shared" si="75"/>
        <v>54.3548325295805</v>
      </c>
      <c r="S391" s="13">
        <f t="shared" si="76"/>
        <v>60.5745018586923</v>
      </c>
    </row>
    <row r="392" spans="2:19">
      <c r="B392" s="2">
        <v>42818</v>
      </c>
      <c r="C392" s="3">
        <v>29.85</v>
      </c>
      <c r="D392" s="3">
        <v>32.1</v>
      </c>
      <c r="E392" s="3">
        <v>29.8</v>
      </c>
      <c r="F392" s="4">
        <v>31.8</v>
      </c>
      <c r="H392" s="13">
        <f t="shared" si="66"/>
        <v>2.7</v>
      </c>
      <c r="I392" s="13">
        <f t="shared" si="67"/>
        <v>0.612591382769028</v>
      </c>
      <c r="J392" s="13">
        <f t="shared" si="68"/>
        <v>2.65</v>
      </c>
      <c r="K392" s="13">
        <f t="shared" si="69"/>
        <v>0</v>
      </c>
      <c r="L392" s="13">
        <f t="shared" si="70"/>
        <v>0.352134704750405</v>
      </c>
      <c r="M392" s="13">
        <f t="shared" si="71"/>
        <v>0.0779297717977685</v>
      </c>
      <c r="N392" s="13">
        <f t="shared" si="72"/>
        <v>63.7590286818125</v>
      </c>
      <c r="O392" s="13"/>
      <c r="P392" s="13">
        <f t="shared" si="73"/>
        <v>57.4828041424107</v>
      </c>
      <c r="Q392" s="13">
        <f t="shared" si="74"/>
        <v>12.7213300725047</v>
      </c>
      <c r="R392" s="13">
        <f t="shared" si="75"/>
        <v>53.3612496674885</v>
      </c>
      <c r="S392" s="13">
        <f t="shared" si="76"/>
        <v>60.4621843822045</v>
      </c>
    </row>
    <row r="393" spans="2:19">
      <c r="B393" s="2">
        <v>42817</v>
      </c>
      <c r="C393" s="3">
        <v>29.4</v>
      </c>
      <c r="D393" s="3">
        <v>29.45</v>
      </c>
      <c r="E393" s="3">
        <v>29.3</v>
      </c>
      <c r="F393" s="4">
        <v>29.4</v>
      </c>
      <c r="H393" s="13">
        <f t="shared" si="66"/>
        <v>0.199999999999999</v>
      </c>
      <c r="I393" s="13">
        <f t="shared" si="67"/>
        <v>0.452021489135876</v>
      </c>
      <c r="J393" s="13">
        <f t="shared" si="68"/>
        <v>0.199999999999999</v>
      </c>
      <c r="K393" s="13">
        <f t="shared" si="69"/>
        <v>0</v>
      </c>
      <c r="L393" s="13">
        <f t="shared" si="70"/>
        <v>0.175375835885052</v>
      </c>
      <c r="M393" s="13">
        <f t="shared" si="71"/>
        <v>0.0839243696283661</v>
      </c>
      <c r="N393" s="13">
        <f t="shared" si="72"/>
        <v>35.2685668241607</v>
      </c>
      <c r="O393" s="13"/>
      <c r="P393" s="13">
        <f t="shared" si="73"/>
        <v>38.7981191381666</v>
      </c>
      <c r="Q393" s="13">
        <f t="shared" si="74"/>
        <v>18.566455720679</v>
      </c>
      <c r="R393" s="13">
        <f t="shared" si="75"/>
        <v>52.5614205125405</v>
      </c>
      <c r="S393" s="13">
        <f t="shared" si="76"/>
        <v>60.615057842312</v>
      </c>
    </row>
    <row r="394" spans="2:19">
      <c r="B394" s="2">
        <v>42816</v>
      </c>
      <c r="C394" s="3">
        <v>29.2</v>
      </c>
      <c r="D394" s="3">
        <v>29.25</v>
      </c>
      <c r="E394" s="3">
        <v>29</v>
      </c>
      <c r="F394" s="4">
        <v>29.25</v>
      </c>
      <c r="H394" s="13">
        <f t="shared" si="66"/>
        <v>0.25</v>
      </c>
      <c r="I394" s="13">
        <f t="shared" si="67"/>
        <v>0.471407757530943</v>
      </c>
      <c r="J394" s="13">
        <f t="shared" si="68"/>
        <v>0</v>
      </c>
      <c r="K394" s="13">
        <f t="shared" si="69"/>
        <v>0</v>
      </c>
      <c r="L394" s="13">
        <f t="shared" si="70"/>
        <v>0.173481669414671</v>
      </c>
      <c r="M394" s="13">
        <f t="shared" si="71"/>
        <v>0.0903800903690097</v>
      </c>
      <c r="N394" s="13">
        <f t="shared" si="72"/>
        <v>31.4943624698743</v>
      </c>
      <c r="O394" s="13"/>
      <c r="P394" s="13">
        <f t="shared" si="73"/>
        <v>36.8007667763685</v>
      </c>
      <c r="Q394" s="13">
        <f t="shared" si="74"/>
        <v>19.1723807945772</v>
      </c>
      <c r="R394" s="13">
        <f t="shared" si="75"/>
        <v>53.8916400270312</v>
      </c>
      <c r="S394" s="13">
        <f t="shared" si="76"/>
        <v>61.8094874681015</v>
      </c>
    </row>
    <row r="395" spans="2:19">
      <c r="B395" s="2">
        <v>42815</v>
      </c>
      <c r="C395" s="3">
        <v>29</v>
      </c>
      <c r="D395" s="3">
        <v>29.4</v>
      </c>
      <c r="E395" s="3">
        <v>29</v>
      </c>
      <c r="F395" s="4">
        <v>29.2</v>
      </c>
      <c r="H395" s="13">
        <f t="shared" si="66"/>
        <v>0.399999999999999</v>
      </c>
      <c r="I395" s="13">
        <f t="shared" si="67"/>
        <v>0.488439123494862</v>
      </c>
      <c r="J395" s="13">
        <f t="shared" si="68"/>
        <v>0.199999999999999</v>
      </c>
      <c r="K395" s="13">
        <f t="shared" si="69"/>
        <v>0</v>
      </c>
      <c r="L395" s="13">
        <f t="shared" si="70"/>
        <v>0.1868264132158</v>
      </c>
      <c r="M395" s="13">
        <f t="shared" si="71"/>
        <v>0.0973324050127796</v>
      </c>
      <c r="N395" s="13">
        <f t="shared" si="72"/>
        <v>31.4943624698743</v>
      </c>
      <c r="O395" s="13"/>
      <c r="P395" s="13">
        <f t="shared" si="73"/>
        <v>38.2496823512061</v>
      </c>
      <c r="Q395" s="13">
        <f t="shared" si="74"/>
        <v>19.9272335754659</v>
      </c>
      <c r="R395" s="13">
        <f t="shared" si="75"/>
        <v>55.6145075314279</v>
      </c>
      <c r="S395" s="13">
        <f t="shared" si="76"/>
        <v>63.2409580018089</v>
      </c>
    </row>
    <row r="396" spans="2:19">
      <c r="B396" s="2">
        <v>42814</v>
      </c>
      <c r="C396" s="3">
        <v>29</v>
      </c>
      <c r="D396" s="3">
        <v>29.2</v>
      </c>
      <c r="E396" s="3">
        <v>29</v>
      </c>
      <c r="F396" s="3">
        <v>29</v>
      </c>
      <c r="H396" s="13">
        <f t="shared" si="66"/>
        <v>0.199999999999999</v>
      </c>
      <c r="I396" s="13">
        <f t="shared" si="67"/>
        <v>0.495242132994467</v>
      </c>
      <c r="J396" s="13">
        <f t="shared" si="68"/>
        <v>0.0999999999999979</v>
      </c>
      <c r="K396" s="13">
        <f t="shared" si="69"/>
        <v>0</v>
      </c>
      <c r="L396" s="13">
        <f t="shared" si="70"/>
        <v>0.185813060386246</v>
      </c>
      <c r="M396" s="13">
        <f t="shared" si="71"/>
        <v>0.104819513090686</v>
      </c>
      <c r="N396" s="13">
        <f t="shared" si="72"/>
        <v>27.8680212360948</v>
      </c>
      <c r="O396" s="13"/>
      <c r="P396" s="13">
        <f t="shared" si="73"/>
        <v>37.5196389819931</v>
      </c>
      <c r="Q396" s="13">
        <f t="shared" si="74"/>
        <v>21.1653060406831</v>
      </c>
      <c r="R396" s="13">
        <f t="shared" si="75"/>
        <v>57.4699033053936</v>
      </c>
      <c r="S396" s="13">
        <f t="shared" si="76"/>
        <v>64.6047802987456</v>
      </c>
    </row>
    <row r="397" spans="2:19">
      <c r="B397" s="2">
        <v>42811</v>
      </c>
      <c r="C397" s="3">
        <v>29</v>
      </c>
      <c r="D397" s="3">
        <v>29.1</v>
      </c>
      <c r="E397" s="3">
        <v>28.5</v>
      </c>
      <c r="F397" s="4">
        <v>29</v>
      </c>
      <c r="H397" s="13">
        <f t="shared" si="66"/>
        <v>1</v>
      </c>
      <c r="I397" s="13">
        <f t="shared" si="67"/>
        <v>0.517953066301734</v>
      </c>
      <c r="J397" s="13">
        <f t="shared" si="68"/>
        <v>0</v>
      </c>
      <c r="K397" s="13">
        <f t="shared" si="69"/>
        <v>0.899999999999999</v>
      </c>
      <c r="L397" s="13">
        <f t="shared" si="70"/>
        <v>0.192414065031342</v>
      </c>
      <c r="M397" s="13">
        <f t="shared" si="71"/>
        <v>0.1128825525592</v>
      </c>
      <c r="N397" s="13">
        <f t="shared" si="72"/>
        <v>26.0505711133715</v>
      </c>
      <c r="O397" s="13"/>
      <c r="P397" s="13">
        <f t="shared" si="73"/>
        <v>37.1489383015355</v>
      </c>
      <c r="Q397" s="13">
        <f t="shared" si="74"/>
        <v>21.7939732194655</v>
      </c>
      <c r="R397" s="13">
        <f t="shared" si="75"/>
        <v>59.7469711568781</v>
      </c>
      <c r="S397" s="13">
        <f t="shared" si="76"/>
        <v>65.7889328513543</v>
      </c>
    </row>
    <row r="398" spans="2:19">
      <c r="B398" s="2">
        <v>42810</v>
      </c>
      <c r="C398" s="3">
        <v>29.75</v>
      </c>
      <c r="D398" s="3">
        <v>29.8</v>
      </c>
      <c r="E398" s="3">
        <v>29.4</v>
      </c>
      <c r="F398" s="3">
        <v>29.5</v>
      </c>
      <c r="H398" s="13">
        <f t="shared" si="66"/>
        <v>0.400000000000002</v>
      </c>
      <c r="I398" s="13">
        <f t="shared" si="67"/>
        <v>0.480872532940328</v>
      </c>
      <c r="J398" s="13">
        <f t="shared" si="68"/>
        <v>0.199999999999999</v>
      </c>
      <c r="K398" s="13">
        <f t="shared" si="69"/>
        <v>0</v>
      </c>
      <c r="L398" s="13">
        <f t="shared" si="70"/>
        <v>0.20721514695683</v>
      </c>
      <c r="M398" s="13">
        <f t="shared" si="71"/>
        <v>0.0523350566022156</v>
      </c>
      <c r="N398" s="13">
        <f t="shared" si="72"/>
        <v>59.6724981259282</v>
      </c>
      <c r="O398" s="13"/>
      <c r="P398" s="13">
        <f t="shared" si="73"/>
        <v>43.0914915621815</v>
      </c>
      <c r="Q398" s="13">
        <f t="shared" si="74"/>
        <v>10.883353283293</v>
      </c>
      <c r="R398" s="13">
        <f t="shared" si="75"/>
        <v>62.3390019294555</v>
      </c>
      <c r="S398" s="13">
        <f t="shared" si="76"/>
        <v>67.134075989653</v>
      </c>
    </row>
    <row r="399" spans="2:19">
      <c r="B399" s="2">
        <v>42809</v>
      </c>
      <c r="C399" s="3">
        <v>29.45</v>
      </c>
      <c r="D399" s="3">
        <v>29.6</v>
      </c>
      <c r="E399" s="3">
        <v>29.35</v>
      </c>
      <c r="F399" s="4">
        <v>29.5</v>
      </c>
      <c r="H399" s="13">
        <f t="shared" si="66"/>
        <v>0.25</v>
      </c>
      <c r="I399" s="13">
        <f t="shared" si="67"/>
        <v>0.487093497012661</v>
      </c>
      <c r="J399" s="13">
        <f t="shared" si="68"/>
        <v>0</v>
      </c>
      <c r="K399" s="13">
        <f t="shared" si="69"/>
        <v>0</v>
      </c>
      <c r="L399" s="13">
        <f t="shared" si="70"/>
        <v>0.207770158261202</v>
      </c>
      <c r="M399" s="13">
        <f t="shared" si="71"/>
        <v>0.0563608301870014</v>
      </c>
      <c r="N399" s="13">
        <f t="shared" si="72"/>
        <v>57.3235760649463</v>
      </c>
      <c r="O399" s="13"/>
      <c r="P399" s="13">
        <f t="shared" si="73"/>
        <v>42.655087685517</v>
      </c>
      <c r="Q399" s="13">
        <f t="shared" si="74"/>
        <v>11.5708443107251</v>
      </c>
      <c r="R399" s="13">
        <f t="shared" si="75"/>
        <v>62.54411760665</v>
      </c>
      <c r="S399" s="13">
        <f t="shared" si="76"/>
        <v>66.9979067372229</v>
      </c>
    </row>
    <row r="400" spans="2:19">
      <c r="B400" s="2">
        <v>42808</v>
      </c>
      <c r="C400" s="3">
        <v>29</v>
      </c>
      <c r="D400" s="3">
        <v>29.75</v>
      </c>
      <c r="E400" s="3">
        <v>28.9</v>
      </c>
      <c r="F400" s="4">
        <v>29.35</v>
      </c>
      <c r="H400" s="13">
        <f t="shared" si="66"/>
        <v>0.850000000000001</v>
      </c>
      <c r="I400" s="13">
        <f t="shared" si="67"/>
        <v>0.505331458321327</v>
      </c>
      <c r="J400" s="13">
        <f t="shared" si="68"/>
        <v>0.600000000000001</v>
      </c>
      <c r="K400" s="13">
        <f t="shared" si="69"/>
        <v>0</v>
      </c>
      <c r="L400" s="13">
        <f t="shared" si="70"/>
        <v>0.223752478127448</v>
      </c>
      <c r="M400" s="13">
        <f t="shared" si="71"/>
        <v>0.0606962786629246</v>
      </c>
      <c r="N400" s="13">
        <f t="shared" si="72"/>
        <v>57.3235760649463</v>
      </c>
      <c r="O400" s="13"/>
      <c r="P400" s="13">
        <f t="shared" si="73"/>
        <v>44.278359172559</v>
      </c>
      <c r="Q400" s="13">
        <f t="shared" si="74"/>
        <v>12.0111815054129</v>
      </c>
      <c r="R400" s="13">
        <f t="shared" si="75"/>
        <v>62.9456977252425</v>
      </c>
      <c r="S400" s="13">
        <f t="shared" si="76"/>
        <v>66.9416060831052</v>
      </c>
    </row>
    <row r="401" spans="2:19">
      <c r="B401" s="2">
        <v>42807</v>
      </c>
      <c r="C401" s="3">
        <v>29.15</v>
      </c>
      <c r="D401" s="3">
        <v>29.15</v>
      </c>
      <c r="E401" s="3">
        <v>28.85</v>
      </c>
      <c r="F401" s="4">
        <v>28.9</v>
      </c>
      <c r="H401" s="13">
        <f t="shared" si="66"/>
        <v>0.349999999999998</v>
      </c>
      <c r="I401" s="13">
        <f t="shared" si="67"/>
        <v>0.478818493576814</v>
      </c>
      <c r="J401" s="13">
        <f t="shared" si="68"/>
        <v>0</v>
      </c>
      <c r="K401" s="13">
        <f t="shared" si="69"/>
        <v>0</v>
      </c>
      <c r="L401" s="13">
        <f t="shared" si="70"/>
        <v>0.194810361060328</v>
      </c>
      <c r="M401" s="13">
        <f t="shared" si="71"/>
        <v>0.0653652231754572</v>
      </c>
      <c r="N401" s="13">
        <f t="shared" si="72"/>
        <v>49.7529921053471</v>
      </c>
      <c r="O401" s="13"/>
      <c r="P401" s="13">
        <f t="shared" si="73"/>
        <v>40.6856384357836</v>
      </c>
      <c r="Q401" s="13">
        <f t="shared" si="74"/>
        <v>13.6513572579817</v>
      </c>
      <c r="R401" s="13">
        <f t="shared" si="75"/>
        <v>63.3781686221884</v>
      </c>
      <c r="S401" s="13">
        <f t="shared" si="76"/>
        <v>67.0610041103951</v>
      </c>
    </row>
    <row r="402" spans="2:19">
      <c r="B402" s="2">
        <v>42804</v>
      </c>
      <c r="C402" s="3">
        <v>29.3</v>
      </c>
      <c r="D402" s="3">
        <v>29.3</v>
      </c>
      <c r="E402" s="3">
        <v>28.85</v>
      </c>
      <c r="F402" s="3">
        <v>29.2</v>
      </c>
      <c r="H402" s="13">
        <f t="shared" si="66"/>
        <v>0.449999999999999</v>
      </c>
      <c r="I402" s="13">
        <f t="shared" si="67"/>
        <v>0.488727608467338</v>
      </c>
      <c r="J402" s="13">
        <f t="shared" si="68"/>
        <v>0</v>
      </c>
      <c r="K402" s="13">
        <f t="shared" si="69"/>
        <v>0.199999999999999</v>
      </c>
      <c r="L402" s="13">
        <f t="shared" si="70"/>
        <v>0.209795773449584</v>
      </c>
      <c r="M402" s="13">
        <f t="shared" si="71"/>
        <v>0.070393317265877</v>
      </c>
      <c r="N402" s="13">
        <f t="shared" si="72"/>
        <v>49.7529921053471</v>
      </c>
      <c r="O402" s="13"/>
      <c r="P402" s="13">
        <f t="shared" si="73"/>
        <v>42.9269330839543</v>
      </c>
      <c r="Q402" s="13">
        <f t="shared" si="74"/>
        <v>14.403384635182</v>
      </c>
      <c r="R402" s="13">
        <f t="shared" si="75"/>
        <v>64.4262591234839</v>
      </c>
      <c r="S402" s="13">
        <f t="shared" si="76"/>
        <v>67.5366046729038</v>
      </c>
    </row>
    <row r="403" spans="2:19">
      <c r="B403" s="2">
        <v>42803</v>
      </c>
      <c r="C403" s="3">
        <v>29.3</v>
      </c>
      <c r="D403" s="3">
        <v>29.3</v>
      </c>
      <c r="E403" s="3">
        <v>29.05</v>
      </c>
      <c r="F403" s="4">
        <v>29.2</v>
      </c>
      <c r="H403" s="13">
        <f t="shared" si="66"/>
        <v>0.25</v>
      </c>
      <c r="I403" s="13">
        <f t="shared" si="67"/>
        <v>0.491706655272518</v>
      </c>
      <c r="J403" s="13">
        <f t="shared" si="68"/>
        <v>0</v>
      </c>
      <c r="K403" s="13">
        <f t="shared" si="69"/>
        <v>0</v>
      </c>
      <c r="L403" s="13">
        <f t="shared" si="70"/>
        <v>0.225933909868783</v>
      </c>
      <c r="M403" s="13">
        <f t="shared" si="71"/>
        <v>0.0604235724401753</v>
      </c>
      <c r="N403" s="13">
        <f t="shared" si="72"/>
        <v>57.7985027993906</v>
      </c>
      <c r="O403" s="13"/>
      <c r="P403" s="13">
        <f t="shared" si="73"/>
        <v>45.9489224817516</v>
      </c>
      <c r="Q403" s="13">
        <f t="shared" si="74"/>
        <v>12.2885406964213</v>
      </c>
      <c r="R403" s="13">
        <f t="shared" si="75"/>
        <v>65.5549719710329</v>
      </c>
      <c r="S403" s="13">
        <f t="shared" si="76"/>
        <v>68.0487898940669</v>
      </c>
    </row>
    <row r="404" spans="2:19">
      <c r="B404" s="2">
        <v>42802</v>
      </c>
      <c r="C404" s="3">
        <v>29.4</v>
      </c>
      <c r="D404" s="3">
        <v>29.4</v>
      </c>
      <c r="E404" s="3">
        <v>29</v>
      </c>
      <c r="F404" s="4">
        <v>29.15</v>
      </c>
      <c r="H404" s="13">
        <f t="shared" si="66"/>
        <v>0.399999999999999</v>
      </c>
      <c r="I404" s="13">
        <f t="shared" si="67"/>
        <v>0.510299474908866</v>
      </c>
      <c r="J404" s="13">
        <f t="shared" si="68"/>
        <v>0.0999999999999979</v>
      </c>
      <c r="K404" s="13">
        <f t="shared" si="69"/>
        <v>0</v>
      </c>
      <c r="L404" s="13">
        <f t="shared" si="70"/>
        <v>0.243313441397151</v>
      </c>
      <c r="M404" s="13">
        <f t="shared" si="71"/>
        <v>0.065071539550958</v>
      </c>
      <c r="N404" s="13">
        <f t="shared" si="72"/>
        <v>57.7985027993906</v>
      </c>
      <c r="O404" s="13"/>
      <c r="P404" s="13">
        <f t="shared" si="73"/>
        <v>47.6805196479193</v>
      </c>
      <c r="Q404" s="13">
        <f t="shared" si="74"/>
        <v>12.7516375678378</v>
      </c>
      <c r="R404" s="13">
        <f t="shared" si="75"/>
        <v>66.1516234457746</v>
      </c>
      <c r="S404" s="13">
        <f t="shared" si="76"/>
        <v>68.3169358862006</v>
      </c>
    </row>
    <row r="405" spans="2:19">
      <c r="B405" s="2">
        <v>42801</v>
      </c>
      <c r="C405" s="3">
        <v>29</v>
      </c>
      <c r="D405" s="3">
        <v>29.3</v>
      </c>
      <c r="E405" s="3">
        <v>28.95</v>
      </c>
      <c r="F405" s="4">
        <v>29.3</v>
      </c>
      <c r="H405" s="13">
        <f t="shared" si="66"/>
        <v>0.400000000000002</v>
      </c>
      <c r="I405" s="13">
        <f t="shared" si="67"/>
        <v>0.518784049901856</v>
      </c>
      <c r="J405" s="13">
        <f t="shared" si="68"/>
        <v>0.350000000000001</v>
      </c>
      <c r="K405" s="13">
        <f t="shared" si="69"/>
        <v>0</v>
      </c>
      <c r="L405" s="13">
        <f t="shared" si="70"/>
        <v>0.254337552273855</v>
      </c>
      <c r="M405" s="13">
        <f t="shared" si="71"/>
        <v>0.0700770425933394</v>
      </c>
      <c r="N405" s="13">
        <f t="shared" si="72"/>
        <v>56.7978483692901</v>
      </c>
      <c r="O405" s="13"/>
      <c r="P405" s="13">
        <f t="shared" si="73"/>
        <v>49.0257077722361</v>
      </c>
      <c r="Q405" s="13">
        <f t="shared" si="74"/>
        <v>13.5079408487205</v>
      </c>
      <c r="R405" s="13">
        <f t="shared" si="75"/>
        <v>66.7941711878041</v>
      </c>
      <c r="S405" s="13">
        <f t="shared" si="76"/>
        <v>68.5056998153466</v>
      </c>
    </row>
    <row r="406" spans="2:19">
      <c r="B406" s="2">
        <v>42800</v>
      </c>
      <c r="C406" s="3">
        <v>28.75</v>
      </c>
      <c r="D406" s="3">
        <v>28.95</v>
      </c>
      <c r="E406" s="3">
        <v>28.75</v>
      </c>
      <c r="F406" s="3">
        <v>28.9</v>
      </c>
      <c r="H406" s="13">
        <f t="shared" si="66"/>
        <v>0.199999999999999</v>
      </c>
      <c r="I406" s="13">
        <f t="shared" si="67"/>
        <v>0.52792128450969</v>
      </c>
      <c r="J406" s="13">
        <f t="shared" si="68"/>
        <v>0</v>
      </c>
      <c r="K406" s="13">
        <f t="shared" si="69"/>
        <v>0.0500000000000007</v>
      </c>
      <c r="L406" s="13">
        <f t="shared" si="70"/>
        <v>0.246978902448767</v>
      </c>
      <c r="M406" s="13">
        <f t="shared" si="71"/>
        <v>0.0754675843312886</v>
      </c>
      <c r="N406" s="13">
        <f t="shared" si="72"/>
        <v>53.1906301198029</v>
      </c>
      <c r="O406" s="13"/>
      <c r="P406" s="13">
        <f t="shared" si="73"/>
        <v>46.7832818444041</v>
      </c>
      <c r="Q406" s="13">
        <f t="shared" si="74"/>
        <v>14.2952342604219</v>
      </c>
      <c r="R406" s="13">
        <f t="shared" si="75"/>
        <v>67.5631190969206</v>
      </c>
      <c r="S406" s="13">
        <f t="shared" si="76"/>
        <v>68.6518485517995</v>
      </c>
    </row>
    <row r="407" spans="2:19">
      <c r="B407" s="2">
        <v>42797</v>
      </c>
      <c r="C407" s="3">
        <v>29</v>
      </c>
      <c r="D407" s="3">
        <v>29</v>
      </c>
      <c r="E407" s="3">
        <v>28.8</v>
      </c>
      <c r="F407" s="4">
        <v>28.9</v>
      </c>
      <c r="H407" s="13">
        <f t="shared" si="66"/>
        <v>0.199999999999999</v>
      </c>
      <c r="I407" s="13">
        <f t="shared" si="67"/>
        <v>0.553145998702744</v>
      </c>
      <c r="J407" s="13">
        <f t="shared" si="68"/>
        <v>0</v>
      </c>
      <c r="K407" s="13">
        <f t="shared" si="69"/>
        <v>0</v>
      </c>
      <c r="L407" s="13">
        <f t="shared" si="70"/>
        <v>0.26597727956021</v>
      </c>
      <c r="M407" s="13">
        <f t="shared" si="71"/>
        <v>0.0774266292798491</v>
      </c>
      <c r="N407" s="13">
        <f t="shared" si="72"/>
        <v>54.9063785899359</v>
      </c>
      <c r="O407" s="13"/>
      <c r="P407" s="13">
        <f t="shared" si="73"/>
        <v>48.0844623632801</v>
      </c>
      <c r="Q407" s="13">
        <f t="shared" si="74"/>
        <v>13.997503274259</v>
      </c>
      <c r="R407" s="13">
        <f t="shared" si="75"/>
        <v>68.6686951720835</v>
      </c>
      <c r="S407" s="13">
        <f t="shared" si="76"/>
        <v>68.9479786621906</v>
      </c>
    </row>
    <row r="408" spans="2:19">
      <c r="B408" s="2">
        <v>42796</v>
      </c>
      <c r="C408" s="3">
        <v>29.1</v>
      </c>
      <c r="D408" s="3">
        <v>29.15</v>
      </c>
      <c r="E408" s="3">
        <v>28.7</v>
      </c>
      <c r="F408" s="4">
        <v>28.8</v>
      </c>
      <c r="H408" s="13">
        <f t="shared" si="66"/>
        <v>0.449999999999999</v>
      </c>
      <c r="I408" s="13">
        <f t="shared" si="67"/>
        <v>0.580311075526032</v>
      </c>
      <c r="J408" s="13">
        <f t="shared" si="68"/>
        <v>0</v>
      </c>
      <c r="K408" s="13">
        <f t="shared" si="69"/>
        <v>0.150000000000002</v>
      </c>
      <c r="L408" s="13">
        <f t="shared" si="70"/>
        <v>0.286437070295611</v>
      </c>
      <c r="M408" s="13">
        <f t="shared" si="71"/>
        <v>0.0833825238398375</v>
      </c>
      <c r="N408" s="13">
        <f t="shared" si="72"/>
        <v>54.9063785899359</v>
      </c>
      <c r="O408" s="13"/>
      <c r="P408" s="13">
        <f t="shared" si="73"/>
        <v>49.3592285889023</v>
      </c>
      <c r="Q408" s="13">
        <f t="shared" si="74"/>
        <v>14.3685908052426</v>
      </c>
      <c r="R408" s="13">
        <f t="shared" si="75"/>
        <v>69.7273349091718</v>
      </c>
      <c r="S408" s="13">
        <f t="shared" si="76"/>
        <v>69.0730923620071</v>
      </c>
    </row>
    <row r="409" spans="2:19">
      <c r="B409" s="2">
        <v>42795</v>
      </c>
      <c r="C409" s="3">
        <v>29.25</v>
      </c>
      <c r="D409" s="3">
        <v>29.4</v>
      </c>
      <c r="E409" s="3">
        <v>28.85</v>
      </c>
      <c r="F409" s="4">
        <v>28.85</v>
      </c>
      <c r="H409" s="13">
        <f t="shared" si="66"/>
        <v>0.549999999999997</v>
      </c>
      <c r="I409" s="13">
        <f t="shared" si="67"/>
        <v>0.59033500441265</v>
      </c>
      <c r="J409" s="13">
        <f t="shared" si="68"/>
        <v>0</v>
      </c>
      <c r="K409" s="13">
        <f t="shared" si="69"/>
        <v>0.349999999999998</v>
      </c>
      <c r="L409" s="13">
        <f t="shared" si="70"/>
        <v>0.308470691087581</v>
      </c>
      <c r="M409" s="13">
        <f t="shared" si="71"/>
        <v>0.078258102596748</v>
      </c>
      <c r="N409" s="13">
        <f t="shared" si="72"/>
        <v>59.5281738133899</v>
      </c>
      <c r="O409" s="13"/>
      <c r="P409" s="13">
        <f t="shared" si="73"/>
        <v>52.2534982309735</v>
      </c>
      <c r="Q409" s="13">
        <f t="shared" si="74"/>
        <v>13.2565580580149</v>
      </c>
      <c r="R409" s="13">
        <f t="shared" si="75"/>
        <v>70.8674084721899</v>
      </c>
      <c r="S409" s="13">
        <f t="shared" si="76"/>
        <v>69.2770977018195</v>
      </c>
    </row>
    <row r="410" spans="2:19">
      <c r="B410" s="2">
        <v>42790</v>
      </c>
      <c r="C410" s="3">
        <v>29.2</v>
      </c>
      <c r="D410" s="3">
        <v>29.4</v>
      </c>
      <c r="E410" s="3">
        <v>29.2</v>
      </c>
      <c r="F410" s="3">
        <v>29.2</v>
      </c>
      <c r="H410" s="13">
        <f t="shared" si="66"/>
        <v>0.199999999999999</v>
      </c>
      <c r="I410" s="13">
        <f t="shared" si="67"/>
        <v>0.593437697059777</v>
      </c>
      <c r="J410" s="13">
        <f t="shared" si="68"/>
        <v>0</v>
      </c>
      <c r="K410" s="13">
        <f t="shared" si="69"/>
        <v>0</v>
      </c>
      <c r="L410" s="13">
        <f t="shared" si="70"/>
        <v>0.332199205786626</v>
      </c>
      <c r="M410" s="13">
        <f t="shared" si="71"/>
        <v>0.0573548797195749</v>
      </c>
      <c r="N410" s="13">
        <f t="shared" si="72"/>
        <v>70.5535729935699</v>
      </c>
      <c r="O410" s="13"/>
      <c r="P410" s="13">
        <f t="shared" si="73"/>
        <v>55.9787838609727</v>
      </c>
      <c r="Q410" s="13">
        <f t="shared" si="74"/>
        <v>9.66485277287627</v>
      </c>
      <c r="R410" s="13">
        <f t="shared" si="75"/>
        <v>71.7396572920976</v>
      </c>
      <c r="S410" s="13">
        <f t="shared" si="76"/>
        <v>69.3291589733332</v>
      </c>
    </row>
    <row r="411" spans="2:19">
      <c r="B411" s="2">
        <v>42789</v>
      </c>
      <c r="C411" s="3">
        <v>29.5</v>
      </c>
      <c r="D411" s="3">
        <v>29.6</v>
      </c>
      <c r="E411" s="3">
        <v>29.2</v>
      </c>
      <c r="F411" s="4">
        <v>29.2</v>
      </c>
      <c r="H411" s="13">
        <f t="shared" si="66"/>
        <v>0.400000000000002</v>
      </c>
      <c r="I411" s="13">
        <f t="shared" si="67"/>
        <v>0.623702135295144</v>
      </c>
      <c r="J411" s="13">
        <f t="shared" si="68"/>
        <v>0</v>
      </c>
      <c r="K411" s="13">
        <f t="shared" si="69"/>
        <v>0.25</v>
      </c>
      <c r="L411" s="13">
        <f t="shared" si="70"/>
        <v>0.357752990847136</v>
      </c>
      <c r="M411" s="13">
        <f t="shared" si="71"/>
        <v>0.0617667935441576</v>
      </c>
      <c r="N411" s="13">
        <f t="shared" si="72"/>
        <v>70.5535729935699</v>
      </c>
      <c r="O411" s="13"/>
      <c r="P411" s="13">
        <f t="shared" si="73"/>
        <v>57.3595905163676</v>
      </c>
      <c r="Q411" s="13">
        <f t="shared" si="74"/>
        <v>9.90325189682551</v>
      </c>
      <c r="R411" s="13">
        <f t="shared" si="75"/>
        <v>71.8308945458305</v>
      </c>
      <c r="S411" s="13">
        <f t="shared" si="76"/>
        <v>68.8456956459025</v>
      </c>
    </row>
    <row r="412" spans="2:19">
      <c r="B412" s="2">
        <v>42788</v>
      </c>
      <c r="C412" s="3">
        <v>29.85</v>
      </c>
      <c r="D412" s="3">
        <v>29.85</v>
      </c>
      <c r="E412" s="3">
        <v>29.45</v>
      </c>
      <c r="F412" s="4">
        <v>29.5</v>
      </c>
      <c r="H412" s="13">
        <f t="shared" si="66"/>
        <v>0.400000000000002</v>
      </c>
      <c r="I412" s="13">
        <f t="shared" si="67"/>
        <v>0.640909991856309</v>
      </c>
      <c r="J412" s="13">
        <f t="shared" si="68"/>
        <v>0</v>
      </c>
      <c r="K412" s="13">
        <f t="shared" si="69"/>
        <v>0</v>
      </c>
      <c r="L412" s="13">
        <f t="shared" si="70"/>
        <v>0.385272451681531</v>
      </c>
      <c r="M412" s="13">
        <f t="shared" si="71"/>
        <v>0.0472873161244774</v>
      </c>
      <c r="N412" s="13">
        <f t="shared" si="72"/>
        <v>78.1360544165612</v>
      </c>
      <c r="O412" s="13"/>
      <c r="P412" s="13">
        <f t="shared" si="73"/>
        <v>60.1133476739287</v>
      </c>
      <c r="Q412" s="13">
        <f t="shared" si="74"/>
        <v>7.37815242784967</v>
      </c>
      <c r="R412" s="13">
        <f t="shared" si="75"/>
        <v>71.9291500498505</v>
      </c>
      <c r="S412" s="13">
        <f t="shared" si="76"/>
        <v>68.3250428317465</v>
      </c>
    </row>
    <row r="413" spans="2:19">
      <c r="B413" s="2">
        <v>42787</v>
      </c>
      <c r="C413" s="3">
        <v>29.8</v>
      </c>
      <c r="D413" s="3">
        <v>30.35</v>
      </c>
      <c r="E413" s="3">
        <v>29.4</v>
      </c>
      <c r="F413" s="4">
        <v>29.55</v>
      </c>
      <c r="H413" s="13">
        <f t="shared" si="66"/>
        <v>1.25</v>
      </c>
      <c r="I413" s="13">
        <f t="shared" si="67"/>
        <v>0.65944152969141</v>
      </c>
      <c r="J413" s="13">
        <f t="shared" si="68"/>
        <v>1.15</v>
      </c>
      <c r="K413" s="13">
        <f t="shared" si="69"/>
        <v>0</v>
      </c>
      <c r="L413" s="13">
        <f t="shared" si="70"/>
        <v>0.414908794118572</v>
      </c>
      <c r="M413" s="13">
        <f t="shared" si="71"/>
        <v>0.0509248019802064</v>
      </c>
      <c r="N413" s="13">
        <f t="shared" si="72"/>
        <v>78.1360544165612</v>
      </c>
      <c r="O413" s="13"/>
      <c r="P413" s="13">
        <f t="shared" si="73"/>
        <v>62.9182081257047</v>
      </c>
      <c r="Q413" s="13">
        <f t="shared" si="74"/>
        <v>7.72241354044491</v>
      </c>
      <c r="R413" s="13">
        <f t="shared" si="75"/>
        <v>71.4516958677959</v>
      </c>
      <c r="S413" s="13">
        <f t="shared" si="76"/>
        <v>67.4874318585161</v>
      </c>
    </row>
    <row r="414" spans="2:19">
      <c r="B414" s="2">
        <v>42786</v>
      </c>
      <c r="C414" s="3">
        <v>28.85</v>
      </c>
      <c r="D414" s="3">
        <v>29.2</v>
      </c>
      <c r="E414" s="3">
        <v>28.8</v>
      </c>
      <c r="F414" s="4">
        <v>29.1</v>
      </c>
      <c r="H414" s="13">
        <f t="shared" si="66"/>
        <v>0.399999999999999</v>
      </c>
      <c r="I414" s="13">
        <f t="shared" si="67"/>
        <v>0.614013955052287</v>
      </c>
      <c r="J414" s="13">
        <f t="shared" si="68"/>
        <v>0.300000000000001</v>
      </c>
      <c r="K414" s="13">
        <f t="shared" si="69"/>
        <v>0</v>
      </c>
      <c r="L414" s="13">
        <f t="shared" si="70"/>
        <v>0.358363316743077</v>
      </c>
      <c r="M414" s="13">
        <f t="shared" si="71"/>
        <v>0.0548420944402223</v>
      </c>
      <c r="N414" s="13">
        <f t="shared" si="72"/>
        <v>73.4552873917258</v>
      </c>
      <c r="O414" s="13"/>
      <c r="P414" s="13">
        <f t="shared" si="73"/>
        <v>58.364034529567</v>
      </c>
      <c r="Q414" s="13">
        <f t="shared" si="74"/>
        <v>8.93173420391596</v>
      </c>
      <c r="R414" s="13">
        <f t="shared" si="75"/>
        <v>70.9375144409678</v>
      </c>
      <c r="S414" s="13">
        <f t="shared" si="76"/>
        <v>66.5853892719602</v>
      </c>
    </row>
    <row r="415" spans="2:19">
      <c r="B415" s="2">
        <v>42784</v>
      </c>
      <c r="C415" s="3">
        <v>28.8</v>
      </c>
      <c r="D415" s="3">
        <v>28.9</v>
      </c>
      <c r="E415" s="3">
        <v>28.6</v>
      </c>
      <c r="F415" s="3">
        <v>28.8</v>
      </c>
      <c r="H415" s="13">
        <f t="shared" si="66"/>
        <v>0.299999999999997</v>
      </c>
      <c r="I415" s="13">
        <f t="shared" si="67"/>
        <v>0.630476566979386</v>
      </c>
      <c r="J415" s="13">
        <f t="shared" si="68"/>
        <v>0</v>
      </c>
      <c r="K415" s="13">
        <f t="shared" si="69"/>
        <v>0</v>
      </c>
      <c r="L415" s="13">
        <f t="shared" si="70"/>
        <v>0.362852802646391</v>
      </c>
      <c r="M415" s="13">
        <f t="shared" si="71"/>
        <v>0.0590607170894702</v>
      </c>
      <c r="N415" s="13">
        <f t="shared" si="72"/>
        <v>72.0034014902176</v>
      </c>
      <c r="O415" s="13"/>
      <c r="P415" s="13">
        <f t="shared" si="73"/>
        <v>57.5521473200532</v>
      </c>
      <c r="Q415" s="13">
        <f t="shared" si="74"/>
        <v>9.36763080227234</v>
      </c>
      <c r="R415" s="13">
        <f t="shared" si="75"/>
        <v>70.7438395986018</v>
      </c>
      <c r="S415" s="13">
        <f t="shared" si="76"/>
        <v>65.6426842548057</v>
      </c>
    </row>
    <row r="416" spans="2:19">
      <c r="B416" s="2">
        <v>42783</v>
      </c>
      <c r="C416" s="3">
        <v>28.9</v>
      </c>
      <c r="D416" s="3">
        <v>28.95</v>
      </c>
      <c r="E416" s="3">
        <v>28.6</v>
      </c>
      <c r="F416" s="4">
        <v>28.8</v>
      </c>
      <c r="H416" s="13">
        <f t="shared" si="66"/>
        <v>0.349999999999998</v>
      </c>
      <c r="I416" s="13">
        <f t="shared" si="67"/>
        <v>0.655897841362416</v>
      </c>
      <c r="J416" s="13">
        <f t="shared" si="68"/>
        <v>0.149999999999999</v>
      </c>
      <c r="K416" s="13">
        <f t="shared" si="69"/>
        <v>0</v>
      </c>
      <c r="L416" s="13">
        <f t="shared" si="70"/>
        <v>0.390764556696113</v>
      </c>
      <c r="M416" s="13">
        <f t="shared" si="71"/>
        <v>0.0636038491732756</v>
      </c>
      <c r="N416" s="13">
        <f t="shared" si="72"/>
        <v>72.0034014902176</v>
      </c>
      <c r="O416" s="13"/>
      <c r="P416" s="13">
        <f t="shared" si="73"/>
        <v>59.5770457003526</v>
      </c>
      <c r="Q416" s="13">
        <f t="shared" si="74"/>
        <v>9.6972188597479</v>
      </c>
      <c r="R416" s="13">
        <f t="shared" si="75"/>
        <v>70.6469502223236</v>
      </c>
      <c r="S416" s="13">
        <f t="shared" si="76"/>
        <v>64.5367741578545</v>
      </c>
    </row>
    <row r="417" spans="2:19">
      <c r="B417" s="2">
        <v>42782</v>
      </c>
      <c r="C417" s="3">
        <v>28.8</v>
      </c>
      <c r="D417" s="3">
        <v>28.8</v>
      </c>
      <c r="E417" s="3">
        <v>28.65</v>
      </c>
      <c r="F417" s="4">
        <v>28.7</v>
      </c>
      <c r="H417" s="13">
        <f t="shared" si="66"/>
        <v>0.150000000000002</v>
      </c>
      <c r="I417" s="13">
        <f t="shared" si="67"/>
        <v>0.679428444544141</v>
      </c>
      <c r="J417" s="13">
        <f t="shared" si="68"/>
        <v>0</v>
      </c>
      <c r="K417" s="13">
        <f t="shared" si="69"/>
        <v>0.100000000000001</v>
      </c>
      <c r="L417" s="13">
        <f t="shared" si="70"/>
        <v>0.409284907211199</v>
      </c>
      <c r="M417" s="13">
        <f t="shared" si="71"/>
        <v>0.0684964529558352</v>
      </c>
      <c r="N417" s="13">
        <f t="shared" si="72"/>
        <v>71.3272811932685</v>
      </c>
      <c r="O417" s="13"/>
      <c r="P417" s="13">
        <f t="shared" si="73"/>
        <v>60.2395896871533</v>
      </c>
      <c r="Q417" s="13">
        <f t="shared" si="74"/>
        <v>10.0814815019693</v>
      </c>
      <c r="R417" s="13">
        <f t="shared" si="75"/>
        <v>70.542607817101</v>
      </c>
      <c r="S417" s="13">
        <f t="shared" si="76"/>
        <v>63.2898126914177</v>
      </c>
    </row>
    <row r="418" spans="2:19">
      <c r="B418" s="2">
        <v>42781</v>
      </c>
      <c r="C418" s="3">
        <v>29.05</v>
      </c>
      <c r="D418" s="3">
        <v>29.05</v>
      </c>
      <c r="E418" s="3">
        <v>28.75</v>
      </c>
      <c r="F418" s="4">
        <v>28.8</v>
      </c>
      <c r="H418" s="13">
        <f t="shared" si="66"/>
        <v>0.300000000000001</v>
      </c>
      <c r="I418" s="13">
        <f t="shared" si="67"/>
        <v>0.720153709509075</v>
      </c>
      <c r="J418" s="13">
        <f t="shared" si="68"/>
        <v>0</v>
      </c>
      <c r="K418" s="13">
        <f t="shared" si="69"/>
        <v>0.100000000000001</v>
      </c>
      <c r="L418" s="13">
        <f t="shared" si="70"/>
        <v>0.44076836161206</v>
      </c>
      <c r="M418" s="13">
        <f t="shared" si="71"/>
        <v>0.066073103183207</v>
      </c>
      <c r="N418" s="13">
        <f t="shared" si="72"/>
        <v>73.9275068152143</v>
      </c>
      <c r="O418" s="13"/>
      <c r="P418" s="13">
        <f t="shared" si="73"/>
        <v>61.204761676855</v>
      </c>
      <c r="Q418" s="13">
        <f t="shared" si="74"/>
        <v>9.17486118737745</v>
      </c>
      <c r="R418" s="13">
        <f t="shared" si="75"/>
        <v>70.4822483266266</v>
      </c>
      <c r="S418" s="13">
        <f t="shared" si="76"/>
        <v>61.9466487307605</v>
      </c>
    </row>
    <row r="419" spans="2:19">
      <c r="B419" s="2">
        <v>42780</v>
      </c>
      <c r="C419" s="3">
        <v>29.2</v>
      </c>
      <c r="D419" s="3">
        <v>29.2</v>
      </c>
      <c r="E419" s="3">
        <v>28.85</v>
      </c>
      <c r="F419" s="4">
        <v>29</v>
      </c>
      <c r="H419" s="13">
        <f t="shared" si="66"/>
        <v>0.349999999999998</v>
      </c>
      <c r="I419" s="13">
        <f t="shared" si="67"/>
        <v>0.752473225625157</v>
      </c>
      <c r="J419" s="13">
        <f t="shared" si="68"/>
        <v>0</v>
      </c>
      <c r="K419" s="13">
        <f t="shared" si="69"/>
        <v>0</v>
      </c>
      <c r="L419" s="13">
        <f t="shared" si="70"/>
        <v>0.474673620197603</v>
      </c>
      <c r="M419" s="13">
        <f t="shared" si="71"/>
        <v>0.0634633418896075</v>
      </c>
      <c r="N419" s="13">
        <f t="shared" si="72"/>
        <v>76.4136841136281</v>
      </c>
      <c r="O419" s="13"/>
      <c r="P419" s="13">
        <f t="shared" si="73"/>
        <v>63.081795342717</v>
      </c>
      <c r="Q419" s="13">
        <f t="shared" si="74"/>
        <v>8.43396678159305</v>
      </c>
      <c r="R419" s="13">
        <f t="shared" si="75"/>
        <v>70.2172284428891</v>
      </c>
      <c r="S419" s="13">
        <f t="shared" si="76"/>
        <v>60.2755826609859</v>
      </c>
    </row>
    <row r="420" spans="2:19">
      <c r="B420" s="2">
        <v>42779</v>
      </c>
      <c r="C420" s="3">
        <v>29.35</v>
      </c>
      <c r="D420" s="3">
        <v>29.35</v>
      </c>
      <c r="E420" s="3">
        <v>28.85</v>
      </c>
      <c r="F420" s="4">
        <v>29.1</v>
      </c>
      <c r="H420" s="13">
        <f t="shared" si="66"/>
        <v>0.5</v>
      </c>
      <c r="I420" s="13">
        <f t="shared" si="67"/>
        <v>0.7834327045194</v>
      </c>
      <c r="J420" s="13">
        <f t="shared" si="68"/>
        <v>0</v>
      </c>
      <c r="K420" s="13">
        <f t="shared" si="69"/>
        <v>0.149999999999999</v>
      </c>
      <c r="L420" s="13">
        <f t="shared" si="70"/>
        <v>0.511186975597419</v>
      </c>
      <c r="M420" s="13">
        <f t="shared" si="71"/>
        <v>0.0683451374195773</v>
      </c>
      <c r="N420" s="13">
        <f t="shared" si="72"/>
        <v>76.4136841136281</v>
      </c>
      <c r="O420" s="13"/>
      <c r="P420" s="13">
        <f t="shared" si="73"/>
        <v>65.2496344163993</v>
      </c>
      <c r="Q420" s="13">
        <f t="shared" si="74"/>
        <v>8.72380448573484</v>
      </c>
      <c r="R420" s="13">
        <f t="shared" si="75"/>
        <v>69.7405780066784</v>
      </c>
      <c r="S420" s="13">
        <f t="shared" si="76"/>
        <v>58.3894823661624</v>
      </c>
    </row>
    <row r="421" spans="2:19">
      <c r="B421" s="2">
        <v>42776</v>
      </c>
      <c r="C421" s="3">
        <v>29.55</v>
      </c>
      <c r="D421" s="3">
        <v>29.7</v>
      </c>
      <c r="E421" s="3">
        <v>29</v>
      </c>
      <c r="F421" s="4">
        <v>29</v>
      </c>
      <c r="H421" s="13">
        <f t="shared" si="66"/>
        <v>0.800000000000001</v>
      </c>
      <c r="I421" s="13">
        <f t="shared" si="67"/>
        <v>0.805235220251662</v>
      </c>
      <c r="J421" s="13">
        <f t="shared" si="68"/>
        <v>0.699999999999999</v>
      </c>
      <c r="K421" s="13">
        <f t="shared" si="69"/>
        <v>0</v>
      </c>
      <c r="L421" s="13">
        <f t="shared" si="70"/>
        <v>0.550509050643374</v>
      </c>
      <c r="M421" s="13">
        <f t="shared" si="71"/>
        <v>0.0620639941441602</v>
      </c>
      <c r="N421" s="13">
        <f t="shared" si="72"/>
        <v>79.7366225392152</v>
      </c>
      <c r="O421" s="13"/>
      <c r="P421" s="13">
        <f t="shared" si="73"/>
        <v>68.3662409191841</v>
      </c>
      <c r="Q421" s="13">
        <f t="shared" si="74"/>
        <v>7.70756079506349</v>
      </c>
      <c r="R421" s="13">
        <f t="shared" si="75"/>
        <v>69.2272621522976</v>
      </c>
      <c r="S421" s="13">
        <f t="shared" si="76"/>
        <v>56.3128042692516</v>
      </c>
    </row>
    <row r="422" spans="2:19">
      <c r="B422" s="2">
        <v>42775</v>
      </c>
      <c r="C422" s="3">
        <v>28.75</v>
      </c>
      <c r="D422" s="3">
        <v>29</v>
      </c>
      <c r="E422" s="3">
        <v>28.65</v>
      </c>
      <c r="F422" s="4">
        <v>28.9</v>
      </c>
      <c r="H422" s="13">
        <f t="shared" si="66"/>
        <v>0.350000000000001</v>
      </c>
      <c r="I422" s="13">
        <f t="shared" si="67"/>
        <v>0.80563792950179</v>
      </c>
      <c r="J422" s="13">
        <f t="shared" si="68"/>
        <v>0.100000000000001</v>
      </c>
      <c r="K422" s="13">
        <f t="shared" si="69"/>
        <v>0</v>
      </c>
      <c r="L422" s="13">
        <f t="shared" si="70"/>
        <v>0.539009746846711</v>
      </c>
      <c r="M422" s="13">
        <f t="shared" si="71"/>
        <v>0.0668381475398649</v>
      </c>
      <c r="N422" s="13">
        <f t="shared" si="72"/>
        <v>77.935667298955</v>
      </c>
      <c r="O422" s="13"/>
      <c r="P422" s="13">
        <f t="shared" si="73"/>
        <v>66.9047132847924</v>
      </c>
      <c r="Q422" s="13">
        <f t="shared" si="74"/>
        <v>8.29630099233261</v>
      </c>
      <c r="R422" s="13">
        <f t="shared" si="75"/>
        <v>68.4188498148424</v>
      </c>
      <c r="S422" s="13">
        <f t="shared" si="76"/>
        <v>53.9272646379017</v>
      </c>
    </row>
    <row r="423" spans="2:19">
      <c r="B423" s="2">
        <v>42774</v>
      </c>
      <c r="C423" s="3">
        <v>28.9</v>
      </c>
      <c r="D423" s="3">
        <v>28.9</v>
      </c>
      <c r="E423" s="3">
        <v>28.6</v>
      </c>
      <c r="F423" s="4">
        <v>28.7</v>
      </c>
      <c r="H423" s="13">
        <f t="shared" si="66"/>
        <v>0.299999999999997</v>
      </c>
      <c r="I423" s="13">
        <f t="shared" si="67"/>
        <v>0.840687001001927</v>
      </c>
      <c r="J423" s="13">
        <f t="shared" si="68"/>
        <v>0</v>
      </c>
      <c r="K423" s="13">
        <f t="shared" si="69"/>
        <v>0.149999999999999</v>
      </c>
      <c r="L423" s="13">
        <f t="shared" si="70"/>
        <v>0.572779727373381</v>
      </c>
      <c r="M423" s="13">
        <f t="shared" si="71"/>
        <v>0.0719795435044699</v>
      </c>
      <c r="N423" s="13">
        <f t="shared" si="72"/>
        <v>77.6724285308938</v>
      </c>
      <c r="O423" s="13"/>
      <c r="P423" s="13">
        <f t="shared" si="73"/>
        <v>68.1323401802031</v>
      </c>
      <c r="Q423" s="13">
        <f t="shared" si="74"/>
        <v>8.56199077881363</v>
      </c>
      <c r="R423" s="13">
        <f t="shared" si="75"/>
        <v>67.6867869314491</v>
      </c>
      <c r="S423" s="13">
        <f t="shared" si="76"/>
        <v>51.4295834517989</v>
      </c>
    </row>
    <row r="424" spans="2:19">
      <c r="B424" s="2">
        <v>42773</v>
      </c>
      <c r="C424" s="3">
        <v>29.05</v>
      </c>
      <c r="D424" s="3">
        <v>29.1</v>
      </c>
      <c r="E424" s="3">
        <v>28.75</v>
      </c>
      <c r="F424" s="4">
        <v>28.75</v>
      </c>
      <c r="H424" s="13">
        <f t="shared" si="66"/>
        <v>0.350000000000001</v>
      </c>
      <c r="I424" s="13">
        <f t="shared" si="67"/>
        <v>0.882278308771306</v>
      </c>
      <c r="J424" s="13">
        <f t="shared" si="68"/>
        <v>0</v>
      </c>
      <c r="K424" s="13">
        <f t="shared" si="69"/>
        <v>0</v>
      </c>
      <c r="L424" s="13">
        <f t="shared" si="70"/>
        <v>0.616839706402102</v>
      </c>
      <c r="M424" s="13">
        <f t="shared" si="71"/>
        <v>0.0659779699278907</v>
      </c>
      <c r="N424" s="13">
        <f t="shared" si="72"/>
        <v>80.6747914662933</v>
      </c>
      <c r="O424" s="13"/>
      <c r="P424" s="13">
        <f t="shared" si="73"/>
        <v>69.914413657198</v>
      </c>
      <c r="Q424" s="13">
        <f t="shared" si="74"/>
        <v>7.47813578458867</v>
      </c>
      <c r="R424" s="13">
        <f t="shared" si="75"/>
        <v>66.9186606545688</v>
      </c>
      <c r="S424" s="13">
        <f t="shared" si="76"/>
        <v>48.7539076668482</v>
      </c>
    </row>
    <row r="425" spans="2:19">
      <c r="B425" s="2">
        <v>42772</v>
      </c>
      <c r="C425" s="3">
        <v>28.9</v>
      </c>
      <c r="D425" s="3">
        <v>29.15</v>
      </c>
      <c r="E425" s="3">
        <v>28.7</v>
      </c>
      <c r="F425" s="4">
        <v>29.05</v>
      </c>
      <c r="H425" s="13">
        <f t="shared" si="66"/>
        <v>0.449999999999999</v>
      </c>
      <c r="I425" s="13">
        <f t="shared" si="67"/>
        <v>0.923222794061407</v>
      </c>
      <c r="J425" s="13">
        <f t="shared" si="68"/>
        <v>0.199999999999999</v>
      </c>
      <c r="K425" s="13">
        <f t="shared" si="69"/>
        <v>0</v>
      </c>
      <c r="L425" s="13">
        <f t="shared" si="70"/>
        <v>0.664288914586879</v>
      </c>
      <c r="M425" s="13">
        <f t="shared" si="71"/>
        <v>0.0710531983838823</v>
      </c>
      <c r="N425" s="13">
        <f t="shared" si="72"/>
        <v>80.6747914662933</v>
      </c>
      <c r="O425" s="13"/>
      <c r="P425" s="13">
        <f t="shared" si="73"/>
        <v>71.9532618626718</v>
      </c>
      <c r="Q425" s="13">
        <f t="shared" si="74"/>
        <v>7.69621361614219</v>
      </c>
      <c r="R425" s="13">
        <f t="shared" si="75"/>
        <v>65.8604967459746</v>
      </c>
      <c r="S425" s="13">
        <f t="shared" si="76"/>
        <v>45.7569351701551</v>
      </c>
    </row>
    <row r="426" spans="2:19">
      <c r="B426" s="2">
        <v>42769</v>
      </c>
      <c r="C426" s="3">
        <v>28.5</v>
      </c>
      <c r="D426" s="3">
        <v>28.95</v>
      </c>
      <c r="E426" s="3">
        <v>28.5</v>
      </c>
      <c r="F426" s="4">
        <v>28.7</v>
      </c>
      <c r="H426" s="13">
        <f t="shared" si="66"/>
        <v>0.449999999999999</v>
      </c>
      <c r="I426" s="13">
        <f t="shared" si="67"/>
        <v>0.959624547450746</v>
      </c>
      <c r="J426" s="13">
        <f t="shared" si="68"/>
        <v>0</v>
      </c>
      <c r="K426" s="13">
        <f t="shared" si="69"/>
        <v>0</v>
      </c>
      <c r="L426" s="13">
        <f t="shared" si="70"/>
        <v>0.700003446478178</v>
      </c>
      <c r="M426" s="13">
        <f t="shared" si="71"/>
        <v>0.0765188290287964</v>
      </c>
      <c r="N426" s="13">
        <f t="shared" si="72"/>
        <v>80.2919165509222</v>
      </c>
      <c r="O426" s="13"/>
      <c r="P426" s="13">
        <f t="shared" si="73"/>
        <v>72.9455544189387</v>
      </c>
      <c r="Q426" s="13">
        <f t="shared" si="74"/>
        <v>7.97382989337544</v>
      </c>
      <c r="R426" s="13">
        <f t="shared" si="75"/>
        <v>64.7209356136424</v>
      </c>
      <c r="S426" s="13">
        <f t="shared" si="76"/>
        <v>42.3276689730019</v>
      </c>
    </row>
    <row r="427" spans="2:19">
      <c r="B427" s="2">
        <v>42768</v>
      </c>
      <c r="C427" s="3">
        <v>29</v>
      </c>
      <c r="D427" s="3">
        <v>29</v>
      </c>
      <c r="E427" s="3">
        <v>28.5</v>
      </c>
      <c r="F427" s="4">
        <v>28.5</v>
      </c>
      <c r="H427" s="13">
        <f t="shared" si="66"/>
        <v>0.5</v>
      </c>
      <c r="I427" s="13">
        <f t="shared" si="67"/>
        <v>0.998826435716188</v>
      </c>
      <c r="J427" s="13">
        <f t="shared" si="68"/>
        <v>0</v>
      </c>
      <c r="K427" s="13">
        <f t="shared" si="69"/>
        <v>0.25</v>
      </c>
      <c r="L427" s="13">
        <f t="shared" si="70"/>
        <v>0.753849865438037</v>
      </c>
      <c r="M427" s="13">
        <f t="shared" si="71"/>
        <v>0.0824048928002422</v>
      </c>
      <c r="N427" s="13">
        <f t="shared" si="72"/>
        <v>80.2919165509221</v>
      </c>
      <c r="O427" s="13"/>
      <c r="P427" s="13">
        <f t="shared" si="73"/>
        <v>75.4735596177433</v>
      </c>
      <c r="Q427" s="13">
        <f t="shared" si="74"/>
        <v>8.25017138649875</v>
      </c>
      <c r="R427" s="13">
        <f t="shared" si="75"/>
        <v>63.5231678492362</v>
      </c>
      <c r="S427" s="13">
        <f t="shared" si="76"/>
        <v>38.6493390266589</v>
      </c>
    </row>
    <row r="428" spans="2:19">
      <c r="B428" s="2">
        <v>42759</v>
      </c>
      <c r="C428" s="3">
        <v>29.3</v>
      </c>
      <c r="D428" s="3">
        <v>29.3</v>
      </c>
      <c r="E428" s="3">
        <v>28.75</v>
      </c>
      <c r="F428" s="4">
        <v>28.75</v>
      </c>
      <c r="H428" s="13">
        <f t="shared" si="66"/>
        <v>0.550000000000001</v>
      </c>
      <c r="I428" s="13">
        <f t="shared" si="67"/>
        <v>1.03719770000205</v>
      </c>
      <c r="J428" s="13">
        <f t="shared" si="68"/>
        <v>0</v>
      </c>
      <c r="K428" s="13">
        <f t="shared" si="69"/>
        <v>0.25</v>
      </c>
      <c r="L428" s="13">
        <f t="shared" si="70"/>
        <v>0.811838316625579</v>
      </c>
      <c r="M428" s="13">
        <f t="shared" si="71"/>
        <v>0.069512961477184</v>
      </c>
      <c r="N428" s="13">
        <f t="shared" si="72"/>
        <v>84.2258215982121</v>
      </c>
      <c r="O428" s="13"/>
      <c r="P428" s="13">
        <f t="shared" si="73"/>
        <v>78.2722827696181</v>
      </c>
      <c r="Q428" s="13">
        <f t="shared" si="74"/>
        <v>6.70199726407479</v>
      </c>
      <c r="R428" s="13">
        <f t="shared" si="75"/>
        <v>62.2332641029527</v>
      </c>
      <c r="S428" s="13">
        <f t="shared" si="76"/>
        <v>34.6880606229049</v>
      </c>
    </row>
    <row r="429" spans="2:19">
      <c r="B429" s="2">
        <v>42758</v>
      </c>
      <c r="C429" s="3">
        <v>29.4</v>
      </c>
      <c r="D429" s="3">
        <v>29.4</v>
      </c>
      <c r="E429" s="3">
        <v>29</v>
      </c>
      <c r="F429" s="4">
        <v>29.05</v>
      </c>
      <c r="H429" s="13">
        <f t="shared" si="66"/>
        <v>0.399999999999999</v>
      </c>
      <c r="I429" s="13">
        <f t="shared" si="67"/>
        <v>1.07467444615605</v>
      </c>
      <c r="J429" s="13">
        <f t="shared" si="68"/>
        <v>0</v>
      </c>
      <c r="K429" s="13">
        <f t="shared" si="69"/>
        <v>0.100000000000001</v>
      </c>
      <c r="L429" s="13">
        <f t="shared" si="70"/>
        <v>0.874287417904469</v>
      </c>
      <c r="M429" s="13">
        <f t="shared" si="71"/>
        <v>0.055629343129275</v>
      </c>
      <c r="N429" s="13">
        <f t="shared" si="72"/>
        <v>88.0356295401247</v>
      </c>
      <c r="O429" s="13"/>
      <c r="P429" s="13">
        <f t="shared" si="73"/>
        <v>81.3536993488273</v>
      </c>
      <c r="Q429" s="13">
        <f t="shared" si="74"/>
        <v>5.17639023876047</v>
      </c>
      <c r="R429" s="13">
        <f t="shared" si="75"/>
        <v>60.5415289110097</v>
      </c>
      <c r="S429" s="13">
        <f t="shared" si="76"/>
        <v>30.2707644555048</v>
      </c>
    </row>
    <row r="430" spans="2:19">
      <c r="B430" s="2">
        <v>42755</v>
      </c>
      <c r="C430" s="3">
        <v>29.2</v>
      </c>
      <c r="D430" s="3">
        <v>29.3</v>
      </c>
      <c r="E430" s="3">
        <v>29.1</v>
      </c>
      <c r="F430" s="3">
        <v>29.15</v>
      </c>
      <c r="H430" s="13">
        <f t="shared" si="66"/>
        <v>0.199999999999999</v>
      </c>
      <c r="I430" s="13">
        <f t="shared" si="67"/>
        <v>1.12657248047575</v>
      </c>
      <c r="J430" s="13">
        <f t="shared" si="68"/>
        <v>0</v>
      </c>
      <c r="K430" s="13">
        <f t="shared" si="69"/>
        <v>0.0499999999999972</v>
      </c>
      <c r="L430" s="13">
        <f t="shared" si="70"/>
        <v>0.941540296204813</v>
      </c>
      <c r="M430" s="13">
        <f t="shared" si="71"/>
        <v>0.0522162156776807</v>
      </c>
      <c r="N430" s="13">
        <f t="shared" si="72"/>
        <v>89.4911449528484</v>
      </c>
      <c r="O430" s="13"/>
      <c r="P430" s="13">
        <f t="shared" si="73"/>
        <v>83.5756520350296</v>
      </c>
      <c r="Q430" s="13">
        <f t="shared" si="74"/>
        <v>4.63496282597192</v>
      </c>
      <c r="R430" s="13">
        <f t="shared" si="75"/>
        <v>58.4265980933854</v>
      </c>
      <c r="S430" s="13">
        <f t="shared" si="76"/>
        <v>29.2132990466927</v>
      </c>
    </row>
    <row r="431" spans="2:19">
      <c r="B431" s="2">
        <v>42754</v>
      </c>
      <c r="C431" s="3">
        <v>29.55</v>
      </c>
      <c r="D431" s="3">
        <v>29.55</v>
      </c>
      <c r="E431" s="3">
        <v>29.15</v>
      </c>
      <c r="F431" s="4">
        <v>29.15</v>
      </c>
      <c r="H431" s="13">
        <f t="shared" si="66"/>
        <v>0.400000000000002</v>
      </c>
      <c r="I431" s="13">
        <f t="shared" si="67"/>
        <v>1.19784728666619</v>
      </c>
      <c r="J431" s="13">
        <f t="shared" si="68"/>
        <v>0</v>
      </c>
      <c r="K431" s="13">
        <f t="shared" si="69"/>
        <v>0.25</v>
      </c>
      <c r="L431" s="13">
        <f t="shared" si="70"/>
        <v>1.01396647283595</v>
      </c>
      <c r="M431" s="13">
        <f t="shared" si="71"/>
        <v>0.0523866938067333</v>
      </c>
      <c r="N431" s="13">
        <f t="shared" si="72"/>
        <v>90.1746071666542</v>
      </c>
      <c r="O431" s="13"/>
      <c r="P431" s="13">
        <f t="shared" si="73"/>
        <v>84.6490603704576</v>
      </c>
      <c r="Q431" s="13">
        <f t="shared" si="74"/>
        <v>4.37340338704896</v>
      </c>
      <c r="R431" s="13">
        <f t="shared" si="75"/>
        <v>56.0370175657344</v>
      </c>
      <c r="S431" s="13">
        <f t="shared" si="76"/>
        <v>28.0185087828672</v>
      </c>
    </row>
    <row r="432" spans="2:19">
      <c r="B432" s="2">
        <v>42753</v>
      </c>
      <c r="C432" s="3">
        <v>29.4</v>
      </c>
      <c r="D432" s="3">
        <v>29.95</v>
      </c>
      <c r="E432" s="3">
        <v>29.4</v>
      </c>
      <c r="F432" s="4">
        <v>29.55</v>
      </c>
      <c r="H432" s="13">
        <f t="shared" si="66"/>
        <v>0.75</v>
      </c>
      <c r="I432" s="13">
        <f t="shared" si="67"/>
        <v>1.25922015487128</v>
      </c>
      <c r="J432" s="13">
        <f t="shared" si="68"/>
        <v>0.550000000000001</v>
      </c>
      <c r="K432" s="13">
        <f t="shared" si="69"/>
        <v>0</v>
      </c>
      <c r="L432" s="13">
        <f t="shared" si="70"/>
        <v>1.09196389382333</v>
      </c>
      <c r="M432" s="13">
        <f t="shared" si="71"/>
        <v>0.0371856702534051</v>
      </c>
      <c r="N432" s="13">
        <f t="shared" si="72"/>
        <v>93.4135084604473</v>
      </c>
      <c r="O432" s="13"/>
      <c r="P432" s="13">
        <f t="shared" si="73"/>
        <v>86.7174726833176</v>
      </c>
      <c r="Q432" s="13">
        <f t="shared" si="74"/>
        <v>2.95307139975108</v>
      </c>
      <c r="R432" s="13">
        <f t="shared" si="75"/>
        <v>53.4110491348945</v>
      </c>
      <c r="S432" s="13">
        <f t="shared" si="76"/>
        <v>26.7055245674472</v>
      </c>
    </row>
    <row r="433" spans="2:19">
      <c r="B433" s="2">
        <v>42752</v>
      </c>
      <c r="C433" s="3">
        <v>29.25</v>
      </c>
      <c r="D433" s="3">
        <v>29.4</v>
      </c>
      <c r="E433" s="3">
        <v>29.1</v>
      </c>
      <c r="F433" s="4">
        <v>29.2</v>
      </c>
      <c r="H433" s="13">
        <f t="shared" si="66"/>
        <v>0.299999999999997</v>
      </c>
      <c r="I433" s="13">
        <f t="shared" si="67"/>
        <v>1.29839093601523</v>
      </c>
      <c r="J433" s="13">
        <f t="shared" si="68"/>
        <v>0</v>
      </c>
      <c r="K433" s="13">
        <f t="shared" si="69"/>
        <v>0.0999999999999979</v>
      </c>
      <c r="L433" s="13">
        <f t="shared" si="70"/>
        <v>1.13365342411744</v>
      </c>
      <c r="M433" s="13">
        <f t="shared" si="71"/>
        <v>0.0400461064267439</v>
      </c>
      <c r="N433" s="13">
        <f t="shared" si="72"/>
        <v>93.1760888737552</v>
      </c>
      <c r="O433" s="13"/>
      <c r="P433" s="13">
        <f t="shared" si="73"/>
        <v>87.3121794578009</v>
      </c>
      <c r="Q433" s="13">
        <f t="shared" si="74"/>
        <v>3.08428727557555</v>
      </c>
      <c r="R433" s="13">
        <f t="shared" si="75"/>
        <v>50.3339368790827</v>
      </c>
      <c r="S433" s="13">
        <f t="shared" si="76"/>
        <v>25.1669684395414</v>
      </c>
    </row>
    <row r="434" spans="2:19">
      <c r="B434" s="2">
        <v>42751</v>
      </c>
      <c r="C434" s="3">
        <v>29.6</v>
      </c>
      <c r="D434" s="3">
        <v>29.6</v>
      </c>
      <c r="E434" s="3">
        <v>29.2</v>
      </c>
      <c r="F434" s="4">
        <v>29.25</v>
      </c>
      <c r="H434" s="13">
        <f t="shared" si="66"/>
        <v>0.400000000000002</v>
      </c>
      <c r="I434" s="13">
        <f t="shared" si="67"/>
        <v>1.37519023878563</v>
      </c>
      <c r="J434" s="13">
        <f t="shared" si="68"/>
        <v>0</v>
      </c>
      <c r="K434" s="13">
        <f t="shared" si="69"/>
        <v>0.0500000000000007</v>
      </c>
      <c r="L434" s="13">
        <f t="shared" si="70"/>
        <v>1.22085753366493</v>
      </c>
      <c r="M434" s="13">
        <f t="shared" si="71"/>
        <v>0.0354342684595705</v>
      </c>
      <c r="N434" s="13">
        <f t="shared" si="72"/>
        <v>94.358911138376</v>
      </c>
      <c r="O434" s="13"/>
      <c r="P434" s="13">
        <f t="shared" si="73"/>
        <v>88.7773559782549</v>
      </c>
      <c r="Q434" s="13">
        <f t="shared" si="74"/>
        <v>2.57668120818404</v>
      </c>
      <c r="R434" s="13">
        <f t="shared" si="75"/>
        <v>47.0383867256464</v>
      </c>
      <c r="S434" s="13">
        <f t="shared" si="76"/>
        <v>23.5191933628232</v>
      </c>
    </row>
    <row r="435" spans="2:19">
      <c r="B435" s="2">
        <v>42748</v>
      </c>
      <c r="C435" s="3">
        <v>29.7</v>
      </c>
      <c r="D435" s="3">
        <v>29.9</v>
      </c>
      <c r="E435" s="3">
        <v>29.25</v>
      </c>
      <c r="F435" s="4">
        <v>29.35</v>
      </c>
      <c r="H435" s="13">
        <f t="shared" si="66"/>
        <v>0.649999999999999</v>
      </c>
      <c r="I435" s="13">
        <f t="shared" si="67"/>
        <v>1.45020487253837</v>
      </c>
      <c r="J435" s="13">
        <f t="shared" si="68"/>
        <v>0.199999999999999</v>
      </c>
      <c r="K435" s="13">
        <f t="shared" si="69"/>
        <v>0</v>
      </c>
      <c r="L435" s="13">
        <f t="shared" si="70"/>
        <v>1.31476965163916</v>
      </c>
      <c r="M435" s="13">
        <f t="shared" si="71"/>
        <v>0.0343138275718451</v>
      </c>
      <c r="N435" s="13">
        <f t="shared" si="72"/>
        <v>94.9130164143863</v>
      </c>
      <c r="O435" s="13"/>
      <c r="P435" s="13">
        <f t="shared" si="73"/>
        <v>90.6609594641512</v>
      </c>
      <c r="Q435" s="13">
        <f t="shared" si="74"/>
        <v>2.36613655226408</v>
      </c>
      <c r="R435" s="13">
        <f t="shared" si="75"/>
        <v>43.3983463862056</v>
      </c>
      <c r="S435" s="13">
        <f t="shared" si="76"/>
        <v>21.6991731931028</v>
      </c>
    </row>
    <row r="436" spans="2:19">
      <c r="B436" s="2">
        <v>42747</v>
      </c>
      <c r="C436" s="3">
        <v>29.35</v>
      </c>
      <c r="D436" s="3">
        <v>29.7</v>
      </c>
      <c r="E436" s="3">
        <v>29.2</v>
      </c>
      <c r="F436" s="4">
        <v>29.55</v>
      </c>
      <c r="H436" s="13">
        <f t="shared" si="66"/>
        <v>0.550000000000001</v>
      </c>
      <c r="I436" s="13">
        <f t="shared" si="67"/>
        <v>1.51175909350286</v>
      </c>
      <c r="J436" s="13">
        <f t="shared" si="68"/>
        <v>0.399999999999999</v>
      </c>
      <c r="K436" s="13">
        <f t="shared" si="69"/>
        <v>0</v>
      </c>
      <c r="L436" s="13">
        <f t="shared" si="70"/>
        <v>1.40052116330371</v>
      </c>
      <c r="M436" s="13">
        <f t="shared" si="71"/>
        <v>0.0369533527696794</v>
      </c>
      <c r="N436" s="13">
        <f t="shared" si="72"/>
        <v>94.8585728155207</v>
      </c>
      <c r="O436" s="13"/>
      <c r="P436" s="13">
        <f t="shared" si="73"/>
        <v>92.6418216581449</v>
      </c>
      <c r="Q436" s="13">
        <f t="shared" si="74"/>
        <v>2.44439427740141</v>
      </c>
      <c r="R436" s="13">
        <f t="shared" si="75"/>
        <v>39.435679460961</v>
      </c>
      <c r="S436" s="13">
        <f t="shared" si="76"/>
        <v>19.7178397304805</v>
      </c>
    </row>
    <row r="437" spans="2:19">
      <c r="B437" s="2">
        <v>42746</v>
      </c>
      <c r="C437" s="3">
        <v>29.2</v>
      </c>
      <c r="D437" s="3">
        <v>29.3</v>
      </c>
      <c r="E437" s="3">
        <v>28.95</v>
      </c>
      <c r="F437" s="3">
        <v>29.15</v>
      </c>
      <c r="H437" s="13">
        <f t="shared" si="66"/>
        <v>0.350000000000001</v>
      </c>
      <c r="I437" s="13">
        <f t="shared" si="67"/>
        <v>1.58574056223385</v>
      </c>
      <c r="J437" s="13">
        <f t="shared" si="68"/>
        <v>0</v>
      </c>
      <c r="K437" s="13">
        <f t="shared" si="69"/>
        <v>0</v>
      </c>
      <c r="L437" s="13">
        <f t="shared" si="70"/>
        <v>1.47748432971168</v>
      </c>
      <c r="M437" s="13">
        <f t="shared" si="71"/>
        <v>0.039795918367347</v>
      </c>
      <c r="N437" s="13">
        <f t="shared" si="72"/>
        <v>94.7543087814224</v>
      </c>
      <c r="O437" s="13"/>
      <c r="P437" s="13">
        <f t="shared" si="73"/>
        <v>93.1731435078092</v>
      </c>
      <c r="Q437" s="13">
        <f t="shared" si="74"/>
        <v>2.50961092344678</v>
      </c>
      <c r="R437" s="13">
        <f t="shared" si="75"/>
        <v>35.1723799721487</v>
      </c>
      <c r="S437" s="13">
        <f t="shared" si="76"/>
        <v>17.5861899860743</v>
      </c>
    </row>
    <row r="438" spans="2:19">
      <c r="B438" s="2">
        <v>42745</v>
      </c>
      <c r="C438" s="3">
        <v>29.35</v>
      </c>
      <c r="D438" s="3">
        <v>29.4</v>
      </c>
      <c r="E438" s="3">
        <v>28.7</v>
      </c>
      <c r="F438" s="4">
        <v>29.15</v>
      </c>
      <c r="H438" s="13">
        <f t="shared" si="66"/>
        <v>0.699999999999999</v>
      </c>
      <c r="I438" s="13">
        <f t="shared" si="67"/>
        <v>1.68079752855953</v>
      </c>
      <c r="J438" s="13">
        <f t="shared" si="68"/>
        <v>0</v>
      </c>
      <c r="K438" s="13">
        <f t="shared" si="69"/>
        <v>0.600000000000001</v>
      </c>
      <c r="L438" s="13">
        <f t="shared" si="70"/>
        <v>1.59113697045874</v>
      </c>
      <c r="M438" s="13">
        <f t="shared" si="71"/>
        <v>0.042857142857143</v>
      </c>
      <c r="N438" s="13">
        <f t="shared" si="72"/>
        <v>94.7543087814224</v>
      </c>
      <c r="O438" s="13"/>
      <c r="P438" s="13">
        <f t="shared" si="73"/>
        <v>94.66559436355</v>
      </c>
      <c r="Q438" s="13">
        <f t="shared" si="74"/>
        <v>2.54980996395635</v>
      </c>
      <c r="R438" s="13">
        <f t="shared" si="75"/>
        <v>30.5891546791276</v>
      </c>
      <c r="S438" s="13">
        <f t="shared" si="76"/>
        <v>15.2945773395638</v>
      </c>
    </row>
    <row r="439" spans="2:19">
      <c r="B439" s="2">
        <v>42744</v>
      </c>
      <c r="C439" s="3">
        <v>29.75</v>
      </c>
      <c r="D439" s="3">
        <v>29.75</v>
      </c>
      <c r="E439" s="3">
        <v>29.3</v>
      </c>
      <c r="F439" s="4">
        <v>29.35</v>
      </c>
      <c r="H439" s="13">
        <f t="shared" si="66"/>
        <v>0.449999999999999</v>
      </c>
      <c r="I439" s="13">
        <f t="shared" si="67"/>
        <v>1.75624349229488</v>
      </c>
      <c r="J439" s="13">
        <f t="shared" si="68"/>
        <v>0.25</v>
      </c>
      <c r="K439" s="13">
        <f t="shared" si="69"/>
        <v>0</v>
      </c>
      <c r="L439" s="13">
        <f t="shared" si="70"/>
        <v>1.71353212203249</v>
      </c>
      <c r="M439" s="13">
        <f t="shared" si="71"/>
        <v>0</v>
      </c>
      <c r="N439" s="13">
        <f t="shared" si="72"/>
        <v>100</v>
      </c>
      <c r="O439" s="13"/>
      <c r="P439" s="13">
        <f t="shared" si="73"/>
        <v>97.5680268453789</v>
      </c>
      <c r="Q439" s="13">
        <f t="shared" si="74"/>
        <v>0</v>
      </c>
      <c r="R439" s="13">
        <f t="shared" si="75"/>
        <v>25.6533735943357</v>
      </c>
      <c r="S439" s="13">
        <f t="shared" si="76"/>
        <v>12.8266867971678</v>
      </c>
    </row>
    <row r="440" spans="2:19">
      <c r="B440" s="2">
        <v>42741</v>
      </c>
      <c r="C440" s="3">
        <v>29.35</v>
      </c>
      <c r="D440" s="3">
        <v>29.5</v>
      </c>
      <c r="E440" s="3">
        <v>29.35</v>
      </c>
      <c r="F440" s="4">
        <v>29.5</v>
      </c>
      <c r="H440" s="13">
        <f t="shared" ref="H440:H442" si="77">MAX((D440-E440),ABS(D440-F441),ABS(E440-F441))</f>
        <v>0.149999999999999</v>
      </c>
      <c r="I440" s="13">
        <f t="shared" ref="I440:I442" si="78">I441*13/14+H440/14</f>
        <v>1.85672376093294</v>
      </c>
      <c r="J440" s="13">
        <f t="shared" ref="J440:J442" si="79">IF(IF((D440-D441)&gt;(E441-E440),(D440-D441),0)&gt;0,(D440-D441),0)</f>
        <v>0</v>
      </c>
      <c r="K440" s="13">
        <f t="shared" ref="K440:K442" si="80">IF(IF((D440-D441)&lt;(E441-E440),(E441-E440),0)&gt;0,(E441-E440),0)</f>
        <v>0</v>
      </c>
      <c r="L440" s="13">
        <f t="shared" ref="L440:L442" si="81">L441*13/14+J440/14</f>
        <v>1.82611151603499</v>
      </c>
      <c r="M440" s="13">
        <f t="shared" ref="M440:M442" si="82">M441*13/14+K440/14</f>
        <v>0</v>
      </c>
      <c r="N440" s="13">
        <f t="shared" ref="N440:N442" si="83">ABS(P440-Q440)/(P440+Q440)*100</f>
        <v>100</v>
      </c>
      <c r="O440" s="13"/>
      <c r="P440" s="13">
        <f t="shared" ref="P440:P442" si="84">L440/I440*100</f>
        <v>98.3512762888014</v>
      </c>
      <c r="Q440" s="13">
        <f t="shared" ref="Q440:Q442" si="85">M440/I440*100</f>
        <v>0</v>
      </c>
      <c r="R440" s="13">
        <f t="shared" ref="R440:R442" si="86">R441*13/14+N440/14</f>
        <v>19.9344023323615</v>
      </c>
      <c r="S440" s="13">
        <f t="shared" ref="S440:S442" si="87">(R440+R454)/2</f>
        <v>9.96720116618076</v>
      </c>
    </row>
    <row r="441" spans="2:19">
      <c r="B441" s="2">
        <v>42740</v>
      </c>
      <c r="C441" s="3">
        <v>29.6</v>
      </c>
      <c r="D441" s="3">
        <v>29.6</v>
      </c>
      <c r="E441" s="3">
        <v>29.3</v>
      </c>
      <c r="F441" s="3">
        <v>29.35</v>
      </c>
      <c r="H441" s="13">
        <f t="shared" si="77"/>
        <v>0.300000000000001</v>
      </c>
      <c r="I441" s="13">
        <f t="shared" si="78"/>
        <v>1.98801020408163</v>
      </c>
      <c r="J441" s="13">
        <f t="shared" si="79"/>
        <v>0</v>
      </c>
      <c r="K441" s="13">
        <f t="shared" si="80"/>
        <v>0</v>
      </c>
      <c r="L441" s="13">
        <f t="shared" si="81"/>
        <v>1.96658163265306</v>
      </c>
      <c r="M441" s="13">
        <f t="shared" si="82"/>
        <v>0</v>
      </c>
      <c r="N441" s="13">
        <f>ABS(P441-Q441)/(P441+Q441)*100</f>
        <v>100</v>
      </c>
      <c r="O441" s="13"/>
      <c r="P441" s="13">
        <f t="shared" si="84"/>
        <v>98.9221095855255</v>
      </c>
      <c r="Q441" s="13">
        <f t="shared" si="85"/>
        <v>0</v>
      </c>
      <c r="R441" s="13">
        <f t="shared" si="86"/>
        <v>13.7755102040816</v>
      </c>
      <c r="S441" s="13">
        <f t="shared" si="87"/>
        <v>6.88775510204082</v>
      </c>
    </row>
    <row r="442" spans="2:19">
      <c r="B442" s="2">
        <v>42739</v>
      </c>
      <c r="C442" s="3">
        <v>29.6</v>
      </c>
      <c r="D442" s="3">
        <v>29.65</v>
      </c>
      <c r="E442" s="3">
        <v>29.25</v>
      </c>
      <c r="F442" s="4">
        <v>29.35</v>
      </c>
      <c r="H442" s="13">
        <f>MAX((D442-E442),ABS(D442-F443),ABS(E442-F443))</f>
        <v>29.65</v>
      </c>
      <c r="I442" s="13">
        <f t="shared" si="78"/>
        <v>2.11785714285714</v>
      </c>
      <c r="J442" s="13">
        <f t="shared" si="79"/>
        <v>29.65</v>
      </c>
      <c r="K442" s="13">
        <f t="shared" si="80"/>
        <v>0</v>
      </c>
      <c r="L442" s="13">
        <f t="shared" si="81"/>
        <v>2.11785714285714</v>
      </c>
      <c r="M442" s="13">
        <f t="shared" si="82"/>
        <v>0</v>
      </c>
      <c r="N442" s="13">
        <f t="shared" si="83"/>
        <v>100</v>
      </c>
      <c r="O442" s="13"/>
      <c r="P442" s="13">
        <f t="shared" si="84"/>
        <v>100</v>
      </c>
      <c r="Q442" s="13">
        <f t="shared" si="85"/>
        <v>0</v>
      </c>
      <c r="R442" s="13">
        <f t="shared" si="86"/>
        <v>7.14285714285714</v>
      </c>
      <c r="S442" s="13">
        <f t="shared" si="87"/>
        <v>3.57142857142857</v>
      </c>
    </row>
    <row r="443" spans="12:12">
      <c r="L443">
        <v>0</v>
      </c>
    </row>
  </sheetData>
  <mergeCells count="2">
    <mergeCell ref="H2:N2"/>
    <mergeCell ref="P2:S2"/>
  </mergeCells>
  <hyperlinks>
    <hyperlink ref="C1" r:id="rId2" display="https://www.cnyes.com/twstock/ps_historyprice/6180.ht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1"/>
  <sheetViews>
    <sheetView topLeftCell="E1" workbookViewId="0">
      <selection activeCell="M3" sqref="M3:V441"/>
    </sheetView>
  </sheetViews>
  <sheetFormatPr defaultColWidth="9" defaultRowHeight="12.75"/>
  <sheetData>
    <row r="2" ht="13.5" spans="13:13">
      <c r="M2" t="s">
        <v>68</v>
      </c>
    </row>
    <row r="3" ht="13.5" spans="2:2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M3" s="2">
        <v>43390</v>
      </c>
      <c r="N3" s="3">
        <v>57.5</v>
      </c>
      <c r="O3" s="3">
        <v>57.7</v>
      </c>
      <c r="P3" s="3">
        <v>56.6</v>
      </c>
      <c r="Q3" s="4">
        <v>56.7</v>
      </c>
      <c r="R3" s="4">
        <v>1</v>
      </c>
      <c r="S3" s="5">
        <v>0.018</v>
      </c>
      <c r="T3" s="7">
        <v>1578</v>
      </c>
      <c r="U3" s="7">
        <v>89850</v>
      </c>
      <c r="V3" s="3">
        <v>11.34</v>
      </c>
    </row>
    <row r="4" spans="2:22">
      <c r="B4" s="2">
        <v>43389</v>
      </c>
      <c r="C4" s="3">
        <v>47.3</v>
      </c>
      <c r="D4" s="3">
        <v>48.5</v>
      </c>
      <c r="E4" s="3">
        <v>47.15</v>
      </c>
      <c r="F4" s="4">
        <v>47.8</v>
      </c>
      <c r="G4" s="4">
        <v>0.5</v>
      </c>
      <c r="H4" s="5">
        <v>0.0106</v>
      </c>
      <c r="I4" s="7">
        <v>8445</v>
      </c>
      <c r="J4" s="7">
        <v>403783</v>
      </c>
      <c r="K4" s="3">
        <v>12.75</v>
      </c>
      <c r="M4" s="2">
        <v>43389</v>
      </c>
      <c r="N4" s="3">
        <v>55</v>
      </c>
      <c r="O4" s="3">
        <v>56.9</v>
      </c>
      <c r="P4" s="3">
        <v>55</v>
      </c>
      <c r="Q4" s="4">
        <v>55.7</v>
      </c>
      <c r="R4" s="4">
        <v>1.2</v>
      </c>
      <c r="S4" s="5">
        <v>0.022</v>
      </c>
      <c r="T4" s="7">
        <v>2540</v>
      </c>
      <c r="U4" s="7">
        <v>142172</v>
      </c>
      <c r="V4" s="3">
        <v>11.14</v>
      </c>
    </row>
    <row r="5" spans="2:22">
      <c r="B5" s="2">
        <v>43388</v>
      </c>
      <c r="C5" s="3">
        <v>46.1</v>
      </c>
      <c r="D5" s="3">
        <v>49.25</v>
      </c>
      <c r="E5" s="3">
        <v>46.1</v>
      </c>
      <c r="F5" s="4">
        <v>47.3</v>
      </c>
      <c r="G5" s="4">
        <v>0.25</v>
      </c>
      <c r="H5" s="5">
        <v>0.0053</v>
      </c>
      <c r="I5" s="7">
        <v>11838</v>
      </c>
      <c r="J5" s="7">
        <v>568120</v>
      </c>
      <c r="K5" s="3">
        <v>12.61</v>
      </c>
      <c r="M5" s="2">
        <v>43388</v>
      </c>
      <c r="N5" s="3">
        <v>54.6</v>
      </c>
      <c r="O5" s="3">
        <v>55.8</v>
      </c>
      <c r="P5" s="3">
        <v>53.5</v>
      </c>
      <c r="Q5" s="4">
        <v>54.5</v>
      </c>
      <c r="R5" s="4">
        <v>0.3</v>
      </c>
      <c r="S5" s="5">
        <v>0.0055</v>
      </c>
      <c r="T5" s="7">
        <v>2241</v>
      </c>
      <c r="U5" s="7">
        <v>122558</v>
      </c>
      <c r="V5" s="3">
        <v>10.9</v>
      </c>
    </row>
    <row r="6" spans="2:22">
      <c r="B6" s="2">
        <v>43385</v>
      </c>
      <c r="C6" s="3">
        <v>45</v>
      </c>
      <c r="D6" s="3">
        <v>47.45</v>
      </c>
      <c r="E6" s="3">
        <v>44.8</v>
      </c>
      <c r="F6" s="4">
        <v>47.05</v>
      </c>
      <c r="G6" s="4">
        <v>1.8</v>
      </c>
      <c r="H6" s="5">
        <v>0.0398</v>
      </c>
      <c r="I6" s="7">
        <v>13043</v>
      </c>
      <c r="J6" s="7">
        <v>605837</v>
      </c>
      <c r="K6" s="3">
        <v>12.55</v>
      </c>
      <c r="M6" s="2">
        <v>43385</v>
      </c>
      <c r="N6" s="3">
        <v>52.5</v>
      </c>
      <c r="O6" s="3">
        <v>54.9</v>
      </c>
      <c r="P6" s="3">
        <v>52</v>
      </c>
      <c r="Q6" s="4">
        <v>54.2</v>
      </c>
      <c r="R6" s="4">
        <v>-3.5</v>
      </c>
      <c r="S6" s="5">
        <v>-0.0607</v>
      </c>
      <c r="T6" s="7">
        <v>6147</v>
      </c>
      <c r="U6" s="7">
        <v>327091</v>
      </c>
      <c r="V6" s="3">
        <v>10.84</v>
      </c>
    </row>
    <row r="7" spans="2:22">
      <c r="B7" s="2">
        <v>43384</v>
      </c>
      <c r="C7" s="3">
        <v>46</v>
      </c>
      <c r="D7" s="3">
        <v>47.3</v>
      </c>
      <c r="E7" s="3">
        <v>45.2</v>
      </c>
      <c r="F7" s="4">
        <v>45.25</v>
      </c>
      <c r="G7" s="4">
        <v>-4.95</v>
      </c>
      <c r="H7" s="5">
        <v>-0.0986</v>
      </c>
      <c r="I7" s="7">
        <v>23255</v>
      </c>
      <c r="J7" s="7">
        <v>1069785</v>
      </c>
      <c r="K7" s="3">
        <v>12.07</v>
      </c>
      <c r="M7" s="2">
        <v>43384</v>
      </c>
      <c r="N7" s="3">
        <v>57.7</v>
      </c>
      <c r="O7" s="3">
        <v>58.9</v>
      </c>
      <c r="P7" s="3">
        <v>57.7</v>
      </c>
      <c r="Q7" s="4">
        <v>57.7</v>
      </c>
      <c r="R7" s="4">
        <v>-6.4</v>
      </c>
      <c r="S7" s="5">
        <v>-0.0998</v>
      </c>
      <c r="T7" s="7">
        <v>1859</v>
      </c>
      <c r="U7" s="7">
        <v>107447</v>
      </c>
      <c r="V7" s="3">
        <v>11.54</v>
      </c>
    </row>
    <row r="8" spans="2:22">
      <c r="B8" s="2">
        <v>43382</v>
      </c>
      <c r="C8" s="3">
        <v>49</v>
      </c>
      <c r="D8" s="3">
        <v>50.2</v>
      </c>
      <c r="E8" s="3">
        <v>47.35</v>
      </c>
      <c r="F8" s="4">
        <v>50.2</v>
      </c>
      <c r="G8" s="4">
        <v>1.2</v>
      </c>
      <c r="H8" s="5">
        <v>0.0245</v>
      </c>
      <c r="I8" s="7">
        <v>21116</v>
      </c>
      <c r="J8" s="7">
        <v>1030521</v>
      </c>
      <c r="K8" s="3">
        <v>13.39</v>
      </c>
      <c r="M8" s="2">
        <v>43382</v>
      </c>
      <c r="N8" s="3">
        <v>62.6</v>
      </c>
      <c r="O8" s="3">
        <v>65.3</v>
      </c>
      <c r="P8" s="3">
        <v>61.8</v>
      </c>
      <c r="Q8" s="4">
        <v>64.1</v>
      </c>
      <c r="R8" s="4">
        <v>1.3</v>
      </c>
      <c r="S8" s="5">
        <v>0.0207</v>
      </c>
      <c r="T8" s="7">
        <v>1946</v>
      </c>
      <c r="U8" s="7">
        <v>123906</v>
      </c>
      <c r="V8" s="3">
        <v>12.82</v>
      </c>
    </row>
    <row r="9" spans="2:22">
      <c r="B9" s="2">
        <v>43381</v>
      </c>
      <c r="C9" s="3">
        <v>50.4</v>
      </c>
      <c r="D9" s="3">
        <v>51.4</v>
      </c>
      <c r="E9" s="3">
        <v>49</v>
      </c>
      <c r="F9" s="4">
        <v>49</v>
      </c>
      <c r="G9" s="4">
        <v>-1.6</v>
      </c>
      <c r="H9" s="5">
        <v>-0.0316</v>
      </c>
      <c r="I9" s="7">
        <v>15316</v>
      </c>
      <c r="J9" s="7">
        <v>764225</v>
      </c>
      <c r="K9" s="3">
        <v>13.07</v>
      </c>
      <c r="M9" s="2">
        <v>43381</v>
      </c>
      <c r="N9" s="3">
        <v>62</v>
      </c>
      <c r="O9" s="3">
        <v>63.2</v>
      </c>
      <c r="P9" s="3">
        <v>61</v>
      </c>
      <c r="Q9" s="3">
        <v>62.8</v>
      </c>
      <c r="R9" s="3">
        <v>0</v>
      </c>
      <c r="S9" s="6">
        <v>0</v>
      </c>
      <c r="T9" s="7">
        <v>1823</v>
      </c>
      <c r="U9" s="7">
        <v>113417</v>
      </c>
      <c r="V9" s="3">
        <v>12.56</v>
      </c>
    </row>
    <row r="10" spans="2:22">
      <c r="B10" s="2">
        <v>43378</v>
      </c>
      <c r="C10" s="3">
        <v>50.2</v>
      </c>
      <c r="D10" s="3">
        <v>51.1</v>
      </c>
      <c r="E10" s="3">
        <v>48.6</v>
      </c>
      <c r="F10" s="4">
        <v>50.6</v>
      </c>
      <c r="G10" s="4">
        <v>-0.7</v>
      </c>
      <c r="H10" s="5">
        <v>-0.0136</v>
      </c>
      <c r="I10" s="7">
        <v>17059</v>
      </c>
      <c r="J10" s="7">
        <v>852869</v>
      </c>
      <c r="K10" s="3">
        <v>13.49</v>
      </c>
      <c r="M10" s="2">
        <v>43378</v>
      </c>
      <c r="N10" s="3">
        <v>66.7</v>
      </c>
      <c r="O10" s="3">
        <v>67</v>
      </c>
      <c r="P10" s="3">
        <v>62</v>
      </c>
      <c r="Q10" s="4">
        <v>62.8</v>
      </c>
      <c r="R10" s="4">
        <v>-4.2</v>
      </c>
      <c r="S10" s="5">
        <v>-0.0627</v>
      </c>
      <c r="T10" s="7">
        <v>3015</v>
      </c>
      <c r="U10" s="7">
        <v>193015</v>
      </c>
      <c r="V10" s="3">
        <v>12.56</v>
      </c>
    </row>
    <row r="11" spans="2:22">
      <c r="B11" s="2">
        <v>43377</v>
      </c>
      <c r="C11" s="3">
        <v>49</v>
      </c>
      <c r="D11" s="3">
        <v>51.4</v>
      </c>
      <c r="E11" s="3">
        <v>48.2</v>
      </c>
      <c r="F11" s="4">
        <v>51.3</v>
      </c>
      <c r="G11" s="4">
        <v>2.3</v>
      </c>
      <c r="H11" s="5">
        <v>0.0469</v>
      </c>
      <c r="I11" s="7">
        <v>25399</v>
      </c>
      <c r="J11" s="7">
        <v>1284640</v>
      </c>
      <c r="K11" s="3">
        <v>13.68</v>
      </c>
      <c r="M11" s="2">
        <v>43377</v>
      </c>
      <c r="N11" s="3">
        <v>68.2</v>
      </c>
      <c r="O11" s="3">
        <v>68.5</v>
      </c>
      <c r="P11" s="3">
        <v>66.8</v>
      </c>
      <c r="Q11" s="4">
        <v>67</v>
      </c>
      <c r="R11" s="4">
        <v>-0.9</v>
      </c>
      <c r="S11" s="5">
        <v>-0.0133</v>
      </c>
      <c r="T11" s="7">
        <v>1107</v>
      </c>
      <c r="U11" s="7">
        <v>74760</v>
      </c>
      <c r="V11" s="3">
        <v>13.4</v>
      </c>
    </row>
    <row r="12" spans="2:22">
      <c r="B12" s="2">
        <v>43376</v>
      </c>
      <c r="C12" s="3">
        <v>53.6</v>
      </c>
      <c r="D12" s="3">
        <v>54.5</v>
      </c>
      <c r="E12" s="3">
        <v>49</v>
      </c>
      <c r="F12" s="4">
        <v>49</v>
      </c>
      <c r="G12" s="4">
        <v>-4.1</v>
      </c>
      <c r="H12" s="5">
        <v>-0.0772</v>
      </c>
      <c r="I12" s="7">
        <v>47393</v>
      </c>
      <c r="J12" s="7">
        <v>2438233</v>
      </c>
      <c r="K12" s="3">
        <v>13.07</v>
      </c>
      <c r="M12" s="2">
        <v>43376</v>
      </c>
      <c r="N12" s="3">
        <v>69</v>
      </c>
      <c r="O12" s="3">
        <v>69.1</v>
      </c>
      <c r="P12" s="3">
        <v>67.8</v>
      </c>
      <c r="Q12" s="4">
        <v>67.9</v>
      </c>
      <c r="R12" s="4">
        <v>-0.6</v>
      </c>
      <c r="S12" s="5">
        <v>-0.0088</v>
      </c>
      <c r="T12" s="3">
        <v>815</v>
      </c>
      <c r="U12" s="7">
        <v>55709</v>
      </c>
      <c r="V12" s="3">
        <v>13.58</v>
      </c>
    </row>
    <row r="13" spans="2:22">
      <c r="B13" s="2">
        <v>43374</v>
      </c>
      <c r="C13" s="3">
        <v>52.6</v>
      </c>
      <c r="D13" s="3">
        <v>53.7</v>
      </c>
      <c r="E13" s="3">
        <v>51.5</v>
      </c>
      <c r="F13" s="4">
        <v>53.1</v>
      </c>
      <c r="G13" s="4">
        <v>-0.4</v>
      </c>
      <c r="H13" s="5">
        <v>-0.0075</v>
      </c>
      <c r="I13" s="7">
        <v>17867</v>
      </c>
      <c r="J13" s="7">
        <v>939432</v>
      </c>
      <c r="K13" s="3">
        <v>14.16</v>
      </c>
      <c r="M13" s="2">
        <v>43375</v>
      </c>
      <c r="N13" s="3">
        <v>69.4</v>
      </c>
      <c r="O13" s="3">
        <v>69.8</v>
      </c>
      <c r="P13" s="3">
        <v>68.5</v>
      </c>
      <c r="Q13" s="4">
        <v>68.5</v>
      </c>
      <c r="R13" s="4">
        <v>-0.6</v>
      </c>
      <c r="S13" s="5">
        <v>-0.0087</v>
      </c>
      <c r="T13" s="3">
        <v>789</v>
      </c>
      <c r="U13" s="7">
        <v>54360</v>
      </c>
      <c r="V13" s="3">
        <v>13.7</v>
      </c>
    </row>
    <row r="14" spans="2:22">
      <c r="B14" s="2">
        <v>43371</v>
      </c>
      <c r="C14" s="3">
        <v>54.5</v>
      </c>
      <c r="D14" s="3">
        <v>54.6</v>
      </c>
      <c r="E14" s="3">
        <v>52.9</v>
      </c>
      <c r="F14" s="4">
        <v>53.5</v>
      </c>
      <c r="G14" s="4">
        <v>-1.3</v>
      </c>
      <c r="H14" s="5">
        <v>-0.0237</v>
      </c>
      <c r="I14" s="7">
        <v>23743</v>
      </c>
      <c r="J14" s="7">
        <v>1276179</v>
      </c>
      <c r="K14" s="3">
        <v>14.27</v>
      </c>
      <c r="M14" s="2">
        <v>43374</v>
      </c>
      <c r="N14" s="3">
        <v>69.4</v>
      </c>
      <c r="O14" s="3">
        <v>69.8</v>
      </c>
      <c r="P14" s="3">
        <v>68.9</v>
      </c>
      <c r="Q14" s="4">
        <v>69.1</v>
      </c>
      <c r="R14" s="4">
        <v>-0.3</v>
      </c>
      <c r="S14" s="5">
        <v>-0.0043</v>
      </c>
      <c r="T14" s="7">
        <v>1244</v>
      </c>
      <c r="U14" s="7">
        <v>86075</v>
      </c>
      <c r="V14" s="3">
        <v>13.82</v>
      </c>
    </row>
    <row r="15" spans="2:22">
      <c r="B15" s="2">
        <v>43370</v>
      </c>
      <c r="C15" s="3">
        <v>51.3</v>
      </c>
      <c r="D15" s="3">
        <v>54.8</v>
      </c>
      <c r="E15" s="3">
        <v>49.9</v>
      </c>
      <c r="F15" s="4">
        <v>54.8</v>
      </c>
      <c r="G15" s="4">
        <v>2.8</v>
      </c>
      <c r="H15" s="5">
        <v>0.0538</v>
      </c>
      <c r="I15" s="7">
        <v>29160</v>
      </c>
      <c r="J15" s="7">
        <v>1540076</v>
      </c>
      <c r="K15" s="3">
        <v>14.61</v>
      </c>
      <c r="M15" s="2">
        <v>43371</v>
      </c>
      <c r="N15" s="3">
        <v>70</v>
      </c>
      <c r="O15" s="3">
        <v>71</v>
      </c>
      <c r="P15" s="3">
        <v>69.1</v>
      </c>
      <c r="Q15" s="4">
        <v>69.4</v>
      </c>
      <c r="R15" s="4">
        <v>-0.4</v>
      </c>
      <c r="S15" s="5">
        <v>-0.0057</v>
      </c>
      <c r="T15" s="7">
        <v>2234</v>
      </c>
      <c r="U15" s="7">
        <v>156600</v>
      </c>
      <c r="V15" s="3">
        <v>13.88</v>
      </c>
    </row>
    <row r="16" spans="2:22">
      <c r="B16" s="2">
        <v>43369</v>
      </c>
      <c r="C16" s="3">
        <v>53.6</v>
      </c>
      <c r="D16" s="3">
        <v>54</v>
      </c>
      <c r="E16" s="3">
        <v>51.3</v>
      </c>
      <c r="F16" s="4">
        <v>52</v>
      </c>
      <c r="G16" s="4">
        <v>-2</v>
      </c>
      <c r="H16" s="5">
        <v>-0.037</v>
      </c>
      <c r="I16" s="7">
        <v>16600</v>
      </c>
      <c r="J16" s="7">
        <v>869719</v>
      </c>
      <c r="K16" s="3">
        <v>13.87</v>
      </c>
      <c r="M16" s="2">
        <v>43370</v>
      </c>
      <c r="N16" s="3">
        <v>69.4</v>
      </c>
      <c r="O16" s="3">
        <v>71.6</v>
      </c>
      <c r="P16" s="3">
        <v>69.2</v>
      </c>
      <c r="Q16" s="4">
        <v>69.8</v>
      </c>
      <c r="R16" s="4">
        <v>0.8</v>
      </c>
      <c r="S16" s="5">
        <v>0.0116</v>
      </c>
      <c r="T16" s="7">
        <v>5803</v>
      </c>
      <c r="U16" s="7">
        <v>408979</v>
      </c>
      <c r="V16" s="3">
        <v>13.96</v>
      </c>
    </row>
    <row r="17" spans="2:22">
      <c r="B17" s="2">
        <v>43368</v>
      </c>
      <c r="C17" s="3">
        <v>52.8</v>
      </c>
      <c r="D17" s="3">
        <v>55.2</v>
      </c>
      <c r="E17" s="3">
        <v>52.6</v>
      </c>
      <c r="F17" s="4">
        <v>54</v>
      </c>
      <c r="G17" s="4">
        <v>0.8</v>
      </c>
      <c r="H17" s="5">
        <v>0.015</v>
      </c>
      <c r="I17" s="7">
        <v>23585</v>
      </c>
      <c r="J17" s="7">
        <v>1279633</v>
      </c>
      <c r="K17" s="3">
        <v>14.4</v>
      </c>
      <c r="M17" s="2">
        <v>43369</v>
      </c>
      <c r="N17" s="3">
        <v>68</v>
      </c>
      <c r="O17" s="3">
        <v>69.2</v>
      </c>
      <c r="P17" s="3">
        <v>67.4</v>
      </c>
      <c r="Q17" s="4">
        <v>69</v>
      </c>
      <c r="R17" s="4">
        <v>1</v>
      </c>
      <c r="S17" s="5">
        <v>0.0147</v>
      </c>
      <c r="T17" s="7">
        <v>1383</v>
      </c>
      <c r="U17" s="7">
        <v>94712</v>
      </c>
      <c r="V17" s="3">
        <v>13.8</v>
      </c>
    </row>
    <row r="18" spans="2:22">
      <c r="B18" s="2">
        <v>43364</v>
      </c>
      <c r="C18" s="3">
        <v>52</v>
      </c>
      <c r="D18" s="3">
        <v>53.3</v>
      </c>
      <c r="E18" s="3">
        <v>51.7</v>
      </c>
      <c r="F18" s="4">
        <v>53.2</v>
      </c>
      <c r="G18" s="4">
        <v>0.7</v>
      </c>
      <c r="H18" s="5">
        <v>0.0133</v>
      </c>
      <c r="I18" s="7">
        <v>24662</v>
      </c>
      <c r="J18" s="7">
        <v>1301257</v>
      </c>
      <c r="K18" s="3">
        <v>14.19</v>
      </c>
      <c r="M18" s="2">
        <v>43368</v>
      </c>
      <c r="N18" s="3">
        <v>67.6</v>
      </c>
      <c r="O18" s="3">
        <v>69.9</v>
      </c>
      <c r="P18" s="3">
        <v>67</v>
      </c>
      <c r="Q18" s="4">
        <v>68</v>
      </c>
      <c r="R18" s="4">
        <v>0.5</v>
      </c>
      <c r="S18" s="5">
        <v>0.0074</v>
      </c>
      <c r="T18" s="7">
        <v>2841</v>
      </c>
      <c r="U18" s="7">
        <v>194376</v>
      </c>
      <c r="V18" s="3">
        <v>13.6</v>
      </c>
    </row>
    <row r="19" spans="2:22">
      <c r="B19" s="2">
        <v>43363</v>
      </c>
      <c r="C19" s="3">
        <v>51.1</v>
      </c>
      <c r="D19" s="3">
        <v>54</v>
      </c>
      <c r="E19" s="3">
        <v>49.6</v>
      </c>
      <c r="F19" s="4">
        <v>52.5</v>
      </c>
      <c r="G19" s="4">
        <v>2.2</v>
      </c>
      <c r="H19" s="5">
        <v>0.0437</v>
      </c>
      <c r="I19" s="7">
        <v>52228</v>
      </c>
      <c r="J19" s="7">
        <v>2694326</v>
      </c>
      <c r="K19" s="3">
        <v>14</v>
      </c>
      <c r="M19" s="2">
        <v>43364</v>
      </c>
      <c r="N19" s="3">
        <v>68.2</v>
      </c>
      <c r="O19" s="3">
        <v>68.2</v>
      </c>
      <c r="P19" s="3">
        <v>67.4</v>
      </c>
      <c r="Q19" s="4">
        <v>67.5</v>
      </c>
      <c r="R19" s="4">
        <v>0.2</v>
      </c>
      <c r="S19" s="5">
        <v>0.003</v>
      </c>
      <c r="T19" s="7">
        <v>1108</v>
      </c>
      <c r="U19" s="7">
        <v>75109</v>
      </c>
      <c r="V19" s="3">
        <v>13.5</v>
      </c>
    </row>
    <row r="20" spans="2:22">
      <c r="B20" s="2">
        <v>43362</v>
      </c>
      <c r="C20" s="3">
        <v>47</v>
      </c>
      <c r="D20" s="3">
        <v>50.3</v>
      </c>
      <c r="E20" s="3">
        <v>47</v>
      </c>
      <c r="F20" s="4">
        <v>50.3</v>
      </c>
      <c r="G20" s="4">
        <v>3.7</v>
      </c>
      <c r="H20" s="5">
        <v>0.0794</v>
      </c>
      <c r="I20" s="7">
        <v>41249</v>
      </c>
      <c r="J20" s="7">
        <v>2013822</v>
      </c>
      <c r="K20" s="3">
        <v>13.41</v>
      </c>
      <c r="M20" s="2">
        <v>43363</v>
      </c>
      <c r="N20" s="3">
        <v>69.3</v>
      </c>
      <c r="O20" s="3">
        <v>69.6</v>
      </c>
      <c r="P20" s="3">
        <v>67</v>
      </c>
      <c r="Q20" s="4">
        <v>67.3</v>
      </c>
      <c r="R20" s="4">
        <v>-1.7</v>
      </c>
      <c r="S20" s="5">
        <v>-0.0246</v>
      </c>
      <c r="T20" s="7">
        <v>1448</v>
      </c>
      <c r="U20" s="7">
        <v>98296</v>
      </c>
      <c r="V20" s="3">
        <v>13.46</v>
      </c>
    </row>
    <row r="21" spans="2:22">
      <c r="B21" s="2">
        <v>43361</v>
      </c>
      <c r="C21" s="3">
        <v>44.8</v>
      </c>
      <c r="D21" s="3">
        <v>46.95</v>
      </c>
      <c r="E21" s="3">
        <v>44.8</v>
      </c>
      <c r="F21" s="4">
        <v>46.6</v>
      </c>
      <c r="G21" s="4">
        <v>1.8</v>
      </c>
      <c r="H21" s="5">
        <v>0.0402</v>
      </c>
      <c r="I21" s="7">
        <v>19065</v>
      </c>
      <c r="J21" s="7">
        <v>877932</v>
      </c>
      <c r="K21" s="3">
        <v>12.43</v>
      </c>
      <c r="M21" s="2">
        <v>43362</v>
      </c>
      <c r="N21" s="3">
        <v>68.4</v>
      </c>
      <c r="O21" s="3">
        <v>69.3</v>
      </c>
      <c r="P21" s="3">
        <v>67.9</v>
      </c>
      <c r="Q21" s="4">
        <v>69</v>
      </c>
      <c r="R21" s="4">
        <v>0.8</v>
      </c>
      <c r="S21" s="5">
        <v>0.0117</v>
      </c>
      <c r="T21" s="7">
        <v>1628</v>
      </c>
      <c r="U21" s="7">
        <v>111794</v>
      </c>
      <c r="V21" s="3">
        <v>13.8</v>
      </c>
    </row>
    <row r="22" spans="2:22">
      <c r="B22" s="2">
        <v>43360</v>
      </c>
      <c r="C22" s="3">
        <v>44.2</v>
      </c>
      <c r="D22" s="3">
        <v>45.5</v>
      </c>
      <c r="E22" s="3">
        <v>44.15</v>
      </c>
      <c r="F22" s="4">
        <v>44.8</v>
      </c>
      <c r="G22" s="4">
        <v>0.65</v>
      </c>
      <c r="H22" s="5">
        <v>0.0147</v>
      </c>
      <c r="I22" s="7">
        <v>8024</v>
      </c>
      <c r="J22" s="7">
        <v>360717</v>
      </c>
      <c r="K22" s="3">
        <v>11.95</v>
      </c>
      <c r="M22" s="2">
        <v>43361</v>
      </c>
      <c r="N22" s="3">
        <v>68.3</v>
      </c>
      <c r="O22" s="3">
        <v>68.9</v>
      </c>
      <c r="P22" s="3">
        <v>67.6</v>
      </c>
      <c r="Q22" s="4">
        <v>68.2</v>
      </c>
      <c r="R22" s="4">
        <v>-0.6</v>
      </c>
      <c r="S22" s="5">
        <v>-0.0087</v>
      </c>
      <c r="T22" s="7">
        <v>1247</v>
      </c>
      <c r="U22" s="7">
        <v>84878</v>
      </c>
      <c r="V22" s="3">
        <v>13.64</v>
      </c>
    </row>
    <row r="23" spans="2:22">
      <c r="B23" s="2">
        <v>43357</v>
      </c>
      <c r="C23" s="3">
        <v>44.5</v>
      </c>
      <c r="D23" s="3">
        <v>44.85</v>
      </c>
      <c r="E23" s="3">
        <v>44.05</v>
      </c>
      <c r="F23" s="4">
        <v>44.15</v>
      </c>
      <c r="G23" s="4">
        <v>-0.35</v>
      </c>
      <c r="H23" s="5">
        <v>-0.0079</v>
      </c>
      <c r="I23" s="7">
        <v>5952</v>
      </c>
      <c r="J23" s="7">
        <v>263651</v>
      </c>
      <c r="K23" s="3">
        <v>11.77</v>
      </c>
      <c r="M23" s="2">
        <v>43360</v>
      </c>
      <c r="N23" s="3">
        <v>69</v>
      </c>
      <c r="O23" s="3">
        <v>70.5</v>
      </c>
      <c r="P23" s="3">
        <v>68.7</v>
      </c>
      <c r="Q23" s="4">
        <v>68.8</v>
      </c>
      <c r="R23" s="4">
        <v>0.1</v>
      </c>
      <c r="S23" s="5">
        <v>0.0015</v>
      </c>
      <c r="T23" s="7">
        <v>2962</v>
      </c>
      <c r="U23" s="7">
        <v>205613</v>
      </c>
      <c r="V23" s="3">
        <v>13.76</v>
      </c>
    </row>
    <row r="24" spans="2:22">
      <c r="B24" s="2">
        <v>43356</v>
      </c>
      <c r="C24" s="3">
        <v>44.7</v>
      </c>
      <c r="D24" s="3">
        <v>45.1</v>
      </c>
      <c r="E24" s="3">
        <v>44.15</v>
      </c>
      <c r="F24" s="4">
        <v>44.5</v>
      </c>
      <c r="G24" s="4">
        <v>0.1</v>
      </c>
      <c r="H24" s="5">
        <v>0.0023</v>
      </c>
      <c r="I24" s="7">
        <v>7841</v>
      </c>
      <c r="J24" s="7">
        <v>349973</v>
      </c>
      <c r="K24" s="3">
        <v>11.87</v>
      </c>
      <c r="M24" s="2">
        <v>43357</v>
      </c>
      <c r="N24" s="3">
        <v>66</v>
      </c>
      <c r="O24" s="3">
        <v>69.3</v>
      </c>
      <c r="P24" s="3">
        <v>66</v>
      </c>
      <c r="Q24" s="4">
        <v>68.7</v>
      </c>
      <c r="R24" s="4">
        <v>3.2</v>
      </c>
      <c r="S24" s="5">
        <v>0.0489</v>
      </c>
      <c r="T24" s="7">
        <v>4294</v>
      </c>
      <c r="U24" s="7">
        <v>291790</v>
      </c>
      <c r="V24" s="3">
        <v>13.74</v>
      </c>
    </row>
    <row r="25" spans="2:22">
      <c r="B25" s="2">
        <v>43355</v>
      </c>
      <c r="C25" s="3">
        <v>43.35</v>
      </c>
      <c r="D25" s="3">
        <v>45.8</v>
      </c>
      <c r="E25" s="3">
        <v>43.2</v>
      </c>
      <c r="F25" s="4">
        <v>44.4</v>
      </c>
      <c r="G25" s="4">
        <v>0.65</v>
      </c>
      <c r="H25" s="5">
        <v>0.0149</v>
      </c>
      <c r="I25" s="7">
        <v>18102</v>
      </c>
      <c r="J25" s="7">
        <v>809092</v>
      </c>
      <c r="K25" s="3">
        <v>11.84</v>
      </c>
      <c r="M25" s="2">
        <v>43356</v>
      </c>
      <c r="N25" s="3">
        <v>66</v>
      </c>
      <c r="O25" s="3">
        <v>66.8</v>
      </c>
      <c r="P25" s="3">
        <v>65.3</v>
      </c>
      <c r="Q25" s="4">
        <v>65.5</v>
      </c>
      <c r="R25" s="4">
        <v>-0.5</v>
      </c>
      <c r="S25" s="5">
        <v>-0.0076</v>
      </c>
      <c r="T25" s="3">
        <v>942</v>
      </c>
      <c r="U25" s="7">
        <v>62197</v>
      </c>
      <c r="V25" s="3">
        <v>13.1</v>
      </c>
    </row>
    <row r="26" spans="2:22">
      <c r="B26" s="2">
        <v>43354</v>
      </c>
      <c r="C26" s="3">
        <v>42.35</v>
      </c>
      <c r="D26" s="3">
        <v>43.95</v>
      </c>
      <c r="E26" s="3">
        <v>42.35</v>
      </c>
      <c r="F26" s="4">
        <v>43.75</v>
      </c>
      <c r="G26" s="4">
        <v>1.6</v>
      </c>
      <c r="H26" s="5">
        <v>0.038</v>
      </c>
      <c r="I26" s="7">
        <v>11279</v>
      </c>
      <c r="J26" s="7">
        <v>484213</v>
      </c>
      <c r="K26" s="3">
        <v>11.67</v>
      </c>
      <c r="M26" s="2">
        <v>43355</v>
      </c>
      <c r="N26" s="3">
        <v>66.4</v>
      </c>
      <c r="O26" s="3">
        <v>66.7</v>
      </c>
      <c r="P26" s="3">
        <v>64</v>
      </c>
      <c r="Q26" s="4">
        <v>66</v>
      </c>
      <c r="R26" s="4">
        <v>-0.8</v>
      </c>
      <c r="S26" s="5">
        <v>-0.012</v>
      </c>
      <c r="T26" s="7">
        <v>1910</v>
      </c>
      <c r="U26" s="7">
        <v>125224</v>
      </c>
      <c r="V26" s="3">
        <v>13.2</v>
      </c>
    </row>
    <row r="27" spans="2:22">
      <c r="B27" s="2">
        <v>43353</v>
      </c>
      <c r="C27" s="3">
        <v>43.15</v>
      </c>
      <c r="D27" s="3">
        <v>43.25</v>
      </c>
      <c r="E27" s="3">
        <v>42</v>
      </c>
      <c r="F27" s="4">
        <v>42.15</v>
      </c>
      <c r="G27" s="4">
        <v>-0.85</v>
      </c>
      <c r="H27" s="5">
        <v>-0.0198</v>
      </c>
      <c r="I27" s="7">
        <v>15618</v>
      </c>
      <c r="J27" s="7">
        <v>662306</v>
      </c>
      <c r="K27" s="3">
        <v>11.24</v>
      </c>
      <c r="M27" s="2">
        <v>43354</v>
      </c>
      <c r="N27" s="3">
        <v>65.9</v>
      </c>
      <c r="O27" s="3">
        <v>66.8</v>
      </c>
      <c r="P27" s="3">
        <v>65</v>
      </c>
      <c r="Q27" s="4">
        <v>66.8</v>
      </c>
      <c r="R27" s="4">
        <v>1.8</v>
      </c>
      <c r="S27" s="5">
        <v>0.0277</v>
      </c>
      <c r="T27" s="7">
        <v>1209</v>
      </c>
      <c r="U27" s="7">
        <v>79645</v>
      </c>
      <c r="V27" s="3">
        <v>13.36</v>
      </c>
    </row>
    <row r="28" spans="2:22">
      <c r="B28" s="2">
        <v>43350</v>
      </c>
      <c r="C28" s="3">
        <v>43.1</v>
      </c>
      <c r="D28" s="3">
        <v>43.8</v>
      </c>
      <c r="E28" s="3">
        <v>43</v>
      </c>
      <c r="F28" s="4">
        <v>43</v>
      </c>
      <c r="G28" s="4">
        <v>-0.5</v>
      </c>
      <c r="H28" s="5">
        <v>-0.0115</v>
      </c>
      <c r="I28" s="7">
        <v>9681</v>
      </c>
      <c r="J28" s="7">
        <v>419120</v>
      </c>
      <c r="K28" s="3">
        <v>11.47</v>
      </c>
      <c r="M28" s="2">
        <v>43353</v>
      </c>
      <c r="N28" s="3">
        <v>67.8</v>
      </c>
      <c r="O28" s="3">
        <v>68.1</v>
      </c>
      <c r="P28" s="3">
        <v>64.5</v>
      </c>
      <c r="Q28" s="4">
        <v>65</v>
      </c>
      <c r="R28" s="4">
        <v>-1.6</v>
      </c>
      <c r="S28" s="5">
        <v>-0.024</v>
      </c>
      <c r="T28" s="7">
        <v>3069</v>
      </c>
      <c r="U28" s="7">
        <v>203695</v>
      </c>
      <c r="V28" s="3">
        <v>13</v>
      </c>
    </row>
    <row r="29" spans="2:22">
      <c r="B29" s="2">
        <v>43349</v>
      </c>
      <c r="C29" s="3">
        <v>43.85</v>
      </c>
      <c r="D29" s="3">
        <v>43.9</v>
      </c>
      <c r="E29" s="3">
        <v>43.35</v>
      </c>
      <c r="F29" s="4">
        <v>43.5</v>
      </c>
      <c r="G29" s="4">
        <v>-0.1</v>
      </c>
      <c r="H29" s="5">
        <v>-0.0023</v>
      </c>
      <c r="I29" s="7">
        <v>7610</v>
      </c>
      <c r="J29" s="7">
        <v>331488</v>
      </c>
      <c r="K29" s="3">
        <v>11.6</v>
      </c>
      <c r="M29" s="2">
        <v>43350</v>
      </c>
      <c r="N29" s="3">
        <v>67.5</v>
      </c>
      <c r="O29" s="3">
        <v>68</v>
      </c>
      <c r="P29" s="3">
        <v>65.6</v>
      </c>
      <c r="Q29" s="4">
        <v>66.6</v>
      </c>
      <c r="R29" s="4">
        <v>-1.5</v>
      </c>
      <c r="S29" s="5">
        <v>-0.022</v>
      </c>
      <c r="T29" s="7">
        <v>3062</v>
      </c>
      <c r="U29" s="7">
        <v>203472</v>
      </c>
      <c r="V29" s="3">
        <v>13.32</v>
      </c>
    </row>
    <row r="30" spans="2:22">
      <c r="B30" s="2">
        <v>43348</v>
      </c>
      <c r="C30" s="3">
        <v>43.2</v>
      </c>
      <c r="D30" s="3">
        <v>43.65</v>
      </c>
      <c r="E30" s="3">
        <v>43.1</v>
      </c>
      <c r="F30" s="4">
        <v>43.6</v>
      </c>
      <c r="G30" s="4">
        <v>0.35</v>
      </c>
      <c r="H30" s="5">
        <v>0.0081</v>
      </c>
      <c r="I30" s="7">
        <v>9678</v>
      </c>
      <c r="J30" s="7">
        <v>420734</v>
      </c>
      <c r="K30" s="3">
        <v>11.63</v>
      </c>
      <c r="M30" s="2">
        <v>43349</v>
      </c>
      <c r="N30" s="3">
        <v>67.6</v>
      </c>
      <c r="O30" s="3">
        <v>68.6</v>
      </c>
      <c r="P30" s="3">
        <v>67.3</v>
      </c>
      <c r="Q30" s="4">
        <v>68.1</v>
      </c>
      <c r="R30" s="4">
        <v>0.5</v>
      </c>
      <c r="S30" s="5">
        <v>0.0074</v>
      </c>
      <c r="T30" s="7">
        <v>1405</v>
      </c>
      <c r="U30" s="7">
        <v>95682</v>
      </c>
      <c r="V30" s="3">
        <v>13.62</v>
      </c>
    </row>
    <row r="31" spans="2:22">
      <c r="B31" s="2">
        <v>43347</v>
      </c>
      <c r="C31" s="3">
        <v>43.1</v>
      </c>
      <c r="D31" s="3">
        <v>43.8</v>
      </c>
      <c r="E31" s="3">
        <v>43</v>
      </c>
      <c r="F31" s="4">
        <v>43.25</v>
      </c>
      <c r="G31" s="4">
        <v>0.25</v>
      </c>
      <c r="H31" s="5">
        <v>0.0058</v>
      </c>
      <c r="I31" s="7">
        <v>10021</v>
      </c>
      <c r="J31" s="7">
        <v>433365</v>
      </c>
      <c r="K31" s="3">
        <v>11.53</v>
      </c>
      <c r="M31" s="2">
        <v>43348</v>
      </c>
      <c r="N31" s="3">
        <v>68.7</v>
      </c>
      <c r="O31" s="3">
        <v>68.7</v>
      </c>
      <c r="P31" s="3">
        <v>67.6</v>
      </c>
      <c r="Q31" s="4">
        <v>67.6</v>
      </c>
      <c r="R31" s="4">
        <v>-1.3</v>
      </c>
      <c r="S31" s="5">
        <v>-0.0189</v>
      </c>
      <c r="T31" s="7">
        <v>1416</v>
      </c>
      <c r="U31" s="7">
        <v>96261</v>
      </c>
      <c r="V31" s="3">
        <v>13.52</v>
      </c>
    </row>
    <row r="32" spans="2:22">
      <c r="B32" s="2">
        <v>43346</v>
      </c>
      <c r="C32" s="3">
        <v>46.15</v>
      </c>
      <c r="D32" s="3">
        <v>46.15</v>
      </c>
      <c r="E32" s="3">
        <v>43</v>
      </c>
      <c r="F32" s="4">
        <v>43</v>
      </c>
      <c r="G32" s="4">
        <v>-3.4</v>
      </c>
      <c r="H32" s="5">
        <v>-0.0733</v>
      </c>
      <c r="I32" s="7">
        <v>28289</v>
      </c>
      <c r="J32" s="7">
        <v>1244025</v>
      </c>
      <c r="K32" s="3">
        <v>11.47</v>
      </c>
      <c r="M32" s="2">
        <v>43347</v>
      </c>
      <c r="N32" s="3">
        <v>68</v>
      </c>
      <c r="O32" s="3">
        <v>69.3</v>
      </c>
      <c r="P32" s="3">
        <v>67.5</v>
      </c>
      <c r="Q32" s="4">
        <v>68.9</v>
      </c>
      <c r="R32" s="4">
        <v>0.9</v>
      </c>
      <c r="S32" s="5">
        <v>0.0132</v>
      </c>
      <c r="T32" s="7">
        <v>1494</v>
      </c>
      <c r="U32" s="7">
        <v>102343</v>
      </c>
      <c r="V32" s="3">
        <v>13.78</v>
      </c>
    </row>
    <row r="33" spans="2:22">
      <c r="B33" s="2">
        <v>43343</v>
      </c>
      <c r="C33" s="3">
        <v>46.4</v>
      </c>
      <c r="D33" s="3">
        <v>46.55</v>
      </c>
      <c r="E33" s="3">
        <v>46.2</v>
      </c>
      <c r="F33" s="3">
        <v>46.4</v>
      </c>
      <c r="G33" s="3">
        <v>0</v>
      </c>
      <c r="H33" s="6">
        <v>0</v>
      </c>
      <c r="I33" s="7">
        <v>7640</v>
      </c>
      <c r="J33" s="7">
        <v>354555</v>
      </c>
      <c r="K33" s="3">
        <v>12.37</v>
      </c>
      <c r="M33" s="2">
        <v>43346</v>
      </c>
      <c r="N33" s="3">
        <v>69</v>
      </c>
      <c r="O33" s="3">
        <v>69.5</v>
      </c>
      <c r="P33" s="3">
        <v>67.5</v>
      </c>
      <c r="Q33" s="4">
        <v>68</v>
      </c>
      <c r="R33" s="4">
        <v>-2</v>
      </c>
      <c r="S33" s="5">
        <v>-0.0286</v>
      </c>
      <c r="T33" s="7">
        <v>2352</v>
      </c>
      <c r="U33" s="7">
        <v>160587</v>
      </c>
      <c r="V33" s="3">
        <v>13.6</v>
      </c>
    </row>
    <row r="34" spans="2:22">
      <c r="B34" s="2">
        <v>43342</v>
      </c>
      <c r="C34" s="3">
        <v>46.45</v>
      </c>
      <c r="D34" s="3">
        <v>46.85</v>
      </c>
      <c r="E34" s="3">
        <v>46.3</v>
      </c>
      <c r="F34" s="3">
        <v>46.4</v>
      </c>
      <c r="G34" s="3">
        <v>0</v>
      </c>
      <c r="H34" s="6">
        <v>0</v>
      </c>
      <c r="I34" s="7">
        <v>6093</v>
      </c>
      <c r="J34" s="7">
        <v>283043</v>
      </c>
      <c r="K34" s="3">
        <v>12.37</v>
      </c>
      <c r="M34" s="2">
        <v>43343</v>
      </c>
      <c r="N34" s="3">
        <v>69.3</v>
      </c>
      <c r="O34" s="3">
        <v>70.5</v>
      </c>
      <c r="P34" s="3">
        <v>68.5</v>
      </c>
      <c r="Q34" s="4">
        <v>70</v>
      </c>
      <c r="R34" s="4">
        <v>0.6</v>
      </c>
      <c r="S34" s="5">
        <v>0.0086</v>
      </c>
      <c r="T34" s="7">
        <v>1519</v>
      </c>
      <c r="U34" s="7">
        <v>105946</v>
      </c>
      <c r="V34" s="3">
        <v>14</v>
      </c>
    </row>
    <row r="35" spans="2:22">
      <c r="B35" s="2">
        <v>43341</v>
      </c>
      <c r="C35" s="3">
        <v>46.7</v>
      </c>
      <c r="D35" s="3">
        <v>46.75</v>
      </c>
      <c r="E35" s="3">
        <v>46.25</v>
      </c>
      <c r="F35" s="4">
        <v>46.4</v>
      </c>
      <c r="G35" s="4">
        <v>-0.6</v>
      </c>
      <c r="H35" s="5">
        <v>-0.0128</v>
      </c>
      <c r="I35" s="7">
        <v>7542</v>
      </c>
      <c r="J35" s="7">
        <v>351158</v>
      </c>
      <c r="K35" s="3">
        <v>12.37</v>
      </c>
      <c r="M35" s="2">
        <v>43342</v>
      </c>
      <c r="N35" s="3">
        <v>70.1</v>
      </c>
      <c r="O35" s="3">
        <v>70.7</v>
      </c>
      <c r="P35" s="3">
        <v>69</v>
      </c>
      <c r="Q35" s="4">
        <v>69.4</v>
      </c>
      <c r="R35" s="4">
        <v>0.2</v>
      </c>
      <c r="S35" s="5">
        <v>0.0029</v>
      </c>
      <c r="T35" s="7">
        <v>2619</v>
      </c>
      <c r="U35" s="7">
        <v>182497</v>
      </c>
      <c r="V35" s="3">
        <v>13.88</v>
      </c>
    </row>
    <row r="36" spans="2:22">
      <c r="B36" s="2">
        <v>43340</v>
      </c>
      <c r="C36" s="3">
        <v>45.9</v>
      </c>
      <c r="D36" s="3">
        <v>47.25</v>
      </c>
      <c r="E36" s="3">
        <v>45.8</v>
      </c>
      <c r="F36" s="4">
        <v>47</v>
      </c>
      <c r="G36" s="4">
        <v>1.5</v>
      </c>
      <c r="H36" s="5">
        <v>0.033</v>
      </c>
      <c r="I36" s="7">
        <v>13415</v>
      </c>
      <c r="J36" s="7">
        <v>628359</v>
      </c>
      <c r="K36" s="3">
        <v>12.53</v>
      </c>
      <c r="M36" s="2">
        <v>43341</v>
      </c>
      <c r="N36" s="3">
        <v>71.9</v>
      </c>
      <c r="O36" s="3">
        <v>72</v>
      </c>
      <c r="P36" s="3">
        <v>67</v>
      </c>
      <c r="Q36" s="4">
        <v>69.2</v>
      </c>
      <c r="R36" s="4">
        <v>-2.5</v>
      </c>
      <c r="S36" s="5">
        <v>-0.0349</v>
      </c>
      <c r="T36" s="7">
        <v>8720</v>
      </c>
      <c r="U36" s="7">
        <v>597905</v>
      </c>
      <c r="V36" s="3">
        <v>13.84</v>
      </c>
    </row>
    <row r="37" spans="2:22">
      <c r="B37" s="2">
        <v>43339</v>
      </c>
      <c r="C37" s="3">
        <v>45.8</v>
      </c>
      <c r="D37" s="3">
        <v>45.85</v>
      </c>
      <c r="E37" s="3">
        <v>45.35</v>
      </c>
      <c r="F37" s="3">
        <v>45.5</v>
      </c>
      <c r="G37" s="3">
        <v>0</v>
      </c>
      <c r="H37" s="6">
        <v>0</v>
      </c>
      <c r="I37" s="7">
        <v>9874</v>
      </c>
      <c r="J37" s="7">
        <v>449672</v>
      </c>
      <c r="K37" s="3">
        <v>12.13</v>
      </c>
      <c r="M37" s="2">
        <v>43340</v>
      </c>
      <c r="N37" s="3">
        <v>73.5</v>
      </c>
      <c r="O37" s="3">
        <v>73.8</v>
      </c>
      <c r="P37" s="3">
        <v>71.7</v>
      </c>
      <c r="Q37" s="4">
        <v>71.7</v>
      </c>
      <c r="R37" s="4">
        <v>-1.3</v>
      </c>
      <c r="S37" s="5">
        <v>-0.0178</v>
      </c>
      <c r="T37" s="7">
        <v>1671</v>
      </c>
      <c r="U37" s="7">
        <v>121023</v>
      </c>
      <c r="V37" s="3">
        <v>14.34</v>
      </c>
    </row>
    <row r="38" spans="2:22">
      <c r="B38" s="2">
        <v>43336</v>
      </c>
      <c r="C38" s="3">
        <v>46</v>
      </c>
      <c r="D38" s="3">
        <v>46.35</v>
      </c>
      <c r="E38" s="3">
        <v>45.3</v>
      </c>
      <c r="F38" s="4">
        <v>45.5</v>
      </c>
      <c r="G38" s="4">
        <v>-3.6</v>
      </c>
      <c r="H38" s="5">
        <v>-0.0733</v>
      </c>
      <c r="I38" s="7">
        <v>14730</v>
      </c>
      <c r="J38" s="7">
        <v>673220</v>
      </c>
      <c r="K38" s="3">
        <v>12.13</v>
      </c>
      <c r="M38" s="2">
        <v>43339</v>
      </c>
      <c r="N38" s="3">
        <v>72.5</v>
      </c>
      <c r="O38" s="3">
        <v>73.3</v>
      </c>
      <c r="P38" s="3">
        <v>72</v>
      </c>
      <c r="Q38" s="4">
        <v>73</v>
      </c>
      <c r="R38" s="4">
        <v>0.4</v>
      </c>
      <c r="S38" s="5">
        <v>0.0055</v>
      </c>
      <c r="T38" s="7">
        <v>1503</v>
      </c>
      <c r="U38" s="7">
        <v>109219</v>
      </c>
      <c r="V38" s="3">
        <v>14.6</v>
      </c>
    </row>
    <row r="39" spans="2:22">
      <c r="B39" s="2">
        <v>43335</v>
      </c>
      <c r="C39" s="3">
        <v>49.2</v>
      </c>
      <c r="D39" s="3">
        <v>49.7</v>
      </c>
      <c r="E39" s="3">
        <v>48.6</v>
      </c>
      <c r="F39" s="4">
        <v>49.1</v>
      </c>
      <c r="G39" s="4">
        <v>0.1</v>
      </c>
      <c r="H39" s="5">
        <v>0.002</v>
      </c>
      <c r="I39" s="7">
        <v>17818</v>
      </c>
      <c r="J39" s="7">
        <v>873732</v>
      </c>
      <c r="K39" s="3">
        <v>13.09</v>
      </c>
      <c r="M39" s="2">
        <v>43336</v>
      </c>
      <c r="N39" s="3">
        <v>73.4</v>
      </c>
      <c r="O39" s="3">
        <v>74</v>
      </c>
      <c r="P39" s="3">
        <v>72.5</v>
      </c>
      <c r="Q39" s="4">
        <v>72.6</v>
      </c>
      <c r="R39" s="4">
        <v>-0.1</v>
      </c>
      <c r="S39" s="5">
        <v>-0.0014</v>
      </c>
      <c r="T39" s="7">
        <v>1742</v>
      </c>
      <c r="U39" s="7">
        <v>127220</v>
      </c>
      <c r="V39" s="3">
        <v>14.52</v>
      </c>
    </row>
    <row r="40" spans="2:22">
      <c r="B40" s="2">
        <v>43334</v>
      </c>
      <c r="C40" s="3">
        <v>48.1</v>
      </c>
      <c r="D40" s="3">
        <v>50.2</v>
      </c>
      <c r="E40" s="3">
        <v>48</v>
      </c>
      <c r="F40" s="4">
        <v>49</v>
      </c>
      <c r="G40" s="4">
        <v>1.15</v>
      </c>
      <c r="H40" s="5">
        <v>0.024</v>
      </c>
      <c r="I40" s="7">
        <v>24997</v>
      </c>
      <c r="J40" s="7">
        <v>1236479</v>
      </c>
      <c r="K40" s="3">
        <v>13.07</v>
      </c>
      <c r="M40" s="2">
        <v>43335</v>
      </c>
      <c r="N40" s="3">
        <v>74.3</v>
      </c>
      <c r="O40" s="3">
        <v>75</v>
      </c>
      <c r="P40" s="3">
        <v>72.5</v>
      </c>
      <c r="Q40" s="4">
        <v>72.7</v>
      </c>
      <c r="R40" s="4">
        <v>-1.3</v>
      </c>
      <c r="S40" s="5">
        <v>-0.0176</v>
      </c>
      <c r="T40" s="7">
        <v>1834</v>
      </c>
      <c r="U40" s="7">
        <v>134748</v>
      </c>
      <c r="V40" s="3">
        <v>14.54</v>
      </c>
    </row>
    <row r="41" spans="2:22">
      <c r="B41" s="2">
        <v>43333</v>
      </c>
      <c r="C41" s="3">
        <v>48.45</v>
      </c>
      <c r="D41" s="3">
        <v>48.6</v>
      </c>
      <c r="E41" s="3">
        <v>47.7</v>
      </c>
      <c r="F41" s="4">
        <v>47.85</v>
      </c>
      <c r="G41" s="4">
        <v>-0.5</v>
      </c>
      <c r="H41" s="5">
        <v>-0.0103</v>
      </c>
      <c r="I41" s="7">
        <v>6651</v>
      </c>
      <c r="J41" s="7">
        <v>319783</v>
      </c>
      <c r="K41" s="3">
        <v>12.76</v>
      </c>
      <c r="M41" s="2">
        <v>43334</v>
      </c>
      <c r="N41" s="3">
        <v>77</v>
      </c>
      <c r="O41" s="3">
        <v>77.2</v>
      </c>
      <c r="P41" s="3">
        <v>73.8</v>
      </c>
      <c r="Q41" s="4">
        <v>74</v>
      </c>
      <c r="R41" s="4">
        <v>-2.5</v>
      </c>
      <c r="S41" s="5">
        <v>-0.0327</v>
      </c>
      <c r="T41" s="7">
        <v>2510</v>
      </c>
      <c r="U41" s="7">
        <v>189905</v>
      </c>
      <c r="V41" s="3">
        <v>14.8</v>
      </c>
    </row>
    <row r="42" spans="2:22">
      <c r="B42" s="2">
        <v>43332</v>
      </c>
      <c r="C42" s="3">
        <v>48.3</v>
      </c>
      <c r="D42" s="3">
        <v>48.5</v>
      </c>
      <c r="E42" s="3">
        <v>47.3</v>
      </c>
      <c r="F42" s="4">
        <v>48.35</v>
      </c>
      <c r="G42" s="4">
        <v>0.65</v>
      </c>
      <c r="H42" s="5">
        <v>0.0136</v>
      </c>
      <c r="I42" s="7">
        <v>12376</v>
      </c>
      <c r="J42" s="7">
        <v>592857</v>
      </c>
      <c r="K42" s="3">
        <v>12.89</v>
      </c>
      <c r="M42" s="2">
        <v>43333</v>
      </c>
      <c r="N42" s="3">
        <v>76.2</v>
      </c>
      <c r="O42" s="3">
        <v>76.5</v>
      </c>
      <c r="P42" s="3">
        <v>75</v>
      </c>
      <c r="Q42" s="4">
        <v>76.5</v>
      </c>
      <c r="R42" s="4">
        <v>0.9</v>
      </c>
      <c r="S42" s="5">
        <v>0.0119</v>
      </c>
      <c r="T42" s="7">
        <v>2779</v>
      </c>
      <c r="U42" s="7">
        <v>210893</v>
      </c>
      <c r="V42" s="3">
        <v>15.3</v>
      </c>
    </row>
    <row r="43" spans="2:22">
      <c r="B43" s="2">
        <v>43329</v>
      </c>
      <c r="C43" s="3">
        <v>48.15</v>
      </c>
      <c r="D43" s="3">
        <v>48.9</v>
      </c>
      <c r="E43" s="3">
        <v>47.55</v>
      </c>
      <c r="F43" s="4">
        <v>47.7</v>
      </c>
      <c r="G43" s="4">
        <v>0.15</v>
      </c>
      <c r="H43" s="5">
        <v>0.0032</v>
      </c>
      <c r="I43" s="7">
        <v>13789</v>
      </c>
      <c r="J43" s="7">
        <v>662883</v>
      </c>
      <c r="K43" s="3">
        <v>12.72</v>
      </c>
      <c r="M43" s="2">
        <v>43332</v>
      </c>
      <c r="N43" s="3">
        <v>75.2</v>
      </c>
      <c r="O43" s="3">
        <v>76.4</v>
      </c>
      <c r="P43" s="3">
        <v>73.7</v>
      </c>
      <c r="Q43" s="4">
        <v>75.6</v>
      </c>
      <c r="R43" s="4">
        <v>0.9</v>
      </c>
      <c r="S43" s="5">
        <v>0.012</v>
      </c>
      <c r="T43" s="7">
        <v>2992</v>
      </c>
      <c r="U43" s="7">
        <v>225346</v>
      </c>
      <c r="V43" s="3">
        <v>15.12</v>
      </c>
    </row>
    <row r="44" spans="2:22">
      <c r="B44" s="2">
        <v>43328</v>
      </c>
      <c r="C44" s="3">
        <v>47.7</v>
      </c>
      <c r="D44" s="3">
        <v>48.9</v>
      </c>
      <c r="E44" s="3">
        <v>47.2</v>
      </c>
      <c r="F44" s="4">
        <v>47.55</v>
      </c>
      <c r="G44" s="4">
        <v>-1.1</v>
      </c>
      <c r="H44" s="5">
        <v>-0.0226</v>
      </c>
      <c r="I44" s="7">
        <v>23066</v>
      </c>
      <c r="J44" s="7">
        <v>1107650</v>
      </c>
      <c r="K44" s="3">
        <v>12.68</v>
      </c>
      <c r="M44" s="2">
        <v>43329</v>
      </c>
      <c r="N44" s="3">
        <v>75.9</v>
      </c>
      <c r="O44" s="3">
        <v>77.2</v>
      </c>
      <c r="P44" s="3">
        <v>74.7</v>
      </c>
      <c r="Q44" s="3">
        <v>74.7</v>
      </c>
      <c r="R44" s="3">
        <v>0</v>
      </c>
      <c r="S44" s="6">
        <v>0</v>
      </c>
      <c r="T44" s="7">
        <v>6328</v>
      </c>
      <c r="U44" s="7">
        <v>482277</v>
      </c>
      <c r="V44" s="3">
        <v>14.94</v>
      </c>
    </row>
    <row r="45" spans="2:22">
      <c r="B45" s="2">
        <v>43327</v>
      </c>
      <c r="C45" s="3">
        <v>48</v>
      </c>
      <c r="D45" s="3">
        <v>49.3</v>
      </c>
      <c r="E45" s="3">
        <v>47.25</v>
      </c>
      <c r="F45" s="4">
        <v>48.65</v>
      </c>
      <c r="G45" s="4">
        <v>0.05</v>
      </c>
      <c r="H45" s="5">
        <v>0.001</v>
      </c>
      <c r="I45" s="7">
        <v>29279</v>
      </c>
      <c r="J45" s="7">
        <v>1417164</v>
      </c>
      <c r="K45" s="3">
        <v>12.97</v>
      </c>
      <c r="M45" s="2">
        <v>43328</v>
      </c>
      <c r="N45" s="3">
        <v>74.6</v>
      </c>
      <c r="O45" s="3">
        <v>75.3</v>
      </c>
      <c r="P45" s="3">
        <v>73.2</v>
      </c>
      <c r="Q45" s="4">
        <v>74.7</v>
      </c>
      <c r="R45" s="4">
        <v>-0.6</v>
      </c>
      <c r="S45" s="5">
        <v>-0.008</v>
      </c>
      <c r="T45" s="7">
        <v>3733</v>
      </c>
      <c r="U45" s="7">
        <v>277484</v>
      </c>
      <c r="V45" s="3">
        <v>14.94</v>
      </c>
    </row>
    <row r="46" spans="2:22">
      <c r="B46" s="2">
        <v>43326</v>
      </c>
      <c r="C46" s="3">
        <v>45.9</v>
      </c>
      <c r="D46" s="3">
        <v>48.6</v>
      </c>
      <c r="E46" s="3">
        <v>45.05</v>
      </c>
      <c r="F46" s="4">
        <v>48.6</v>
      </c>
      <c r="G46" s="4">
        <v>4.4</v>
      </c>
      <c r="H46" s="5">
        <v>0.0995</v>
      </c>
      <c r="I46" s="7">
        <v>45242</v>
      </c>
      <c r="J46" s="7">
        <v>2132166</v>
      </c>
      <c r="K46" s="3">
        <v>21.22</v>
      </c>
      <c r="M46" s="2">
        <v>43327</v>
      </c>
      <c r="N46" s="3">
        <v>75.6</v>
      </c>
      <c r="O46" s="3">
        <v>76.4</v>
      </c>
      <c r="P46" s="3">
        <v>74.5</v>
      </c>
      <c r="Q46" s="3">
        <v>75.3</v>
      </c>
      <c r="R46" s="3">
        <v>0</v>
      </c>
      <c r="S46" s="6">
        <v>0</v>
      </c>
      <c r="T46" s="7">
        <v>3726</v>
      </c>
      <c r="U46" s="7">
        <v>281414</v>
      </c>
      <c r="V46" s="3">
        <v>15.06</v>
      </c>
    </row>
    <row r="47" spans="2:22">
      <c r="B47" s="2">
        <v>43325</v>
      </c>
      <c r="C47" s="3">
        <v>44.45</v>
      </c>
      <c r="D47" s="3">
        <v>45.2</v>
      </c>
      <c r="E47" s="3">
        <v>42.85</v>
      </c>
      <c r="F47" s="4">
        <v>44.2</v>
      </c>
      <c r="G47" s="4">
        <v>-0.25</v>
      </c>
      <c r="H47" s="5">
        <v>-0.0056</v>
      </c>
      <c r="I47" s="7">
        <v>21270</v>
      </c>
      <c r="J47" s="7">
        <v>939225</v>
      </c>
      <c r="K47" s="3">
        <v>19.3</v>
      </c>
      <c r="M47" s="2">
        <v>43326</v>
      </c>
      <c r="N47" s="3">
        <v>74.8</v>
      </c>
      <c r="O47" s="3">
        <v>75.9</v>
      </c>
      <c r="P47" s="3">
        <v>73.7</v>
      </c>
      <c r="Q47" s="4">
        <v>75.3</v>
      </c>
      <c r="R47" s="4">
        <v>1.1</v>
      </c>
      <c r="S47" s="5">
        <v>0.0148</v>
      </c>
      <c r="T47" s="7">
        <v>4655</v>
      </c>
      <c r="U47" s="7">
        <v>348840</v>
      </c>
      <c r="V47" s="3">
        <v>15.06</v>
      </c>
    </row>
    <row r="48" spans="2:22">
      <c r="B48" s="2">
        <v>43322</v>
      </c>
      <c r="C48" s="3">
        <v>43.2</v>
      </c>
      <c r="D48" s="3">
        <v>44.9</v>
      </c>
      <c r="E48" s="3">
        <v>43.1</v>
      </c>
      <c r="F48" s="4">
        <v>44.45</v>
      </c>
      <c r="G48" s="4">
        <v>1.4</v>
      </c>
      <c r="H48" s="5">
        <v>0.0325</v>
      </c>
      <c r="I48" s="7">
        <v>24002</v>
      </c>
      <c r="J48" s="7">
        <v>1064450</v>
      </c>
      <c r="K48" s="3">
        <v>19.41</v>
      </c>
      <c r="M48" s="2">
        <v>43325</v>
      </c>
      <c r="N48" s="3">
        <v>72.5</v>
      </c>
      <c r="O48" s="3">
        <v>74.9</v>
      </c>
      <c r="P48" s="3">
        <v>71.2</v>
      </c>
      <c r="Q48" s="4">
        <v>74.2</v>
      </c>
      <c r="R48" s="4">
        <v>2.1</v>
      </c>
      <c r="S48" s="5">
        <v>0.0291</v>
      </c>
      <c r="T48" s="7">
        <v>10196</v>
      </c>
      <c r="U48" s="7">
        <v>745936</v>
      </c>
      <c r="V48" s="3">
        <v>34.19</v>
      </c>
    </row>
    <row r="49" spans="2:22">
      <c r="B49" s="2">
        <v>43321</v>
      </c>
      <c r="C49" s="3">
        <v>42.5</v>
      </c>
      <c r="D49" s="3">
        <v>43.55</v>
      </c>
      <c r="E49" s="3">
        <v>42.25</v>
      </c>
      <c r="F49" s="4">
        <v>43.05</v>
      </c>
      <c r="G49" s="4">
        <v>0.75</v>
      </c>
      <c r="H49" s="5">
        <v>0.0177</v>
      </c>
      <c r="I49" s="7">
        <v>11966</v>
      </c>
      <c r="J49" s="7">
        <v>513781</v>
      </c>
      <c r="K49" s="3">
        <v>18.8</v>
      </c>
      <c r="M49" s="2">
        <v>43322</v>
      </c>
      <c r="N49" s="3">
        <v>76.5</v>
      </c>
      <c r="O49" s="3">
        <v>78.4</v>
      </c>
      <c r="P49" s="3">
        <v>72.1</v>
      </c>
      <c r="Q49" s="4">
        <v>72.1</v>
      </c>
      <c r="R49" s="4">
        <v>-3.6</v>
      </c>
      <c r="S49" s="5">
        <v>-0.0476</v>
      </c>
      <c r="T49" s="7">
        <v>21430</v>
      </c>
      <c r="U49" s="7">
        <v>1639630</v>
      </c>
      <c r="V49" s="3">
        <v>33.23</v>
      </c>
    </row>
    <row r="50" spans="2:22">
      <c r="B50" s="2">
        <v>43320</v>
      </c>
      <c r="C50" s="3">
        <v>42.6</v>
      </c>
      <c r="D50" s="3">
        <v>44.7</v>
      </c>
      <c r="E50" s="3">
        <v>42.25</v>
      </c>
      <c r="F50" s="4">
        <v>42.3</v>
      </c>
      <c r="G50" s="4">
        <v>-0.25</v>
      </c>
      <c r="H50" s="5">
        <v>-0.0059</v>
      </c>
      <c r="I50" s="7">
        <v>24110</v>
      </c>
      <c r="J50" s="7">
        <v>1052488</v>
      </c>
      <c r="K50" s="3">
        <v>18.47</v>
      </c>
      <c r="M50" s="2">
        <v>43321</v>
      </c>
      <c r="N50" s="3">
        <v>74.2</v>
      </c>
      <c r="O50" s="3">
        <v>75.9</v>
      </c>
      <c r="P50" s="3">
        <v>73.8</v>
      </c>
      <c r="Q50" s="4">
        <v>75.7</v>
      </c>
      <c r="R50" s="4">
        <v>1.2</v>
      </c>
      <c r="S50" s="5">
        <v>0.0161</v>
      </c>
      <c r="T50" s="7">
        <v>6701</v>
      </c>
      <c r="U50" s="7">
        <v>505395</v>
      </c>
      <c r="V50" s="3">
        <v>34.88</v>
      </c>
    </row>
    <row r="51" spans="2:22">
      <c r="B51" s="2">
        <v>43319</v>
      </c>
      <c r="C51" s="3">
        <v>42.85</v>
      </c>
      <c r="D51" s="3">
        <v>43</v>
      </c>
      <c r="E51" s="3">
        <v>42.05</v>
      </c>
      <c r="F51" s="4">
        <v>42.55</v>
      </c>
      <c r="G51" s="4">
        <v>-0.65</v>
      </c>
      <c r="H51" s="5">
        <v>-0.015</v>
      </c>
      <c r="I51" s="7">
        <v>12510</v>
      </c>
      <c r="J51" s="7">
        <v>532215</v>
      </c>
      <c r="K51" s="3">
        <v>18.58</v>
      </c>
      <c r="M51" s="2">
        <v>43320</v>
      </c>
      <c r="N51" s="3">
        <v>74</v>
      </c>
      <c r="O51" s="3">
        <v>76</v>
      </c>
      <c r="P51" s="3">
        <v>73.3</v>
      </c>
      <c r="Q51" s="4">
        <v>74.5</v>
      </c>
      <c r="R51" s="4">
        <v>0.6</v>
      </c>
      <c r="S51" s="5">
        <v>0.0081</v>
      </c>
      <c r="T51" s="7">
        <v>5972</v>
      </c>
      <c r="U51" s="7">
        <v>446998</v>
      </c>
      <c r="V51" s="3">
        <v>34.33</v>
      </c>
    </row>
    <row r="52" spans="2:22">
      <c r="B52" s="2">
        <v>43318</v>
      </c>
      <c r="C52" s="3">
        <v>40.05</v>
      </c>
      <c r="D52" s="3">
        <v>43.45</v>
      </c>
      <c r="E52" s="3">
        <v>39.3</v>
      </c>
      <c r="F52" s="4">
        <v>43.2</v>
      </c>
      <c r="G52" s="4">
        <v>3.3</v>
      </c>
      <c r="H52" s="5">
        <v>0.0827</v>
      </c>
      <c r="I52" s="7">
        <v>31796</v>
      </c>
      <c r="J52" s="7">
        <v>1315346</v>
      </c>
      <c r="K52" s="3">
        <v>18.86</v>
      </c>
      <c r="M52" s="2">
        <v>43319</v>
      </c>
      <c r="N52" s="3">
        <v>72</v>
      </c>
      <c r="O52" s="3">
        <v>75.1</v>
      </c>
      <c r="P52" s="3">
        <v>71.5</v>
      </c>
      <c r="Q52" s="4">
        <v>73.9</v>
      </c>
      <c r="R52" s="4">
        <v>1.9</v>
      </c>
      <c r="S52" s="5">
        <v>0.0264</v>
      </c>
      <c r="T52" s="7">
        <v>6275</v>
      </c>
      <c r="U52" s="7">
        <v>462873</v>
      </c>
      <c r="V52" s="3">
        <v>34.06</v>
      </c>
    </row>
    <row r="53" spans="2:22">
      <c r="B53" s="2">
        <v>43315</v>
      </c>
      <c r="C53" s="3">
        <v>38.55</v>
      </c>
      <c r="D53" s="3">
        <v>40.45</v>
      </c>
      <c r="E53" s="3">
        <v>38.55</v>
      </c>
      <c r="F53" s="4">
        <v>39.9</v>
      </c>
      <c r="G53" s="4">
        <v>1.45</v>
      </c>
      <c r="H53" s="5">
        <v>0.0377</v>
      </c>
      <c r="I53" s="7">
        <v>25055</v>
      </c>
      <c r="J53" s="7">
        <v>999575</v>
      </c>
      <c r="K53" s="3">
        <v>17.42</v>
      </c>
      <c r="M53" s="2">
        <v>43318</v>
      </c>
      <c r="N53" s="3">
        <v>72</v>
      </c>
      <c r="O53" s="3">
        <v>72.1</v>
      </c>
      <c r="P53" s="3">
        <v>70.6</v>
      </c>
      <c r="Q53" s="4">
        <v>72</v>
      </c>
      <c r="R53" s="4">
        <v>0.4</v>
      </c>
      <c r="S53" s="5">
        <v>0.0056</v>
      </c>
      <c r="T53" s="7">
        <v>2099</v>
      </c>
      <c r="U53" s="7">
        <v>150436</v>
      </c>
      <c r="V53" s="3">
        <v>33.18</v>
      </c>
    </row>
    <row r="54" spans="2:22">
      <c r="B54" s="2">
        <v>43314</v>
      </c>
      <c r="C54" s="3">
        <v>38.8</v>
      </c>
      <c r="D54" s="3">
        <v>38.9</v>
      </c>
      <c r="E54" s="3">
        <v>38.05</v>
      </c>
      <c r="F54" s="4">
        <v>38.45</v>
      </c>
      <c r="G54" s="4">
        <v>-0.35</v>
      </c>
      <c r="H54" s="5">
        <v>-0.009</v>
      </c>
      <c r="I54" s="7">
        <v>5421</v>
      </c>
      <c r="J54" s="7">
        <v>208404</v>
      </c>
      <c r="K54" s="3">
        <v>16.79</v>
      </c>
      <c r="M54" s="2">
        <v>43315</v>
      </c>
      <c r="N54" s="3">
        <v>69.6</v>
      </c>
      <c r="O54" s="3">
        <v>72</v>
      </c>
      <c r="P54" s="3">
        <v>68.9</v>
      </c>
      <c r="Q54" s="4">
        <v>71.6</v>
      </c>
      <c r="R54" s="4">
        <v>2.7</v>
      </c>
      <c r="S54" s="5">
        <v>0.0392</v>
      </c>
      <c r="T54" s="7">
        <v>3031</v>
      </c>
      <c r="U54" s="7">
        <v>214350</v>
      </c>
      <c r="V54" s="3">
        <v>33</v>
      </c>
    </row>
    <row r="55" spans="2:22">
      <c r="B55" s="2">
        <v>43313</v>
      </c>
      <c r="C55" s="3">
        <v>38.2</v>
      </c>
      <c r="D55" s="3">
        <v>38.8</v>
      </c>
      <c r="E55" s="3">
        <v>38</v>
      </c>
      <c r="F55" s="4">
        <v>38.8</v>
      </c>
      <c r="G55" s="4">
        <v>0.45</v>
      </c>
      <c r="H55" s="5">
        <v>0.0117</v>
      </c>
      <c r="I55" s="7">
        <v>5151</v>
      </c>
      <c r="J55" s="7">
        <v>198017</v>
      </c>
      <c r="K55" s="3">
        <v>16.94</v>
      </c>
      <c r="M55" s="2">
        <v>43314</v>
      </c>
      <c r="N55" s="3">
        <v>71.3</v>
      </c>
      <c r="O55" s="3">
        <v>71.3</v>
      </c>
      <c r="P55" s="3">
        <v>68.8</v>
      </c>
      <c r="Q55" s="4">
        <v>68.9</v>
      </c>
      <c r="R55" s="4">
        <v>-2.1</v>
      </c>
      <c r="S55" s="5">
        <v>-0.0296</v>
      </c>
      <c r="T55" s="7">
        <v>2133</v>
      </c>
      <c r="U55" s="7">
        <v>148092</v>
      </c>
      <c r="V55" s="3">
        <v>31.75</v>
      </c>
    </row>
    <row r="56" spans="2:22">
      <c r="B56" s="2">
        <v>43312</v>
      </c>
      <c r="C56" s="3">
        <v>37.6</v>
      </c>
      <c r="D56" s="3">
        <v>38.85</v>
      </c>
      <c r="E56" s="3">
        <v>37.55</v>
      </c>
      <c r="F56" s="4">
        <v>38.35</v>
      </c>
      <c r="G56" s="4">
        <v>0.75</v>
      </c>
      <c r="H56" s="5">
        <v>0.0199</v>
      </c>
      <c r="I56" s="7">
        <v>6609</v>
      </c>
      <c r="J56" s="7">
        <v>254175</v>
      </c>
      <c r="K56" s="3">
        <v>16.75</v>
      </c>
      <c r="M56" s="2">
        <v>43313</v>
      </c>
      <c r="N56" s="3">
        <v>72</v>
      </c>
      <c r="O56" s="3">
        <v>72</v>
      </c>
      <c r="P56" s="3">
        <v>70.9</v>
      </c>
      <c r="Q56" s="4">
        <v>71</v>
      </c>
      <c r="R56" s="4">
        <v>-0.4</v>
      </c>
      <c r="S56" s="5">
        <v>-0.0056</v>
      </c>
      <c r="T56" s="7">
        <v>1905</v>
      </c>
      <c r="U56" s="7">
        <v>135949</v>
      </c>
      <c r="V56" s="3">
        <v>32.72</v>
      </c>
    </row>
    <row r="57" spans="2:22">
      <c r="B57" s="2">
        <v>43311</v>
      </c>
      <c r="C57" s="3">
        <v>38.2</v>
      </c>
      <c r="D57" s="3">
        <v>38.2</v>
      </c>
      <c r="E57" s="3">
        <v>37.55</v>
      </c>
      <c r="F57" s="4">
        <v>37.6</v>
      </c>
      <c r="G57" s="4">
        <v>-0.6</v>
      </c>
      <c r="H57" s="5">
        <v>-0.0157</v>
      </c>
      <c r="I57" s="7">
        <v>3486</v>
      </c>
      <c r="J57" s="7">
        <v>131730</v>
      </c>
      <c r="K57" s="3">
        <v>16.42</v>
      </c>
      <c r="M57" s="2">
        <v>43312</v>
      </c>
      <c r="N57" s="3">
        <v>70.6</v>
      </c>
      <c r="O57" s="3">
        <v>72</v>
      </c>
      <c r="P57" s="3">
        <v>70.6</v>
      </c>
      <c r="Q57" s="4">
        <v>71.4</v>
      </c>
      <c r="R57" s="4">
        <v>1</v>
      </c>
      <c r="S57" s="5">
        <v>0.0142</v>
      </c>
      <c r="T57" s="7">
        <v>2932</v>
      </c>
      <c r="U57" s="7">
        <v>209489</v>
      </c>
      <c r="V57" s="3">
        <v>32.9</v>
      </c>
    </row>
    <row r="58" spans="2:22">
      <c r="B58" s="2">
        <v>43308</v>
      </c>
      <c r="C58" s="3">
        <v>38.8</v>
      </c>
      <c r="D58" s="3">
        <v>39</v>
      </c>
      <c r="E58" s="3">
        <v>38.15</v>
      </c>
      <c r="F58" s="4">
        <v>38.2</v>
      </c>
      <c r="G58" s="4">
        <v>-0.4</v>
      </c>
      <c r="H58" s="5">
        <v>-0.0104</v>
      </c>
      <c r="I58" s="7">
        <v>5593</v>
      </c>
      <c r="J58" s="7">
        <v>215394</v>
      </c>
      <c r="K58" s="3">
        <v>16.68</v>
      </c>
      <c r="M58" s="2">
        <v>43311</v>
      </c>
      <c r="N58" s="3">
        <v>71</v>
      </c>
      <c r="O58" s="3">
        <v>71.9</v>
      </c>
      <c r="P58" s="3">
        <v>70.1</v>
      </c>
      <c r="Q58" s="4">
        <v>70.4</v>
      </c>
      <c r="R58" s="4">
        <v>0.1</v>
      </c>
      <c r="S58" s="5">
        <v>0.0014</v>
      </c>
      <c r="T58" s="7">
        <v>2757</v>
      </c>
      <c r="U58" s="7">
        <v>195569</v>
      </c>
      <c r="V58" s="3">
        <v>32.44</v>
      </c>
    </row>
    <row r="59" spans="2:22">
      <c r="B59" s="2">
        <v>43307</v>
      </c>
      <c r="C59" s="3">
        <v>38.05</v>
      </c>
      <c r="D59" s="3">
        <v>38.7</v>
      </c>
      <c r="E59" s="3">
        <v>37.6</v>
      </c>
      <c r="F59" s="4">
        <v>38.6</v>
      </c>
      <c r="G59" s="4">
        <v>0.55</v>
      </c>
      <c r="H59" s="5">
        <v>0.0145</v>
      </c>
      <c r="I59" s="7">
        <v>6750</v>
      </c>
      <c r="J59" s="7">
        <v>258803</v>
      </c>
      <c r="K59" s="3">
        <v>16.86</v>
      </c>
      <c r="M59" s="2">
        <v>43308</v>
      </c>
      <c r="N59" s="3">
        <v>71</v>
      </c>
      <c r="O59" s="3">
        <v>71.1</v>
      </c>
      <c r="P59" s="3">
        <v>70.2</v>
      </c>
      <c r="Q59" s="4">
        <v>70.3</v>
      </c>
      <c r="R59" s="4">
        <v>0.1</v>
      </c>
      <c r="S59" s="5">
        <v>0.0014</v>
      </c>
      <c r="T59" s="7">
        <v>1519</v>
      </c>
      <c r="U59" s="7">
        <v>107197</v>
      </c>
      <c r="V59" s="3">
        <v>32.4</v>
      </c>
    </row>
    <row r="60" spans="2:22">
      <c r="B60" s="2">
        <v>43306</v>
      </c>
      <c r="C60" s="3">
        <v>37.6</v>
      </c>
      <c r="D60" s="3">
        <v>38.35</v>
      </c>
      <c r="E60" s="3">
        <v>36.95</v>
      </c>
      <c r="F60" s="4">
        <v>38.05</v>
      </c>
      <c r="G60" s="4">
        <v>0.75</v>
      </c>
      <c r="H60" s="5">
        <v>0.0201</v>
      </c>
      <c r="I60" s="7">
        <v>6441</v>
      </c>
      <c r="J60" s="7">
        <v>244336</v>
      </c>
      <c r="K60" s="3">
        <v>16.62</v>
      </c>
      <c r="M60" s="2">
        <v>43307</v>
      </c>
      <c r="N60" s="3">
        <v>70</v>
      </c>
      <c r="O60" s="3">
        <v>70.6</v>
      </c>
      <c r="P60" s="3">
        <v>69.3</v>
      </c>
      <c r="Q60" s="4">
        <v>70.2</v>
      </c>
      <c r="R60" s="4">
        <v>0.8</v>
      </c>
      <c r="S60" s="5">
        <v>0.0115</v>
      </c>
      <c r="T60" s="7">
        <v>1859</v>
      </c>
      <c r="U60" s="7">
        <v>130151</v>
      </c>
      <c r="V60" s="3">
        <v>32.35</v>
      </c>
    </row>
    <row r="61" spans="2:22">
      <c r="B61" s="2">
        <v>43305</v>
      </c>
      <c r="C61" s="3">
        <v>36.65</v>
      </c>
      <c r="D61" s="3">
        <v>37.35</v>
      </c>
      <c r="E61" s="3">
        <v>36.65</v>
      </c>
      <c r="F61" s="4">
        <v>37.3</v>
      </c>
      <c r="G61" s="4">
        <v>0.7</v>
      </c>
      <c r="H61" s="5">
        <v>0.0191</v>
      </c>
      <c r="I61" s="7">
        <v>3313</v>
      </c>
      <c r="J61" s="7">
        <v>122956</v>
      </c>
      <c r="K61" s="3">
        <v>16.29</v>
      </c>
      <c r="M61" s="2">
        <v>43306</v>
      </c>
      <c r="N61" s="3">
        <v>69.5</v>
      </c>
      <c r="O61" s="3">
        <v>70.7</v>
      </c>
      <c r="P61" s="3">
        <v>68.6</v>
      </c>
      <c r="Q61" s="4">
        <v>69.4</v>
      </c>
      <c r="R61" s="4">
        <v>0.5</v>
      </c>
      <c r="S61" s="5">
        <v>0.0073</v>
      </c>
      <c r="T61" s="7">
        <v>2419</v>
      </c>
      <c r="U61" s="7">
        <v>168889</v>
      </c>
      <c r="V61" s="3">
        <v>31.98</v>
      </c>
    </row>
    <row r="62" spans="2:22">
      <c r="B62" s="2">
        <v>43304</v>
      </c>
      <c r="C62" s="3">
        <v>36.85</v>
      </c>
      <c r="D62" s="3">
        <v>36.9</v>
      </c>
      <c r="E62" s="3">
        <v>36.15</v>
      </c>
      <c r="F62" s="4">
        <v>36.6</v>
      </c>
      <c r="G62" s="4">
        <v>-0.4</v>
      </c>
      <c r="H62" s="5">
        <v>-0.0108</v>
      </c>
      <c r="I62" s="7">
        <v>4861</v>
      </c>
      <c r="J62" s="7">
        <v>177253</v>
      </c>
      <c r="K62" s="3">
        <v>15.98</v>
      </c>
      <c r="M62" s="2">
        <v>43305</v>
      </c>
      <c r="N62" s="3">
        <v>67.1</v>
      </c>
      <c r="O62" s="3">
        <v>69.5</v>
      </c>
      <c r="P62" s="3">
        <v>66.6</v>
      </c>
      <c r="Q62" s="4">
        <v>68.9</v>
      </c>
      <c r="R62" s="4">
        <v>2.4</v>
      </c>
      <c r="S62" s="5">
        <v>0.0361</v>
      </c>
      <c r="T62" s="7">
        <v>2821</v>
      </c>
      <c r="U62" s="7">
        <v>192596</v>
      </c>
      <c r="V62" s="3">
        <v>31.75</v>
      </c>
    </row>
    <row r="63" spans="2:22">
      <c r="B63" s="2">
        <v>43301</v>
      </c>
      <c r="C63" s="3">
        <v>38.2</v>
      </c>
      <c r="D63" s="3">
        <v>38.2</v>
      </c>
      <c r="E63" s="3">
        <v>37</v>
      </c>
      <c r="F63" s="4">
        <v>37</v>
      </c>
      <c r="G63" s="4">
        <v>-1.4</v>
      </c>
      <c r="H63" s="5">
        <v>-0.0365</v>
      </c>
      <c r="I63" s="7">
        <v>8950</v>
      </c>
      <c r="J63" s="7">
        <v>334454</v>
      </c>
      <c r="K63" s="3">
        <v>16.16</v>
      </c>
      <c r="M63" s="2">
        <v>43304</v>
      </c>
      <c r="N63" s="3">
        <v>68.2</v>
      </c>
      <c r="O63" s="3">
        <v>68.4</v>
      </c>
      <c r="P63" s="3">
        <v>65.9</v>
      </c>
      <c r="Q63" s="4">
        <v>66.5</v>
      </c>
      <c r="R63" s="4">
        <v>-1.6</v>
      </c>
      <c r="S63" s="5">
        <v>-0.0235</v>
      </c>
      <c r="T63" s="7">
        <v>2006</v>
      </c>
      <c r="U63" s="7">
        <v>133746</v>
      </c>
      <c r="V63" s="3">
        <v>30.65</v>
      </c>
    </row>
    <row r="64" spans="2:22">
      <c r="B64" s="2">
        <v>43300</v>
      </c>
      <c r="C64" s="3">
        <v>39</v>
      </c>
      <c r="D64" s="3">
        <v>39.6</v>
      </c>
      <c r="E64" s="3">
        <v>38.3</v>
      </c>
      <c r="F64" s="4">
        <v>38.4</v>
      </c>
      <c r="G64" s="4">
        <v>-0.65</v>
      </c>
      <c r="H64" s="5">
        <v>-0.0166</v>
      </c>
      <c r="I64" s="7">
        <v>6880</v>
      </c>
      <c r="J64" s="7">
        <v>267278</v>
      </c>
      <c r="K64" s="3">
        <v>16.77</v>
      </c>
      <c r="M64" s="2">
        <v>43301</v>
      </c>
      <c r="N64" s="3">
        <v>69.3</v>
      </c>
      <c r="O64" s="3">
        <v>69.8</v>
      </c>
      <c r="P64" s="3">
        <v>68</v>
      </c>
      <c r="Q64" s="4">
        <v>68.1</v>
      </c>
      <c r="R64" s="4">
        <v>-1</v>
      </c>
      <c r="S64" s="5">
        <v>-0.0145</v>
      </c>
      <c r="T64" s="7">
        <v>1407</v>
      </c>
      <c r="U64" s="7">
        <v>96518</v>
      </c>
      <c r="V64" s="3">
        <v>31.38</v>
      </c>
    </row>
    <row r="65" spans="2:22">
      <c r="B65" s="2">
        <v>43299</v>
      </c>
      <c r="C65" s="3">
        <v>38.55</v>
      </c>
      <c r="D65" s="3">
        <v>39.1</v>
      </c>
      <c r="E65" s="3">
        <v>38.5</v>
      </c>
      <c r="F65" s="4">
        <v>39.05</v>
      </c>
      <c r="G65" s="4">
        <v>0.3</v>
      </c>
      <c r="H65" s="5">
        <v>0.0077</v>
      </c>
      <c r="I65" s="7">
        <v>9233</v>
      </c>
      <c r="J65" s="7">
        <v>357971</v>
      </c>
      <c r="K65" s="3">
        <v>17.05</v>
      </c>
      <c r="M65" s="2">
        <v>43300</v>
      </c>
      <c r="N65" s="3">
        <v>69.3</v>
      </c>
      <c r="O65" s="3">
        <v>69.8</v>
      </c>
      <c r="P65" s="3">
        <v>68.7</v>
      </c>
      <c r="Q65" s="4">
        <v>69.1</v>
      </c>
      <c r="R65" s="4">
        <v>0.4</v>
      </c>
      <c r="S65" s="5">
        <v>0.0058</v>
      </c>
      <c r="T65" s="3">
        <v>939</v>
      </c>
      <c r="U65" s="7">
        <v>64992</v>
      </c>
      <c r="V65" s="3">
        <v>31.84</v>
      </c>
    </row>
    <row r="66" spans="2:22">
      <c r="B66" s="2">
        <v>43298</v>
      </c>
      <c r="C66" s="3">
        <v>37.4</v>
      </c>
      <c r="D66" s="3">
        <v>39.45</v>
      </c>
      <c r="E66" s="3">
        <v>37.4</v>
      </c>
      <c r="F66" s="4">
        <v>38.75</v>
      </c>
      <c r="G66" s="4">
        <v>1.5</v>
      </c>
      <c r="H66" s="5">
        <v>0.0403</v>
      </c>
      <c r="I66" s="7">
        <v>26089</v>
      </c>
      <c r="J66" s="7">
        <v>1009778</v>
      </c>
      <c r="K66" s="3">
        <v>16.92</v>
      </c>
      <c r="M66" s="2">
        <v>43299</v>
      </c>
      <c r="N66" s="3">
        <v>69.8</v>
      </c>
      <c r="O66" s="3">
        <v>70.3</v>
      </c>
      <c r="P66" s="3">
        <v>68.3</v>
      </c>
      <c r="Q66" s="4">
        <v>68.7</v>
      </c>
      <c r="R66" s="4">
        <v>-0.8</v>
      </c>
      <c r="S66" s="5">
        <v>-0.0115</v>
      </c>
      <c r="T66" s="7">
        <v>1549</v>
      </c>
      <c r="U66" s="7">
        <v>107381</v>
      </c>
      <c r="V66" s="3">
        <v>31.66</v>
      </c>
    </row>
    <row r="67" spans="2:22">
      <c r="B67" s="2">
        <v>43297</v>
      </c>
      <c r="C67" s="3">
        <v>36.65</v>
      </c>
      <c r="D67" s="3">
        <v>37.55</v>
      </c>
      <c r="E67" s="3">
        <v>36.5</v>
      </c>
      <c r="F67" s="4">
        <v>37.25</v>
      </c>
      <c r="G67" s="4">
        <v>0.55</v>
      </c>
      <c r="H67" s="5">
        <v>0.015</v>
      </c>
      <c r="I67" s="7">
        <v>6049</v>
      </c>
      <c r="J67" s="7">
        <v>224512</v>
      </c>
      <c r="K67" s="3">
        <v>16.27</v>
      </c>
      <c r="M67" s="2">
        <v>43298</v>
      </c>
      <c r="N67" s="3">
        <v>70.9</v>
      </c>
      <c r="O67" s="3">
        <v>71.1</v>
      </c>
      <c r="P67" s="3">
        <v>69.5</v>
      </c>
      <c r="Q67" s="4">
        <v>69.5</v>
      </c>
      <c r="R67" s="4">
        <v>-1</v>
      </c>
      <c r="S67" s="5">
        <v>-0.0142</v>
      </c>
      <c r="T67" s="7">
        <v>1181</v>
      </c>
      <c r="U67" s="7">
        <v>82881</v>
      </c>
      <c r="V67" s="3">
        <v>32.03</v>
      </c>
    </row>
    <row r="68" spans="2:22">
      <c r="B68" s="2">
        <v>43294</v>
      </c>
      <c r="C68" s="3">
        <v>36.75</v>
      </c>
      <c r="D68" s="3">
        <v>37.35</v>
      </c>
      <c r="E68" s="3">
        <v>36.6</v>
      </c>
      <c r="F68" s="4">
        <v>36.7</v>
      </c>
      <c r="G68" s="4">
        <v>0.2</v>
      </c>
      <c r="H68" s="5">
        <v>0.0055</v>
      </c>
      <c r="I68" s="7">
        <v>4682</v>
      </c>
      <c r="J68" s="7">
        <v>173000</v>
      </c>
      <c r="K68" s="3">
        <v>16.03</v>
      </c>
      <c r="M68" s="2">
        <v>43297</v>
      </c>
      <c r="N68" s="3">
        <v>71.2</v>
      </c>
      <c r="O68" s="3">
        <v>71.6</v>
      </c>
      <c r="P68" s="3">
        <v>69.8</v>
      </c>
      <c r="Q68" s="4">
        <v>70.5</v>
      </c>
      <c r="R68" s="4">
        <v>-0.4</v>
      </c>
      <c r="S68" s="5">
        <v>-0.0056</v>
      </c>
      <c r="T68" s="7">
        <v>1663</v>
      </c>
      <c r="U68" s="7">
        <v>117458</v>
      </c>
      <c r="V68" s="3">
        <v>32.49</v>
      </c>
    </row>
    <row r="69" spans="2:22">
      <c r="B69" s="2">
        <v>43293</v>
      </c>
      <c r="C69" s="3">
        <v>36.55</v>
      </c>
      <c r="D69" s="3">
        <v>36.8</v>
      </c>
      <c r="E69" s="3">
        <v>36.3</v>
      </c>
      <c r="F69" s="4">
        <v>36.5</v>
      </c>
      <c r="G69" s="4">
        <v>-0.1</v>
      </c>
      <c r="H69" s="5">
        <v>-0.0027</v>
      </c>
      <c r="I69" s="7">
        <v>2166</v>
      </c>
      <c r="J69" s="7">
        <v>79204</v>
      </c>
      <c r="K69" s="3">
        <v>15.94</v>
      </c>
      <c r="M69" s="2">
        <v>43294</v>
      </c>
      <c r="N69" s="3">
        <v>70.5</v>
      </c>
      <c r="O69" s="3">
        <v>72</v>
      </c>
      <c r="P69" s="3">
        <v>70.3</v>
      </c>
      <c r="Q69" s="4">
        <v>70.9</v>
      </c>
      <c r="R69" s="4">
        <v>1.3</v>
      </c>
      <c r="S69" s="5">
        <v>0.0187</v>
      </c>
      <c r="T69" s="7">
        <v>3491</v>
      </c>
      <c r="U69" s="7">
        <v>248063</v>
      </c>
      <c r="V69" s="3">
        <v>32.67</v>
      </c>
    </row>
    <row r="70" spans="2:22">
      <c r="B70" s="2">
        <v>43292</v>
      </c>
      <c r="C70" s="3">
        <v>36.65</v>
      </c>
      <c r="D70" s="3">
        <v>36.75</v>
      </c>
      <c r="E70" s="3">
        <v>36.05</v>
      </c>
      <c r="F70" s="4">
        <v>36.6</v>
      </c>
      <c r="G70" s="4">
        <v>-0.5</v>
      </c>
      <c r="H70" s="5">
        <v>-0.0135</v>
      </c>
      <c r="I70" s="7">
        <v>2887</v>
      </c>
      <c r="J70" s="7">
        <v>105457</v>
      </c>
      <c r="K70" s="3">
        <v>15.98</v>
      </c>
      <c r="M70" s="2">
        <v>43293</v>
      </c>
      <c r="N70" s="3">
        <v>69.2</v>
      </c>
      <c r="O70" s="3">
        <v>70.7</v>
      </c>
      <c r="P70" s="3">
        <v>69.2</v>
      </c>
      <c r="Q70" s="4">
        <v>69.6</v>
      </c>
      <c r="R70" s="4">
        <v>0.3</v>
      </c>
      <c r="S70" s="5">
        <v>0.0043</v>
      </c>
      <c r="T70" s="7">
        <v>1813</v>
      </c>
      <c r="U70" s="7">
        <v>126870</v>
      </c>
      <c r="V70" s="3">
        <v>32.07</v>
      </c>
    </row>
    <row r="71" spans="2:22">
      <c r="B71" s="2">
        <v>43291</v>
      </c>
      <c r="C71" s="3">
        <v>36.6</v>
      </c>
      <c r="D71" s="3">
        <v>37.3</v>
      </c>
      <c r="E71" s="3">
        <v>36.3</v>
      </c>
      <c r="F71" s="4">
        <v>37.1</v>
      </c>
      <c r="G71" s="4">
        <v>0.15</v>
      </c>
      <c r="H71" s="5">
        <v>0.0041</v>
      </c>
      <c r="I71" s="7">
        <v>4944</v>
      </c>
      <c r="J71" s="7">
        <v>181698</v>
      </c>
      <c r="K71" s="3">
        <v>16.2</v>
      </c>
      <c r="M71" s="2">
        <v>43292</v>
      </c>
      <c r="N71" s="3">
        <v>69.5</v>
      </c>
      <c r="O71" s="3">
        <v>70.8</v>
      </c>
      <c r="P71" s="3">
        <v>69.1</v>
      </c>
      <c r="Q71" s="4">
        <v>69.3</v>
      </c>
      <c r="R71" s="4">
        <v>-0.9</v>
      </c>
      <c r="S71" s="5">
        <v>-0.0128</v>
      </c>
      <c r="T71" s="7">
        <v>1741</v>
      </c>
      <c r="U71" s="7">
        <v>121445</v>
      </c>
      <c r="V71" s="3">
        <v>31.94</v>
      </c>
    </row>
    <row r="72" spans="2:22">
      <c r="B72" s="2">
        <v>43290</v>
      </c>
      <c r="C72" s="3">
        <v>36.45</v>
      </c>
      <c r="D72" s="3">
        <v>37.6</v>
      </c>
      <c r="E72" s="3">
        <v>35.95</v>
      </c>
      <c r="F72" s="4">
        <v>36.95</v>
      </c>
      <c r="G72" s="4">
        <v>0.9</v>
      </c>
      <c r="H72" s="5">
        <v>0.025</v>
      </c>
      <c r="I72" s="7">
        <v>5686</v>
      </c>
      <c r="J72" s="7">
        <v>209849</v>
      </c>
      <c r="K72" s="3">
        <v>16.14</v>
      </c>
      <c r="M72" s="2">
        <v>43291</v>
      </c>
      <c r="N72" s="3">
        <v>70.6</v>
      </c>
      <c r="O72" s="3">
        <v>71.3</v>
      </c>
      <c r="P72" s="3">
        <v>68.5</v>
      </c>
      <c r="Q72" s="4">
        <v>70.2</v>
      </c>
      <c r="R72" s="4">
        <v>0.2</v>
      </c>
      <c r="S72" s="5">
        <v>0.0029</v>
      </c>
      <c r="T72" s="7">
        <v>3348</v>
      </c>
      <c r="U72" s="7">
        <v>233805</v>
      </c>
      <c r="V72" s="3">
        <v>32.35</v>
      </c>
    </row>
    <row r="73" spans="2:22">
      <c r="B73" s="2">
        <v>43287</v>
      </c>
      <c r="C73" s="3">
        <v>36.1</v>
      </c>
      <c r="D73" s="3">
        <v>36.45</v>
      </c>
      <c r="E73" s="3">
        <v>35.85</v>
      </c>
      <c r="F73" s="3">
        <v>36.05</v>
      </c>
      <c r="G73" s="3">
        <v>0</v>
      </c>
      <c r="H73" s="6">
        <v>0</v>
      </c>
      <c r="I73" s="7">
        <v>4017</v>
      </c>
      <c r="J73" s="7">
        <v>145118</v>
      </c>
      <c r="K73" s="3">
        <v>15.74</v>
      </c>
      <c r="M73" s="2">
        <v>43290</v>
      </c>
      <c r="N73" s="3">
        <v>68.6</v>
      </c>
      <c r="O73" s="3">
        <v>70.2</v>
      </c>
      <c r="P73" s="3">
        <v>67.2</v>
      </c>
      <c r="Q73" s="4">
        <v>70</v>
      </c>
      <c r="R73" s="4">
        <v>1.5</v>
      </c>
      <c r="S73" s="5">
        <v>0.0219</v>
      </c>
      <c r="T73" s="7">
        <v>2852</v>
      </c>
      <c r="U73" s="7">
        <v>195984</v>
      </c>
      <c r="V73" s="3">
        <v>32.26</v>
      </c>
    </row>
    <row r="74" spans="2:22">
      <c r="B74" s="2">
        <v>43286</v>
      </c>
      <c r="C74" s="3">
        <v>37.5</v>
      </c>
      <c r="D74" s="3">
        <v>37.75</v>
      </c>
      <c r="E74" s="3">
        <v>36</v>
      </c>
      <c r="F74" s="4">
        <v>36.05</v>
      </c>
      <c r="G74" s="4">
        <v>-1.05</v>
      </c>
      <c r="H74" s="5">
        <v>-0.0283</v>
      </c>
      <c r="I74" s="7">
        <v>7471</v>
      </c>
      <c r="J74" s="7">
        <v>273672</v>
      </c>
      <c r="K74" s="3">
        <v>15.74</v>
      </c>
      <c r="M74" s="2">
        <v>43287</v>
      </c>
      <c r="N74" s="3">
        <v>67.4</v>
      </c>
      <c r="O74" s="3">
        <v>68.7</v>
      </c>
      <c r="P74" s="3">
        <v>66</v>
      </c>
      <c r="Q74" s="4">
        <v>68.5</v>
      </c>
      <c r="R74" s="4">
        <v>2.4</v>
      </c>
      <c r="S74" s="5">
        <v>0.0363</v>
      </c>
      <c r="T74" s="7">
        <v>3990</v>
      </c>
      <c r="U74" s="7">
        <v>268735</v>
      </c>
      <c r="V74" s="3">
        <v>31.57</v>
      </c>
    </row>
    <row r="75" spans="2:22">
      <c r="B75" s="2">
        <v>43285</v>
      </c>
      <c r="C75" s="3">
        <v>35.55</v>
      </c>
      <c r="D75" s="3">
        <v>37.5</v>
      </c>
      <c r="E75" s="3">
        <v>35.5</v>
      </c>
      <c r="F75" s="4">
        <v>37.1</v>
      </c>
      <c r="G75" s="4">
        <v>1.35</v>
      </c>
      <c r="H75" s="5">
        <v>0.0378</v>
      </c>
      <c r="I75" s="7">
        <v>11208</v>
      </c>
      <c r="J75" s="7">
        <v>413789</v>
      </c>
      <c r="K75" s="3">
        <v>16.2</v>
      </c>
      <c r="M75" s="2">
        <v>43286</v>
      </c>
      <c r="N75" s="3">
        <v>70.5</v>
      </c>
      <c r="O75" s="3">
        <v>70.6</v>
      </c>
      <c r="P75" s="3">
        <v>66</v>
      </c>
      <c r="Q75" s="4">
        <v>66.1</v>
      </c>
      <c r="R75" s="4">
        <v>-4.3</v>
      </c>
      <c r="S75" s="5">
        <v>-0.0611</v>
      </c>
      <c r="T75" s="7">
        <v>5653</v>
      </c>
      <c r="U75" s="7">
        <v>383742</v>
      </c>
      <c r="V75" s="3">
        <v>30.46</v>
      </c>
    </row>
    <row r="76" spans="2:22">
      <c r="B76" s="2">
        <v>43284</v>
      </c>
      <c r="C76" s="3">
        <v>36.5</v>
      </c>
      <c r="D76" s="3">
        <v>36.7</v>
      </c>
      <c r="E76" s="3">
        <v>35.65</v>
      </c>
      <c r="F76" s="4">
        <v>35.75</v>
      </c>
      <c r="G76" s="4">
        <v>-0.65</v>
      </c>
      <c r="H76" s="5">
        <v>-0.0179</v>
      </c>
      <c r="I76" s="7">
        <v>5462</v>
      </c>
      <c r="J76" s="7">
        <v>196851</v>
      </c>
      <c r="K76" s="3">
        <v>15.61</v>
      </c>
      <c r="M76" s="2">
        <v>43285</v>
      </c>
      <c r="N76" s="3">
        <v>73</v>
      </c>
      <c r="O76" s="3">
        <v>73.9</v>
      </c>
      <c r="P76" s="3">
        <v>70.2</v>
      </c>
      <c r="Q76" s="4">
        <v>70.4</v>
      </c>
      <c r="R76" s="4">
        <v>-2</v>
      </c>
      <c r="S76" s="5">
        <v>-0.0276</v>
      </c>
      <c r="T76" s="7">
        <v>3182</v>
      </c>
      <c r="U76" s="7">
        <v>228313</v>
      </c>
      <c r="V76" s="3">
        <v>32.44</v>
      </c>
    </row>
    <row r="77" spans="2:22">
      <c r="B77" s="2">
        <v>43283</v>
      </c>
      <c r="C77" s="3">
        <v>36.55</v>
      </c>
      <c r="D77" s="3">
        <v>37.05</v>
      </c>
      <c r="E77" s="3">
        <v>36.3</v>
      </c>
      <c r="F77" s="4">
        <v>36.4</v>
      </c>
      <c r="G77" s="4">
        <v>0.15</v>
      </c>
      <c r="H77" s="5">
        <v>0.0041</v>
      </c>
      <c r="I77" s="7">
        <v>3789</v>
      </c>
      <c r="J77" s="7">
        <v>138745</v>
      </c>
      <c r="K77" s="3">
        <v>15.9</v>
      </c>
      <c r="M77" s="2">
        <v>43284</v>
      </c>
      <c r="N77" s="3">
        <v>75.4</v>
      </c>
      <c r="O77" s="3">
        <v>76</v>
      </c>
      <c r="P77" s="3">
        <v>72</v>
      </c>
      <c r="Q77" s="4">
        <v>72.4</v>
      </c>
      <c r="R77" s="4">
        <v>-2.6</v>
      </c>
      <c r="S77" s="5">
        <v>-0.0347</v>
      </c>
      <c r="T77" s="7">
        <v>2994</v>
      </c>
      <c r="U77" s="7">
        <v>220637</v>
      </c>
      <c r="V77" s="3">
        <v>33.36</v>
      </c>
    </row>
    <row r="78" spans="2:22">
      <c r="B78" s="2">
        <v>43280</v>
      </c>
      <c r="C78" s="3">
        <v>36.15</v>
      </c>
      <c r="D78" s="3">
        <v>36.55</v>
      </c>
      <c r="E78" s="3">
        <v>36.1</v>
      </c>
      <c r="F78" s="4">
        <v>36.25</v>
      </c>
      <c r="G78" s="4">
        <v>0.1</v>
      </c>
      <c r="H78" s="5">
        <v>0.0028</v>
      </c>
      <c r="I78" s="7">
        <v>4252</v>
      </c>
      <c r="J78" s="7">
        <v>154086</v>
      </c>
      <c r="K78" s="3">
        <v>15.83</v>
      </c>
      <c r="M78" s="2">
        <v>43283</v>
      </c>
      <c r="N78" s="3">
        <v>77.6</v>
      </c>
      <c r="O78" s="3">
        <v>77.8</v>
      </c>
      <c r="P78" s="3">
        <v>74.8</v>
      </c>
      <c r="Q78" s="4">
        <v>75</v>
      </c>
      <c r="R78" s="4">
        <v>-2.3</v>
      </c>
      <c r="S78" s="5">
        <v>-0.0298</v>
      </c>
      <c r="T78" s="7">
        <v>2443</v>
      </c>
      <c r="U78" s="7">
        <v>186026</v>
      </c>
      <c r="V78" s="3">
        <v>34.56</v>
      </c>
    </row>
    <row r="79" spans="2:22">
      <c r="B79" s="2">
        <v>43279</v>
      </c>
      <c r="C79" s="3">
        <v>36.5</v>
      </c>
      <c r="D79" s="3">
        <v>36.8</v>
      </c>
      <c r="E79" s="3">
        <v>36.1</v>
      </c>
      <c r="F79" s="4">
        <v>36.15</v>
      </c>
      <c r="G79" s="4">
        <v>-0.95</v>
      </c>
      <c r="H79" s="5">
        <v>-0.0256</v>
      </c>
      <c r="I79" s="7">
        <v>10801</v>
      </c>
      <c r="J79" s="7">
        <v>393562</v>
      </c>
      <c r="K79" s="3">
        <v>15.79</v>
      </c>
      <c r="M79" s="2">
        <v>43280</v>
      </c>
      <c r="N79" s="3">
        <v>76.2</v>
      </c>
      <c r="O79" s="3">
        <v>77.4</v>
      </c>
      <c r="P79" s="3">
        <v>75.9</v>
      </c>
      <c r="Q79" s="4">
        <v>77.3</v>
      </c>
      <c r="R79" s="4">
        <v>2.1</v>
      </c>
      <c r="S79" s="5">
        <v>0.0279</v>
      </c>
      <c r="T79" s="7">
        <v>1736</v>
      </c>
      <c r="U79" s="7">
        <v>132907</v>
      </c>
      <c r="V79" s="3">
        <v>35.62</v>
      </c>
    </row>
    <row r="80" spans="2:22">
      <c r="B80" s="2">
        <v>43278</v>
      </c>
      <c r="C80" s="3">
        <v>37.1</v>
      </c>
      <c r="D80" s="3">
        <v>37.2</v>
      </c>
      <c r="E80" s="3">
        <v>36.55</v>
      </c>
      <c r="F80" s="4">
        <v>37.1</v>
      </c>
      <c r="G80" s="4">
        <v>0.45</v>
      </c>
      <c r="H80" s="5">
        <v>0.0123</v>
      </c>
      <c r="I80" s="7">
        <v>9057</v>
      </c>
      <c r="J80" s="7">
        <v>334451</v>
      </c>
      <c r="K80" s="3">
        <v>16.2</v>
      </c>
      <c r="M80" s="2">
        <v>43279</v>
      </c>
      <c r="N80" s="3">
        <v>76.1</v>
      </c>
      <c r="O80" s="3">
        <v>77.2</v>
      </c>
      <c r="P80" s="3">
        <v>75.1</v>
      </c>
      <c r="Q80" s="4">
        <v>75.2</v>
      </c>
      <c r="R80" s="4">
        <v>-1.1</v>
      </c>
      <c r="S80" s="5">
        <v>-0.0144</v>
      </c>
      <c r="T80" s="7">
        <v>2260</v>
      </c>
      <c r="U80" s="7">
        <v>171610</v>
      </c>
      <c r="V80" s="3">
        <v>34.65</v>
      </c>
    </row>
    <row r="81" spans="2:22">
      <c r="B81" s="2">
        <v>43277</v>
      </c>
      <c r="C81" s="3">
        <v>35.8</v>
      </c>
      <c r="D81" s="3">
        <v>37</v>
      </c>
      <c r="E81" s="3">
        <v>35.8</v>
      </c>
      <c r="F81" s="4">
        <v>36.65</v>
      </c>
      <c r="G81" s="4">
        <v>0.15</v>
      </c>
      <c r="H81" s="5">
        <v>0.0041</v>
      </c>
      <c r="I81" s="7">
        <v>8179</v>
      </c>
      <c r="J81" s="7">
        <v>296507</v>
      </c>
      <c r="K81" s="3">
        <v>16</v>
      </c>
      <c r="M81" s="2">
        <v>43278</v>
      </c>
      <c r="N81" s="3">
        <v>77.5</v>
      </c>
      <c r="O81" s="3">
        <v>79</v>
      </c>
      <c r="P81" s="3">
        <v>76.3</v>
      </c>
      <c r="Q81" s="4">
        <v>76.3</v>
      </c>
      <c r="R81" s="4">
        <v>-0.7</v>
      </c>
      <c r="S81" s="5">
        <v>-0.0091</v>
      </c>
      <c r="T81" s="7">
        <v>3805</v>
      </c>
      <c r="U81" s="7">
        <v>296765</v>
      </c>
      <c r="V81" s="3">
        <v>35.16</v>
      </c>
    </row>
    <row r="82" spans="2:22">
      <c r="B82" s="2">
        <v>43276</v>
      </c>
      <c r="C82" s="3">
        <v>36.95</v>
      </c>
      <c r="D82" s="3">
        <v>37.75</v>
      </c>
      <c r="E82" s="3">
        <v>35.8</v>
      </c>
      <c r="F82" s="4">
        <v>36.5</v>
      </c>
      <c r="G82" s="4">
        <v>-1.1</v>
      </c>
      <c r="H82" s="5">
        <v>-0.0293</v>
      </c>
      <c r="I82" s="7">
        <v>13539</v>
      </c>
      <c r="J82" s="7">
        <v>495482</v>
      </c>
      <c r="K82" s="3">
        <v>15.94</v>
      </c>
      <c r="M82" s="2">
        <v>43277</v>
      </c>
      <c r="N82" s="3">
        <v>75.4</v>
      </c>
      <c r="O82" s="3">
        <v>77</v>
      </c>
      <c r="P82" s="3">
        <v>74.7</v>
      </c>
      <c r="Q82" s="4">
        <v>77</v>
      </c>
      <c r="R82" s="4">
        <v>0.7</v>
      </c>
      <c r="S82" s="5">
        <v>0.0092</v>
      </c>
      <c r="T82" s="7">
        <v>1719</v>
      </c>
      <c r="U82" s="7">
        <v>130063</v>
      </c>
      <c r="V82" s="3">
        <v>35.48</v>
      </c>
    </row>
    <row r="83" spans="2:22">
      <c r="B83" s="2">
        <v>43273</v>
      </c>
      <c r="C83" s="3">
        <v>38.3</v>
      </c>
      <c r="D83" s="3">
        <v>38.5</v>
      </c>
      <c r="E83" s="3">
        <v>37.25</v>
      </c>
      <c r="F83" s="4">
        <v>37.6</v>
      </c>
      <c r="G83" s="4">
        <v>-1.2</v>
      </c>
      <c r="H83" s="5">
        <v>-0.0309</v>
      </c>
      <c r="I83" s="7">
        <v>8323</v>
      </c>
      <c r="J83" s="7">
        <v>314391</v>
      </c>
      <c r="K83" s="3">
        <v>16.42</v>
      </c>
      <c r="M83" s="2">
        <v>43276</v>
      </c>
      <c r="N83" s="3">
        <v>75</v>
      </c>
      <c r="O83" s="3">
        <v>76.9</v>
      </c>
      <c r="P83" s="3">
        <v>75</v>
      </c>
      <c r="Q83" s="4">
        <v>76.3</v>
      </c>
      <c r="R83" s="4">
        <v>1.7</v>
      </c>
      <c r="S83" s="5">
        <v>0.0228</v>
      </c>
      <c r="T83" s="7">
        <v>2951</v>
      </c>
      <c r="U83" s="7">
        <v>224640</v>
      </c>
      <c r="V83" s="3">
        <v>35.16</v>
      </c>
    </row>
    <row r="84" spans="2:22">
      <c r="B84" s="2">
        <v>43272</v>
      </c>
      <c r="C84" s="3">
        <v>38.9</v>
      </c>
      <c r="D84" s="3">
        <v>39.25</v>
      </c>
      <c r="E84" s="3">
        <v>38.6</v>
      </c>
      <c r="F84" s="4">
        <v>38.8</v>
      </c>
      <c r="G84" s="4">
        <v>0.2</v>
      </c>
      <c r="H84" s="5">
        <v>0.0052</v>
      </c>
      <c r="I84" s="7">
        <v>5434</v>
      </c>
      <c r="J84" s="7">
        <v>211519</v>
      </c>
      <c r="K84" s="3">
        <v>16.94</v>
      </c>
      <c r="M84" s="2">
        <v>43273</v>
      </c>
      <c r="N84" s="3">
        <v>75.7</v>
      </c>
      <c r="O84" s="3">
        <v>75.7</v>
      </c>
      <c r="P84" s="3">
        <v>73.5</v>
      </c>
      <c r="Q84" s="4">
        <v>74.6</v>
      </c>
      <c r="R84" s="4">
        <v>-1.2</v>
      </c>
      <c r="S84" s="5">
        <v>-0.0158</v>
      </c>
      <c r="T84" s="7">
        <v>2915</v>
      </c>
      <c r="U84" s="7">
        <v>217705</v>
      </c>
      <c r="V84" s="3">
        <v>34.38</v>
      </c>
    </row>
    <row r="85" spans="2:22">
      <c r="B85" s="2">
        <v>43271</v>
      </c>
      <c r="C85" s="3">
        <v>39.8</v>
      </c>
      <c r="D85" s="3">
        <v>40.2</v>
      </c>
      <c r="E85" s="3">
        <v>38.45</v>
      </c>
      <c r="F85" s="4">
        <v>38.6</v>
      </c>
      <c r="G85" s="4">
        <v>-1.15</v>
      </c>
      <c r="H85" s="5">
        <v>-0.0289</v>
      </c>
      <c r="I85" s="7">
        <v>11790</v>
      </c>
      <c r="J85" s="7">
        <v>459767</v>
      </c>
      <c r="K85" s="3">
        <v>16.86</v>
      </c>
      <c r="M85" s="2">
        <v>43272</v>
      </c>
      <c r="N85" s="3">
        <v>76.2</v>
      </c>
      <c r="O85" s="3">
        <v>77.6</v>
      </c>
      <c r="P85" s="3">
        <v>75.7</v>
      </c>
      <c r="Q85" s="4">
        <v>75.8</v>
      </c>
      <c r="R85" s="4">
        <v>0.5</v>
      </c>
      <c r="S85" s="5">
        <v>0.0066</v>
      </c>
      <c r="T85" s="7">
        <v>2864</v>
      </c>
      <c r="U85" s="7">
        <v>218972</v>
      </c>
      <c r="V85" s="3">
        <v>34.93</v>
      </c>
    </row>
    <row r="86" spans="2:22">
      <c r="B86" s="2">
        <v>43270</v>
      </c>
      <c r="C86" s="3">
        <v>40</v>
      </c>
      <c r="D86" s="3">
        <v>41.45</v>
      </c>
      <c r="E86" s="3">
        <v>39.15</v>
      </c>
      <c r="F86" s="4">
        <v>39.75</v>
      </c>
      <c r="G86" s="4">
        <v>-0.25</v>
      </c>
      <c r="H86" s="5">
        <v>-0.0063</v>
      </c>
      <c r="I86" s="7">
        <v>25106</v>
      </c>
      <c r="J86" s="7">
        <v>1012471</v>
      </c>
      <c r="K86" s="3">
        <v>17.36</v>
      </c>
      <c r="M86" s="2">
        <v>43271</v>
      </c>
      <c r="N86" s="3">
        <v>77.5</v>
      </c>
      <c r="O86" s="3">
        <v>78</v>
      </c>
      <c r="P86" s="3">
        <v>72.6</v>
      </c>
      <c r="Q86" s="4">
        <v>75.3</v>
      </c>
      <c r="R86" s="4">
        <v>-2.2</v>
      </c>
      <c r="S86" s="5">
        <v>-0.0284</v>
      </c>
      <c r="T86" s="7">
        <v>5536</v>
      </c>
      <c r="U86" s="7">
        <v>417961</v>
      </c>
      <c r="V86" s="3">
        <v>34.7</v>
      </c>
    </row>
    <row r="87" spans="2:22">
      <c r="B87" s="2">
        <v>43266</v>
      </c>
      <c r="C87" s="3">
        <v>38.3</v>
      </c>
      <c r="D87" s="3">
        <v>40.15</v>
      </c>
      <c r="E87" s="3">
        <v>38.3</v>
      </c>
      <c r="F87" s="4">
        <v>40</v>
      </c>
      <c r="G87" s="4">
        <v>1.8</v>
      </c>
      <c r="H87" s="5">
        <v>0.0471</v>
      </c>
      <c r="I87" s="7">
        <v>27296</v>
      </c>
      <c r="J87" s="7">
        <v>1082786</v>
      </c>
      <c r="K87" s="3">
        <v>17.47</v>
      </c>
      <c r="M87" s="2">
        <v>43270</v>
      </c>
      <c r="N87" s="3">
        <v>79</v>
      </c>
      <c r="O87" s="3">
        <v>80</v>
      </c>
      <c r="P87" s="3">
        <v>77.5</v>
      </c>
      <c r="Q87" s="4">
        <v>77.5</v>
      </c>
      <c r="R87" s="4">
        <v>-1.8</v>
      </c>
      <c r="S87" s="5">
        <v>-0.0227</v>
      </c>
      <c r="T87" s="7">
        <v>3731</v>
      </c>
      <c r="U87" s="7">
        <v>293289</v>
      </c>
      <c r="V87" s="3">
        <v>35.71</v>
      </c>
    </row>
    <row r="88" spans="2:22">
      <c r="B88" s="2">
        <v>43265</v>
      </c>
      <c r="C88" s="3">
        <v>40</v>
      </c>
      <c r="D88" s="3">
        <v>40.9</v>
      </c>
      <c r="E88" s="3">
        <v>38.1</v>
      </c>
      <c r="F88" s="4">
        <v>38.2</v>
      </c>
      <c r="G88" s="4">
        <v>-0.7</v>
      </c>
      <c r="H88" s="5">
        <v>-0.018</v>
      </c>
      <c r="I88" s="7">
        <v>31494</v>
      </c>
      <c r="J88" s="7">
        <v>1246689</v>
      </c>
      <c r="K88" s="3">
        <v>16.68</v>
      </c>
      <c r="M88" s="2">
        <v>43266</v>
      </c>
      <c r="N88" s="3">
        <v>79.4</v>
      </c>
      <c r="O88" s="3">
        <v>80.3</v>
      </c>
      <c r="P88" s="3">
        <v>78.2</v>
      </c>
      <c r="Q88" s="4">
        <v>79.3</v>
      </c>
      <c r="R88" s="4">
        <v>0.3</v>
      </c>
      <c r="S88" s="5">
        <v>0.0038</v>
      </c>
      <c r="T88" s="7">
        <v>4863</v>
      </c>
      <c r="U88" s="7">
        <v>384260</v>
      </c>
      <c r="V88" s="3">
        <v>36.54</v>
      </c>
    </row>
    <row r="89" spans="2:22">
      <c r="B89" s="2">
        <v>43264</v>
      </c>
      <c r="C89" s="3">
        <v>37.95</v>
      </c>
      <c r="D89" s="3">
        <v>39.1</v>
      </c>
      <c r="E89" s="3">
        <v>37.6</v>
      </c>
      <c r="F89" s="4">
        <v>38.9</v>
      </c>
      <c r="G89" s="4">
        <v>1.25</v>
      </c>
      <c r="H89" s="5">
        <v>0.0332</v>
      </c>
      <c r="I89" s="7">
        <v>19048</v>
      </c>
      <c r="J89" s="7">
        <v>733000</v>
      </c>
      <c r="K89" s="3">
        <v>16.99</v>
      </c>
      <c r="M89" s="2">
        <v>43265</v>
      </c>
      <c r="N89" s="3">
        <v>83.6</v>
      </c>
      <c r="O89" s="3">
        <v>84.8</v>
      </c>
      <c r="P89" s="3">
        <v>79</v>
      </c>
      <c r="Q89" s="4">
        <v>79</v>
      </c>
      <c r="R89" s="4">
        <v>-3.7</v>
      </c>
      <c r="S89" s="5">
        <v>-0.0447</v>
      </c>
      <c r="T89" s="7">
        <v>21036</v>
      </c>
      <c r="U89" s="7">
        <v>1720330</v>
      </c>
      <c r="V89" s="3">
        <v>36.41</v>
      </c>
    </row>
    <row r="90" spans="2:22">
      <c r="B90" s="2">
        <v>43263</v>
      </c>
      <c r="C90" s="3">
        <v>37.2</v>
      </c>
      <c r="D90" s="3">
        <v>38</v>
      </c>
      <c r="E90" s="3">
        <v>36.7</v>
      </c>
      <c r="F90" s="4">
        <v>37.65</v>
      </c>
      <c r="G90" s="4">
        <v>0.8</v>
      </c>
      <c r="H90" s="5">
        <v>0.0217</v>
      </c>
      <c r="I90" s="7">
        <v>9763</v>
      </c>
      <c r="J90" s="7">
        <v>365088</v>
      </c>
      <c r="K90" s="3">
        <v>16.44</v>
      </c>
      <c r="M90" s="2">
        <v>43264</v>
      </c>
      <c r="N90" s="3">
        <v>78.7</v>
      </c>
      <c r="O90" s="3">
        <v>83.9</v>
      </c>
      <c r="P90" s="3">
        <v>77.7</v>
      </c>
      <c r="Q90" s="4">
        <v>82.7</v>
      </c>
      <c r="R90" s="4">
        <v>5</v>
      </c>
      <c r="S90" s="5">
        <v>0.0644</v>
      </c>
      <c r="T90" s="7">
        <v>24740</v>
      </c>
      <c r="U90" s="7">
        <v>2026923</v>
      </c>
      <c r="V90" s="3">
        <v>38.11</v>
      </c>
    </row>
    <row r="91" spans="2:22">
      <c r="B91" s="2">
        <v>43262</v>
      </c>
      <c r="C91" s="3">
        <v>38.35</v>
      </c>
      <c r="D91" s="3">
        <v>38.35</v>
      </c>
      <c r="E91" s="3">
        <v>36.7</v>
      </c>
      <c r="F91" s="4">
        <v>36.85</v>
      </c>
      <c r="G91" s="4">
        <v>-1.1</v>
      </c>
      <c r="H91" s="5">
        <v>-0.029</v>
      </c>
      <c r="I91" s="7">
        <v>17922</v>
      </c>
      <c r="J91" s="7">
        <v>667386</v>
      </c>
      <c r="K91" s="3">
        <v>16.09</v>
      </c>
      <c r="M91" s="2">
        <v>43263</v>
      </c>
      <c r="N91" s="3">
        <v>77.9</v>
      </c>
      <c r="O91" s="3">
        <v>79.3</v>
      </c>
      <c r="P91" s="3">
        <v>77.5</v>
      </c>
      <c r="Q91" s="3">
        <v>77.7</v>
      </c>
      <c r="R91" s="3">
        <v>0</v>
      </c>
      <c r="S91" s="6">
        <v>0</v>
      </c>
      <c r="T91" s="7">
        <v>4188</v>
      </c>
      <c r="U91" s="7">
        <v>327663</v>
      </c>
      <c r="V91" s="3">
        <v>35.81</v>
      </c>
    </row>
    <row r="92" spans="2:22">
      <c r="B92" s="2">
        <v>43259</v>
      </c>
      <c r="C92" s="3">
        <v>38.3</v>
      </c>
      <c r="D92" s="3">
        <v>39.55</v>
      </c>
      <c r="E92" s="3">
        <v>37.9</v>
      </c>
      <c r="F92" s="4">
        <v>37.95</v>
      </c>
      <c r="G92" s="4">
        <v>0.1</v>
      </c>
      <c r="H92" s="5">
        <v>0.0026</v>
      </c>
      <c r="I92" s="7">
        <v>25699</v>
      </c>
      <c r="J92" s="7">
        <v>996161</v>
      </c>
      <c r="K92" s="3">
        <v>16.57</v>
      </c>
      <c r="M92" s="2">
        <v>43262</v>
      </c>
      <c r="N92" s="3">
        <v>79.8</v>
      </c>
      <c r="O92" s="3">
        <v>79.8</v>
      </c>
      <c r="P92" s="3">
        <v>77.1</v>
      </c>
      <c r="Q92" s="4">
        <v>77.7</v>
      </c>
      <c r="R92" s="4">
        <v>-1.6</v>
      </c>
      <c r="S92" s="5">
        <v>-0.0202</v>
      </c>
      <c r="T92" s="7">
        <v>7578</v>
      </c>
      <c r="U92" s="7">
        <v>591294</v>
      </c>
      <c r="V92" s="3">
        <v>35.81</v>
      </c>
    </row>
    <row r="93" spans="2:22">
      <c r="B93" s="2">
        <v>43258</v>
      </c>
      <c r="C93" s="3">
        <v>38.5</v>
      </c>
      <c r="D93" s="3">
        <v>38.65</v>
      </c>
      <c r="E93" s="3">
        <v>37.8</v>
      </c>
      <c r="F93" s="4">
        <v>37.85</v>
      </c>
      <c r="G93" s="4">
        <v>-0.15</v>
      </c>
      <c r="H93" s="5">
        <v>-0.0039</v>
      </c>
      <c r="I93" s="7">
        <v>12504</v>
      </c>
      <c r="J93" s="7">
        <v>476088</v>
      </c>
      <c r="K93" s="3">
        <v>16.53</v>
      </c>
      <c r="M93" s="2">
        <v>43259</v>
      </c>
      <c r="N93" s="3">
        <v>79.4</v>
      </c>
      <c r="O93" s="3">
        <v>80.5</v>
      </c>
      <c r="P93" s="3">
        <v>78.6</v>
      </c>
      <c r="Q93" s="4">
        <v>79.3</v>
      </c>
      <c r="R93" s="4">
        <v>0.3</v>
      </c>
      <c r="S93" s="5">
        <v>0.0038</v>
      </c>
      <c r="T93" s="7">
        <v>5237</v>
      </c>
      <c r="U93" s="7">
        <v>416895</v>
      </c>
      <c r="V93" s="3">
        <v>36.54</v>
      </c>
    </row>
    <row r="94" spans="2:22">
      <c r="B94" s="2">
        <v>43257</v>
      </c>
      <c r="C94" s="3">
        <v>38.1</v>
      </c>
      <c r="D94" s="3">
        <v>38.5</v>
      </c>
      <c r="E94" s="3">
        <v>37.75</v>
      </c>
      <c r="F94" s="4">
        <v>38</v>
      </c>
      <c r="G94" s="4">
        <v>0.5</v>
      </c>
      <c r="H94" s="5">
        <v>0.0133</v>
      </c>
      <c r="I94" s="7">
        <v>18688</v>
      </c>
      <c r="J94" s="7">
        <v>711695</v>
      </c>
      <c r="K94" s="3">
        <v>16.59</v>
      </c>
      <c r="M94" s="2">
        <v>43258</v>
      </c>
      <c r="N94" s="3">
        <v>81.5</v>
      </c>
      <c r="O94" s="3">
        <v>81.5</v>
      </c>
      <c r="P94" s="3">
        <v>79</v>
      </c>
      <c r="Q94" s="4">
        <v>79</v>
      </c>
      <c r="R94" s="4">
        <v>-2</v>
      </c>
      <c r="S94" s="5">
        <v>-0.0247</v>
      </c>
      <c r="T94" s="7">
        <v>6366</v>
      </c>
      <c r="U94" s="7">
        <v>508803</v>
      </c>
      <c r="V94" s="3">
        <v>36.41</v>
      </c>
    </row>
    <row r="95" spans="2:22">
      <c r="B95" s="2">
        <v>43256</v>
      </c>
      <c r="C95" s="3">
        <v>37.8</v>
      </c>
      <c r="D95" s="3">
        <v>38.5</v>
      </c>
      <c r="E95" s="3">
        <v>36.9</v>
      </c>
      <c r="F95" s="4">
        <v>37.5</v>
      </c>
      <c r="G95" s="4">
        <v>-0.1</v>
      </c>
      <c r="H95" s="5">
        <v>-0.0027</v>
      </c>
      <c r="I95" s="7">
        <v>27264</v>
      </c>
      <c r="J95" s="7">
        <v>1026953</v>
      </c>
      <c r="K95" s="3">
        <v>16.38</v>
      </c>
      <c r="M95" s="2">
        <v>43257</v>
      </c>
      <c r="N95" s="3">
        <v>78.3</v>
      </c>
      <c r="O95" s="3">
        <v>81</v>
      </c>
      <c r="P95" s="3">
        <v>77.9</v>
      </c>
      <c r="Q95" s="4">
        <v>81</v>
      </c>
      <c r="R95" s="4">
        <v>3.8</v>
      </c>
      <c r="S95" s="5">
        <v>0.0492</v>
      </c>
      <c r="T95" s="7">
        <v>9623</v>
      </c>
      <c r="U95" s="7">
        <v>765981</v>
      </c>
      <c r="V95" s="3">
        <v>37.33</v>
      </c>
    </row>
    <row r="96" spans="2:22">
      <c r="B96" s="2">
        <v>43255</v>
      </c>
      <c r="C96" s="3">
        <v>37</v>
      </c>
      <c r="D96" s="3">
        <v>38.85</v>
      </c>
      <c r="E96" s="3">
        <v>36.3</v>
      </c>
      <c r="F96" s="4">
        <v>37.6</v>
      </c>
      <c r="G96" s="4">
        <v>1.9</v>
      </c>
      <c r="H96" s="5">
        <v>0.0532</v>
      </c>
      <c r="I96" s="7">
        <v>59456</v>
      </c>
      <c r="J96" s="7">
        <v>2236772</v>
      </c>
      <c r="K96" s="3">
        <v>16.42</v>
      </c>
      <c r="M96" s="2">
        <v>43256</v>
      </c>
      <c r="N96" s="3">
        <v>78.4</v>
      </c>
      <c r="O96" s="3">
        <v>78.5</v>
      </c>
      <c r="P96" s="3">
        <v>77</v>
      </c>
      <c r="Q96" s="4">
        <v>77.2</v>
      </c>
      <c r="R96" s="4">
        <v>-0.7</v>
      </c>
      <c r="S96" s="5">
        <v>-0.009</v>
      </c>
      <c r="T96" s="7">
        <v>3917</v>
      </c>
      <c r="U96" s="7">
        <v>304374</v>
      </c>
      <c r="V96" s="3">
        <v>35.58</v>
      </c>
    </row>
    <row r="97" spans="2:22">
      <c r="B97" s="2">
        <v>43252</v>
      </c>
      <c r="C97" s="3">
        <v>33.15</v>
      </c>
      <c r="D97" s="3">
        <v>35.7</v>
      </c>
      <c r="E97" s="3">
        <v>33.05</v>
      </c>
      <c r="F97" s="4">
        <v>35.7</v>
      </c>
      <c r="G97" s="4">
        <v>3.2</v>
      </c>
      <c r="H97" s="5">
        <v>0.0985</v>
      </c>
      <c r="I97" s="7">
        <v>51380</v>
      </c>
      <c r="J97" s="7">
        <v>1785696</v>
      </c>
      <c r="K97" s="3">
        <v>15.59</v>
      </c>
      <c r="M97" s="2">
        <v>43255</v>
      </c>
      <c r="N97" s="3">
        <v>79.5</v>
      </c>
      <c r="O97" s="3">
        <v>79.8</v>
      </c>
      <c r="P97" s="3">
        <v>77.8</v>
      </c>
      <c r="Q97" s="4">
        <v>77.9</v>
      </c>
      <c r="R97" s="4">
        <v>0.4</v>
      </c>
      <c r="S97" s="5">
        <v>0.0052</v>
      </c>
      <c r="T97" s="7">
        <v>5672</v>
      </c>
      <c r="U97" s="7">
        <v>446238</v>
      </c>
      <c r="V97" s="3">
        <v>35.9</v>
      </c>
    </row>
    <row r="98" spans="2:22">
      <c r="B98" s="2">
        <v>43251</v>
      </c>
      <c r="C98" s="3">
        <v>32.7</v>
      </c>
      <c r="D98" s="3">
        <v>33.1</v>
      </c>
      <c r="E98" s="3">
        <v>32.5</v>
      </c>
      <c r="F98" s="4">
        <v>32.5</v>
      </c>
      <c r="G98" s="4">
        <v>0.2</v>
      </c>
      <c r="H98" s="5">
        <v>0.0062</v>
      </c>
      <c r="I98" s="7">
        <v>5944</v>
      </c>
      <c r="J98" s="7">
        <v>194195</v>
      </c>
      <c r="K98" s="3">
        <v>14.19</v>
      </c>
      <c r="M98" s="2">
        <v>43252</v>
      </c>
      <c r="N98" s="3">
        <v>76.6</v>
      </c>
      <c r="O98" s="3">
        <v>77.8</v>
      </c>
      <c r="P98" s="3">
        <v>76.3</v>
      </c>
      <c r="Q98" s="4">
        <v>77.5</v>
      </c>
      <c r="R98" s="4">
        <v>0.9</v>
      </c>
      <c r="S98" s="5">
        <v>0.0117</v>
      </c>
      <c r="T98" s="7">
        <v>4131</v>
      </c>
      <c r="U98" s="7">
        <v>319140</v>
      </c>
      <c r="V98" s="3">
        <v>35.71</v>
      </c>
    </row>
    <row r="99" spans="2:22">
      <c r="B99" s="2">
        <v>43250</v>
      </c>
      <c r="C99" s="3">
        <v>32.6</v>
      </c>
      <c r="D99" s="3">
        <v>32.6</v>
      </c>
      <c r="E99" s="3">
        <v>32</v>
      </c>
      <c r="F99" s="4">
        <v>32.3</v>
      </c>
      <c r="G99" s="4">
        <v>-0.45</v>
      </c>
      <c r="H99" s="5">
        <v>-0.0137</v>
      </c>
      <c r="I99" s="7">
        <v>6486</v>
      </c>
      <c r="J99" s="7">
        <v>209237</v>
      </c>
      <c r="K99" s="3">
        <v>14.1</v>
      </c>
      <c r="M99" s="2">
        <v>43251</v>
      </c>
      <c r="N99" s="3">
        <v>79.5</v>
      </c>
      <c r="O99" s="3">
        <v>80.4</v>
      </c>
      <c r="P99" s="3">
        <v>76.6</v>
      </c>
      <c r="Q99" s="4">
        <v>76.6</v>
      </c>
      <c r="R99" s="4">
        <v>-1.7</v>
      </c>
      <c r="S99" s="5">
        <v>-0.0217</v>
      </c>
      <c r="T99" s="7">
        <v>9526</v>
      </c>
      <c r="U99" s="7">
        <v>747252</v>
      </c>
      <c r="V99" s="3">
        <v>35.3</v>
      </c>
    </row>
    <row r="100" spans="2:22">
      <c r="B100" s="2">
        <v>43249</v>
      </c>
      <c r="C100" s="3">
        <v>32</v>
      </c>
      <c r="D100" s="3">
        <v>32.95</v>
      </c>
      <c r="E100" s="3">
        <v>31.9</v>
      </c>
      <c r="F100" s="4">
        <v>32.75</v>
      </c>
      <c r="G100" s="4">
        <v>0.85</v>
      </c>
      <c r="H100" s="5">
        <v>0.0266</v>
      </c>
      <c r="I100" s="7">
        <v>5590</v>
      </c>
      <c r="J100" s="7">
        <v>181236</v>
      </c>
      <c r="K100" s="3">
        <v>14.3</v>
      </c>
      <c r="M100" s="2">
        <v>43250</v>
      </c>
      <c r="N100" s="3">
        <v>76.7</v>
      </c>
      <c r="O100" s="3">
        <v>79</v>
      </c>
      <c r="P100" s="3">
        <v>75.6</v>
      </c>
      <c r="Q100" s="4">
        <v>78.3</v>
      </c>
      <c r="R100" s="4">
        <v>0.6</v>
      </c>
      <c r="S100" s="5">
        <v>0.0077</v>
      </c>
      <c r="T100" s="7">
        <v>8361</v>
      </c>
      <c r="U100" s="7">
        <v>651271</v>
      </c>
      <c r="V100" s="3">
        <v>36.08</v>
      </c>
    </row>
    <row r="101" spans="2:22">
      <c r="B101" s="2">
        <v>43248</v>
      </c>
      <c r="C101" s="3">
        <v>32.15</v>
      </c>
      <c r="D101" s="3">
        <v>32.4</v>
      </c>
      <c r="E101" s="3">
        <v>31.8</v>
      </c>
      <c r="F101" s="4">
        <v>31.9</v>
      </c>
      <c r="G101" s="4">
        <v>-0.2</v>
      </c>
      <c r="H101" s="5">
        <v>-0.0062</v>
      </c>
      <c r="I101" s="7">
        <v>5999</v>
      </c>
      <c r="J101" s="7">
        <v>191943</v>
      </c>
      <c r="K101" s="3">
        <v>13.93</v>
      </c>
      <c r="M101" s="2">
        <v>43249</v>
      </c>
      <c r="N101" s="3">
        <v>80.7</v>
      </c>
      <c r="O101" s="3">
        <v>81.1</v>
      </c>
      <c r="P101" s="3">
        <v>77.4</v>
      </c>
      <c r="Q101" s="4">
        <v>77.7</v>
      </c>
      <c r="R101" s="4">
        <v>-3</v>
      </c>
      <c r="S101" s="5">
        <v>-0.0372</v>
      </c>
      <c r="T101" s="7">
        <v>11046</v>
      </c>
      <c r="U101" s="7">
        <v>871664</v>
      </c>
      <c r="V101" s="3">
        <v>35.81</v>
      </c>
    </row>
    <row r="102" spans="2:22">
      <c r="B102" s="2">
        <v>43245</v>
      </c>
      <c r="C102" s="3">
        <v>32.65</v>
      </c>
      <c r="D102" s="3">
        <v>32.7</v>
      </c>
      <c r="E102" s="3">
        <v>32.05</v>
      </c>
      <c r="F102" s="4">
        <v>32.1</v>
      </c>
      <c r="G102" s="4">
        <v>-0.5</v>
      </c>
      <c r="H102" s="5">
        <v>-0.0153</v>
      </c>
      <c r="I102" s="7">
        <v>6987</v>
      </c>
      <c r="J102" s="7">
        <v>225540</v>
      </c>
      <c r="K102" s="3">
        <v>14.02</v>
      </c>
      <c r="M102" s="2">
        <v>43248</v>
      </c>
      <c r="N102" s="3">
        <v>83</v>
      </c>
      <c r="O102" s="3">
        <v>84.9</v>
      </c>
      <c r="P102" s="3">
        <v>80.2</v>
      </c>
      <c r="Q102" s="4">
        <v>80.7</v>
      </c>
      <c r="R102" s="4">
        <v>-1.3</v>
      </c>
      <c r="S102" s="5">
        <v>-0.0159</v>
      </c>
      <c r="T102" s="7">
        <v>16794</v>
      </c>
      <c r="U102" s="7">
        <v>1387669</v>
      </c>
      <c r="V102" s="3">
        <v>37.19</v>
      </c>
    </row>
    <row r="103" spans="2:22">
      <c r="B103" s="2">
        <v>43244</v>
      </c>
      <c r="C103" s="3">
        <v>32.7</v>
      </c>
      <c r="D103" s="3">
        <v>33.15</v>
      </c>
      <c r="E103" s="3">
        <v>32.5</v>
      </c>
      <c r="F103" s="4">
        <v>32.6</v>
      </c>
      <c r="G103" s="4">
        <v>0.05</v>
      </c>
      <c r="H103" s="5">
        <v>0.0015</v>
      </c>
      <c r="I103" s="7">
        <v>7219</v>
      </c>
      <c r="J103" s="7">
        <v>236859</v>
      </c>
      <c r="K103" s="3">
        <v>14.24</v>
      </c>
      <c r="M103" s="2">
        <v>43245</v>
      </c>
      <c r="N103" s="3">
        <v>80.6</v>
      </c>
      <c r="O103" s="3">
        <v>84.4</v>
      </c>
      <c r="P103" s="3">
        <v>80.5</v>
      </c>
      <c r="Q103" s="4">
        <v>82</v>
      </c>
      <c r="R103" s="4">
        <v>3.1</v>
      </c>
      <c r="S103" s="5">
        <v>0.0393</v>
      </c>
      <c r="T103" s="7">
        <v>31286</v>
      </c>
      <c r="U103" s="7">
        <v>2585959</v>
      </c>
      <c r="V103" s="3">
        <v>37.79</v>
      </c>
    </row>
    <row r="104" spans="2:22">
      <c r="B104" s="2">
        <v>43243</v>
      </c>
      <c r="C104" s="3">
        <v>32.9</v>
      </c>
      <c r="D104" s="3">
        <v>32.9</v>
      </c>
      <c r="E104" s="3">
        <v>32.05</v>
      </c>
      <c r="F104" s="4">
        <v>32.55</v>
      </c>
      <c r="G104" s="4">
        <v>-0.05</v>
      </c>
      <c r="H104" s="5">
        <v>-0.0015</v>
      </c>
      <c r="I104" s="7">
        <v>11852</v>
      </c>
      <c r="J104" s="7">
        <v>384221</v>
      </c>
      <c r="K104" s="3">
        <v>14.21</v>
      </c>
      <c r="M104" s="2">
        <v>43244</v>
      </c>
      <c r="N104" s="3">
        <v>78.3</v>
      </c>
      <c r="O104" s="3">
        <v>79.9</v>
      </c>
      <c r="P104" s="3">
        <v>77.2</v>
      </c>
      <c r="Q104" s="4">
        <v>78.9</v>
      </c>
      <c r="R104" s="4">
        <v>1.2</v>
      </c>
      <c r="S104" s="5">
        <v>0.0154</v>
      </c>
      <c r="T104" s="7">
        <v>17394</v>
      </c>
      <c r="U104" s="7">
        <v>1375490</v>
      </c>
      <c r="V104" s="3">
        <v>36.36</v>
      </c>
    </row>
    <row r="105" spans="2:22">
      <c r="B105" s="2">
        <v>43242</v>
      </c>
      <c r="C105" s="3">
        <v>33.75</v>
      </c>
      <c r="D105" s="3">
        <v>34.05</v>
      </c>
      <c r="E105" s="3">
        <v>32.6</v>
      </c>
      <c r="F105" s="4">
        <v>32.6</v>
      </c>
      <c r="G105" s="4">
        <v>-0.9</v>
      </c>
      <c r="H105" s="5">
        <v>-0.0269</v>
      </c>
      <c r="I105" s="7">
        <v>15802</v>
      </c>
      <c r="J105" s="7">
        <v>524129</v>
      </c>
      <c r="K105" s="3">
        <v>14.24</v>
      </c>
      <c r="M105" s="2">
        <v>43243</v>
      </c>
      <c r="N105" s="3">
        <v>78.2</v>
      </c>
      <c r="O105" s="3">
        <v>78.5</v>
      </c>
      <c r="P105" s="3">
        <v>76</v>
      </c>
      <c r="Q105" s="4">
        <v>77.7</v>
      </c>
      <c r="R105" s="4">
        <v>-0.1</v>
      </c>
      <c r="S105" s="5">
        <v>-0.0013</v>
      </c>
      <c r="T105" s="7">
        <v>7556</v>
      </c>
      <c r="U105" s="7">
        <v>584656</v>
      </c>
      <c r="V105" s="3">
        <v>35.81</v>
      </c>
    </row>
    <row r="106" spans="2:22">
      <c r="B106" s="2">
        <v>43241</v>
      </c>
      <c r="C106" s="3">
        <v>34</v>
      </c>
      <c r="D106" s="3">
        <v>34</v>
      </c>
      <c r="E106" s="3">
        <v>33.45</v>
      </c>
      <c r="F106" s="4">
        <v>33.5</v>
      </c>
      <c r="G106" s="4">
        <v>-0.1</v>
      </c>
      <c r="H106" s="5">
        <v>-0.003</v>
      </c>
      <c r="I106" s="7">
        <v>7321</v>
      </c>
      <c r="J106" s="7">
        <v>246274</v>
      </c>
      <c r="K106" s="3">
        <v>14.63</v>
      </c>
      <c r="M106" s="2">
        <v>43242</v>
      </c>
      <c r="N106" s="3">
        <v>77.3</v>
      </c>
      <c r="O106" s="3">
        <v>79.4</v>
      </c>
      <c r="P106" s="3">
        <v>75.5</v>
      </c>
      <c r="Q106" s="4">
        <v>77.8</v>
      </c>
      <c r="R106" s="4">
        <v>1.8</v>
      </c>
      <c r="S106" s="5">
        <v>0.0237</v>
      </c>
      <c r="T106" s="7">
        <v>16578</v>
      </c>
      <c r="U106" s="7">
        <v>1288819</v>
      </c>
      <c r="V106" s="3">
        <v>35.85</v>
      </c>
    </row>
    <row r="107" spans="2:22">
      <c r="B107" s="2">
        <v>43238</v>
      </c>
      <c r="C107" s="3">
        <v>34.05</v>
      </c>
      <c r="D107" s="3">
        <v>34.4</v>
      </c>
      <c r="E107" s="3">
        <v>33.6</v>
      </c>
      <c r="F107" s="4">
        <v>33.6</v>
      </c>
      <c r="G107" s="4">
        <v>-0.25</v>
      </c>
      <c r="H107" s="5">
        <v>-0.0074</v>
      </c>
      <c r="I107" s="7">
        <v>9459</v>
      </c>
      <c r="J107" s="7">
        <v>321672</v>
      </c>
      <c r="K107" s="3">
        <v>14.67</v>
      </c>
      <c r="M107" s="2">
        <v>43241</v>
      </c>
      <c r="N107" s="3">
        <v>79.3</v>
      </c>
      <c r="O107" s="3">
        <v>80.5</v>
      </c>
      <c r="P107" s="3">
        <v>76</v>
      </c>
      <c r="Q107" s="4">
        <v>76</v>
      </c>
      <c r="R107" s="4">
        <v>-1</v>
      </c>
      <c r="S107" s="5">
        <v>-0.013</v>
      </c>
      <c r="T107" s="7">
        <v>18979</v>
      </c>
      <c r="U107" s="7">
        <v>1485211</v>
      </c>
      <c r="V107" s="3">
        <v>35.02</v>
      </c>
    </row>
    <row r="108" spans="2:22">
      <c r="B108" s="2">
        <v>43237</v>
      </c>
      <c r="C108" s="3">
        <v>34.1</v>
      </c>
      <c r="D108" s="3">
        <v>34.4</v>
      </c>
      <c r="E108" s="3">
        <v>33.85</v>
      </c>
      <c r="F108" s="4">
        <v>33.85</v>
      </c>
      <c r="G108" s="4">
        <v>0.05</v>
      </c>
      <c r="H108" s="5">
        <v>0.0015</v>
      </c>
      <c r="I108" s="7">
        <v>9509</v>
      </c>
      <c r="J108" s="7">
        <v>324375</v>
      </c>
      <c r="K108" s="3">
        <v>14.78</v>
      </c>
      <c r="M108" s="2">
        <v>43238</v>
      </c>
      <c r="N108" s="3">
        <v>77</v>
      </c>
      <c r="O108" s="3">
        <v>79.9</v>
      </c>
      <c r="P108" s="3">
        <v>76.1</v>
      </c>
      <c r="Q108" s="4">
        <v>77</v>
      </c>
      <c r="R108" s="4">
        <v>2</v>
      </c>
      <c r="S108" s="5">
        <v>0.0267</v>
      </c>
      <c r="T108" s="7">
        <v>44850</v>
      </c>
      <c r="U108" s="7">
        <v>3505565</v>
      </c>
      <c r="V108" s="3">
        <v>35.48</v>
      </c>
    </row>
    <row r="109" spans="2:22">
      <c r="B109" s="2">
        <v>43236</v>
      </c>
      <c r="C109" s="3">
        <v>34</v>
      </c>
      <c r="D109" s="3">
        <v>34.35</v>
      </c>
      <c r="E109" s="3">
        <v>33.6</v>
      </c>
      <c r="F109" s="4">
        <v>33.8</v>
      </c>
      <c r="G109" s="4">
        <v>-0.2</v>
      </c>
      <c r="H109" s="5">
        <v>-0.0059</v>
      </c>
      <c r="I109" s="7">
        <v>10254</v>
      </c>
      <c r="J109" s="7">
        <v>347676</v>
      </c>
      <c r="K109" s="3">
        <v>14.76</v>
      </c>
      <c r="M109" s="2">
        <v>43237</v>
      </c>
      <c r="N109" s="3">
        <v>69.8</v>
      </c>
      <c r="O109" s="3">
        <v>75</v>
      </c>
      <c r="P109" s="3">
        <v>69.6</v>
      </c>
      <c r="Q109" s="4">
        <v>75</v>
      </c>
      <c r="R109" s="4">
        <v>6.8</v>
      </c>
      <c r="S109" s="5">
        <v>0.0997</v>
      </c>
      <c r="T109" s="7">
        <v>19607</v>
      </c>
      <c r="U109" s="7">
        <v>1430742</v>
      </c>
      <c r="V109" s="3">
        <v>34.56</v>
      </c>
    </row>
    <row r="110" spans="2:22">
      <c r="B110" s="2">
        <v>43235</v>
      </c>
      <c r="C110" s="3">
        <v>33.85</v>
      </c>
      <c r="D110" s="3">
        <v>34.9</v>
      </c>
      <c r="E110" s="3">
        <v>33.8</v>
      </c>
      <c r="F110" s="4">
        <v>34</v>
      </c>
      <c r="G110" s="4">
        <v>0.65</v>
      </c>
      <c r="H110" s="5">
        <v>0.0195</v>
      </c>
      <c r="I110" s="7">
        <v>25333</v>
      </c>
      <c r="J110" s="7">
        <v>867356</v>
      </c>
      <c r="K110" s="3">
        <v>29.57</v>
      </c>
      <c r="M110" s="2">
        <v>43236</v>
      </c>
      <c r="N110" s="3">
        <v>65.5</v>
      </c>
      <c r="O110" s="3">
        <v>69.5</v>
      </c>
      <c r="P110" s="3">
        <v>65.4</v>
      </c>
      <c r="Q110" s="4">
        <v>68.2</v>
      </c>
      <c r="R110" s="4">
        <v>2.9</v>
      </c>
      <c r="S110" s="5">
        <v>0.0444</v>
      </c>
      <c r="T110" s="7">
        <v>10850</v>
      </c>
      <c r="U110" s="7">
        <v>738297</v>
      </c>
      <c r="V110" s="3">
        <v>31.43</v>
      </c>
    </row>
    <row r="111" spans="2:22">
      <c r="B111" s="2">
        <v>43234</v>
      </c>
      <c r="C111" s="3">
        <v>35.15</v>
      </c>
      <c r="D111" s="3">
        <v>35.6</v>
      </c>
      <c r="E111" s="3">
        <v>33.25</v>
      </c>
      <c r="F111" s="4">
        <v>33.35</v>
      </c>
      <c r="G111" s="4">
        <v>-1.45</v>
      </c>
      <c r="H111" s="5">
        <v>-0.0417</v>
      </c>
      <c r="I111" s="7">
        <v>38226</v>
      </c>
      <c r="J111" s="7">
        <v>1305921</v>
      </c>
      <c r="K111" s="3">
        <v>29</v>
      </c>
      <c r="M111" s="2">
        <v>43235</v>
      </c>
      <c r="N111" s="3">
        <v>65.1</v>
      </c>
      <c r="O111" s="3">
        <v>66.9</v>
      </c>
      <c r="P111" s="3">
        <v>64.1</v>
      </c>
      <c r="Q111" s="4">
        <v>65.3</v>
      </c>
      <c r="R111" s="4">
        <v>1</v>
      </c>
      <c r="S111" s="5">
        <v>0.0156</v>
      </c>
      <c r="T111" s="7">
        <v>5086</v>
      </c>
      <c r="U111" s="7">
        <v>333779</v>
      </c>
      <c r="V111" s="3">
        <v>30.09</v>
      </c>
    </row>
    <row r="112" spans="2:22">
      <c r="B112" s="2">
        <v>43231</v>
      </c>
      <c r="C112" s="3">
        <v>34.1</v>
      </c>
      <c r="D112" s="3">
        <v>34.8</v>
      </c>
      <c r="E112" s="3">
        <v>33.7</v>
      </c>
      <c r="F112" s="4">
        <v>34.8</v>
      </c>
      <c r="G112" s="4">
        <v>0.7</v>
      </c>
      <c r="H112" s="5">
        <v>0.0205</v>
      </c>
      <c r="I112" s="7">
        <v>13590</v>
      </c>
      <c r="J112" s="7">
        <v>465967</v>
      </c>
      <c r="K112" s="3">
        <v>30.26</v>
      </c>
      <c r="M112" s="2">
        <v>43234</v>
      </c>
      <c r="N112" s="3">
        <v>66</v>
      </c>
      <c r="O112" s="3">
        <v>66.1</v>
      </c>
      <c r="P112" s="3">
        <v>63.7</v>
      </c>
      <c r="Q112" s="4">
        <v>64.3</v>
      </c>
      <c r="R112" s="4">
        <v>-1</v>
      </c>
      <c r="S112" s="5">
        <v>-0.0153</v>
      </c>
      <c r="T112" s="7">
        <v>3704</v>
      </c>
      <c r="U112" s="7">
        <v>239450</v>
      </c>
      <c r="V112" s="3">
        <v>29.63</v>
      </c>
    </row>
    <row r="113" spans="2:22">
      <c r="B113" s="2">
        <v>43230</v>
      </c>
      <c r="C113" s="3">
        <v>34.2</v>
      </c>
      <c r="D113" s="3">
        <v>34.95</v>
      </c>
      <c r="E113" s="3">
        <v>33.65</v>
      </c>
      <c r="F113" s="4">
        <v>34.1</v>
      </c>
      <c r="G113" s="4">
        <v>0.2</v>
      </c>
      <c r="H113" s="5">
        <v>0.0059</v>
      </c>
      <c r="I113" s="7">
        <v>20123</v>
      </c>
      <c r="J113" s="7">
        <v>689471</v>
      </c>
      <c r="K113" s="3">
        <v>29.65</v>
      </c>
      <c r="M113" s="2">
        <v>43231</v>
      </c>
      <c r="N113" s="3">
        <v>66</v>
      </c>
      <c r="O113" s="3">
        <v>66.7</v>
      </c>
      <c r="P113" s="3">
        <v>65</v>
      </c>
      <c r="Q113" s="3">
        <v>65.3</v>
      </c>
      <c r="R113" s="3">
        <v>0</v>
      </c>
      <c r="S113" s="6">
        <v>0</v>
      </c>
      <c r="T113" s="7">
        <v>4732</v>
      </c>
      <c r="U113" s="7">
        <v>311569</v>
      </c>
      <c r="V113" s="3">
        <v>384.12</v>
      </c>
    </row>
    <row r="114" spans="2:22">
      <c r="B114" s="2">
        <v>43229</v>
      </c>
      <c r="C114" s="3">
        <v>33.25</v>
      </c>
      <c r="D114" s="3">
        <v>34.1</v>
      </c>
      <c r="E114" s="3">
        <v>33.15</v>
      </c>
      <c r="F114" s="4">
        <v>33.9</v>
      </c>
      <c r="G114" s="4">
        <v>0.4</v>
      </c>
      <c r="H114" s="5">
        <v>0.0119</v>
      </c>
      <c r="I114" s="7">
        <v>11353</v>
      </c>
      <c r="J114" s="7">
        <v>382720</v>
      </c>
      <c r="K114" s="3">
        <v>29.48</v>
      </c>
      <c r="M114" s="2">
        <v>43230</v>
      </c>
      <c r="N114" s="3">
        <v>63.1</v>
      </c>
      <c r="O114" s="3">
        <v>67.5</v>
      </c>
      <c r="P114" s="3">
        <v>62.3</v>
      </c>
      <c r="Q114" s="4">
        <v>65.3</v>
      </c>
      <c r="R114" s="4">
        <v>3.4</v>
      </c>
      <c r="S114" s="5">
        <v>0.0549</v>
      </c>
      <c r="T114" s="7">
        <v>9186</v>
      </c>
      <c r="U114" s="7">
        <v>597534</v>
      </c>
      <c r="V114" s="3">
        <v>384.12</v>
      </c>
    </row>
    <row r="115" spans="2:22">
      <c r="B115" s="2">
        <v>43228</v>
      </c>
      <c r="C115" s="3">
        <v>33.15</v>
      </c>
      <c r="D115" s="3">
        <v>33.65</v>
      </c>
      <c r="E115" s="3">
        <v>32.6</v>
      </c>
      <c r="F115" s="4">
        <v>33.5</v>
      </c>
      <c r="G115" s="4">
        <v>0.25</v>
      </c>
      <c r="H115" s="5">
        <v>0.0075</v>
      </c>
      <c r="I115" s="7">
        <v>8168</v>
      </c>
      <c r="J115" s="7">
        <v>270851</v>
      </c>
      <c r="K115" s="3">
        <v>29.13</v>
      </c>
      <c r="M115" s="2">
        <v>43229</v>
      </c>
      <c r="N115" s="3">
        <v>61</v>
      </c>
      <c r="O115" s="3">
        <v>62.3</v>
      </c>
      <c r="P115" s="3">
        <v>60.8</v>
      </c>
      <c r="Q115" s="4">
        <v>61.9</v>
      </c>
      <c r="R115" s="4">
        <v>0.9</v>
      </c>
      <c r="S115" s="5">
        <v>0.0148</v>
      </c>
      <c r="T115" s="7">
        <v>2444</v>
      </c>
      <c r="U115" s="7">
        <v>150625</v>
      </c>
      <c r="V115" s="3">
        <v>364.12</v>
      </c>
    </row>
    <row r="116" spans="2:22">
      <c r="B116" s="2">
        <v>43227</v>
      </c>
      <c r="C116" s="3">
        <v>33.1</v>
      </c>
      <c r="D116" s="3">
        <v>33.8</v>
      </c>
      <c r="E116" s="3">
        <v>32.5</v>
      </c>
      <c r="F116" s="4">
        <v>33.25</v>
      </c>
      <c r="G116" s="4">
        <v>1</v>
      </c>
      <c r="H116" s="5">
        <v>0.031</v>
      </c>
      <c r="I116" s="7">
        <v>16367</v>
      </c>
      <c r="J116" s="7">
        <v>541946</v>
      </c>
      <c r="K116" s="3">
        <v>28.91</v>
      </c>
      <c r="M116" s="2">
        <v>43228</v>
      </c>
      <c r="N116" s="3">
        <v>60.9</v>
      </c>
      <c r="O116" s="3">
        <v>62</v>
      </c>
      <c r="P116" s="3">
        <v>60.4</v>
      </c>
      <c r="Q116" s="4">
        <v>61</v>
      </c>
      <c r="R116" s="4">
        <v>0.5</v>
      </c>
      <c r="S116" s="5">
        <v>0.0083</v>
      </c>
      <c r="T116" s="7">
        <v>2939</v>
      </c>
      <c r="U116" s="7">
        <v>179949</v>
      </c>
      <c r="V116" s="3">
        <v>358.82</v>
      </c>
    </row>
    <row r="117" spans="2:22">
      <c r="B117" s="2">
        <v>43224</v>
      </c>
      <c r="C117" s="3">
        <v>32.85</v>
      </c>
      <c r="D117" s="3">
        <v>33.15</v>
      </c>
      <c r="E117" s="3">
        <v>31.75</v>
      </c>
      <c r="F117" s="4">
        <v>32.25</v>
      </c>
      <c r="G117" s="4">
        <v>-0.5</v>
      </c>
      <c r="H117" s="5">
        <v>-0.0153</v>
      </c>
      <c r="I117" s="7">
        <v>12056</v>
      </c>
      <c r="J117" s="7">
        <v>387953</v>
      </c>
      <c r="K117" s="3">
        <v>28.04</v>
      </c>
      <c r="M117" s="2">
        <v>43227</v>
      </c>
      <c r="N117" s="3">
        <v>62</v>
      </c>
      <c r="O117" s="3">
        <v>62</v>
      </c>
      <c r="P117" s="3">
        <v>59.7</v>
      </c>
      <c r="Q117" s="4">
        <v>60.5</v>
      </c>
      <c r="R117" s="4">
        <v>-0.8</v>
      </c>
      <c r="S117" s="5">
        <v>-0.0131</v>
      </c>
      <c r="T117" s="7">
        <v>3723</v>
      </c>
      <c r="U117" s="7">
        <v>225752</v>
      </c>
      <c r="V117" s="3">
        <v>355.88</v>
      </c>
    </row>
    <row r="118" spans="2:22">
      <c r="B118" s="2">
        <v>43223</v>
      </c>
      <c r="C118" s="3">
        <v>33.6</v>
      </c>
      <c r="D118" s="3">
        <v>33.6</v>
      </c>
      <c r="E118" s="3">
        <v>32.6</v>
      </c>
      <c r="F118" s="4">
        <v>32.75</v>
      </c>
      <c r="G118" s="4">
        <v>-1.05</v>
      </c>
      <c r="H118" s="5">
        <v>-0.0311</v>
      </c>
      <c r="I118" s="7">
        <v>12022</v>
      </c>
      <c r="J118" s="7">
        <v>396353</v>
      </c>
      <c r="K118" s="3">
        <v>28.48</v>
      </c>
      <c r="M118" s="2">
        <v>43224</v>
      </c>
      <c r="N118" s="3">
        <v>63.2</v>
      </c>
      <c r="O118" s="3">
        <v>63.7</v>
      </c>
      <c r="P118" s="3">
        <v>61.3</v>
      </c>
      <c r="Q118" s="4">
        <v>61.3</v>
      </c>
      <c r="R118" s="4">
        <v>-1.2</v>
      </c>
      <c r="S118" s="5">
        <v>-0.0192</v>
      </c>
      <c r="T118" s="7">
        <v>4931</v>
      </c>
      <c r="U118" s="7">
        <v>308500</v>
      </c>
      <c r="V118" s="3">
        <v>360.59</v>
      </c>
    </row>
    <row r="119" spans="2:22">
      <c r="B119" s="2">
        <v>43222</v>
      </c>
      <c r="C119" s="3">
        <v>34.05</v>
      </c>
      <c r="D119" s="3">
        <v>34.3</v>
      </c>
      <c r="E119" s="3">
        <v>33.2</v>
      </c>
      <c r="F119" s="4">
        <v>33.8</v>
      </c>
      <c r="G119" s="4">
        <v>-0.2</v>
      </c>
      <c r="H119" s="5">
        <v>-0.0059</v>
      </c>
      <c r="I119" s="7">
        <v>16394</v>
      </c>
      <c r="J119" s="7">
        <v>551214</v>
      </c>
      <c r="K119" s="3">
        <v>29.39</v>
      </c>
      <c r="M119" s="2">
        <v>43223</v>
      </c>
      <c r="N119" s="3">
        <v>63.2</v>
      </c>
      <c r="O119" s="3">
        <v>66.3</v>
      </c>
      <c r="P119" s="3">
        <v>62.5</v>
      </c>
      <c r="Q119" s="4">
        <v>62.5</v>
      </c>
      <c r="R119" s="4">
        <v>-1.9</v>
      </c>
      <c r="S119" s="5">
        <v>-0.0295</v>
      </c>
      <c r="T119" s="7">
        <v>10894</v>
      </c>
      <c r="U119" s="7">
        <v>700217</v>
      </c>
      <c r="V119" s="3">
        <v>367.65</v>
      </c>
    </row>
    <row r="120" spans="2:22">
      <c r="B120" s="2">
        <v>43220</v>
      </c>
      <c r="C120" s="3">
        <v>33.1</v>
      </c>
      <c r="D120" s="3">
        <v>34.8</v>
      </c>
      <c r="E120" s="3">
        <v>32.4</v>
      </c>
      <c r="F120" s="4">
        <v>34</v>
      </c>
      <c r="G120" s="4">
        <v>1.2</v>
      </c>
      <c r="H120" s="5">
        <v>0.0366</v>
      </c>
      <c r="I120" s="7">
        <v>28159</v>
      </c>
      <c r="J120" s="7">
        <v>956306</v>
      </c>
      <c r="K120" s="3">
        <v>29.57</v>
      </c>
      <c r="M120" s="2">
        <v>43222</v>
      </c>
      <c r="N120" s="3">
        <v>66</v>
      </c>
      <c r="O120" s="3">
        <v>67.3</v>
      </c>
      <c r="P120" s="3">
        <v>64.2</v>
      </c>
      <c r="Q120" s="4">
        <v>64.4</v>
      </c>
      <c r="R120" s="4">
        <v>-1.2</v>
      </c>
      <c r="S120" s="5">
        <v>-0.0183</v>
      </c>
      <c r="T120" s="7">
        <v>5763</v>
      </c>
      <c r="U120" s="7">
        <v>378403</v>
      </c>
      <c r="V120" s="3">
        <v>378.82</v>
      </c>
    </row>
    <row r="121" spans="2:22">
      <c r="B121" s="2">
        <v>43217</v>
      </c>
      <c r="C121" s="3">
        <v>32.35</v>
      </c>
      <c r="D121" s="3">
        <v>32.8</v>
      </c>
      <c r="E121" s="3">
        <v>31.15</v>
      </c>
      <c r="F121" s="4">
        <v>32.8</v>
      </c>
      <c r="G121" s="4">
        <v>1.05</v>
      </c>
      <c r="H121" s="5">
        <v>0.0331</v>
      </c>
      <c r="I121" s="7">
        <v>13897</v>
      </c>
      <c r="J121" s="7">
        <v>447274</v>
      </c>
      <c r="K121" s="3">
        <v>28.52</v>
      </c>
      <c r="M121" s="2">
        <v>43220</v>
      </c>
      <c r="N121" s="3">
        <v>61.2</v>
      </c>
      <c r="O121" s="3">
        <v>65.6</v>
      </c>
      <c r="P121" s="3">
        <v>60.4</v>
      </c>
      <c r="Q121" s="4">
        <v>65.6</v>
      </c>
      <c r="R121" s="4">
        <v>5.9</v>
      </c>
      <c r="S121" s="5">
        <v>0.0988</v>
      </c>
      <c r="T121" s="7">
        <v>7381</v>
      </c>
      <c r="U121" s="7">
        <v>477411</v>
      </c>
      <c r="V121" s="3">
        <v>385.88</v>
      </c>
    </row>
    <row r="122" spans="2:22">
      <c r="B122" s="2">
        <v>43216</v>
      </c>
      <c r="C122" s="3">
        <v>33.2</v>
      </c>
      <c r="D122" s="3">
        <v>33.35</v>
      </c>
      <c r="E122" s="3">
        <v>30.7</v>
      </c>
      <c r="F122" s="4">
        <v>31.75</v>
      </c>
      <c r="G122" s="4">
        <v>-0.65</v>
      </c>
      <c r="H122" s="5">
        <v>-0.0201</v>
      </c>
      <c r="I122" s="7">
        <v>22755</v>
      </c>
      <c r="J122" s="7">
        <v>727440</v>
      </c>
      <c r="K122" s="3">
        <v>27.61</v>
      </c>
      <c r="M122" s="2">
        <v>43217</v>
      </c>
      <c r="N122" s="3">
        <v>59.8</v>
      </c>
      <c r="O122" s="3">
        <v>60.7</v>
      </c>
      <c r="P122" s="3">
        <v>57.6</v>
      </c>
      <c r="Q122" s="3">
        <v>59.7</v>
      </c>
      <c r="R122" s="3">
        <v>0</v>
      </c>
      <c r="S122" s="6">
        <v>0</v>
      </c>
      <c r="T122" s="7">
        <v>3888</v>
      </c>
      <c r="U122" s="7">
        <v>230686</v>
      </c>
      <c r="V122" s="3">
        <v>351.18</v>
      </c>
    </row>
    <row r="123" spans="2:22">
      <c r="B123" s="2">
        <v>43215</v>
      </c>
      <c r="C123" s="3">
        <v>31.2</v>
      </c>
      <c r="D123" s="3">
        <v>32.65</v>
      </c>
      <c r="E123" s="3">
        <v>30</v>
      </c>
      <c r="F123" s="4">
        <v>32.4</v>
      </c>
      <c r="G123" s="4">
        <v>1.05</v>
      </c>
      <c r="H123" s="5">
        <v>0.0335</v>
      </c>
      <c r="I123" s="7">
        <v>21372</v>
      </c>
      <c r="J123" s="7">
        <v>677164</v>
      </c>
      <c r="K123" s="3">
        <v>28.17</v>
      </c>
      <c r="M123" s="2">
        <v>43216</v>
      </c>
      <c r="N123" s="3">
        <v>62.8</v>
      </c>
      <c r="O123" s="3">
        <v>63.2</v>
      </c>
      <c r="P123" s="3">
        <v>59.6</v>
      </c>
      <c r="Q123" s="4">
        <v>59.7</v>
      </c>
      <c r="R123" s="4">
        <v>-2.2</v>
      </c>
      <c r="S123" s="5">
        <v>-0.0355</v>
      </c>
      <c r="T123" s="7">
        <v>2668</v>
      </c>
      <c r="U123" s="7">
        <v>163149</v>
      </c>
      <c r="V123" s="3">
        <v>351.18</v>
      </c>
    </row>
    <row r="124" spans="2:22">
      <c r="B124" s="2">
        <v>43214</v>
      </c>
      <c r="C124" s="3">
        <v>33.6</v>
      </c>
      <c r="D124" s="3">
        <v>33.6</v>
      </c>
      <c r="E124" s="3">
        <v>31.3</v>
      </c>
      <c r="F124" s="4">
        <v>31.35</v>
      </c>
      <c r="G124" s="4">
        <v>-3.4</v>
      </c>
      <c r="H124" s="5">
        <v>-0.0978</v>
      </c>
      <c r="I124" s="7">
        <v>37199</v>
      </c>
      <c r="J124" s="7">
        <v>1197336</v>
      </c>
      <c r="K124" s="3">
        <v>27.26</v>
      </c>
      <c r="M124" s="2">
        <v>43215</v>
      </c>
      <c r="N124" s="3">
        <v>61.1</v>
      </c>
      <c r="O124" s="3">
        <v>62.4</v>
      </c>
      <c r="P124" s="3">
        <v>60.4</v>
      </c>
      <c r="Q124" s="4">
        <v>61.9</v>
      </c>
      <c r="R124" s="4">
        <v>1</v>
      </c>
      <c r="S124" s="5">
        <v>0.0164</v>
      </c>
      <c r="T124" s="7">
        <v>2682</v>
      </c>
      <c r="U124" s="7">
        <v>165514</v>
      </c>
      <c r="V124" s="3">
        <v>364.12</v>
      </c>
    </row>
    <row r="125" spans="2:22">
      <c r="B125" s="2">
        <v>43213</v>
      </c>
      <c r="C125" s="3">
        <v>33.5</v>
      </c>
      <c r="D125" s="3">
        <v>35.15</v>
      </c>
      <c r="E125" s="3">
        <v>33.5</v>
      </c>
      <c r="F125" s="4">
        <v>34.75</v>
      </c>
      <c r="G125" s="4">
        <v>2.05</v>
      </c>
      <c r="H125" s="5">
        <v>0.0627</v>
      </c>
      <c r="I125" s="7">
        <v>32653</v>
      </c>
      <c r="J125" s="7">
        <v>1127976</v>
      </c>
      <c r="K125" s="3">
        <v>30.22</v>
      </c>
      <c r="M125" s="2">
        <v>43214</v>
      </c>
      <c r="N125" s="3">
        <v>64.5</v>
      </c>
      <c r="O125" s="3">
        <v>65</v>
      </c>
      <c r="P125" s="3">
        <v>60.2</v>
      </c>
      <c r="Q125" s="4">
        <v>60.9</v>
      </c>
      <c r="R125" s="4">
        <v>-3.9</v>
      </c>
      <c r="S125" s="5">
        <v>-0.0602</v>
      </c>
      <c r="T125" s="7">
        <v>4952</v>
      </c>
      <c r="U125" s="7">
        <v>306178</v>
      </c>
      <c r="V125" s="3">
        <v>358.24</v>
      </c>
    </row>
    <row r="126" spans="2:22">
      <c r="B126" s="2">
        <v>43210</v>
      </c>
      <c r="C126" s="3">
        <v>33.25</v>
      </c>
      <c r="D126" s="3">
        <v>33.6</v>
      </c>
      <c r="E126" s="3">
        <v>32.5</v>
      </c>
      <c r="F126" s="4">
        <v>32.7</v>
      </c>
      <c r="G126" s="4">
        <v>-0.5</v>
      </c>
      <c r="H126" s="5">
        <v>-0.0151</v>
      </c>
      <c r="I126" s="7">
        <v>18720</v>
      </c>
      <c r="J126" s="7">
        <v>619157</v>
      </c>
      <c r="K126" s="3">
        <v>28.43</v>
      </c>
      <c r="M126" s="2">
        <v>43213</v>
      </c>
      <c r="N126" s="3">
        <v>66.2</v>
      </c>
      <c r="O126" s="3">
        <v>67.1</v>
      </c>
      <c r="P126" s="3">
        <v>64.7</v>
      </c>
      <c r="Q126" s="4">
        <v>64.8</v>
      </c>
      <c r="R126" s="4">
        <v>-1.7</v>
      </c>
      <c r="S126" s="5">
        <v>-0.0256</v>
      </c>
      <c r="T126" s="7">
        <v>2347</v>
      </c>
      <c r="U126" s="7">
        <v>154076</v>
      </c>
      <c r="V126" s="3">
        <v>381.18</v>
      </c>
    </row>
    <row r="127" spans="2:22">
      <c r="B127" s="2">
        <v>43209</v>
      </c>
      <c r="C127" s="3">
        <v>32.5</v>
      </c>
      <c r="D127" s="3">
        <v>33.65</v>
      </c>
      <c r="E127" s="3">
        <v>32.3</v>
      </c>
      <c r="F127" s="4">
        <v>33.2</v>
      </c>
      <c r="G127" s="4">
        <v>2.35</v>
      </c>
      <c r="H127" s="5">
        <v>0.0762</v>
      </c>
      <c r="I127" s="7">
        <v>31212</v>
      </c>
      <c r="J127" s="7">
        <v>1032666</v>
      </c>
      <c r="K127" s="3">
        <v>28.87</v>
      </c>
      <c r="M127" s="2">
        <v>43210</v>
      </c>
      <c r="N127" s="3">
        <v>64.3</v>
      </c>
      <c r="O127" s="3">
        <v>67.6</v>
      </c>
      <c r="P127" s="3">
        <v>64.2</v>
      </c>
      <c r="Q127" s="4">
        <v>66.5</v>
      </c>
      <c r="R127" s="4">
        <v>1.5</v>
      </c>
      <c r="S127" s="5">
        <v>0.0231</v>
      </c>
      <c r="T127" s="7">
        <v>2901</v>
      </c>
      <c r="U127" s="7">
        <v>191475</v>
      </c>
      <c r="V127" s="3">
        <v>391.18</v>
      </c>
    </row>
    <row r="128" spans="2:22">
      <c r="B128" s="2">
        <v>43208</v>
      </c>
      <c r="C128" s="3">
        <v>30.3</v>
      </c>
      <c r="D128" s="3">
        <v>31.1</v>
      </c>
      <c r="E128" s="3">
        <v>30.25</v>
      </c>
      <c r="F128" s="4">
        <v>30.85</v>
      </c>
      <c r="G128" s="4">
        <v>0.8</v>
      </c>
      <c r="H128" s="5">
        <v>0.0266</v>
      </c>
      <c r="I128" s="7">
        <v>8354</v>
      </c>
      <c r="J128" s="7">
        <v>255850</v>
      </c>
      <c r="K128" s="3">
        <v>26.83</v>
      </c>
      <c r="M128" s="2">
        <v>43209</v>
      </c>
      <c r="N128" s="3">
        <v>64.8</v>
      </c>
      <c r="O128" s="3">
        <v>66.1</v>
      </c>
      <c r="P128" s="3">
        <v>64.1</v>
      </c>
      <c r="Q128" s="4">
        <v>65</v>
      </c>
      <c r="R128" s="4">
        <v>-0.3</v>
      </c>
      <c r="S128" s="5">
        <v>-0.0046</v>
      </c>
      <c r="T128" s="7">
        <v>2509</v>
      </c>
      <c r="U128" s="7">
        <v>163311</v>
      </c>
      <c r="V128" s="3">
        <v>382.35</v>
      </c>
    </row>
    <row r="129" spans="2:22">
      <c r="B129" s="2">
        <v>43207</v>
      </c>
      <c r="C129" s="3">
        <v>30.45</v>
      </c>
      <c r="D129" s="3">
        <v>31.1</v>
      </c>
      <c r="E129" s="3">
        <v>29.5</v>
      </c>
      <c r="F129" s="4">
        <v>30.05</v>
      </c>
      <c r="G129" s="4">
        <v>-0.35</v>
      </c>
      <c r="H129" s="5">
        <v>-0.0115</v>
      </c>
      <c r="I129" s="7">
        <v>13509</v>
      </c>
      <c r="J129" s="7">
        <v>408700</v>
      </c>
      <c r="K129" s="3">
        <v>26.13</v>
      </c>
      <c r="M129" s="2">
        <v>43208</v>
      </c>
      <c r="N129" s="3">
        <v>64</v>
      </c>
      <c r="O129" s="3">
        <v>65.4</v>
      </c>
      <c r="P129" s="3">
        <v>62.7</v>
      </c>
      <c r="Q129" s="4">
        <v>65.3</v>
      </c>
      <c r="R129" s="4">
        <v>2.6</v>
      </c>
      <c r="S129" s="5">
        <v>0.0415</v>
      </c>
      <c r="T129" s="7">
        <v>5026</v>
      </c>
      <c r="U129" s="7">
        <v>321409</v>
      </c>
      <c r="V129" s="3">
        <v>384.12</v>
      </c>
    </row>
    <row r="130" spans="2:22">
      <c r="B130" s="2">
        <v>43206</v>
      </c>
      <c r="C130" s="3">
        <v>31.4</v>
      </c>
      <c r="D130" s="3">
        <v>31.55</v>
      </c>
      <c r="E130" s="3">
        <v>30.35</v>
      </c>
      <c r="F130" s="4">
        <v>30.4</v>
      </c>
      <c r="G130" s="4">
        <v>-0.95</v>
      </c>
      <c r="H130" s="5">
        <v>-0.0303</v>
      </c>
      <c r="I130" s="7">
        <v>9925</v>
      </c>
      <c r="J130" s="7">
        <v>305413</v>
      </c>
      <c r="K130" s="3">
        <v>26.43</v>
      </c>
      <c r="M130" s="2">
        <v>43207</v>
      </c>
      <c r="N130" s="3">
        <v>67.6</v>
      </c>
      <c r="O130" s="3">
        <v>67.9</v>
      </c>
      <c r="P130" s="3">
        <v>61.9</v>
      </c>
      <c r="Q130" s="4">
        <v>62.7</v>
      </c>
      <c r="R130" s="4">
        <v>-5.9</v>
      </c>
      <c r="S130" s="5">
        <v>-0.086</v>
      </c>
      <c r="T130" s="7">
        <v>8716</v>
      </c>
      <c r="U130" s="7">
        <v>566244</v>
      </c>
      <c r="V130" s="3">
        <v>368.82</v>
      </c>
    </row>
    <row r="131" spans="2:22">
      <c r="B131" s="2">
        <v>43203</v>
      </c>
      <c r="C131" s="3">
        <v>31.95</v>
      </c>
      <c r="D131" s="3">
        <v>31.95</v>
      </c>
      <c r="E131" s="3">
        <v>31.3</v>
      </c>
      <c r="F131" s="4">
        <v>31.35</v>
      </c>
      <c r="G131" s="4">
        <v>-0.4</v>
      </c>
      <c r="H131" s="5">
        <v>-0.0126</v>
      </c>
      <c r="I131" s="7">
        <v>10182</v>
      </c>
      <c r="J131" s="7">
        <v>321805</v>
      </c>
      <c r="K131" s="3">
        <v>27.26</v>
      </c>
      <c r="M131" s="2">
        <v>43206</v>
      </c>
      <c r="N131" s="3">
        <v>70.5</v>
      </c>
      <c r="O131" s="3">
        <v>70.7</v>
      </c>
      <c r="P131" s="3">
        <v>68.3</v>
      </c>
      <c r="Q131" s="4">
        <v>68.6</v>
      </c>
      <c r="R131" s="4">
        <v>-2.4</v>
      </c>
      <c r="S131" s="5">
        <v>-0.0338</v>
      </c>
      <c r="T131" s="7">
        <v>5672</v>
      </c>
      <c r="U131" s="7">
        <v>391887</v>
      </c>
      <c r="V131" s="3">
        <v>403.53</v>
      </c>
    </row>
    <row r="132" spans="2:22">
      <c r="B132" s="2">
        <v>43202</v>
      </c>
      <c r="C132" s="3">
        <v>32.25</v>
      </c>
      <c r="D132" s="3">
        <v>32.25</v>
      </c>
      <c r="E132" s="3">
        <v>31.4</v>
      </c>
      <c r="F132" s="4">
        <v>31.75</v>
      </c>
      <c r="G132" s="4">
        <v>-0.65</v>
      </c>
      <c r="H132" s="5">
        <v>-0.0201</v>
      </c>
      <c r="I132" s="7">
        <v>12472</v>
      </c>
      <c r="J132" s="7">
        <v>396348</v>
      </c>
      <c r="K132" s="3">
        <v>27.61</v>
      </c>
      <c r="M132" s="2">
        <v>43203</v>
      </c>
      <c r="N132" s="3">
        <v>71.6</v>
      </c>
      <c r="O132" s="3">
        <v>72</v>
      </c>
      <c r="P132" s="3">
        <v>70.6</v>
      </c>
      <c r="Q132" s="4">
        <v>71</v>
      </c>
      <c r="R132" s="4">
        <v>-0.2</v>
      </c>
      <c r="S132" s="5">
        <v>-0.0028</v>
      </c>
      <c r="T132" s="7">
        <v>2582</v>
      </c>
      <c r="U132" s="7">
        <v>183707</v>
      </c>
      <c r="V132" s="3">
        <v>417.65</v>
      </c>
    </row>
    <row r="133" spans="2:22">
      <c r="B133" s="2">
        <v>43201</v>
      </c>
      <c r="C133" s="3">
        <v>31.75</v>
      </c>
      <c r="D133" s="3">
        <v>32.65</v>
      </c>
      <c r="E133" s="3">
        <v>31.3</v>
      </c>
      <c r="F133" s="4">
        <v>32.4</v>
      </c>
      <c r="G133" s="4">
        <v>0.8</v>
      </c>
      <c r="H133" s="5">
        <v>0.0253</v>
      </c>
      <c r="I133" s="7">
        <v>19911</v>
      </c>
      <c r="J133" s="7">
        <v>637316</v>
      </c>
      <c r="K133" s="3">
        <v>28.17</v>
      </c>
      <c r="M133" s="2">
        <v>43202</v>
      </c>
      <c r="N133" s="3">
        <v>73</v>
      </c>
      <c r="O133" s="3">
        <v>73</v>
      </c>
      <c r="P133" s="3">
        <v>70.8</v>
      </c>
      <c r="Q133" s="4">
        <v>71.2</v>
      </c>
      <c r="R133" s="4">
        <v>-2.2</v>
      </c>
      <c r="S133" s="5">
        <v>-0.03</v>
      </c>
      <c r="T133" s="7">
        <v>4038</v>
      </c>
      <c r="U133" s="7">
        <v>289008</v>
      </c>
      <c r="V133" s="3">
        <v>418.82</v>
      </c>
    </row>
    <row r="134" spans="2:22">
      <c r="B134" s="2">
        <v>43200</v>
      </c>
      <c r="C134" s="3">
        <v>32.6</v>
      </c>
      <c r="D134" s="3">
        <v>33.5</v>
      </c>
      <c r="E134" s="3">
        <v>31.2</v>
      </c>
      <c r="F134" s="4">
        <v>31.6</v>
      </c>
      <c r="G134" s="4">
        <v>-0.9</v>
      </c>
      <c r="H134" s="5">
        <v>-0.0277</v>
      </c>
      <c r="I134" s="7">
        <v>31980</v>
      </c>
      <c r="J134" s="7">
        <v>1030470</v>
      </c>
      <c r="K134" s="3">
        <v>27.48</v>
      </c>
      <c r="M134" s="2">
        <v>43201</v>
      </c>
      <c r="N134" s="3">
        <v>74</v>
      </c>
      <c r="O134" s="3">
        <v>74.3</v>
      </c>
      <c r="P134" s="3">
        <v>73.2</v>
      </c>
      <c r="Q134" s="4">
        <v>73.4</v>
      </c>
      <c r="R134" s="4">
        <v>0.4</v>
      </c>
      <c r="S134" s="5">
        <v>0.0055</v>
      </c>
      <c r="T134" s="7">
        <v>1487</v>
      </c>
      <c r="U134" s="7">
        <v>109564</v>
      </c>
      <c r="V134" s="3">
        <v>431.76</v>
      </c>
    </row>
    <row r="135" spans="2:22">
      <c r="B135" s="2">
        <v>43199</v>
      </c>
      <c r="C135" s="3">
        <v>30.8</v>
      </c>
      <c r="D135" s="3">
        <v>32.95</v>
      </c>
      <c r="E135" s="3">
        <v>30.45</v>
      </c>
      <c r="F135" s="4">
        <v>32.5</v>
      </c>
      <c r="G135" s="4">
        <v>2.05</v>
      </c>
      <c r="H135" s="5">
        <v>0.0673</v>
      </c>
      <c r="I135" s="7">
        <v>34558</v>
      </c>
      <c r="J135" s="7">
        <v>1094316</v>
      </c>
      <c r="K135" s="3">
        <v>28.26</v>
      </c>
      <c r="M135" s="2">
        <v>43200</v>
      </c>
      <c r="N135" s="3">
        <v>78</v>
      </c>
      <c r="O135" s="3">
        <v>78.2</v>
      </c>
      <c r="P135" s="3">
        <v>73</v>
      </c>
      <c r="Q135" s="4">
        <v>73</v>
      </c>
      <c r="R135" s="4">
        <v>-5.6</v>
      </c>
      <c r="S135" s="5">
        <v>-0.0712</v>
      </c>
      <c r="T135" s="7">
        <v>6384</v>
      </c>
      <c r="U135" s="7">
        <v>480398</v>
      </c>
      <c r="V135" s="3">
        <v>429.41</v>
      </c>
    </row>
    <row r="136" spans="2:22">
      <c r="B136" s="2">
        <v>43193</v>
      </c>
      <c r="C136" s="3">
        <v>30.3</v>
      </c>
      <c r="D136" s="3">
        <v>31.35</v>
      </c>
      <c r="E136" s="3">
        <v>30</v>
      </c>
      <c r="F136" s="4">
        <v>30.45</v>
      </c>
      <c r="G136" s="4">
        <v>-0.2</v>
      </c>
      <c r="H136" s="5">
        <v>-0.0065</v>
      </c>
      <c r="I136" s="7">
        <v>16030</v>
      </c>
      <c r="J136" s="7">
        <v>491617</v>
      </c>
      <c r="K136" s="3">
        <v>26.48</v>
      </c>
      <c r="M136" s="2">
        <v>43199</v>
      </c>
      <c r="N136" s="3">
        <v>79.5</v>
      </c>
      <c r="O136" s="3">
        <v>79.6</v>
      </c>
      <c r="P136" s="3">
        <v>78</v>
      </c>
      <c r="Q136" s="4">
        <v>78.6</v>
      </c>
      <c r="R136" s="4">
        <v>1</v>
      </c>
      <c r="S136" s="5">
        <v>0.0129</v>
      </c>
      <c r="T136" s="7">
        <v>3762</v>
      </c>
      <c r="U136" s="7">
        <v>296682</v>
      </c>
      <c r="V136" s="3">
        <v>462.35</v>
      </c>
    </row>
    <row r="137" spans="2:22">
      <c r="B137" s="2">
        <v>43192</v>
      </c>
      <c r="C137" s="3">
        <v>30.2</v>
      </c>
      <c r="D137" s="3">
        <v>31.35</v>
      </c>
      <c r="E137" s="3">
        <v>30.15</v>
      </c>
      <c r="F137" s="4">
        <v>30.65</v>
      </c>
      <c r="G137" s="4">
        <v>0.95</v>
      </c>
      <c r="H137" s="5">
        <v>0.032</v>
      </c>
      <c r="I137" s="7">
        <v>30307</v>
      </c>
      <c r="J137" s="7">
        <v>933410</v>
      </c>
      <c r="K137" s="3">
        <v>26.65</v>
      </c>
      <c r="M137" s="2">
        <v>43193</v>
      </c>
      <c r="N137" s="3">
        <v>75.1</v>
      </c>
      <c r="O137" s="3">
        <v>77.8</v>
      </c>
      <c r="P137" s="3">
        <v>73.5</v>
      </c>
      <c r="Q137" s="4">
        <v>77.6</v>
      </c>
      <c r="R137" s="4">
        <v>2.4</v>
      </c>
      <c r="S137" s="5">
        <v>0.0319</v>
      </c>
      <c r="T137" s="7">
        <v>4203</v>
      </c>
      <c r="U137" s="7">
        <v>320479</v>
      </c>
      <c r="V137" s="3">
        <v>456.47</v>
      </c>
    </row>
    <row r="138" spans="2:22">
      <c r="B138" s="2">
        <v>43190</v>
      </c>
      <c r="C138" s="3">
        <v>29.35</v>
      </c>
      <c r="D138" s="3">
        <v>31</v>
      </c>
      <c r="E138" s="3">
        <v>29.05</v>
      </c>
      <c r="F138" s="4">
        <v>29.7</v>
      </c>
      <c r="G138" s="4">
        <v>0.7</v>
      </c>
      <c r="H138" s="5">
        <v>0.0241</v>
      </c>
      <c r="I138" s="7">
        <v>25401</v>
      </c>
      <c r="J138" s="7">
        <v>764481</v>
      </c>
      <c r="K138" s="3">
        <v>19.93</v>
      </c>
      <c r="M138" s="2">
        <v>43192</v>
      </c>
      <c r="N138" s="3">
        <v>78.6</v>
      </c>
      <c r="O138" s="3">
        <v>78.6</v>
      </c>
      <c r="P138" s="3">
        <v>74.8</v>
      </c>
      <c r="Q138" s="4">
        <v>75.2</v>
      </c>
      <c r="R138" s="4">
        <v>-2.6</v>
      </c>
      <c r="S138" s="5">
        <v>-0.0334</v>
      </c>
      <c r="T138" s="7">
        <v>3996</v>
      </c>
      <c r="U138" s="7">
        <v>305429</v>
      </c>
      <c r="V138" s="3">
        <v>442.35</v>
      </c>
    </row>
    <row r="139" spans="2:22">
      <c r="B139" s="2">
        <v>43189</v>
      </c>
      <c r="C139" s="3">
        <v>28.25</v>
      </c>
      <c r="D139" s="3">
        <v>29.7</v>
      </c>
      <c r="E139" s="3">
        <v>28.25</v>
      </c>
      <c r="F139" s="4">
        <v>29</v>
      </c>
      <c r="G139" s="4">
        <v>1.15</v>
      </c>
      <c r="H139" s="5">
        <v>0.0413</v>
      </c>
      <c r="I139" s="7">
        <v>16578</v>
      </c>
      <c r="J139" s="7">
        <v>481748</v>
      </c>
      <c r="K139" s="3">
        <v>19.46</v>
      </c>
      <c r="M139" s="2">
        <v>43190</v>
      </c>
      <c r="N139" s="3">
        <v>78.8</v>
      </c>
      <c r="O139" s="3">
        <v>79.8</v>
      </c>
      <c r="P139" s="3">
        <v>77.4</v>
      </c>
      <c r="Q139" s="4">
        <v>77.8</v>
      </c>
      <c r="R139" s="4">
        <v>-0.1</v>
      </c>
      <c r="S139" s="5">
        <v>-0.0013</v>
      </c>
      <c r="T139" s="7">
        <v>5442</v>
      </c>
      <c r="U139" s="7">
        <v>428296</v>
      </c>
      <c r="V139" s="3">
        <v>0</v>
      </c>
    </row>
    <row r="140" spans="2:22">
      <c r="B140" s="2">
        <v>43188</v>
      </c>
      <c r="C140" s="3">
        <v>27.7</v>
      </c>
      <c r="D140" s="3">
        <v>28.3</v>
      </c>
      <c r="E140" s="3">
        <v>27.55</v>
      </c>
      <c r="F140" s="4">
        <v>27.85</v>
      </c>
      <c r="G140" s="4">
        <v>0.15</v>
      </c>
      <c r="H140" s="5">
        <v>0.0054</v>
      </c>
      <c r="I140" s="7">
        <v>5517</v>
      </c>
      <c r="J140" s="7">
        <v>153569</v>
      </c>
      <c r="K140" s="3">
        <v>18.69</v>
      </c>
      <c r="M140" s="2">
        <v>43189</v>
      </c>
      <c r="N140" s="3">
        <v>76.6</v>
      </c>
      <c r="O140" s="3">
        <v>78.5</v>
      </c>
      <c r="P140" s="3">
        <v>76.2</v>
      </c>
      <c r="Q140" s="4">
        <v>77.9</v>
      </c>
      <c r="R140" s="4">
        <v>2.5</v>
      </c>
      <c r="S140" s="5">
        <v>0.0332</v>
      </c>
      <c r="T140" s="7">
        <v>6342</v>
      </c>
      <c r="U140" s="7">
        <v>490579</v>
      </c>
      <c r="V140" s="3">
        <v>0</v>
      </c>
    </row>
    <row r="141" spans="2:22">
      <c r="B141" s="2">
        <v>43187</v>
      </c>
      <c r="C141" s="3">
        <v>28.2</v>
      </c>
      <c r="D141" s="3">
        <v>28.2</v>
      </c>
      <c r="E141" s="3">
        <v>27.55</v>
      </c>
      <c r="F141" s="4">
        <v>27.7</v>
      </c>
      <c r="G141" s="4">
        <v>-0.6</v>
      </c>
      <c r="H141" s="5">
        <v>-0.0212</v>
      </c>
      <c r="I141" s="7">
        <v>6615</v>
      </c>
      <c r="J141" s="7">
        <v>183553</v>
      </c>
      <c r="K141" s="3">
        <v>18.59</v>
      </c>
      <c r="M141" s="2">
        <v>43188</v>
      </c>
      <c r="N141" s="3">
        <v>76</v>
      </c>
      <c r="O141" s="3">
        <v>76.1</v>
      </c>
      <c r="P141" s="3">
        <v>74.9</v>
      </c>
      <c r="Q141" s="4">
        <v>75.4</v>
      </c>
      <c r="R141" s="4">
        <v>0.1</v>
      </c>
      <c r="S141" s="5">
        <v>0.0013</v>
      </c>
      <c r="T141" s="7">
        <v>2547</v>
      </c>
      <c r="U141" s="7">
        <v>192040</v>
      </c>
      <c r="V141" s="3">
        <v>0</v>
      </c>
    </row>
    <row r="142" spans="2:22">
      <c r="B142" s="2">
        <v>43186</v>
      </c>
      <c r="C142" s="3">
        <v>27.25</v>
      </c>
      <c r="D142" s="3">
        <v>28.45</v>
      </c>
      <c r="E142" s="3">
        <v>27.1</v>
      </c>
      <c r="F142" s="4">
        <v>28.3</v>
      </c>
      <c r="G142" s="4">
        <v>1.5</v>
      </c>
      <c r="H142" s="5">
        <v>0.056</v>
      </c>
      <c r="I142" s="7">
        <v>11817</v>
      </c>
      <c r="J142" s="7">
        <v>328597</v>
      </c>
      <c r="K142" s="3">
        <v>18.99</v>
      </c>
      <c r="M142" s="2">
        <v>43187</v>
      </c>
      <c r="N142" s="3">
        <v>75.9</v>
      </c>
      <c r="O142" s="3">
        <v>76.7</v>
      </c>
      <c r="P142" s="3">
        <v>74.6</v>
      </c>
      <c r="Q142" s="4">
        <v>75.3</v>
      </c>
      <c r="R142" s="4">
        <v>-0.2</v>
      </c>
      <c r="S142" s="5">
        <v>-0.0026</v>
      </c>
      <c r="T142" s="7">
        <v>3276</v>
      </c>
      <c r="U142" s="7">
        <v>247510</v>
      </c>
      <c r="V142" s="3">
        <v>0</v>
      </c>
    </row>
    <row r="143" spans="2:22">
      <c r="B143" s="2">
        <v>43185</v>
      </c>
      <c r="C143" s="3">
        <v>28.15</v>
      </c>
      <c r="D143" s="3">
        <v>28.65</v>
      </c>
      <c r="E143" s="3">
        <v>26.5</v>
      </c>
      <c r="F143" s="4">
        <v>26.8</v>
      </c>
      <c r="G143" s="4">
        <v>-1.45</v>
      </c>
      <c r="H143" s="5">
        <v>-0.0513</v>
      </c>
      <c r="I143" s="7">
        <v>21288</v>
      </c>
      <c r="J143" s="7">
        <v>582241</v>
      </c>
      <c r="K143" s="3">
        <v>17.99</v>
      </c>
      <c r="M143" s="2">
        <v>43186</v>
      </c>
      <c r="N143" s="3">
        <v>77.2</v>
      </c>
      <c r="O143" s="3">
        <v>77.3</v>
      </c>
      <c r="P143" s="3">
        <v>75.2</v>
      </c>
      <c r="Q143" s="4">
        <v>75.5</v>
      </c>
      <c r="R143" s="4">
        <v>0.1</v>
      </c>
      <c r="S143" s="5">
        <v>0.0013</v>
      </c>
      <c r="T143" s="7">
        <v>3291</v>
      </c>
      <c r="U143" s="7">
        <v>250651</v>
      </c>
      <c r="V143" s="3">
        <v>0</v>
      </c>
    </row>
    <row r="144" spans="2:22">
      <c r="B144" s="2">
        <v>43182</v>
      </c>
      <c r="C144" s="3">
        <v>28.2</v>
      </c>
      <c r="D144" s="3">
        <v>28.55</v>
      </c>
      <c r="E144" s="3">
        <v>27.55</v>
      </c>
      <c r="F144" s="4">
        <v>28.25</v>
      </c>
      <c r="G144" s="4">
        <v>-0.8</v>
      </c>
      <c r="H144" s="5">
        <v>-0.0275</v>
      </c>
      <c r="I144" s="7">
        <v>14458</v>
      </c>
      <c r="J144" s="7">
        <v>406341</v>
      </c>
      <c r="K144" s="3">
        <v>18.96</v>
      </c>
      <c r="M144" s="2">
        <v>43185</v>
      </c>
      <c r="N144" s="3">
        <v>73</v>
      </c>
      <c r="O144" s="3">
        <v>75.4</v>
      </c>
      <c r="P144" s="3">
        <v>72.4</v>
      </c>
      <c r="Q144" s="4">
        <v>75.4</v>
      </c>
      <c r="R144" s="4">
        <v>3.2</v>
      </c>
      <c r="S144" s="5">
        <v>0.0443</v>
      </c>
      <c r="T144" s="7">
        <v>3769</v>
      </c>
      <c r="U144" s="7">
        <v>280244</v>
      </c>
      <c r="V144" s="3">
        <v>0</v>
      </c>
    </row>
    <row r="145" spans="2:22">
      <c r="B145" s="2">
        <v>43181</v>
      </c>
      <c r="C145" s="3">
        <v>28.55</v>
      </c>
      <c r="D145" s="3">
        <v>29.25</v>
      </c>
      <c r="E145" s="3">
        <v>28.5</v>
      </c>
      <c r="F145" s="4">
        <v>29.05</v>
      </c>
      <c r="G145" s="4">
        <v>0.55</v>
      </c>
      <c r="H145" s="5">
        <v>0.0193</v>
      </c>
      <c r="I145" s="7">
        <v>12298</v>
      </c>
      <c r="J145" s="7">
        <v>355422</v>
      </c>
      <c r="K145" s="3">
        <v>19.5</v>
      </c>
      <c r="M145" s="2">
        <v>43182</v>
      </c>
      <c r="N145" s="3">
        <v>71.3</v>
      </c>
      <c r="O145" s="3">
        <v>73</v>
      </c>
      <c r="P145" s="3">
        <v>70.5</v>
      </c>
      <c r="Q145" s="4">
        <v>72.2</v>
      </c>
      <c r="R145" s="4">
        <v>-1.7</v>
      </c>
      <c r="S145" s="5">
        <v>-0.023</v>
      </c>
      <c r="T145" s="7">
        <v>3187</v>
      </c>
      <c r="U145" s="7">
        <v>229152</v>
      </c>
      <c r="V145" s="3">
        <v>0</v>
      </c>
    </row>
    <row r="146" spans="2:22">
      <c r="B146" s="2">
        <v>43180</v>
      </c>
      <c r="C146" s="3">
        <v>29.1</v>
      </c>
      <c r="D146" s="3">
        <v>29.25</v>
      </c>
      <c r="E146" s="3">
        <v>28.4</v>
      </c>
      <c r="F146" s="4">
        <v>28.5</v>
      </c>
      <c r="G146" s="4">
        <v>-0.1</v>
      </c>
      <c r="H146" s="5">
        <v>-0.0035</v>
      </c>
      <c r="I146" s="7">
        <v>11668</v>
      </c>
      <c r="J146" s="7">
        <v>334905</v>
      </c>
      <c r="K146" s="3">
        <v>19.13</v>
      </c>
      <c r="M146" s="2">
        <v>43181</v>
      </c>
      <c r="N146" s="3">
        <v>76.3</v>
      </c>
      <c r="O146" s="3">
        <v>76.4</v>
      </c>
      <c r="P146" s="3">
        <v>73.6</v>
      </c>
      <c r="Q146" s="4">
        <v>73.9</v>
      </c>
      <c r="R146" s="4">
        <v>-1.1</v>
      </c>
      <c r="S146" s="5">
        <v>-0.0147</v>
      </c>
      <c r="T146" s="7">
        <v>2907</v>
      </c>
      <c r="U146" s="7">
        <v>218516</v>
      </c>
      <c r="V146" s="3">
        <v>0</v>
      </c>
    </row>
    <row r="147" spans="2:22">
      <c r="B147" s="2">
        <v>43179</v>
      </c>
      <c r="C147" s="3">
        <v>28.5</v>
      </c>
      <c r="D147" s="3">
        <v>29.3</v>
      </c>
      <c r="E147" s="3">
        <v>28</v>
      </c>
      <c r="F147" s="4">
        <v>28.6</v>
      </c>
      <c r="G147" s="4">
        <v>0.1</v>
      </c>
      <c r="H147" s="5">
        <v>0.0035</v>
      </c>
      <c r="I147" s="7">
        <v>10243</v>
      </c>
      <c r="J147" s="7">
        <v>293981</v>
      </c>
      <c r="K147" s="3">
        <v>19.19</v>
      </c>
      <c r="M147" s="2">
        <v>43180</v>
      </c>
      <c r="N147" s="3">
        <v>76.5</v>
      </c>
      <c r="O147" s="3">
        <v>76.7</v>
      </c>
      <c r="P147" s="3">
        <v>75</v>
      </c>
      <c r="Q147" s="4">
        <v>75</v>
      </c>
      <c r="R147" s="4">
        <v>-1.2</v>
      </c>
      <c r="S147" s="5">
        <v>-0.0157</v>
      </c>
      <c r="T147" s="7">
        <v>3486</v>
      </c>
      <c r="U147" s="7">
        <v>263593</v>
      </c>
      <c r="V147" s="3">
        <v>0</v>
      </c>
    </row>
    <row r="148" spans="2:22">
      <c r="B148" s="2">
        <v>43178</v>
      </c>
      <c r="C148" s="3">
        <v>28.8</v>
      </c>
      <c r="D148" s="3">
        <v>28.95</v>
      </c>
      <c r="E148" s="3">
        <v>28.4</v>
      </c>
      <c r="F148" s="4">
        <v>28.5</v>
      </c>
      <c r="G148" s="4">
        <v>-0.4</v>
      </c>
      <c r="H148" s="5">
        <v>-0.0138</v>
      </c>
      <c r="I148" s="7">
        <v>10283</v>
      </c>
      <c r="J148" s="7">
        <v>294424</v>
      </c>
      <c r="K148" s="3">
        <v>19.13</v>
      </c>
      <c r="M148" s="2">
        <v>43179</v>
      </c>
      <c r="N148" s="3">
        <v>77</v>
      </c>
      <c r="O148" s="3">
        <v>77.4</v>
      </c>
      <c r="P148" s="3">
        <v>76.2</v>
      </c>
      <c r="Q148" s="4">
        <v>76.2</v>
      </c>
      <c r="R148" s="4">
        <v>-1.4</v>
      </c>
      <c r="S148" s="5">
        <v>-0.018</v>
      </c>
      <c r="T148" s="7">
        <v>2626</v>
      </c>
      <c r="U148" s="7">
        <v>201135</v>
      </c>
      <c r="V148" s="3">
        <v>0</v>
      </c>
    </row>
    <row r="149" spans="2:22">
      <c r="B149" s="2">
        <v>43175</v>
      </c>
      <c r="C149" s="3">
        <v>29.4</v>
      </c>
      <c r="D149" s="3">
        <v>29.8</v>
      </c>
      <c r="E149" s="3">
        <v>28.9</v>
      </c>
      <c r="F149" s="4">
        <v>28.9</v>
      </c>
      <c r="G149" s="4">
        <v>-0.5</v>
      </c>
      <c r="H149" s="5">
        <v>-0.017</v>
      </c>
      <c r="I149" s="7">
        <v>7297</v>
      </c>
      <c r="J149" s="7">
        <v>212892</v>
      </c>
      <c r="K149" s="3">
        <v>19.4</v>
      </c>
      <c r="M149" s="2">
        <v>43178</v>
      </c>
      <c r="N149" s="3">
        <v>78</v>
      </c>
      <c r="O149" s="3">
        <v>78.6</v>
      </c>
      <c r="P149" s="3">
        <v>77.2</v>
      </c>
      <c r="Q149" s="4">
        <v>77.6</v>
      </c>
      <c r="R149" s="4">
        <v>0.5</v>
      </c>
      <c r="S149" s="5">
        <v>0.0065</v>
      </c>
      <c r="T149" s="7">
        <v>4644</v>
      </c>
      <c r="U149" s="7">
        <v>361242</v>
      </c>
      <c r="V149" s="3">
        <v>0</v>
      </c>
    </row>
    <row r="150" spans="2:22">
      <c r="B150" s="2">
        <v>43174</v>
      </c>
      <c r="C150" s="3">
        <v>30</v>
      </c>
      <c r="D150" s="3">
        <v>30.2</v>
      </c>
      <c r="E150" s="3">
        <v>29.2</v>
      </c>
      <c r="F150" s="4">
        <v>29.4</v>
      </c>
      <c r="G150" s="4">
        <v>-0.35</v>
      </c>
      <c r="H150" s="5">
        <v>-0.0118</v>
      </c>
      <c r="I150" s="7">
        <v>15427</v>
      </c>
      <c r="J150" s="7">
        <v>458058</v>
      </c>
      <c r="K150" s="3">
        <v>19.73</v>
      </c>
      <c r="M150" s="2">
        <v>43175</v>
      </c>
      <c r="N150" s="3">
        <v>77</v>
      </c>
      <c r="O150" s="3">
        <v>80</v>
      </c>
      <c r="P150" s="3">
        <v>76.7</v>
      </c>
      <c r="Q150" s="4">
        <v>77.1</v>
      </c>
      <c r="R150" s="4">
        <v>2.5</v>
      </c>
      <c r="S150" s="5">
        <v>0.0335</v>
      </c>
      <c r="T150" s="7">
        <v>15912</v>
      </c>
      <c r="U150" s="7">
        <v>1246737</v>
      </c>
      <c r="V150" s="3">
        <v>0</v>
      </c>
    </row>
    <row r="151" spans="2:22">
      <c r="B151" s="2">
        <v>43173</v>
      </c>
      <c r="C151" s="3">
        <v>28.6</v>
      </c>
      <c r="D151" s="3">
        <v>30.1</v>
      </c>
      <c r="E151" s="3">
        <v>28.35</v>
      </c>
      <c r="F151" s="4">
        <v>29.75</v>
      </c>
      <c r="G151" s="4">
        <v>1.3</v>
      </c>
      <c r="H151" s="5">
        <v>0.0457</v>
      </c>
      <c r="I151" s="7">
        <v>28157</v>
      </c>
      <c r="J151" s="7">
        <v>827279</v>
      </c>
      <c r="K151" s="3">
        <v>19.97</v>
      </c>
      <c r="M151" s="2">
        <v>43174</v>
      </c>
      <c r="N151" s="3">
        <v>75</v>
      </c>
      <c r="O151" s="3">
        <v>75.5</v>
      </c>
      <c r="P151" s="3">
        <v>74.5</v>
      </c>
      <c r="Q151" s="4">
        <v>74.6</v>
      </c>
      <c r="R151" s="4">
        <v>0.1</v>
      </c>
      <c r="S151" s="5">
        <v>0.0013</v>
      </c>
      <c r="T151" s="7">
        <v>2920</v>
      </c>
      <c r="U151" s="7">
        <v>218752</v>
      </c>
      <c r="V151" s="3">
        <v>0</v>
      </c>
    </row>
    <row r="152" spans="2:22">
      <c r="B152" s="2">
        <v>43172</v>
      </c>
      <c r="C152" s="3">
        <v>28.55</v>
      </c>
      <c r="D152" s="3">
        <v>28.6</v>
      </c>
      <c r="E152" s="3">
        <v>28.1</v>
      </c>
      <c r="F152" s="4">
        <v>28.45</v>
      </c>
      <c r="G152" s="4">
        <v>-0.35</v>
      </c>
      <c r="H152" s="5">
        <v>-0.0122</v>
      </c>
      <c r="I152" s="7">
        <v>9140</v>
      </c>
      <c r="J152" s="7">
        <v>259074</v>
      </c>
      <c r="K152" s="3">
        <v>19.09</v>
      </c>
      <c r="M152" s="2">
        <v>43173</v>
      </c>
      <c r="N152" s="3">
        <v>74.5</v>
      </c>
      <c r="O152" s="3">
        <v>75.7</v>
      </c>
      <c r="P152" s="3">
        <v>74</v>
      </c>
      <c r="Q152" s="4">
        <v>74.5</v>
      </c>
      <c r="R152" s="4">
        <v>0.5</v>
      </c>
      <c r="S152" s="5">
        <v>0.0068</v>
      </c>
      <c r="T152" s="7">
        <v>5351</v>
      </c>
      <c r="U152" s="7">
        <v>400601</v>
      </c>
      <c r="V152" s="3">
        <v>0</v>
      </c>
    </row>
    <row r="153" spans="2:22">
      <c r="B153" s="2">
        <v>43171</v>
      </c>
      <c r="C153" s="3">
        <v>28.2</v>
      </c>
      <c r="D153" s="3">
        <v>28.8</v>
      </c>
      <c r="E153" s="3">
        <v>27.65</v>
      </c>
      <c r="F153" s="4">
        <v>28.8</v>
      </c>
      <c r="G153" s="4">
        <v>1.3</v>
      </c>
      <c r="H153" s="5">
        <v>0.0473</v>
      </c>
      <c r="I153" s="7">
        <v>15428</v>
      </c>
      <c r="J153" s="7">
        <v>432816</v>
      </c>
      <c r="K153" s="3">
        <v>19.33</v>
      </c>
      <c r="M153" s="2">
        <v>43172</v>
      </c>
      <c r="N153" s="3">
        <v>75</v>
      </c>
      <c r="O153" s="3">
        <v>75.8</v>
      </c>
      <c r="P153" s="3">
        <v>73.8</v>
      </c>
      <c r="Q153" s="4">
        <v>74</v>
      </c>
      <c r="R153" s="4">
        <v>-0.3</v>
      </c>
      <c r="S153" s="5">
        <v>-0.004</v>
      </c>
      <c r="T153" s="7">
        <v>4831</v>
      </c>
      <c r="U153" s="7">
        <v>359633</v>
      </c>
      <c r="V153" s="3">
        <v>0</v>
      </c>
    </row>
    <row r="154" spans="2:22">
      <c r="B154" s="2">
        <v>43168</v>
      </c>
      <c r="C154" s="3">
        <v>28.2</v>
      </c>
      <c r="D154" s="3">
        <v>28.5</v>
      </c>
      <c r="E154" s="3">
        <v>27.3</v>
      </c>
      <c r="F154" s="4">
        <v>27.5</v>
      </c>
      <c r="G154" s="4">
        <v>-1.1</v>
      </c>
      <c r="H154" s="5">
        <v>-0.0385</v>
      </c>
      <c r="I154" s="7">
        <v>22795</v>
      </c>
      <c r="J154" s="7">
        <v>632027</v>
      </c>
      <c r="K154" s="3">
        <v>18.46</v>
      </c>
      <c r="M154" s="2">
        <v>43171</v>
      </c>
      <c r="N154" s="3">
        <v>75</v>
      </c>
      <c r="O154" s="3">
        <v>77.5</v>
      </c>
      <c r="P154" s="3">
        <v>73.7</v>
      </c>
      <c r="Q154" s="4">
        <v>74.3</v>
      </c>
      <c r="R154" s="4">
        <v>3.2</v>
      </c>
      <c r="S154" s="5">
        <v>0.045</v>
      </c>
      <c r="T154" s="7">
        <v>13797</v>
      </c>
      <c r="U154" s="7">
        <v>1037093</v>
      </c>
      <c r="V154" s="3">
        <v>0</v>
      </c>
    </row>
    <row r="155" spans="2:22">
      <c r="B155" s="2">
        <v>43167</v>
      </c>
      <c r="C155" s="3">
        <v>28.3</v>
      </c>
      <c r="D155" s="3">
        <v>29.2</v>
      </c>
      <c r="E155" s="3">
        <v>28.05</v>
      </c>
      <c r="F155" s="4">
        <v>28.6</v>
      </c>
      <c r="G155" s="4">
        <v>0.65</v>
      </c>
      <c r="H155" s="5">
        <v>0.0233</v>
      </c>
      <c r="I155" s="7">
        <v>16664</v>
      </c>
      <c r="J155" s="7">
        <v>476162</v>
      </c>
      <c r="K155" s="3">
        <v>19.19</v>
      </c>
      <c r="M155" s="2">
        <v>43168</v>
      </c>
      <c r="N155" s="3">
        <v>71.1</v>
      </c>
      <c r="O155" s="3">
        <v>71.9</v>
      </c>
      <c r="P155" s="3">
        <v>70.8</v>
      </c>
      <c r="Q155" s="4">
        <v>71.1</v>
      </c>
      <c r="R155" s="4">
        <v>0.3</v>
      </c>
      <c r="S155" s="5">
        <v>0.0042</v>
      </c>
      <c r="T155" s="7">
        <v>3476</v>
      </c>
      <c r="U155" s="7">
        <v>247566</v>
      </c>
      <c r="V155" s="3">
        <v>0</v>
      </c>
    </row>
    <row r="156" spans="2:22">
      <c r="B156" s="2">
        <v>43166</v>
      </c>
      <c r="C156" s="3">
        <v>29.1</v>
      </c>
      <c r="D156" s="3">
        <v>29.5</v>
      </c>
      <c r="E156" s="3">
        <v>27.7</v>
      </c>
      <c r="F156" s="4">
        <v>27.95</v>
      </c>
      <c r="G156" s="4">
        <v>-0.85</v>
      </c>
      <c r="H156" s="5">
        <v>-0.0295</v>
      </c>
      <c r="I156" s="7">
        <v>19344</v>
      </c>
      <c r="J156" s="7">
        <v>552545</v>
      </c>
      <c r="K156" s="3">
        <v>18.76</v>
      </c>
      <c r="M156" s="2">
        <v>43167</v>
      </c>
      <c r="N156" s="3">
        <v>70</v>
      </c>
      <c r="O156" s="3">
        <v>71</v>
      </c>
      <c r="P156" s="3">
        <v>69.7</v>
      </c>
      <c r="Q156" s="4">
        <v>70.8</v>
      </c>
      <c r="R156" s="4">
        <v>1.4</v>
      </c>
      <c r="S156" s="5">
        <v>0.0202</v>
      </c>
      <c r="T156" s="7">
        <v>3557</v>
      </c>
      <c r="U156" s="7">
        <v>250209</v>
      </c>
      <c r="V156" s="3">
        <v>0</v>
      </c>
    </row>
    <row r="157" spans="2:22">
      <c r="B157" s="2">
        <v>43165</v>
      </c>
      <c r="C157" s="3">
        <v>29.45</v>
      </c>
      <c r="D157" s="3">
        <v>29.6</v>
      </c>
      <c r="E157" s="3">
        <v>28.25</v>
      </c>
      <c r="F157" s="4">
        <v>28.8</v>
      </c>
      <c r="G157" s="4">
        <v>-0.6</v>
      </c>
      <c r="H157" s="5">
        <v>-0.0204</v>
      </c>
      <c r="I157" s="7">
        <v>24218</v>
      </c>
      <c r="J157" s="7">
        <v>697702</v>
      </c>
      <c r="K157" s="3">
        <v>19.33</v>
      </c>
      <c r="M157" s="2">
        <v>43166</v>
      </c>
      <c r="N157" s="3">
        <v>69.7</v>
      </c>
      <c r="O157" s="3">
        <v>71.2</v>
      </c>
      <c r="P157" s="3">
        <v>69.4</v>
      </c>
      <c r="Q157" s="4">
        <v>69.4</v>
      </c>
      <c r="R157" s="4">
        <v>-0.9</v>
      </c>
      <c r="S157" s="5">
        <v>-0.0128</v>
      </c>
      <c r="T157" s="7">
        <v>3595</v>
      </c>
      <c r="U157" s="7">
        <v>252155</v>
      </c>
      <c r="V157" s="3">
        <v>0</v>
      </c>
    </row>
    <row r="158" spans="2:22">
      <c r="B158" s="2">
        <v>43164</v>
      </c>
      <c r="C158" s="3">
        <v>29.5</v>
      </c>
      <c r="D158" s="3">
        <v>31.15</v>
      </c>
      <c r="E158" s="3">
        <v>29.25</v>
      </c>
      <c r="F158" s="4">
        <v>29.4</v>
      </c>
      <c r="G158" s="4">
        <v>0.6</v>
      </c>
      <c r="H158" s="5">
        <v>0.0208</v>
      </c>
      <c r="I158" s="7">
        <v>46993</v>
      </c>
      <c r="J158" s="7">
        <v>1410765</v>
      </c>
      <c r="K158" s="3">
        <v>19.73</v>
      </c>
      <c r="M158" s="2">
        <v>43165</v>
      </c>
      <c r="N158" s="3">
        <v>71.3</v>
      </c>
      <c r="O158" s="3">
        <v>71.6</v>
      </c>
      <c r="P158" s="3">
        <v>69.2</v>
      </c>
      <c r="Q158" s="4">
        <v>70.3</v>
      </c>
      <c r="R158" s="4">
        <v>-0.4</v>
      </c>
      <c r="S158" s="5">
        <v>-0.0057</v>
      </c>
      <c r="T158" s="7">
        <v>5980</v>
      </c>
      <c r="U158" s="7">
        <v>420975</v>
      </c>
      <c r="V158" s="3">
        <v>0</v>
      </c>
    </row>
    <row r="159" spans="2:22">
      <c r="B159" s="2">
        <v>43161</v>
      </c>
      <c r="C159" s="3">
        <v>27.65</v>
      </c>
      <c r="D159" s="3">
        <v>29.65</v>
      </c>
      <c r="E159" s="3">
        <v>26.95</v>
      </c>
      <c r="F159" s="4">
        <v>28.8</v>
      </c>
      <c r="G159" s="4">
        <v>1.1</v>
      </c>
      <c r="H159" s="5">
        <v>0.0397</v>
      </c>
      <c r="I159" s="7">
        <v>64876</v>
      </c>
      <c r="J159" s="7">
        <v>1826541</v>
      </c>
      <c r="K159" s="3">
        <v>19.33</v>
      </c>
      <c r="M159" s="2">
        <v>43164</v>
      </c>
      <c r="N159" s="3">
        <v>72.7</v>
      </c>
      <c r="O159" s="3">
        <v>72.8</v>
      </c>
      <c r="P159" s="3">
        <v>69.7</v>
      </c>
      <c r="Q159" s="4">
        <v>70.7</v>
      </c>
      <c r="R159" s="4">
        <v>-1.4</v>
      </c>
      <c r="S159" s="5">
        <v>-0.0194</v>
      </c>
      <c r="T159" s="7">
        <v>4467</v>
      </c>
      <c r="U159" s="7">
        <v>317606</v>
      </c>
      <c r="V159" s="3">
        <v>0</v>
      </c>
    </row>
    <row r="160" spans="2:22">
      <c r="B160" s="2">
        <v>43160</v>
      </c>
      <c r="C160" s="3">
        <v>24.85</v>
      </c>
      <c r="D160" s="3">
        <v>27.7</v>
      </c>
      <c r="E160" s="3">
        <v>24.7</v>
      </c>
      <c r="F160" s="4">
        <v>27.7</v>
      </c>
      <c r="G160" s="4">
        <v>2.5</v>
      </c>
      <c r="H160" s="5">
        <v>0.0992</v>
      </c>
      <c r="I160" s="7">
        <v>67303</v>
      </c>
      <c r="J160" s="7">
        <v>1820452</v>
      </c>
      <c r="K160" s="3">
        <v>18.59</v>
      </c>
      <c r="M160" s="2">
        <v>43161</v>
      </c>
      <c r="N160" s="3">
        <v>72</v>
      </c>
      <c r="O160" s="3">
        <v>73.9</v>
      </c>
      <c r="P160" s="3">
        <v>71.2</v>
      </c>
      <c r="Q160" s="4">
        <v>72.1</v>
      </c>
      <c r="R160" s="4">
        <v>0.1</v>
      </c>
      <c r="S160" s="5">
        <v>0.0014</v>
      </c>
      <c r="T160" s="7">
        <v>7802</v>
      </c>
      <c r="U160" s="7">
        <v>568648</v>
      </c>
      <c r="V160" s="3">
        <v>0</v>
      </c>
    </row>
    <row r="161" spans="2:22">
      <c r="B161" s="2">
        <v>43158</v>
      </c>
      <c r="C161" s="3">
        <v>25.5</v>
      </c>
      <c r="D161" s="3">
        <v>26</v>
      </c>
      <c r="E161" s="3">
        <v>24.9</v>
      </c>
      <c r="F161" s="4">
        <v>25.2</v>
      </c>
      <c r="G161" s="4">
        <v>-0.15</v>
      </c>
      <c r="H161" s="5">
        <v>-0.0059</v>
      </c>
      <c r="I161" s="7">
        <v>11293</v>
      </c>
      <c r="J161" s="7">
        <v>286407</v>
      </c>
      <c r="K161" s="3">
        <v>16.91</v>
      </c>
      <c r="M161" s="2">
        <v>43160</v>
      </c>
      <c r="N161" s="3">
        <v>70.8</v>
      </c>
      <c r="O161" s="3">
        <v>72.4</v>
      </c>
      <c r="P161" s="3">
        <v>69.6</v>
      </c>
      <c r="Q161" s="4">
        <v>72</v>
      </c>
      <c r="R161" s="4">
        <v>0.9</v>
      </c>
      <c r="S161" s="5">
        <v>0.0127</v>
      </c>
      <c r="T161" s="7">
        <v>4330</v>
      </c>
      <c r="U161" s="7">
        <v>310217</v>
      </c>
      <c r="V161" s="3">
        <v>0</v>
      </c>
    </row>
    <row r="162" spans="2:22">
      <c r="B162" s="2">
        <v>43157</v>
      </c>
      <c r="C162" s="3">
        <v>25.8</v>
      </c>
      <c r="D162" s="3">
        <v>26.2</v>
      </c>
      <c r="E162" s="3">
        <v>25.05</v>
      </c>
      <c r="F162" s="4">
        <v>25.35</v>
      </c>
      <c r="G162" s="4">
        <v>0.35</v>
      </c>
      <c r="H162" s="5">
        <v>0.014</v>
      </c>
      <c r="I162" s="7">
        <v>16898</v>
      </c>
      <c r="J162" s="7">
        <v>431649</v>
      </c>
      <c r="K162" s="3">
        <v>17.01</v>
      </c>
      <c r="M162" s="2">
        <v>43158</v>
      </c>
      <c r="N162" s="3">
        <v>72</v>
      </c>
      <c r="O162" s="3">
        <v>72.5</v>
      </c>
      <c r="P162" s="3">
        <v>70.9</v>
      </c>
      <c r="Q162" s="4">
        <v>71.1</v>
      </c>
      <c r="R162" s="4">
        <v>-0.2</v>
      </c>
      <c r="S162" s="5">
        <v>-0.0028</v>
      </c>
      <c r="T162" s="7">
        <v>4422</v>
      </c>
      <c r="U162" s="7">
        <v>316850</v>
      </c>
      <c r="V162" s="3">
        <v>0</v>
      </c>
    </row>
    <row r="163" spans="2:22">
      <c r="B163" s="2">
        <v>43154</v>
      </c>
      <c r="C163" s="3">
        <v>24.5</v>
      </c>
      <c r="D163" s="3">
        <v>26</v>
      </c>
      <c r="E163" s="3">
        <v>24.45</v>
      </c>
      <c r="F163" s="4">
        <v>25</v>
      </c>
      <c r="G163" s="4">
        <v>0.5</v>
      </c>
      <c r="H163" s="5">
        <v>0.0204</v>
      </c>
      <c r="I163" s="7">
        <v>20638</v>
      </c>
      <c r="J163" s="7">
        <v>522921</v>
      </c>
      <c r="K163" s="3">
        <v>16.78</v>
      </c>
      <c r="M163" s="2">
        <v>43157</v>
      </c>
      <c r="N163" s="3">
        <v>72.3</v>
      </c>
      <c r="O163" s="3">
        <v>73.5</v>
      </c>
      <c r="P163" s="3">
        <v>71.2</v>
      </c>
      <c r="Q163" s="4">
        <v>71.3</v>
      </c>
      <c r="R163" s="4">
        <v>-1</v>
      </c>
      <c r="S163" s="5">
        <v>-0.0138</v>
      </c>
      <c r="T163" s="7">
        <v>4639</v>
      </c>
      <c r="U163" s="7">
        <v>333852</v>
      </c>
      <c r="V163" s="3">
        <v>0</v>
      </c>
    </row>
    <row r="164" spans="2:22">
      <c r="B164" s="2">
        <v>43153</v>
      </c>
      <c r="C164" s="3">
        <v>24.55</v>
      </c>
      <c r="D164" s="3">
        <v>25.1</v>
      </c>
      <c r="E164" s="3">
        <v>24.35</v>
      </c>
      <c r="F164" s="3">
        <v>24.5</v>
      </c>
      <c r="G164" s="3">
        <v>0</v>
      </c>
      <c r="H164" s="6">
        <v>0</v>
      </c>
      <c r="I164" s="7">
        <v>14303</v>
      </c>
      <c r="J164" s="7">
        <v>353573</v>
      </c>
      <c r="K164" s="3">
        <v>16.44</v>
      </c>
      <c r="M164" s="2">
        <v>43154</v>
      </c>
      <c r="N164" s="3">
        <v>72</v>
      </c>
      <c r="O164" s="3">
        <v>73.8</v>
      </c>
      <c r="P164" s="3">
        <v>71</v>
      </c>
      <c r="Q164" s="4">
        <v>72.3</v>
      </c>
      <c r="R164" s="4">
        <v>1</v>
      </c>
      <c r="S164" s="5">
        <v>0.014</v>
      </c>
      <c r="T164" s="7">
        <v>8331</v>
      </c>
      <c r="U164" s="7">
        <v>602672</v>
      </c>
      <c r="V164" s="3">
        <v>0</v>
      </c>
    </row>
    <row r="165" spans="2:22">
      <c r="B165" s="2">
        <v>43152</v>
      </c>
      <c r="C165" s="3">
        <v>23.2</v>
      </c>
      <c r="D165" s="3">
        <v>24.5</v>
      </c>
      <c r="E165" s="3">
        <v>23.2</v>
      </c>
      <c r="F165" s="4">
        <v>24.5</v>
      </c>
      <c r="G165" s="4">
        <v>2.2</v>
      </c>
      <c r="H165" s="5">
        <v>0.0987</v>
      </c>
      <c r="I165" s="7">
        <v>18731</v>
      </c>
      <c r="J165" s="7">
        <v>451636</v>
      </c>
      <c r="K165" s="3">
        <v>16.44</v>
      </c>
      <c r="M165" s="2">
        <v>43153</v>
      </c>
      <c r="N165" s="3">
        <v>69</v>
      </c>
      <c r="O165" s="3">
        <v>72.7</v>
      </c>
      <c r="P165" s="3">
        <v>68.2</v>
      </c>
      <c r="Q165" s="4">
        <v>71.3</v>
      </c>
      <c r="R165" s="4">
        <v>0.2</v>
      </c>
      <c r="S165" s="5">
        <v>0.0028</v>
      </c>
      <c r="T165" s="7">
        <v>13306</v>
      </c>
      <c r="U165" s="7">
        <v>942514</v>
      </c>
      <c r="V165" s="3">
        <v>0</v>
      </c>
    </row>
    <row r="166" spans="2:22">
      <c r="B166" s="2">
        <v>43143</v>
      </c>
      <c r="C166" s="3">
        <v>22.45</v>
      </c>
      <c r="D166" s="3">
        <v>22.55</v>
      </c>
      <c r="E166" s="3">
        <v>22.15</v>
      </c>
      <c r="F166" s="4">
        <v>22.3</v>
      </c>
      <c r="G166" s="4">
        <v>0.35</v>
      </c>
      <c r="H166" s="5">
        <v>0.0159</v>
      </c>
      <c r="I166" s="7">
        <v>3021</v>
      </c>
      <c r="J166" s="7">
        <v>67390</v>
      </c>
      <c r="K166" s="3">
        <v>14.97</v>
      </c>
      <c r="M166" s="2">
        <v>43152</v>
      </c>
      <c r="N166" s="3">
        <v>77</v>
      </c>
      <c r="O166" s="3">
        <v>77.1</v>
      </c>
      <c r="P166" s="3">
        <v>70.8</v>
      </c>
      <c r="Q166" s="4">
        <v>71.1</v>
      </c>
      <c r="R166" s="4">
        <v>-3.8</v>
      </c>
      <c r="S166" s="5">
        <v>-0.0507</v>
      </c>
      <c r="T166" s="7">
        <v>25664</v>
      </c>
      <c r="U166" s="7">
        <v>1865397</v>
      </c>
      <c r="V166" s="3">
        <v>0</v>
      </c>
    </row>
    <row r="167" spans="2:22">
      <c r="B167" s="2">
        <v>43140</v>
      </c>
      <c r="C167" s="3">
        <v>21.15</v>
      </c>
      <c r="D167" s="3">
        <v>22.25</v>
      </c>
      <c r="E167" s="3">
        <v>21.15</v>
      </c>
      <c r="F167" s="4">
        <v>21.95</v>
      </c>
      <c r="G167" s="4">
        <v>-0.55</v>
      </c>
      <c r="H167" s="5">
        <v>-0.0244</v>
      </c>
      <c r="I167" s="7">
        <v>3153</v>
      </c>
      <c r="J167" s="7">
        <v>68610</v>
      </c>
      <c r="K167" s="3">
        <v>14.73</v>
      </c>
      <c r="M167" s="2">
        <v>43143</v>
      </c>
      <c r="N167" s="3">
        <v>79.9</v>
      </c>
      <c r="O167" s="3">
        <v>81.5</v>
      </c>
      <c r="P167" s="3">
        <v>74.9</v>
      </c>
      <c r="Q167" s="4">
        <v>74.9</v>
      </c>
      <c r="R167" s="4">
        <v>-5.8</v>
      </c>
      <c r="S167" s="5">
        <v>-0.0719</v>
      </c>
      <c r="T167" s="7">
        <v>17016</v>
      </c>
      <c r="U167" s="7">
        <v>1327932</v>
      </c>
      <c r="V167" s="3">
        <v>0</v>
      </c>
    </row>
    <row r="168" spans="2:22">
      <c r="B168" s="2">
        <v>43139</v>
      </c>
      <c r="C168" s="3">
        <v>22.05</v>
      </c>
      <c r="D168" s="3">
        <v>22.5</v>
      </c>
      <c r="E168" s="3">
        <v>21.9</v>
      </c>
      <c r="F168" s="4">
        <v>22.5</v>
      </c>
      <c r="G168" s="4">
        <v>0.5</v>
      </c>
      <c r="H168" s="5">
        <v>0.0227</v>
      </c>
      <c r="I168" s="7">
        <v>3560</v>
      </c>
      <c r="J168" s="7">
        <v>78979</v>
      </c>
      <c r="K168" s="3">
        <v>15.1</v>
      </c>
      <c r="M168" s="2">
        <v>43140</v>
      </c>
      <c r="N168" s="3">
        <v>74</v>
      </c>
      <c r="O168" s="3">
        <v>81.2</v>
      </c>
      <c r="P168" s="3">
        <v>73.8</v>
      </c>
      <c r="Q168" s="4">
        <v>80.7</v>
      </c>
      <c r="R168" s="4">
        <v>0.9</v>
      </c>
      <c r="S168" s="5">
        <v>0.0113</v>
      </c>
      <c r="T168" s="7">
        <v>11063</v>
      </c>
      <c r="U168" s="7">
        <v>863542</v>
      </c>
      <c r="V168" s="3">
        <v>0</v>
      </c>
    </row>
    <row r="169" spans="2:22">
      <c r="B169" s="2">
        <v>43138</v>
      </c>
      <c r="C169" s="3">
        <v>22.05</v>
      </c>
      <c r="D169" s="3">
        <v>22.5</v>
      </c>
      <c r="E169" s="3">
        <v>22</v>
      </c>
      <c r="F169" s="4">
        <v>22</v>
      </c>
      <c r="G169" s="4">
        <v>0.7</v>
      </c>
      <c r="H169" s="5">
        <v>0.0329</v>
      </c>
      <c r="I169" s="7">
        <v>5983</v>
      </c>
      <c r="J169" s="7">
        <v>132615</v>
      </c>
      <c r="K169" s="3">
        <v>14.77</v>
      </c>
      <c r="M169" s="2">
        <v>43139</v>
      </c>
      <c r="N169" s="3">
        <v>82.7</v>
      </c>
      <c r="O169" s="3">
        <v>82.9</v>
      </c>
      <c r="P169" s="3">
        <v>78</v>
      </c>
      <c r="Q169" s="4">
        <v>79.8</v>
      </c>
      <c r="R169" s="4">
        <v>-2.3</v>
      </c>
      <c r="S169" s="5">
        <v>-0.028</v>
      </c>
      <c r="T169" s="7">
        <v>8105</v>
      </c>
      <c r="U169" s="7">
        <v>646527</v>
      </c>
      <c r="V169" s="3">
        <v>0</v>
      </c>
    </row>
    <row r="170" spans="2:22">
      <c r="B170" s="2">
        <v>43137</v>
      </c>
      <c r="C170" s="3">
        <v>22.5</v>
      </c>
      <c r="D170" s="3">
        <v>22.6</v>
      </c>
      <c r="E170" s="3">
        <v>20.9</v>
      </c>
      <c r="F170" s="4">
        <v>21.3</v>
      </c>
      <c r="G170" s="4">
        <v>-1.75</v>
      </c>
      <c r="H170" s="5">
        <v>-0.0759</v>
      </c>
      <c r="I170" s="7">
        <v>15289</v>
      </c>
      <c r="J170" s="7">
        <v>331267</v>
      </c>
      <c r="K170" s="3">
        <v>14.3</v>
      </c>
      <c r="M170" s="2">
        <v>43138</v>
      </c>
      <c r="N170" s="3">
        <v>85</v>
      </c>
      <c r="O170" s="3">
        <v>85.1</v>
      </c>
      <c r="P170" s="3">
        <v>82.1</v>
      </c>
      <c r="Q170" s="4">
        <v>82.1</v>
      </c>
      <c r="R170" s="4">
        <v>-0.5</v>
      </c>
      <c r="S170" s="5">
        <v>-0.0061</v>
      </c>
      <c r="T170" s="7">
        <v>5476</v>
      </c>
      <c r="U170" s="7">
        <v>459519</v>
      </c>
      <c r="V170" s="3">
        <v>0</v>
      </c>
    </row>
    <row r="171" spans="2:22">
      <c r="B171" s="2">
        <v>43136</v>
      </c>
      <c r="C171" s="3">
        <v>22.4</v>
      </c>
      <c r="D171" s="3">
        <v>23.5</v>
      </c>
      <c r="E171" s="3">
        <v>22.35</v>
      </c>
      <c r="F171" s="4">
        <v>23.05</v>
      </c>
      <c r="G171" s="4">
        <v>-0.5</v>
      </c>
      <c r="H171" s="5">
        <v>-0.0212</v>
      </c>
      <c r="I171" s="7">
        <v>4928</v>
      </c>
      <c r="J171" s="7">
        <v>112760</v>
      </c>
      <c r="K171" s="3">
        <v>15.47</v>
      </c>
      <c r="M171" s="2">
        <v>43137</v>
      </c>
      <c r="N171" s="3">
        <v>82.9</v>
      </c>
      <c r="O171" s="3">
        <v>85.3</v>
      </c>
      <c r="P171" s="3">
        <v>78.7</v>
      </c>
      <c r="Q171" s="4">
        <v>82.6</v>
      </c>
      <c r="R171" s="4">
        <v>-3.8</v>
      </c>
      <c r="S171" s="5">
        <v>-0.044</v>
      </c>
      <c r="T171" s="7">
        <v>13251</v>
      </c>
      <c r="U171" s="7">
        <v>1089699</v>
      </c>
      <c r="V171" s="3">
        <v>0</v>
      </c>
    </row>
    <row r="172" spans="2:22">
      <c r="B172" s="2">
        <v>43133</v>
      </c>
      <c r="C172" s="3">
        <v>23.8</v>
      </c>
      <c r="D172" s="3">
        <v>24.15</v>
      </c>
      <c r="E172" s="3">
        <v>23.55</v>
      </c>
      <c r="F172" s="4">
        <v>23.55</v>
      </c>
      <c r="G172" s="4">
        <v>-0.2</v>
      </c>
      <c r="H172" s="5">
        <v>-0.0084</v>
      </c>
      <c r="I172" s="7">
        <v>3867</v>
      </c>
      <c r="J172" s="7">
        <v>92040</v>
      </c>
      <c r="K172" s="3">
        <v>15.81</v>
      </c>
      <c r="M172" s="2">
        <v>43136</v>
      </c>
      <c r="N172" s="3">
        <v>79.4</v>
      </c>
      <c r="O172" s="3">
        <v>86.4</v>
      </c>
      <c r="P172" s="3">
        <v>79.4</v>
      </c>
      <c r="Q172" s="4">
        <v>86.4</v>
      </c>
      <c r="R172" s="4">
        <v>2.9</v>
      </c>
      <c r="S172" s="5">
        <v>0.0347</v>
      </c>
      <c r="T172" s="7">
        <v>5667</v>
      </c>
      <c r="U172" s="7">
        <v>469368</v>
      </c>
      <c r="V172" s="3">
        <v>0</v>
      </c>
    </row>
    <row r="173" spans="2:22">
      <c r="B173" s="2">
        <v>43132</v>
      </c>
      <c r="C173" s="3">
        <v>24.2</v>
      </c>
      <c r="D173" s="3">
        <v>24.2</v>
      </c>
      <c r="E173" s="3">
        <v>23.75</v>
      </c>
      <c r="F173" s="4">
        <v>23.75</v>
      </c>
      <c r="G173" s="4">
        <v>-0.65</v>
      </c>
      <c r="H173" s="5">
        <v>-0.0266</v>
      </c>
      <c r="I173" s="7">
        <v>7714</v>
      </c>
      <c r="J173" s="7">
        <v>184623</v>
      </c>
      <c r="K173" s="3">
        <v>15.94</v>
      </c>
      <c r="M173" s="2">
        <v>43133</v>
      </c>
      <c r="N173" s="3">
        <v>84</v>
      </c>
      <c r="O173" s="3">
        <v>85</v>
      </c>
      <c r="P173" s="3">
        <v>83.1</v>
      </c>
      <c r="Q173" s="3">
        <v>83.5</v>
      </c>
      <c r="R173" s="3">
        <v>0</v>
      </c>
      <c r="S173" s="6">
        <v>0</v>
      </c>
      <c r="T173" s="7">
        <v>5202</v>
      </c>
      <c r="U173" s="7">
        <v>437221</v>
      </c>
      <c r="V173" s="3">
        <v>0</v>
      </c>
    </row>
    <row r="174" spans="2:22">
      <c r="B174" s="2">
        <v>43131</v>
      </c>
      <c r="C174" s="3">
        <v>23.2</v>
      </c>
      <c r="D174" s="3">
        <v>24.55</v>
      </c>
      <c r="E174" s="3">
        <v>22.9</v>
      </c>
      <c r="F174" s="4">
        <v>24.4</v>
      </c>
      <c r="G174" s="4">
        <v>0.75</v>
      </c>
      <c r="H174" s="5">
        <v>0.0317</v>
      </c>
      <c r="I174" s="7">
        <v>11128</v>
      </c>
      <c r="J174" s="7">
        <v>264888</v>
      </c>
      <c r="K174" s="3">
        <v>16.38</v>
      </c>
      <c r="M174" s="2">
        <v>43132</v>
      </c>
      <c r="N174" s="3">
        <v>83.3</v>
      </c>
      <c r="O174" s="3">
        <v>84.8</v>
      </c>
      <c r="P174" s="3">
        <v>82.8</v>
      </c>
      <c r="Q174" s="4">
        <v>83.5</v>
      </c>
      <c r="R174" s="4">
        <v>0.4</v>
      </c>
      <c r="S174" s="5">
        <v>0.0048</v>
      </c>
      <c r="T174" s="7">
        <v>4626</v>
      </c>
      <c r="U174" s="7">
        <v>387260</v>
      </c>
      <c r="V174" s="3">
        <v>0</v>
      </c>
    </row>
    <row r="175" spans="2:22">
      <c r="B175" s="2">
        <v>43130</v>
      </c>
      <c r="C175" s="3">
        <v>24.25</v>
      </c>
      <c r="D175" s="3">
        <v>24.25</v>
      </c>
      <c r="E175" s="3">
        <v>23.25</v>
      </c>
      <c r="F175" s="4">
        <v>23.65</v>
      </c>
      <c r="G175" s="4">
        <v>-0.7</v>
      </c>
      <c r="H175" s="5">
        <v>-0.0287</v>
      </c>
      <c r="I175" s="7">
        <v>6694</v>
      </c>
      <c r="J175" s="7">
        <v>159137</v>
      </c>
      <c r="K175" s="3">
        <v>15.87</v>
      </c>
      <c r="M175" s="2">
        <v>43131</v>
      </c>
      <c r="N175" s="3">
        <v>81.8</v>
      </c>
      <c r="O175" s="3">
        <v>84</v>
      </c>
      <c r="P175" s="3">
        <v>81.6</v>
      </c>
      <c r="Q175" s="4">
        <v>83.1</v>
      </c>
      <c r="R175" s="4">
        <v>-0.4</v>
      </c>
      <c r="S175" s="5">
        <v>-0.0048</v>
      </c>
      <c r="T175" s="7">
        <v>5086</v>
      </c>
      <c r="U175" s="7">
        <v>420950</v>
      </c>
      <c r="V175" s="3">
        <v>0</v>
      </c>
    </row>
    <row r="176" spans="2:22">
      <c r="B176" s="2">
        <v>43129</v>
      </c>
      <c r="C176" s="3">
        <v>24.55</v>
      </c>
      <c r="D176" s="3">
        <v>24.55</v>
      </c>
      <c r="E176" s="3">
        <v>23.95</v>
      </c>
      <c r="F176" s="4">
        <v>24.35</v>
      </c>
      <c r="G176" s="4">
        <v>0.15</v>
      </c>
      <c r="H176" s="5">
        <v>0.0062</v>
      </c>
      <c r="I176" s="7">
        <v>4566</v>
      </c>
      <c r="J176" s="7">
        <v>110698</v>
      </c>
      <c r="K176" s="3">
        <v>16.34</v>
      </c>
      <c r="M176" s="2">
        <v>43130</v>
      </c>
      <c r="N176" s="3">
        <v>87.1</v>
      </c>
      <c r="O176" s="3">
        <v>87.8</v>
      </c>
      <c r="P176" s="3">
        <v>82.9</v>
      </c>
      <c r="Q176" s="4">
        <v>83.5</v>
      </c>
      <c r="R176" s="4">
        <v>-4.2</v>
      </c>
      <c r="S176" s="5">
        <v>-0.0479</v>
      </c>
      <c r="T176" s="7">
        <v>11230</v>
      </c>
      <c r="U176" s="7">
        <v>950928</v>
      </c>
      <c r="V176" s="3">
        <v>0</v>
      </c>
    </row>
    <row r="177" spans="2:22">
      <c r="B177" s="2">
        <v>43126</v>
      </c>
      <c r="C177" s="3">
        <v>24.4</v>
      </c>
      <c r="D177" s="3">
        <v>24.65</v>
      </c>
      <c r="E177" s="3">
        <v>23.85</v>
      </c>
      <c r="F177" s="4">
        <v>24.2</v>
      </c>
      <c r="G177" s="4">
        <v>-0.4</v>
      </c>
      <c r="H177" s="5">
        <v>-0.0163</v>
      </c>
      <c r="I177" s="7">
        <v>7144</v>
      </c>
      <c r="J177" s="7">
        <v>172996</v>
      </c>
      <c r="K177" s="3">
        <v>16.24</v>
      </c>
      <c r="M177" s="2">
        <v>43129</v>
      </c>
      <c r="N177" s="3">
        <v>87.5</v>
      </c>
      <c r="O177" s="3">
        <v>88</v>
      </c>
      <c r="P177" s="3">
        <v>86.2</v>
      </c>
      <c r="Q177" s="4">
        <v>87.7</v>
      </c>
      <c r="R177" s="4">
        <v>1</v>
      </c>
      <c r="S177" s="5">
        <v>0.0115</v>
      </c>
      <c r="T177" s="7">
        <v>5032</v>
      </c>
      <c r="U177" s="7">
        <v>438367</v>
      </c>
      <c r="V177" s="3">
        <v>0</v>
      </c>
    </row>
    <row r="178" spans="2:22">
      <c r="B178" s="2">
        <v>43125</v>
      </c>
      <c r="C178" s="3">
        <v>24.8</v>
      </c>
      <c r="D178" s="3">
        <v>25.2</v>
      </c>
      <c r="E178" s="3">
        <v>24.35</v>
      </c>
      <c r="F178" s="4">
        <v>24.6</v>
      </c>
      <c r="G178" s="4">
        <v>0.6</v>
      </c>
      <c r="H178" s="5">
        <v>0.025</v>
      </c>
      <c r="I178" s="7">
        <v>18296</v>
      </c>
      <c r="J178" s="7">
        <v>451757</v>
      </c>
      <c r="K178" s="3">
        <v>16.51</v>
      </c>
      <c r="M178" s="2">
        <v>43126</v>
      </c>
      <c r="N178" s="3">
        <v>88</v>
      </c>
      <c r="O178" s="3">
        <v>88</v>
      </c>
      <c r="P178" s="3">
        <v>85.6</v>
      </c>
      <c r="Q178" s="3">
        <v>86.7</v>
      </c>
      <c r="R178" s="3">
        <v>0</v>
      </c>
      <c r="S178" s="6">
        <v>0</v>
      </c>
      <c r="T178" s="7">
        <v>6373</v>
      </c>
      <c r="U178" s="7">
        <v>552693</v>
      </c>
      <c r="V178" s="3">
        <v>0</v>
      </c>
    </row>
    <row r="179" spans="2:22">
      <c r="B179" s="2">
        <v>43124</v>
      </c>
      <c r="C179" s="3">
        <v>23.05</v>
      </c>
      <c r="D179" s="3">
        <v>24.05</v>
      </c>
      <c r="E179" s="3">
        <v>22.95</v>
      </c>
      <c r="F179" s="4">
        <v>24</v>
      </c>
      <c r="G179" s="4">
        <v>1.15</v>
      </c>
      <c r="H179" s="5">
        <v>0.0503</v>
      </c>
      <c r="I179" s="7">
        <v>11586</v>
      </c>
      <c r="J179" s="7">
        <v>273999</v>
      </c>
      <c r="K179" s="3">
        <v>16.11</v>
      </c>
      <c r="M179" s="2">
        <v>43125</v>
      </c>
      <c r="N179" s="3">
        <v>91.2</v>
      </c>
      <c r="O179" s="3">
        <v>92.3</v>
      </c>
      <c r="P179" s="3">
        <v>86.7</v>
      </c>
      <c r="Q179" s="4">
        <v>86.7</v>
      </c>
      <c r="R179" s="4">
        <v>-2.3</v>
      </c>
      <c r="S179" s="5">
        <v>-0.0258</v>
      </c>
      <c r="T179" s="7">
        <v>16170</v>
      </c>
      <c r="U179" s="7">
        <v>1454552</v>
      </c>
      <c r="V179" s="3">
        <v>0</v>
      </c>
    </row>
    <row r="180" spans="2:22">
      <c r="B180" s="2">
        <v>43123</v>
      </c>
      <c r="C180" s="3">
        <v>23.55</v>
      </c>
      <c r="D180" s="3">
        <v>23.85</v>
      </c>
      <c r="E180" s="3">
        <v>22.85</v>
      </c>
      <c r="F180" s="4">
        <v>22.85</v>
      </c>
      <c r="G180" s="4">
        <v>-0.7</v>
      </c>
      <c r="H180" s="5">
        <v>-0.0297</v>
      </c>
      <c r="I180" s="7">
        <v>7405</v>
      </c>
      <c r="J180" s="7">
        <v>172879</v>
      </c>
      <c r="K180" s="3">
        <v>15.34</v>
      </c>
      <c r="M180" s="2">
        <v>43124</v>
      </c>
      <c r="N180" s="3">
        <v>87.9</v>
      </c>
      <c r="O180" s="3">
        <v>89.2</v>
      </c>
      <c r="P180" s="3">
        <v>87.2</v>
      </c>
      <c r="Q180" s="4">
        <v>89</v>
      </c>
      <c r="R180" s="4">
        <v>1.7</v>
      </c>
      <c r="S180" s="5">
        <v>0.0195</v>
      </c>
      <c r="T180" s="7">
        <v>10978</v>
      </c>
      <c r="U180" s="7">
        <v>970008</v>
      </c>
      <c r="V180" s="3">
        <v>0</v>
      </c>
    </row>
    <row r="181" spans="2:22">
      <c r="B181" s="2">
        <v>43122</v>
      </c>
      <c r="C181" s="3">
        <v>24.35</v>
      </c>
      <c r="D181" s="3">
        <v>24.35</v>
      </c>
      <c r="E181" s="3">
        <v>23.3</v>
      </c>
      <c r="F181" s="4">
        <v>23.55</v>
      </c>
      <c r="G181" s="4">
        <v>-0.8</v>
      </c>
      <c r="H181" s="5">
        <v>-0.0329</v>
      </c>
      <c r="I181" s="7">
        <v>9836</v>
      </c>
      <c r="J181" s="7">
        <v>232669</v>
      </c>
      <c r="K181" s="3">
        <v>15.81</v>
      </c>
      <c r="M181" s="2">
        <v>43123</v>
      </c>
      <c r="N181" s="3">
        <v>87</v>
      </c>
      <c r="O181" s="3">
        <v>88.4</v>
      </c>
      <c r="P181" s="3">
        <v>85.6</v>
      </c>
      <c r="Q181" s="4">
        <v>87.3</v>
      </c>
      <c r="R181" s="4">
        <v>0.8</v>
      </c>
      <c r="S181" s="5">
        <v>0.0092</v>
      </c>
      <c r="T181" s="7">
        <v>9345</v>
      </c>
      <c r="U181" s="7">
        <v>814135</v>
      </c>
      <c r="V181" s="3">
        <v>0</v>
      </c>
    </row>
    <row r="182" spans="2:22">
      <c r="B182" s="2">
        <v>43119</v>
      </c>
      <c r="C182" s="3">
        <v>23.9</v>
      </c>
      <c r="D182" s="3">
        <v>24.7</v>
      </c>
      <c r="E182" s="3">
        <v>23.85</v>
      </c>
      <c r="F182" s="4">
        <v>24.35</v>
      </c>
      <c r="G182" s="4">
        <v>0.5</v>
      </c>
      <c r="H182" s="5">
        <v>0.021</v>
      </c>
      <c r="I182" s="7">
        <v>8231</v>
      </c>
      <c r="J182" s="7">
        <v>199654</v>
      </c>
      <c r="K182" s="3">
        <v>16.34</v>
      </c>
      <c r="M182" s="2">
        <v>43122</v>
      </c>
      <c r="N182" s="3">
        <v>87.5</v>
      </c>
      <c r="O182" s="3">
        <v>88.5</v>
      </c>
      <c r="P182" s="3">
        <v>85.8</v>
      </c>
      <c r="Q182" s="3">
        <v>86.5</v>
      </c>
      <c r="R182" s="3">
        <v>0</v>
      </c>
      <c r="S182" s="6">
        <v>0</v>
      </c>
      <c r="T182" s="7">
        <v>11840</v>
      </c>
      <c r="U182" s="7">
        <v>1033852</v>
      </c>
      <c r="V182" s="3">
        <v>0</v>
      </c>
    </row>
    <row r="183" spans="2:22">
      <c r="B183" s="2">
        <v>43118</v>
      </c>
      <c r="C183" s="3">
        <v>24.35</v>
      </c>
      <c r="D183" s="3">
        <v>24.35</v>
      </c>
      <c r="E183" s="3">
        <v>23.75</v>
      </c>
      <c r="F183" s="4">
        <v>23.85</v>
      </c>
      <c r="G183" s="4">
        <v>-0.15</v>
      </c>
      <c r="H183" s="5">
        <v>-0.0062</v>
      </c>
      <c r="I183" s="7">
        <v>5825</v>
      </c>
      <c r="J183" s="7">
        <v>139865</v>
      </c>
      <c r="K183" s="3">
        <v>16.01</v>
      </c>
      <c r="M183" s="2">
        <v>43119</v>
      </c>
      <c r="N183" s="3">
        <v>88</v>
      </c>
      <c r="O183" s="3">
        <v>88.6</v>
      </c>
      <c r="P183" s="3">
        <v>84.4</v>
      </c>
      <c r="Q183" s="4">
        <v>86.5</v>
      </c>
      <c r="R183" s="4">
        <v>1.2</v>
      </c>
      <c r="S183" s="5">
        <v>0.0141</v>
      </c>
      <c r="T183" s="7">
        <v>14496</v>
      </c>
      <c r="U183" s="7">
        <v>1253722</v>
      </c>
      <c r="V183" s="3">
        <v>0</v>
      </c>
    </row>
    <row r="184" spans="2:22">
      <c r="B184" s="2">
        <v>43117</v>
      </c>
      <c r="C184" s="3">
        <v>24.5</v>
      </c>
      <c r="D184" s="3">
        <v>24.55</v>
      </c>
      <c r="E184" s="3">
        <v>23.75</v>
      </c>
      <c r="F184" s="4">
        <v>24</v>
      </c>
      <c r="G184" s="4">
        <v>-0.75</v>
      </c>
      <c r="H184" s="5">
        <v>-0.0303</v>
      </c>
      <c r="I184" s="7">
        <v>11470</v>
      </c>
      <c r="J184" s="7">
        <v>276584</v>
      </c>
      <c r="K184" s="3">
        <v>16.11</v>
      </c>
      <c r="M184" s="2">
        <v>43118</v>
      </c>
      <c r="N184" s="3">
        <v>83</v>
      </c>
      <c r="O184" s="3">
        <v>87.2</v>
      </c>
      <c r="P184" s="3">
        <v>82.6</v>
      </c>
      <c r="Q184" s="4">
        <v>85.3</v>
      </c>
      <c r="R184" s="4">
        <v>3.5</v>
      </c>
      <c r="S184" s="5">
        <v>0.0428</v>
      </c>
      <c r="T184" s="7">
        <v>20181</v>
      </c>
      <c r="U184" s="7">
        <v>1727545</v>
      </c>
      <c r="V184" s="3">
        <v>0</v>
      </c>
    </row>
    <row r="185" spans="2:22">
      <c r="B185" s="2">
        <v>43116</v>
      </c>
      <c r="C185" s="3">
        <v>25.05</v>
      </c>
      <c r="D185" s="3">
        <v>25.3</v>
      </c>
      <c r="E185" s="3">
        <v>24.5</v>
      </c>
      <c r="F185" s="4">
        <v>24.75</v>
      </c>
      <c r="G185" s="4">
        <v>-0.15</v>
      </c>
      <c r="H185" s="5">
        <v>-0.006</v>
      </c>
      <c r="I185" s="7">
        <v>8389</v>
      </c>
      <c r="J185" s="7">
        <v>209030</v>
      </c>
      <c r="K185" s="3">
        <v>16.61</v>
      </c>
      <c r="M185" s="2">
        <v>43117</v>
      </c>
      <c r="N185" s="3">
        <v>82</v>
      </c>
      <c r="O185" s="3">
        <v>82.9</v>
      </c>
      <c r="P185" s="3">
        <v>81.5</v>
      </c>
      <c r="Q185" s="4">
        <v>81.8</v>
      </c>
      <c r="R185" s="4">
        <v>-0.1</v>
      </c>
      <c r="S185" s="5">
        <v>-0.0012</v>
      </c>
      <c r="T185" s="7">
        <v>5611</v>
      </c>
      <c r="U185" s="7">
        <v>461134</v>
      </c>
      <c r="V185" s="3">
        <v>0</v>
      </c>
    </row>
    <row r="186" spans="2:22">
      <c r="B186" s="2">
        <v>43115</v>
      </c>
      <c r="C186" s="3">
        <v>25</v>
      </c>
      <c r="D186" s="3">
        <v>25.1</v>
      </c>
      <c r="E186" s="3">
        <v>24.3</v>
      </c>
      <c r="F186" s="3">
        <v>24.9</v>
      </c>
      <c r="G186" s="3">
        <v>0</v>
      </c>
      <c r="H186" s="6">
        <v>0</v>
      </c>
      <c r="I186" s="7">
        <v>10436</v>
      </c>
      <c r="J186" s="7">
        <v>257035</v>
      </c>
      <c r="K186" s="3">
        <v>16.71</v>
      </c>
      <c r="M186" s="2">
        <v>43116</v>
      </c>
      <c r="N186" s="3">
        <v>82.2</v>
      </c>
      <c r="O186" s="3">
        <v>82.6</v>
      </c>
      <c r="P186" s="3">
        <v>79.3</v>
      </c>
      <c r="Q186" s="4">
        <v>81.9</v>
      </c>
      <c r="R186" s="4">
        <v>-0.9</v>
      </c>
      <c r="S186" s="5">
        <v>-0.0109</v>
      </c>
      <c r="T186" s="7">
        <v>12469</v>
      </c>
      <c r="U186" s="7">
        <v>1005332</v>
      </c>
      <c r="V186" s="3">
        <v>0</v>
      </c>
    </row>
    <row r="187" spans="2:22">
      <c r="B187" s="2">
        <v>43112</v>
      </c>
      <c r="C187" s="3">
        <v>25.55</v>
      </c>
      <c r="D187" s="3">
        <v>25.6</v>
      </c>
      <c r="E187" s="3">
        <v>24.65</v>
      </c>
      <c r="F187" s="4">
        <v>24.9</v>
      </c>
      <c r="G187" s="4">
        <v>-0.3</v>
      </c>
      <c r="H187" s="5">
        <v>-0.0119</v>
      </c>
      <c r="I187" s="7">
        <v>10091</v>
      </c>
      <c r="J187" s="7">
        <v>252515</v>
      </c>
      <c r="K187" s="3">
        <v>16.71</v>
      </c>
      <c r="M187" s="2">
        <v>43115</v>
      </c>
      <c r="N187" s="3">
        <v>83.4</v>
      </c>
      <c r="O187" s="3">
        <v>83.8</v>
      </c>
      <c r="P187" s="3">
        <v>81.3</v>
      </c>
      <c r="Q187" s="4">
        <v>82.8</v>
      </c>
      <c r="R187" s="4">
        <v>0.7</v>
      </c>
      <c r="S187" s="5">
        <v>0.0085</v>
      </c>
      <c r="T187" s="7">
        <v>7143</v>
      </c>
      <c r="U187" s="7">
        <v>589431</v>
      </c>
      <c r="V187" s="3">
        <v>0</v>
      </c>
    </row>
    <row r="188" spans="2:22">
      <c r="B188" s="2">
        <v>43111</v>
      </c>
      <c r="C188" s="3">
        <v>25.85</v>
      </c>
      <c r="D188" s="3">
        <v>26.2</v>
      </c>
      <c r="E188" s="3">
        <v>24.95</v>
      </c>
      <c r="F188" s="4">
        <v>25.2</v>
      </c>
      <c r="G188" s="4">
        <v>-0.1</v>
      </c>
      <c r="H188" s="5">
        <v>-0.004</v>
      </c>
      <c r="I188" s="7">
        <v>15972</v>
      </c>
      <c r="J188" s="7">
        <v>407419</v>
      </c>
      <c r="K188" s="3">
        <v>16.91</v>
      </c>
      <c r="M188" s="2">
        <v>43112</v>
      </c>
      <c r="N188" s="3">
        <v>82.5</v>
      </c>
      <c r="O188" s="3">
        <v>83.5</v>
      </c>
      <c r="P188" s="3">
        <v>81.5</v>
      </c>
      <c r="Q188" s="4">
        <v>82.1</v>
      </c>
      <c r="R188" s="4">
        <v>0.6</v>
      </c>
      <c r="S188" s="5">
        <v>0.0074</v>
      </c>
      <c r="T188" s="7">
        <v>6694</v>
      </c>
      <c r="U188" s="7">
        <v>552254</v>
      </c>
      <c r="V188" s="3">
        <v>0</v>
      </c>
    </row>
    <row r="189" spans="2:22">
      <c r="B189" s="2">
        <v>43110</v>
      </c>
      <c r="C189" s="3">
        <v>25</v>
      </c>
      <c r="D189" s="3">
        <v>26</v>
      </c>
      <c r="E189" s="3">
        <v>24.9</v>
      </c>
      <c r="F189" s="4">
        <v>25.3</v>
      </c>
      <c r="G189" s="4">
        <v>0.5</v>
      </c>
      <c r="H189" s="5">
        <v>0.0202</v>
      </c>
      <c r="I189" s="7">
        <v>27301</v>
      </c>
      <c r="J189" s="7">
        <v>696797</v>
      </c>
      <c r="K189" s="3">
        <v>16.98</v>
      </c>
      <c r="M189" s="2">
        <v>43111</v>
      </c>
      <c r="N189" s="3">
        <v>84.2</v>
      </c>
      <c r="O189" s="3">
        <v>84.2</v>
      </c>
      <c r="P189" s="3">
        <v>80.9</v>
      </c>
      <c r="Q189" s="4">
        <v>81.5</v>
      </c>
      <c r="R189" s="4">
        <v>-1.5</v>
      </c>
      <c r="S189" s="5">
        <v>-0.0181</v>
      </c>
      <c r="T189" s="7">
        <v>11886</v>
      </c>
      <c r="U189" s="7">
        <v>977600</v>
      </c>
      <c r="V189" s="3">
        <v>0</v>
      </c>
    </row>
    <row r="190" spans="2:22">
      <c r="B190" s="2">
        <v>43109</v>
      </c>
      <c r="C190" s="3">
        <v>25.3</v>
      </c>
      <c r="D190" s="3">
        <v>26</v>
      </c>
      <c r="E190" s="3">
        <v>24.35</v>
      </c>
      <c r="F190" s="4">
        <v>24.8</v>
      </c>
      <c r="G190" s="4">
        <v>-0.05</v>
      </c>
      <c r="H190" s="5">
        <v>-0.002</v>
      </c>
      <c r="I190" s="7">
        <v>28415</v>
      </c>
      <c r="J190" s="7">
        <v>714894</v>
      </c>
      <c r="K190" s="3">
        <v>16.64</v>
      </c>
      <c r="M190" s="2">
        <v>43110</v>
      </c>
      <c r="N190" s="3">
        <v>87.2</v>
      </c>
      <c r="O190" s="3">
        <v>89</v>
      </c>
      <c r="P190" s="3">
        <v>79.5</v>
      </c>
      <c r="Q190" s="4">
        <v>83</v>
      </c>
      <c r="R190" s="4">
        <v>-2</v>
      </c>
      <c r="S190" s="5">
        <v>-0.0235</v>
      </c>
      <c r="T190" s="7">
        <v>48233</v>
      </c>
      <c r="U190" s="7">
        <v>4088346</v>
      </c>
      <c r="V190" s="3">
        <v>0</v>
      </c>
    </row>
    <row r="191" spans="2:22">
      <c r="B191" s="2">
        <v>43108</v>
      </c>
      <c r="C191" s="3">
        <v>23.9</v>
      </c>
      <c r="D191" s="3">
        <v>25.55</v>
      </c>
      <c r="E191" s="3">
        <v>23.85</v>
      </c>
      <c r="F191" s="4">
        <v>24.85</v>
      </c>
      <c r="G191" s="4">
        <v>1.35</v>
      </c>
      <c r="H191" s="5">
        <v>0.0574</v>
      </c>
      <c r="I191" s="7">
        <v>45630</v>
      </c>
      <c r="J191" s="7">
        <v>1127068</v>
      </c>
      <c r="K191" s="3">
        <v>16.68</v>
      </c>
      <c r="M191" s="2">
        <v>43109</v>
      </c>
      <c r="N191" s="3">
        <v>94.5</v>
      </c>
      <c r="O191" s="3">
        <v>96.1</v>
      </c>
      <c r="P191" s="3">
        <v>84.8</v>
      </c>
      <c r="Q191" s="4">
        <v>85</v>
      </c>
      <c r="R191" s="4">
        <v>-9.2</v>
      </c>
      <c r="S191" s="5">
        <v>-0.0977</v>
      </c>
      <c r="T191" s="7">
        <v>22555</v>
      </c>
      <c r="U191" s="7">
        <v>2003683</v>
      </c>
      <c r="V191" s="3">
        <v>0</v>
      </c>
    </row>
    <row r="192" spans="2:22">
      <c r="B192" s="2">
        <v>43105</v>
      </c>
      <c r="C192" s="3">
        <v>22.7</v>
      </c>
      <c r="D192" s="3">
        <v>23.65</v>
      </c>
      <c r="E192" s="3">
        <v>22.65</v>
      </c>
      <c r="F192" s="4">
        <v>23.5</v>
      </c>
      <c r="G192" s="4">
        <v>2</v>
      </c>
      <c r="H192" s="5">
        <v>0.093</v>
      </c>
      <c r="I192" s="7">
        <v>46848</v>
      </c>
      <c r="J192" s="7">
        <v>1088687</v>
      </c>
      <c r="K192" s="3">
        <v>15.77</v>
      </c>
      <c r="M192" s="2">
        <v>43108</v>
      </c>
      <c r="N192" s="3">
        <v>93.9</v>
      </c>
      <c r="O192" s="3">
        <v>96.7</v>
      </c>
      <c r="P192" s="3">
        <v>93</v>
      </c>
      <c r="Q192" s="4">
        <v>94.2</v>
      </c>
      <c r="R192" s="4">
        <v>0.3</v>
      </c>
      <c r="S192" s="5">
        <v>0.0032</v>
      </c>
      <c r="T192" s="7">
        <v>13989</v>
      </c>
      <c r="U192" s="7">
        <v>1327532</v>
      </c>
      <c r="V192" s="3">
        <v>0</v>
      </c>
    </row>
    <row r="193" spans="2:22">
      <c r="B193" s="2">
        <v>43104</v>
      </c>
      <c r="C193" s="3">
        <v>22</v>
      </c>
      <c r="D193" s="3">
        <v>22.2</v>
      </c>
      <c r="E193" s="3">
        <v>21.45</v>
      </c>
      <c r="F193" s="4">
        <v>21.5</v>
      </c>
      <c r="G193" s="4">
        <v>-0.4</v>
      </c>
      <c r="H193" s="5">
        <v>-0.0183</v>
      </c>
      <c r="I193" s="7">
        <v>7276</v>
      </c>
      <c r="J193" s="7">
        <v>157410</v>
      </c>
      <c r="K193" s="3">
        <v>14.43</v>
      </c>
      <c r="M193" s="2">
        <v>43105</v>
      </c>
      <c r="N193" s="3">
        <v>92.9</v>
      </c>
      <c r="O193" s="3">
        <v>95.9</v>
      </c>
      <c r="P193" s="3">
        <v>91.3</v>
      </c>
      <c r="Q193" s="4">
        <v>93.9</v>
      </c>
      <c r="R193" s="4">
        <v>1.6</v>
      </c>
      <c r="S193" s="5">
        <v>0.0173</v>
      </c>
      <c r="T193" s="7">
        <v>15451</v>
      </c>
      <c r="U193" s="7">
        <v>1449644</v>
      </c>
      <c r="V193" s="3">
        <v>0</v>
      </c>
    </row>
    <row r="194" spans="2:22">
      <c r="B194" s="2">
        <v>43103</v>
      </c>
      <c r="C194" s="3">
        <v>22.1</v>
      </c>
      <c r="D194" s="3">
        <v>22.45</v>
      </c>
      <c r="E194" s="3">
        <v>21.65</v>
      </c>
      <c r="F194" s="4">
        <v>21.9</v>
      </c>
      <c r="G194" s="4">
        <v>-0.1</v>
      </c>
      <c r="H194" s="5">
        <v>-0.0045</v>
      </c>
      <c r="I194" s="7">
        <v>7966</v>
      </c>
      <c r="J194" s="7">
        <v>174899</v>
      </c>
      <c r="K194" s="3">
        <v>14.7</v>
      </c>
      <c r="M194" s="2">
        <v>43104</v>
      </c>
      <c r="N194" s="3">
        <v>90.5</v>
      </c>
      <c r="O194" s="3">
        <v>92.3</v>
      </c>
      <c r="P194" s="3">
        <v>87.5</v>
      </c>
      <c r="Q194" s="4">
        <v>92.3</v>
      </c>
      <c r="R194" s="4">
        <v>2.6</v>
      </c>
      <c r="S194" s="5">
        <v>0.029</v>
      </c>
      <c r="T194" s="7">
        <v>15369</v>
      </c>
      <c r="U194" s="7">
        <v>1391265</v>
      </c>
      <c r="V194" s="3">
        <v>0</v>
      </c>
    </row>
    <row r="195" spans="2:22">
      <c r="B195" s="2">
        <v>43102</v>
      </c>
      <c r="C195" s="3">
        <v>21.8</v>
      </c>
      <c r="D195" s="3">
        <v>22.8</v>
      </c>
      <c r="E195" s="3">
        <v>21.8</v>
      </c>
      <c r="F195" s="4">
        <v>22</v>
      </c>
      <c r="G195" s="4">
        <v>0.6</v>
      </c>
      <c r="H195" s="5">
        <v>0.028</v>
      </c>
      <c r="I195" s="7">
        <v>16882</v>
      </c>
      <c r="J195" s="7">
        <v>375421</v>
      </c>
      <c r="K195" s="3">
        <v>14.77</v>
      </c>
      <c r="M195" s="2">
        <v>43103</v>
      </c>
      <c r="N195" s="3">
        <v>93.7</v>
      </c>
      <c r="O195" s="3">
        <v>95.8</v>
      </c>
      <c r="P195" s="3">
        <v>88.7</v>
      </c>
      <c r="Q195" s="4">
        <v>89.7</v>
      </c>
      <c r="R195" s="4">
        <v>-3</v>
      </c>
      <c r="S195" s="5">
        <v>-0.0324</v>
      </c>
      <c r="T195" s="7">
        <v>26198</v>
      </c>
      <c r="U195" s="7">
        <v>2446791</v>
      </c>
      <c r="V195" s="3">
        <v>0</v>
      </c>
    </row>
    <row r="196" spans="2:22">
      <c r="B196" s="2">
        <v>43098</v>
      </c>
      <c r="C196" s="3">
        <v>21.4</v>
      </c>
      <c r="D196" s="3">
        <v>21.65</v>
      </c>
      <c r="E196" s="3">
        <v>21.25</v>
      </c>
      <c r="F196" s="4">
        <v>21.4</v>
      </c>
      <c r="G196" s="4">
        <v>0.2</v>
      </c>
      <c r="H196" s="5">
        <v>0.0094</v>
      </c>
      <c r="I196" s="7">
        <v>6753</v>
      </c>
      <c r="J196" s="7">
        <v>144437</v>
      </c>
      <c r="K196" s="3">
        <v>14.36</v>
      </c>
      <c r="M196" s="2">
        <v>43102</v>
      </c>
      <c r="N196" s="3">
        <v>85.2</v>
      </c>
      <c r="O196" s="3">
        <v>92.7</v>
      </c>
      <c r="P196" s="3">
        <v>84.7</v>
      </c>
      <c r="Q196" s="4">
        <v>92.7</v>
      </c>
      <c r="R196" s="4">
        <v>8.4</v>
      </c>
      <c r="S196" s="5">
        <v>0.0996</v>
      </c>
      <c r="T196" s="7">
        <v>17512</v>
      </c>
      <c r="U196" s="7">
        <v>1557232</v>
      </c>
      <c r="V196" s="3">
        <v>0</v>
      </c>
    </row>
    <row r="197" spans="2:22">
      <c r="B197" s="2">
        <v>43097</v>
      </c>
      <c r="C197" s="3">
        <v>21.95</v>
      </c>
      <c r="D197" s="3">
        <v>22.3</v>
      </c>
      <c r="E197" s="3">
        <v>21.1</v>
      </c>
      <c r="F197" s="4">
        <v>21.2</v>
      </c>
      <c r="G197" s="4">
        <v>-0.1</v>
      </c>
      <c r="H197" s="5">
        <v>-0.0047</v>
      </c>
      <c r="I197" s="7">
        <v>12922</v>
      </c>
      <c r="J197" s="7">
        <v>281261</v>
      </c>
      <c r="K197" s="3">
        <v>14.23</v>
      </c>
      <c r="M197" s="2">
        <v>43098</v>
      </c>
      <c r="N197" s="3">
        <v>83.5</v>
      </c>
      <c r="O197" s="3">
        <v>85.6</v>
      </c>
      <c r="P197" s="3">
        <v>83.5</v>
      </c>
      <c r="Q197" s="4">
        <v>84.3</v>
      </c>
      <c r="R197" s="4">
        <v>0.8</v>
      </c>
      <c r="S197" s="5">
        <v>0.0096</v>
      </c>
      <c r="T197" s="7">
        <v>9371</v>
      </c>
      <c r="U197" s="7">
        <v>792712</v>
      </c>
      <c r="V197" s="3">
        <v>0</v>
      </c>
    </row>
    <row r="198" spans="2:22">
      <c r="B198" s="2">
        <v>43096</v>
      </c>
      <c r="C198" s="3">
        <v>20.15</v>
      </c>
      <c r="D198" s="3">
        <v>21.9</v>
      </c>
      <c r="E198" s="3">
        <v>20.15</v>
      </c>
      <c r="F198" s="4">
        <v>21.3</v>
      </c>
      <c r="G198" s="4">
        <v>1.15</v>
      </c>
      <c r="H198" s="5">
        <v>0.0571</v>
      </c>
      <c r="I198" s="7">
        <v>15748</v>
      </c>
      <c r="J198" s="7">
        <v>335444</v>
      </c>
      <c r="K198" s="3">
        <v>14.3</v>
      </c>
      <c r="M198" s="2">
        <v>43097</v>
      </c>
      <c r="N198" s="3">
        <v>82</v>
      </c>
      <c r="O198" s="3">
        <v>84.7</v>
      </c>
      <c r="P198" s="3">
        <v>82</v>
      </c>
      <c r="Q198" s="4">
        <v>83.5</v>
      </c>
      <c r="R198" s="4">
        <v>1.9</v>
      </c>
      <c r="S198" s="5">
        <v>0.0233</v>
      </c>
      <c r="T198" s="7">
        <v>9548</v>
      </c>
      <c r="U198" s="7">
        <v>798023</v>
      </c>
      <c r="V198" s="3">
        <v>0</v>
      </c>
    </row>
    <row r="199" spans="2:22">
      <c r="B199" s="2">
        <v>43095</v>
      </c>
      <c r="C199" s="3">
        <v>20.75</v>
      </c>
      <c r="D199" s="3">
        <v>20.9</v>
      </c>
      <c r="E199" s="3">
        <v>20</v>
      </c>
      <c r="F199" s="4">
        <v>20.15</v>
      </c>
      <c r="G199" s="4">
        <v>-0.7</v>
      </c>
      <c r="H199" s="5">
        <v>-0.0336</v>
      </c>
      <c r="I199" s="7">
        <v>4263</v>
      </c>
      <c r="J199" s="7">
        <v>86699</v>
      </c>
      <c r="K199" s="3">
        <v>13.52</v>
      </c>
      <c r="M199" s="2">
        <v>43096</v>
      </c>
      <c r="N199" s="3">
        <v>81</v>
      </c>
      <c r="O199" s="3">
        <v>81.8</v>
      </c>
      <c r="P199" s="3">
        <v>79.7</v>
      </c>
      <c r="Q199" s="4">
        <v>81.6</v>
      </c>
      <c r="R199" s="4">
        <v>1.6</v>
      </c>
      <c r="S199" s="5">
        <v>0.02</v>
      </c>
      <c r="T199" s="7">
        <v>6077</v>
      </c>
      <c r="U199" s="7">
        <v>491858</v>
      </c>
      <c r="V199" s="3">
        <v>0</v>
      </c>
    </row>
    <row r="200" spans="2:22">
      <c r="B200" s="2">
        <v>43094</v>
      </c>
      <c r="C200" s="3">
        <v>21</v>
      </c>
      <c r="D200" s="3">
        <v>21.1</v>
      </c>
      <c r="E200" s="3">
        <v>20.8</v>
      </c>
      <c r="F200" s="4">
        <v>20.85</v>
      </c>
      <c r="G200" s="4">
        <v>0.1</v>
      </c>
      <c r="H200" s="5">
        <v>0.0048</v>
      </c>
      <c r="I200" s="7">
        <v>6923</v>
      </c>
      <c r="J200" s="7">
        <v>145066</v>
      </c>
      <c r="K200" s="3">
        <v>13.99</v>
      </c>
      <c r="M200" s="2">
        <v>43095</v>
      </c>
      <c r="N200" s="3">
        <v>83</v>
      </c>
      <c r="O200" s="3">
        <v>83</v>
      </c>
      <c r="P200" s="3">
        <v>77</v>
      </c>
      <c r="Q200" s="4">
        <v>80</v>
      </c>
      <c r="R200" s="4">
        <v>-2.1</v>
      </c>
      <c r="S200" s="5">
        <v>-0.0256</v>
      </c>
      <c r="T200" s="7">
        <v>11728</v>
      </c>
      <c r="U200" s="7">
        <v>936282</v>
      </c>
      <c r="V200" s="3">
        <v>0</v>
      </c>
    </row>
    <row r="201" spans="2:22">
      <c r="B201" s="2">
        <v>43091</v>
      </c>
      <c r="C201" s="3">
        <v>20.45</v>
      </c>
      <c r="D201" s="3">
        <v>20.75</v>
      </c>
      <c r="E201" s="3">
        <v>20.35</v>
      </c>
      <c r="F201" s="4">
        <v>20.75</v>
      </c>
      <c r="G201" s="4">
        <v>0.5</v>
      </c>
      <c r="H201" s="5">
        <v>0.0247</v>
      </c>
      <c r="I201" s="7">
        <v>5934</v>
      </c>
      <c r="J201" s="7">
        <v>122235</v>
      </c>
      <c r="K201" s="3">
        <v>13.93</v>
      </c>
      <c r="M201" s="2">
        <v>43094</v>
      </c>
      <c r="N201" s="3">
        <v>84.5</v>
      </c>
      <c r="O201" s="3">
        <v>85</v>
      </c>
      <c r="P201" s="3">
        <v>81.8</v>
      </c>
      <c r="Q201" s="4">
        <v>82.1</v>
      </c>
      <c r="R201" s="4">
        <v>-1.4</v>
      </c>
      <c r="S201" s="5">
        <v>-0.0168</v>
      </c>
      <c r="T201" s="7">
        <v>10388</v>
      </c>
      <c r="U201" s="7">
        <v>870081</v>
      </c>
      <c r="V201" s="3">
        <v>0</v>
      </c>
    </row>
    <row r="202" spans="2:22">
      <c r="B202" s="2">
        <v>43090</v>
      </c>
      <c r="C202" s="3">
        <v>20.45</v>
      </c>
      <c r="D202" s="3">
        <v>20.7</v>
      </c>
      <c r="E202" s="3">
        <v>20.25</v>
      </c>
      <c r="F202" s="4">
        <v>20.25</v>
      </c>
      <c r="G202" s="4">
        <v>0.15</v>
      </c>
      <c r="H202" s="5">
        <v>0.0075</v>
      </c>
      <c r="I202" s="7">
        <v>5812</v>
      </c>
      <c r="J202" s="7">
        <v>118882</v>
      </c>
      <c r="K202" s="3">
        <v>13.59</v>
      </c>
      <c r="M202" s="2">
        <v>43091</v>
      </c>
      <c r="N202" s="3">
        <v>83.7</v>
      </c>
      <c r="O202" s="3">
        <v>85.5</v>
      </c>
      <c r="P202" s="3">
        <v>81</v>
      </c>
      <c r="Q202" s="4">
        <v>83.5</v>
      </c>
      <c r="R202" s="4">
        <v>-0.2</v>
      </c>
      <c r="S202" s="5">
        <v>-0.0024</v>
      </c>
      <c r="T202" s="7">
        <v>17553</v>
      </c>
      <c r="U202" s="7">
        <v>1464900</v>
      </c>
      <c r="V202" s="3">
        <v>0</v>
      </c>
    </row>
    <row r="203" spans="2:22">
      <c r="B203" s="2">
        <v>43089</v>
      </c>
      <c r="C203" s="3">
        <v>19.8</v>
      </c>
      <c r="D203" s="3">
        <v>20.2</v>
      </c>
      <c r="E203" s="3">
        <v>19.75</v>
      </c>
      <c r="F203" s="4">
        <v>20.1</v>
      </c>
      <c r="G203" s="4">
        <v>0.1</v>
      </c>
      <c r="H203" s="5">
        <v>0.005</v>
      </c>
      <c r="I203" s="7">
        <v>7625</v>
      </c>
      <c r="J203" s="7">
        <v>151971</v>
      </c>
      <c r="K203" s="3">
        <v>13.49</v>
      </c>
      <c r="M203" s="2">
        <v>43090</v>
      </c>
      <c r="N203" s="3">
        <v>80.7</v>
      </c>
      <c r="O203" s="3">
        <v>84.7</v>
      </c>
      <c r="P203" s="3">
        <v>80.6</v>
      </c>
      <c r="Q203" s="4">
        <v>83.7</v>
      </c>
      <c r="R203" s="4">
        <v>2.8</v>
      </c>
      <c r="S203" s="5">
        <v>0.0346</v>
      </c>
      <c r="T203" s="7">
        <v>21311</v>
      </c>
      <c r="U203" s="7">
        <v>1769340</v>
      </c>
      <c r="V203" s="3">
        <v>0</v>
      </c>
    </row>
    <row r="204" spans="2:22">
      <c r="B204" s="2">
        <v>43088</v>
      </c>
      <c r="C204" s="3">
        <v>20.15</v>
      </c>
      <c r="D204" s="3">
        <v>20.2</v>
      </c>
      <c r="E204" s="3">
        <v>19.8</v>
      </c>
      <c r="F204" s="3">
        <v>20</v>
      </c>
      <c r="G204" s="3">
        <v>0</v>
      </c>
      <c r="H204" s="6">
        <v>0</v>
      </c>
      <c r="I204" s="7">
        <v>4186</v>
      </c>
      <c r="J204" s="7">
        <v>83644</v>
      </c>
      <c r="K204" s="3">
        <v>13.42</v>
      </c>
      <c r="M204" s="2">
        <v>43089</v>
      </c>
      <c r="N204" s="3">
        <v>82</v>
      </c>
      <c r="O204" s="3">
        <v>83.5</v>
      </c>
      <c r="P204" s="3">
        <v>80.5</v>
      </c>
      <c r="Q204" s="4">
        <v>80.9</v>
      </c>
      <c r="R204" s="4">
        <v>-1.1</v>
      </c>
      <c r="S204" s="5">
        <v>-0.0134</v>
      </c>
      <c r="T204" s="7">
        <v>16121</v>
      </c>
      <c r="U204" s="7">
        <v>1319355</v>
      </c>
      <c r="V204" s="3">
        <v>0</v>
      </c>
    </row>
    <row r="205" spans="2:22">
      <c r="B205" s="2">
        <v>43087</v>
      </c>
      <c r="C205" s="3">
        <v>19.85</v>
      </c>
      <c r="D205" s="3">
        <v>20.3</v>
      </c>
      <c r="E205" s="3">
        <v>19.85</v>
      </c>
      <c r="F205" s="4">
        <v>20</v>
      </c>
      <c r="G205" s="4">
        <v>0.4</v>
      </c>
      <c r="H205" s="5">
        <v>0.0204</v>
      </c>
      <c r="I205" s="7">
        <v>5411</v>
      </c>
      <c r="J205" s="7">
        <v>108669</v>
      </c>
      <c r="K205" s="3">
        <v>13.42</v>
      </c>
      <c r="M205" s="2">
        <v>43088</v>
      </c>
      <c r="N205" s="3">
        <v>79</v>
      </c>
      <c r="O205" s="3">
        <v>83.3</v>
      </c>
      <c r="P205" s="3">
        <v>77.3</v>
      </c>
      <c r="Q205" s="4">
        <v>82</v>
      </c>
      <c r="R205" s="4">
        <v>4.5</v>
      </c>
      <c r="S205" s="5">
        <v>0.0581</v>
      </c>
      <c r="T205" s="7">
        <v>30206</v>
      </c>
      <c r="U205" s="7">
        <v>2427282</v>
      </c>
      <c r="V205" s="3">
        <v>0</v>
      </c>
    </row>
    <row r="206" spans="2:22">
      <c r="B206" s="2">
        <v>43084</v>
      </c>
      <c r="C206" s="3">
        <v>19.35</v>
      </c>
      <c r="D206" s="3">
        <v>19.65</v>
      </c>
      <c r="E206" s="3">
        <v>19.35</v>
      </c>
      <c r="F206" s="4">
        <v>19.6</v>
      </c>
      <c r="G206" s="4">
        <v>0.4</v>
      </c>
      <c r="H206" s="5">
        <v>0.0208</v>
      </c>
      <c r="I206" s="7">
        <v>4101</v>
      </c>
      <c r="J206" s="7">
        <v>80012</v>
      </c>
      <c r="K206" s="3">
        <v>13.15</v>
      </c>
      <c r="M206" s="2">
        <v>43087</v>
      </c>
      <c r="N206" s="3">
        <v>80</v>
      </c>
      <c r="O206" s="3">
        <v>81.9</v>
      </c>
      <c r="P206" s="3">
        <v>75.5</v>
      </c>
      <c r="Q206" s="4">
        <v>77.5</v>
      </c>
      <c r="R206" s="4">
        <v>-0.7</v>
      </c>
      <c r="S206" s="5">
        <v>-0.009</v>
      </c>
      <c r="T206" s="7">
        <v>25491</v>
      </c>
      <c r="U206" s="7">
        <v>2019221</v>
      </c>
      <c r="V206" s="3">
        <v>0</v>
      </c>
    </row>
    <row r="207" spans="2:22">
      <c r="B207" s="2">
        <v>43083</v>
      </c>
      <c r="C207" s="3">
        <v>19.3</v>
      </c>
      <c r="D207" s="3">
        <v>19.35</v>
      </c>
      <c r="E207" s="3">
        <v>19.2</v>
      </c>
      <c r="F207" s="4">
        <v>19.2</v>
      </c>
      <c r="G207" s="4">
        <v>-0.05</v>
      </c>
      <c r="H207" s="5">
        <v>-0.0026</v>
      </c>
      <c r="I207" s="3">
        <v>977</v>
      </c>
      <c r="J207" s="7">
        <v>18829</v>
      </c>
      <c r="K207" s="3">
        <v>12.89</v>
      </c>
      <c r="M207" s="2">
        <v>43084</v>
      </c>
      <c r="N207" s="3">
        <v>79.8</v>
      </c>
      <c r="O207" s="3">
        <v>81.1</v>
      </c>
      <c r="P207" s="3">
        <v>76.6</v>
      </c>
      <c r="Q207" s="4">
        <v>78.2</v>
      </c>
      <c r="R207" s="4">
        <v>-2.6</v>
      </c>
      <c r="S207" s="5">
        <v>-0.0322</v>
      </c>
      <c r="T207" s="7">
        <v>33577</v>
      </c>
      <c r="U207" s="7">
        <v>2646890</v>
      </c>
      <c r="V207" s="3">
        <v>0</v>
      </c>
    </row>
    <row r="208" spans="2:22">
      <c r="B208" s="2">
        <v>43082</v>
      </c>
      <c r="C208" s="3">
        <v>19.2</v>
      </c>
      <c r="D208" s="3">
        <v>19.45</v>
      </c>
      <c r="E208" s="3">
        <v>19.2</v>
      </c>
      <c r="F208" s="4">
        <v>19.25</v>
      </c>
      <c r="G208" s="4">
        <v>0.05</v>
      </c>
      <c r="H208" s="5">
        <v>0.0026</v>
      </c>
      <c r="I208" s="7">
        <v>1509</v>
      </c>
      <c r="J208" s="7">
        <v>29155</v>
      </c>
      <c r="K208" s="3">
        <v>12.92</v>
      </c>
      <c r="M208" s="2">
        <v>43083</v>
      </c>
      <c r="N208" s="3">
        <v>91</v>
      </c>
      <c r="O208" s="3">
        <v>93.2</v>
      </c>
      <c r="P208" s="3">
        <v>80.8</v>
      </c>
      <c r="Q208" s="4">
        <v>80.8</v>
      </c>
      <c r="R208" s="4">
        <v>-8.9</v>
      </c>
      <c r="S208" s="5">
        <v>-0.0992</v>
      </c>
      <c r="T208" s="7">
        <v>27716</v>
      </c>
      <c r="U208" s="7">
        <v>2400823</v>
      </c>
      <c r="V208" s="3">
        <v>0</v>
      </c>
    </row>
    <row r="209" spans="2:22">
      <c r="B209" s="2">
        <v>43081</v>
      </c>
      <c r="C209" s="3">
        <v>19.25</v>
      </c>
      <c r="D209" s="3">
        <v>19.3</v>
      </c>
      <c r="E209" s="3">
        <v>19.15</v>
      </c>
      <c r="F209" s="3">
        <v>19.2</v>
      </c>
      <c r="G209" s="3">
        <v>0</v>
      </c>
      <c r="H209" s="6">
        <v>0</v>
      </c>
      <c r="I209" s="7">
        <v>2156</v>
      </c>
      <c r="J209" s="7">
        <v>41385</v>
      </c>
      <c r="K209" s="3">
        <v>12.89</v>
      </c>
      <c r="M209" s="2">
        <v>43082</v>
      </c>
      <c r="N209" s="3">
        <v>86.5</v>
      </c>
      <c r="O209" s="3">
        <v>90.9</v>
      </c>
      <c r="P209" s="3">
        <v>83</v>
      </c>
      <c r="Q209" s="4">
        <v>89.7</v>
      </c>
      <c r="R209" s="4">
        <v>0.6</v>
      </c>
      <c r="S209" s="5">
        <v>0.0067</v>
      </c>
      <c r="T209" s="7">
        <v>36838</v>
      </c>
      <c r="U209" s="7">
        <v>3226221</v>
      </c>
      <c r="V209" s="3">
        <v>0</v>
      </c>
    </row>
    <row r="210" spans="2:22">
      <c r="B210" s="2">
        <v>43080</v>
      </c>
      <c r="C210" s="3">
        <v>19.1</v>
      </c>
      <c r="D210" s="3">
        <v>19.25</v>
      </c>
      <c r="E210" s="3">
        <v>19.05</v>
      </c>
      <c r="F210" s="4">
        <v>19.2</v>
      </c>
      <c r="G210" s="4">
        <v>0.1</v>
      </c>
      <c r="H210" s="5">
        <v>0.0052</v>
      </c>
      <c r="I210" s="7">
        <v>2495</v>
      </c>
      <c r="J210" s="7">
        <v>47835</v>
      </c>
      <c r="K210" s="3">
        <v>12.89</v>
      </c>
      <c r="M210" s="2">
        <v>43081</v>
      </c>
      <c r="N210" s="3">
        <v>99</v>
      </c>
      <c r="O210" s="3">
        <v>99.1</v>
      </c>
      <c r="P210" s="3">
        <v>89.1</v>
      </c>
      <c r="Q210" s="4">
        <v>89.1</v>
      </c>
      <c r="R210" s="4">
        <v>-9.9</v>
      </c>
      <c r="S210" s="5">
        <v>-0.1</v>
      </c>
      <c r="T210" s="7">
        <v>32854</v>
      </c>
      <c r="U210" s="7">
        <v>3009838</v>
      </c>
      <c r="V210" s="3">
        <v>0</v>
      </c>
    </row>
    <row r="211" spans="2:22">
      <c r="B211" s="2">
        <v>43077</v>
      </c>
      <c r="C211" s="3">
        <v>19.05</v>
      </c>
      <c r="D211" s="3">
        <v>19.15</v>
      </c>
      <c r="E211" s="3">
        <v>19</v>
      </c>
      <c r="F211" s="4">
        <v>19.1</v>
      </c>
      <c r="G211" s="4">
        <v>0.1</v>
      </c>
      <c r="H211" s="5">
        <v>0.0053</v>
      </c>
      <c r="I211" s="7">
        <v>1903</v>
      </c>
      <c r="J211" s="7">
        <v>36308</v>
      </c>
      <c r="K211" s="3">
        <v>12.82</v>
      </c>
      <c r="M211" s="2">
        <v>43080</v>
      </c>
      <c r="N211" s="3">
        <v>104</v>
      </c>
      <c r="O211" s="3">
        <v>106.5</v>
      </c>
      <c r="P211" s="3">
        <v>99</v>
      </c>
      <c r="Q211" s="4">
        <v>99</v>
      </c>
      <c r="R211" s="4">
        <v>-2</v>
      </c>
      <c r="S211" s="5">
        <v>-0.0198</v>
      </c>
      <c r="T211" s="7">
        <v>25292</v>
      </c>
      <c r="U211" s="7">
        <v>2596574</v>
      </c>
      <c r="V211" s="3">
        <v>0</v>
      </c>
    </row>
    <row r="212" spans="2:22">
      <c r="B212" s="2">
        <v>43076</v>
      </c>
      <c r="C212" s="3">
        <v>19</v>
      </c>
      <c r="D212" s="3">
        <v>19.1</v>
      </c>
      <c r="E212" s="3">
        <v>18.95</v>
      </c>
      <c r="F212" s="3">
        <v>19</v>
      </c>
      <c r="G212" s="3">
        <v>0</v>
      </c>
      <c r="H212" s="6">
        <v>0</v>
      </c>
      <c r="I212" s="7">
        <v>2079</v>
      </c>
      <c r="J212" s="7">
        <v>39551</v>
      </c>
      <c r="K212" s="3">
        <v>12.75</v>
      </c>
      <c r="M212" s="2">
        <v>43077</v>
      </c>
      <c r="N212" s="3">
        <v>94.3</v>
      </c>
      <c r="O212" s="3">
        <v>101</v>
      </c>
      <c r="P212" s="3">
        <v>92</v>
      </c>
      <c r="Q212" s="4">
        <v>101</v>
      </c>
      <c r="R212" s="4">
        <v>8.9</v>
      </c>
      <c r="S212" s="5">
        <v>0.0966</v>
      </c>
      <c r="T212" s="7">
        <v>23202</v>
      </c>
      <c r="U212" s="7">
        <v>2253649</v>
      </c>
      <c r="V212" s="3">
        <v>0</v>
      </c>
    </row>
    <row r="213" spans="2:22">
      <c r="B213" s="2">
        <v>43075</v>
      </c>
      <c r="C213" s="3">
        <v>19.05</v>
      </c>
      <c r="D213" s="3">
        <v>19.15</v>
      </c>
      <c r="E213" s="3">
        <v>18.95</v>
      </c>
      <c r="F213" s="4">
        <v>19</v>
      </c>
      <c r="G213" s="4">
        <v>-0.15</v>
      </c>
      <c r="H213" s="5">
        <v>-0.0078</v>
      </c>
      <c r="I213" s="7">
        <v>2295</v>
      </c>
      <c r="J213" s="7">
        <v>43689</v>
      </c>
      <c r="K213" s="3">
        <v>12.75</v>
      </c>
      <c r="M213" s="2">
        <v>43076</v>
      </c>
      <c r="N213" s="3">
        <v>100</v>
      </c>
      <c r="O213" s="3">
        <v>100</v>
      </c>
      <c r="P213" s="3">
        <v>91.9</v>
      </c>
      <c r="Q213" s="4">
        <v>92.1</v>
      </c>
      <c r="R213" s="4">
        <v>-9.9</v>
      </c>
      <c r="S213" s="5">
        <v>-0.0971</v>
      </c>
      <c r="T213" s="7">
        <v>21283</v>
      </c>
      <c r="U213" s="7">
        <v>2026191</v>
      </c>
      <c r="V213" s="3">
        <v>0</v>
      </c>
    </row>
    <row r="214" spans="2:22">
      <c r="B214" s="2">
        <v>43074</v>
      </c>
      <c r="C214" s="3">
        <v>19.45</v>
      </c>
      <c r="D214" s="3">
        <v>19.5</v>
      </c>
      <c r="E214" s="3">
        <v>19.15</v>
      </c>
      <c r="F214" s="4">
        <v>19.15</v>
      </c>
      <c r="G214" s="4">
        <v>-0.3</v>
      </c>
      <c r="H214" s="5">
        <v>-0.0154</v>
      </c>
      <c r="I214" s="7">
        <v>1859</v>
      </c>
      <c r="J214" s="7">
        <v>35878</v>
      </c>
      <c r="K214" s="3">
        <v>12.85</v>
      </c>
      <c r="M214" s="2">
        <v>43075</v>
      </c>
      <c r="N214" s="3">
        <v>113</v>
      </c>
      <c r="O214" s="3">
        <v>115</v>
      </c>
      <c r="P214" s="3">
        <v>102</v>
      </c>
      <c r="Q214" s="4">
        <v>102</v>
      </c>
      <c r="R214" s="4">
        <v>-11</v>
      </c>
      <c r="S214" s="5">
        <v>-0.0973</v>
      </c>
      <c r="T214" s="7">
        <v>19884</v>
      </c>
      <c r="U214" s="7">
        <v>2074470</v>
      </c>
      <c r="V214" s="3">
        <v>0</v>
      </c>
    </row>
    <row r="215" spans="2:22">
      <c r="B215" s="2">
        <v>43073</v>
      </c>
      <c r="C215" s="3">
        <v>19.1</v>
      </c>
      <c r="D215" s="3">
        <v>19.65</v>
      </c>
      <c r="E215" s="3">
        <v>19</v>
      </c>
      <c r="F215" s="4">
        <v>19.45</v>
      </c>
      <c r="G215" s="4">
        <v>0.45</v>
      </c>
      <c r="H215" s="5">
        <v>0.0237</v>
      </c>
      <c r="I215" s="7">
        <v>2829</v>
      </c>
      <c r="J215" s="7">
        <v>54882</v>
      </c>
      <c r="K215" s="3">
        <v>13.05</v>
      </c>
      <c r="M215" s="2">
        <v>43074</v>
      </c>
      <c r="N215" s="3">
        <v>111</v>
      </c>
      <c r="O215" s="3">
        <v>116</v>
      </c>
      <c r="P215" s="3">
        <v>111</v>
      </c>
      <c r="Q215" s="4">
        <v>113</v>
      </c>
      <c r="R215" s="4">
        <v>0.5</v>
      </c>
      <c r="S215" s="5">
        <v>0.0044</v>
      </c>
      <c r="T215" s="7">
        <v>5217</v>
      </c>
      <c r="U215" s="7">
        <v>590778</v>
      </c>
      <c r="V215" s="3">
        <v>0</v>
      </c>
    </row>
    <row r="216" spans="2:22">
      <c r="B216" s="2">
        <v>43070</v>
      </c>
      <c r="C216" s="3">
        <v>19.1</v>
      </c>
      <c r="D216" s="3">
        <v>19.1</v>
      </c>
      <c r="E216" s="3">
        <v>18.9</v>
      </c>
      <c r="F216" s="4">
        <v>19</v>
      </c>
      <c r="G216" s="4">
        <v>-0.1</v>
      </c>
      <c r="H216" s="5">
        <v>-0.0052</v>
      </c>
      <c r="I216" s="7">
        <v>1509</v>
      </c>
      <c r="J216" s="7">
        <v>28664</v>
      </c>
      <c r="K216" s="3">
        <v>12.75</v>
      </c>
      <c r="M216" s="2">
        <v>43073</v>
      </c>
      <c r="N216" s="3">
        <v>116</v>
      </c>
      <c r="O216" s="3">
        <v>116</v>
      </c>
      <c r="P216" s="3">
        <v>111</v>
      </c>
      <c r="Q216" s="4">
        <v>112.5</v>
      </c>
      <c r="R216" s="4">
        <v>-3</v>
      </c>
      <c r="S216" s="5">
        <v>-0.026</v>
      </c>
      <c r="T216" s="7">
        <v>3483</v>
      </c>
      <c r="U216" s="7">
        <v>394499</v>
      </c>
      <c r="V216" s="3">
        <v>0</v>
      </c>
    </row>
    <row r="217" spans="2:22">
      <c r="B217" s="2">
        <v>43069</v>
      </c>
      <c r="C217" s="3">
        <v>19.05</v>
      </c>
      <c r="D217" s="3">
        <v>19.15</v>
      </c>
      <c r="E217" s="3">
        <v>18.95</v>
      </c>
      <c r="F217" s="4">
        <v>19.1</v>
      </c>
      <c r="G217" s="4">
        <v>0.05</v>
      </c>
      <c r="H217" s="5">
        <v>0.0026</v>
      </c>
      <c r="I217" s="7">
        <v>1958</v>
      </c>
      <c r="J217" s="7">
        <v>37283</v>
      </c>
      <c r="K217" s="3">
        <v>12.82</v>
      </c>
      <c r="M217" s="2">
        <v>43070</v>
      </c>
      <c r="N217" s="3">
        <v>115</v>
      </c>
      <c r="O217" s="3">
        <v>118</v>
      </c>
      <c r="P217" s="3">
        <v>112</v>
      </c>
      <c r="Q217" s="4">
        <v>115.5</v>
      </c>
      <c r="R217" s="4">
        <v>1</v>
      </c>
      <c r="S217" s="5">
        <v>0.0087</v>
      </c>
      <c r="T217" s="7">
        <v>4033</v>
      </c>
      <c r="U217" s="7">
        <v>465793</v>
      </c>
      <c r="V217" s="3">
        <v>0</v>
      </c>
    </row>
    <row r="218" spans="2:22">
      <c r="B218" s="2">
        <v>43068</v>
      </c>
      <c r="C218" s="3">
        <v>19.2</v>
      </c>
      <c r="D218" s="3">
        <v>19.35</v>
      </c>
      <c r="E218" s="3">
        <v>19.05</v>
      </c>
      <c r="F218" s="4">
        <v>19.05</v>
      </c>
      <c r="G218" s="4">
        <v>-0.15</v>
      </c>
      <c r="H218" s="5">
        <v>-0.0078</v>
      </c>
      <c r="I218" s="7">
        <v>1773</v>
      </c>
      <c r="J218" s="7">
        <v>33940</v>
      </c>
      <c r="K218" s="3">
        <v>12.79</v>
      </c>
      <c r="M218" s="2">
        <v>43069</v>
      </c>
      <c r="N218" s="3">
        <v>110</v>
      </c>
      <c r="O218" s="3">
        <v>116.5</v>
      </c>
      <c r="P218" s="3">
        <v>110</v>
      </c>
      <c r="Q218" s="4">
        <v>114.5</v>
      </c>
      <c r="R218" s="4">
        <v>-1</v>
      </c>
      <c r="S218" s="5">
        <v>-0.0087</v>
      </c>
      <c r="T218" s="7">
        <v>3571</v>
      </c>
      <c r="U218" s="7">
        <v>406865</v>
      </c>
      <c r="V218" s="3">
        <v>0</v>
      </c>
    </row>
    <row r="219" spans="2:22">
      <c r="B219" s="2">
        <v>43067</v>
      </c>
      <c r="C219" s="3">
        <v>19.2</v>
      </c>
      <c r="D219" s="3">
        <v>19.3</v>
      </c>
      <c r="E219" s="3">
        <v>19.2</v>
      </c>
      <c r="F219" s="4">
        <v>19.2</v>
      </c>
      <c r="G219" s="4">
        <v>-0.1</v>
      </c>
      <c r="H219" s="5">
        <v>-0.0052</v>
      </c>
      <c r="I219" s="7">
        <v>1115</v>
      </c>
      <c r="J219" s="7">
        <v>21461</v>
      </c>
      <c r="K219" s="3">
        <v>12.89</v>
      </c>
      <c r="M219" s="2">
        <v>43068</v>
      </c>
      <c r="N219" s="3">
        <v>119.5</v>
      </c>
      <c r="O219" s="3">
        <v>119.5</v>
      </c>
      <c r="P219" s="3">
        <v>110.5</v>
      </c>
      <c r="Q219" s="4">
        <v>115.5</v>
      </c>
      <c r="R219" s="4">
        <v>-2</v>
      </c>
      <c r="S219" s="5">
        <v>-0.017</v>
      </c>
      <c r="T219" s="7">
        <v>7250</v>
      </c>
      <c r="U219" s="7">
        <v>829001</v>
      </c>
      <c r="V219" s="3">
        <v>0</v>
      </c>
    </row>
    <row r="220" spans="2:22">
      <c r="B220" s="2">
        <v>43066</v>
      </c>
      <c r="C220" s="3">
        <v>19.3</v>
      </c>
      <c r="D220" s="3">
        <v>19.45</v>
      </c>
      <c r="E220" s="3">
        <v>19.2</v>
      </c>
      <c r="F220" s="3">
        <v>19.3</v>
      </c>
      <c r="G220" s="3">
        <v>0</v>
      </c>
      <c r="H220" s="6">
        <v>0</v>
      </c>
      <c r="I220" s="7">
        <v>1175</v>
      </c>
      <c r="J220" s="7">
        <v>22720</v>
      </c>
      <c r="K220" s="3">
        <v>12.95</v>
      </c>
      <c r="M220" s="2">
        <v>43067</v>
      </c>
      <c r="N220" s="3">
        <v>114.5</v>
      </c>
      <c r="O220" s="3">
        <v>118</v>
      </c>
      <c r="P220" s="3">
        <v>114</v>
      </c>
      <c r="Q220" s="4">
        <v>117.5</v>
      </c>
      <c r="R220" s="4">
        <v>4.5</v>
      </c>
      <c r="S220" s="5">
        <v>0.0398</v>
      </c>
      <c r="T220" s="7">
        <v>5779</v>
      </c>
      <c r="U220" s="7">
        <v>670718</v>
      </c>
      <c r="V220" s="3">
        <v>0</v>
      </c>
    </row>
    <row r="221" spans="2:22">
      <c r="B221" s="2">
        <v>43063</v>
      </c>
      <c r="C221" s="3">
        <v>19.25</v>
      </c>
      <c r="D221" s="3">
        <v>19.45</v>
      </c>
      <c r="E221" s="3">
        <v>19.2</v>
      </c>
      <c r="F221" s="4">
        <v>19.3</v>
      </c>
      <c r="G221" s="4">
        <v>-0.1</v>
      </c>
      <c r="H221" s="5">
        <v>-0.0052</v>
      </c>
      <c r="I221" s="7">
        <v>1305</v>
      </c>
      <c r="J221" s="7">
        <v>25196</v>
      </c>
      <c r="K221" s="3">
        <v>12.95</v>
      </c>
      <c r="M221" s="2">
        <v>43066</v>
      </c>
      <c r="N221" s="3">
        <v>109.5</v>
      </c>
      <c r="O221" s="3">
        <v>113</v>
      </c>
      <c r="P221" s="3">
        <v>108.5</v>
      </c>
      <c r="Q221" s="4">
        <v>113</v>
      </c>
      <c r="R221" s="4">
        <v>5.5</v>
      </c>
      <c r="S221" s="5">
        <v>0.0512</v>
      </c>
      <c r="T221" s="7">
        <v>5410</v>
      </c>
      <c r="U221" s="7">
        <v>599475</v>
      </c>
      <c r="V221" s="3">
        <v>0</v>
      </c>
    </row>
    <row r="222" spans="2:22">
      <c r="B222" s="2">
        <v>43062</v>
      </c>
      <c r="C222" s="3">
        <v>19.5</v>
      </c>
      <c r="D222" s="3">
        <v>19.65</v>
      </c>
      <c r="E222" s="3">
        <v>19.35</v>
      </c>
      <c r="F222" s="4">
        <v>19.4</v>
      </c>
      <c r="G222" s="4">
        <v>-0.1</v>
      </c>
      <c r="H222" s="5">
        <v>-0.0051</v>
      </c>
      <c r="I222" s="7">
        <v>1574</v>
      </c>
      <c r="J222" s="7">
        <v>30646</v>
      </c>
      <c r="K222" s="3">
        <v>13.02</v>
      </c>
      <c r="M222" s="2">
        <v>43063</v>
      </c>
      <c r="N222" s="3">
        <v>108.5</v>
      </c>
      <c r="O222" s="3">
        <v>108.5</v>
      </c>
      <c r="P222" s="3">
        <v>106</v>
      </c>
      <c r="Q222" s="3">
        <v>107.5</v>
      </c>
      <c r="R222" s="3">
        <v>0</v>
      </c>
      <c r="S222" s="6">
        <v>0</v>
      </c>
      <c r="T222" s="7">
        <v>3501</v>
      </c>
      <c r="U222" s="7">
        <v>375944</v>
      </c>
      <c r="V222" s="3">
        <v>0</v>
      </c>
    </row>
    <row r="223" spans="2:22">
      <c r="B223" s="2">
        <v>43061</v>
      </c>
      <c r="C223" s="3">
        <v>19.65</v>
      </c>
      <c r="D223" s="3">
        <v>19.7</v>
      </c>
      <c r="E223" s="3">
        <v>19.4</v>
      </c>
      <c r="F223" s="3">
        <v>19.5</v>
      </c>
      <c r="G223" s="3">
        <v>0</v>
      </c>
      <c r="H223" s="6">
        <v>0</v>
      </c>
      <c r="I223" s="7">
        <v>1756</v>
      </c>
      <c r="J223" s="7">
        <v>34246</v>
      </c>
      <c r="K223" s="3">
        <v>13.09</v>
      </c>
      <c r="M223" s="2">
        <v>43062</v>
      </c>
      <c r="N223" s="3">
        <v>105.5</v>
      </c>
      <c r="O223" s="3">
        <v>110.5</v>
      </c>
      <c r="P223" s="3">
        <v>103.5</v>
      </c>
      <c r="Q223" s="4">
        <v>107.5</v>
      </c>
      <c r="R223" s="4">
        <v>3.5</v>
      </c>
      <c r="S223" s="5">
        <v>0.0337</v>
      </c>
      <c r="T223" s="7">
        <v>6564</v>
      </c>
      <c r="U223" s="7">
        <v>706739</v>
      </c>
      <c r="V223" s="3">
        <v>0</v>
      </c>
    </row>
    <row r="224" spans="2:22">
      <c r="B224" s="2">
        <v>43060</v>
      </c>
      <c r="C224" s="3">
        <v>19.4</v>
      </c>
      <c r="D224" s="3">
        <v>19.6</v>
      </c>
      <c r="E224" s="3">
        <v>19.35</v>
      </c>
      <c r="F224" s="4">
        <v>19.5</v>
      </c>
      <c r="G224" s="4">
        <v>0.2</v>
      </c>
      <c r="H224" s="5">
        <v>0.0104</v>
      </c>
      <c r="I224" s="7">
        <v>1831</v>
      </c>
      <c r="J224" s="7">
        <v>35703</v>
      </c>
      <c r="K224" s="3">
        <v>13.09</v>
      </c>
      <c r="M224" s="2">
        <v>43061</v>
      </c>
      <c r="N224" s="3">
        <v>106</v>
      </c>
      <c r="O224" s="3">
        <v>106</v>
      </c>
      <c r="P224" s="3">
        <v>101.5</v>
      </c>
      <c r="Q224" s="4">
        <v>104</v>
      </c>
      <c r="R224" s="4">
        <v>-3.5</v>
      </c>
      <c r="S224" s="5">
        <v>-0.0326</v>
      </c>
      <c r="T224" s="7">
        <v>8519</v>
      </c>
      <c r="U224" s="7">
        <v>883415</v>
      </c>
      <c r="V224" s="3">
        <v>0</v>
      </c>
    </row>
    <row r="225" spans="2:22">
      <c r="B225" s="2">
        <v>43059</v>
      </c>
      <c r="C225" s="3">
        <v>19.4</v>
      </c>
      <c r="D225" s="3">
        <v>19.45</v>
      </c>
      <c r="E225" s="3">
        <v>19.2</v>
      </c>
      <c r="F225" s="4">
        <v>19.3</v>
      </c>
      <c r="G225" s="4">
        <v>-0.05</v>
      </c>
      <c r="H225" s="5">
        <v>-0.0026</v>
      </c>
      <c r="I225" s="3">
        <v>841</v>
      </c>
      <c r="J225" s="7">
        <v>16239</v>
      </c>
      <c r="K225" s="3">
        <v>12.95</v>
      </c>
      <c r="M225" s="2">
        <v>43060</v>
      </c>
      <c r="N225" s="3">
        <v>101</v>
      </c>
      <c r="O225" s="3">
        <v>107.5</v>
      </c>
      <c r="P225" s="3">
        <v>99.9</v>
      </c>
      <c r="Q225" s="4">
        <v>107.5</v>
      </c>
      <c r="R225" s="4">
        <v>9</v>
      </c>
      <c r="S225" s="5">
        <v>0.0914</v>
      </c>
      <c r="T225" s="7">
        <v>26800</v>
      </c>
      <c r="U225" s="7">
        <v>2755987</v>
      </c>
      <c r="V225" s="3">
        <v>0</v>
      </c>
    </row>
    <row r="226" spans="2:22">
      <c r="B226" s="2">
        <v>43056</v>
      </c>
      <c r="C226" s="3">
        <v>19.4</v>
      </c>
      <c r="D226" s="3">
        <v>19.45</v>
      </c>
      <c r="E226" s="3">
        <v>19.15</v>
      </c>
      <c r="F226" s="3">
        <v>19.35</v>
      </c>
      <c r="G226" s="3">
        <v>0</v>
      </c>
      <c r="H226" s="6">
        <v>0</v>
      </c>
      <c r="I226" s="7">
        <v>1822</v>
      </c>
      <c r="J226" s="7">
        <v>35125</v>
      </c>
      <c r="K226" s="3">
        <v>12.99</v>
      </c>
      <c r="M226" s="2">
        <v>43059</v>
      </c>
      <c r="N226" s="3">
        <v>94.9</v>
      </c>
      <c r="O226" s="3">
        <v>98.5</v>
      </c>
      <c r="P226" s="3">
        <v>93.5</v>
      </c>
      <c r="Q226" s="4">
        <v>98.5</v>
      </c>
      <c r="R226" s="4">
        <v>4.5</v>
      </c>
      <c r="S226" s="5">
        <v>0.0479</v>
      </c>
      <c r="T226" s="7">
        <v>16949</v>
      </c>
      <c r="U226" s="7">
        <v>1632560</v>
      </c>
      <c r="V226" s="3">
        <v>0</v>
      </c>
    </row>
    <row r="227" spans="2:22">
      <c r="B227" s="2">
        <v>43055</v>
      </c>
      <c r="C227" s="3">
        <v>19.2</v>
      </c>
      <c r="D227" s="3">
        <v>19.35</v>
      </c>
      <c r="E227" s="3">
        <v>19.05</v>
      </c>
      <c r="F227" s="4">
        <v>19.35</v>
      </c>
      <c r="G227" s="4">
        <v>-0.05</v>
      </c>
      <c r="H227" s="5">
        <v>-0.0026</v>
      </c>
      <c r="I227" s="7">
        <v>3159</v>
      </c>
      <c r="J227" s="7">
        <v>60614</v>
      </c>
      <c r="K227" s="3">
        <v>12.99</v>
      </c>
      <c r="M227" s="2">
        <v>43056</v>
      </c>
      <c r="N227" s="3">
        <v>93.5</v>
      </c>
      <c r="O227" s="3">
        <v>94.8</v>
      </c>
      <c r="P227" s="3">
        <v>91.9</v>
      </c>
      <c r="Q227" s="4">
        <v>94</v>
      </c>
      <c r="R227" s="4">
        <v>1.7</v>
      </c>
      <c r="S227" s="5">
        <v>0.0184</v>
      </c>
      <c r="T227" s="7">
        <v>9062</v>
      </c>
      <c r="U227" s="7">
        <v>846671</v>
      </c>
      <c r="V227" s="3">
        <v>0</v>
      </c>
    </row>
    <row r="228" spans="2:22">
      <c r="B228" s="2">
        <v>43054</v>
      </c>
      <c r="C228" s="3">
        <v>19.7</v>
      </c>
      <c r="D228" s="3">
        <v>19.7</v>
      </c>
      <c r="E228" s="3">
        <v>19.3</v>
      </c>
      <c r="F228" s="4">
        <v>19.4</v>
      </c>
      <c r="G228" s="4">
        <v>-0.65</v>
      </c>
      <c r="H228" s="5">
        <v>-0.0324</v>
      </c>
      <c r="I228" s="7">
        <v>4838</v>
      </c>
      <c r="J228" s="7">
        <v>94119</v>
      </c>
      <c r="K228" s="3">
        <v>13.02</v>
      </c>
      <c r="M228" s="2">
        <v>43055</v>
      </c>
      <c r="N228" s="3">
        <v>95</v>
      </c>
      <c r="O228" s="3">
        <v>96.1</v>
      </c>
      <c r="P228" s="3">
        <v>92.2</v>
      </c>
      <c r="Q228" s="4">
        <v>92.3</v>
      </c>
      <c r="R228" s="4">
        <v>-2.2</v>
      </c>
      <c r="S228" s="5">
        <v>-0.0233</v>
      </c>
      <c r="T228" s="7">
        <v>11474</v>
      </c>
      <c r="U228" s="7">
        <v>1079786</v>
      </c>
      <c r="V228" s="3">
        <v>0</v>
      </c>
    </row>
    <row r="229" spans="2:22">
      <c r="B229" s="2">
        <v>43053</v>
      </c>
      <c r="C229" s="3">
        <v>20.25</v>
      </c>
      <c r="D229" s="3">
        <v>20.35</v>
      </c>
      <c r="E229" s="3">
        <v>19.85</v>
      </c>
      <c r="F229" s="4">
        <v>20.05</v>
      </c>
      <c r="G229" s="4">
        <v>-0.25</v>
      </c>
      <c r="H229" s="5">
        <v>-0.0123</v>
      </c>
      <c r="I229" s="7">
        <v>3306</v>
      </c>
      <c r="J229" s="7">
        <v>66432</v>
      </c>
      <c r="K229" s="3">
        <v>15.91</v>
      </c>
      <c r="M229" s="2">
        <v>43054</v>
      </c>
      <c r="N229" s="3">
        <v>92.4</v>
      </c>
      <c r="O229" s="3">
        <v>97</v>
      </c>
      <c r="P229" s="3">
        <v>91.1</v>
      </c>
      <c r="Q229" s="4">
        <v>94.5</v>
      </c>
      <c r="R229" s="4">
        <v>3.5</v>
      </c>
      <c r="S229" s="5">
        <v>0.0385</v>
      </c>
      <c r="T229" s="7">
        <v>21130</v>
      </c>
      <c r="U229" s="7">
        <v>1987414</v>
      </c>
      <c r="V229" s="3">
        <v>0</v>
      </c>
    </row>
    <row r="230" spans="2:22">
      <c r="B230" s="2">
        <v>43052</v>
      </c>
      <c r="C230" s="3">
        <v>20.6</v>
      </c>
      <c r="D230" s="3">
        <v>20.8</v>
      </c>
      <c r="E230" s="3">
        <v>20.25</v>
      </c>
      <c r="F230" s="4">
        <v>20.3</v>
      </c>
      <c r="G230" s="4">
        <v>-0.15</v>
      </c>
      <c r="H230" s="5">
        <v>-0.0073</v>
      </c>
      <c r="I230" s="7">
        <v>4151</v>
      </c>
      <c r="J230" s="7">
        <v>84991</v>
      </c>
      <c r="K230" s="3">
        <v>16.11</v>
      </c>
      <c r="M230" s="2">
        <v>43053</v>
      </c>
      <c r="N230" s="3">
        <v>91</v>
      </c>
      <c r="O230" s="3">
        <v>93.1</v>
      </c>
      <c r="P230" s="3">
        <v>88.5</v>
      </c>
      <c r="Q230" s="3">
        <v>91</v>
      </c>
      <c r="R230" s="3">
        <v>0</v>
      </c>
      <c r="S230" s="6">
        <v>0</v>
      </c>
      <c r="T230" s="7">
        <v>12023</v>
      </c>
      <c r="U230" s="7">
        <v>1089297</v>
      </c>
      <c r="V230" s="3">
        <v>0</v>
      </c>
    </row>
    <row r="231" spans="2:22">
      <c r="B231" s="2">
        <v>43049</v>
      </c>
      <c r="C231" s="3">
        <v>20.2</v>
      </c>
      <c r="D231" s="3">
        <v>20.45</v>
      </c>
      <c r="E231" s="3">
        <v>19.9</v>
      </c>
      <c r="F231" s="4">
        <v>20.45</v>
      </c>
      <c r="G231" s="4">
        <v>0.05</v>
      </c>
      <c r="H231" s="5">
        <v>0.0025</v>
      </c>
      <c r="I231" s="7">
        <v>3556</v>
      </c>
      <c r="J231" s="7">
        <v>71714</v>
      </c>
      <c r="K231" s="3">
        <v>16.23</v>
      </c>
      <c r="M231" s="2">
        <v>43052</v>
      </c>
      <c r="N231" s="3">
        <v>95.5</v>
      </c>
      <c r="O231" s="3">
        <v>97.4</v>
      </c>
      <c r="P231" s="3">
        <v>90.8</v>
      </c>
      <c r="Q231" s="4">
        <v>91</v>
      </c>
      <c r="R231" s="4">
        <v>-1.1</v>
      </c>
      <c r="S231" s="5">
        <v>-0.0119</v>
      </c>
      <c r="T231" s="7">
        <v>22804</v>
      </c>
      <c r="U231" s="7">
        <v>2145228</v>
      </c>
      <c r="V231" s="3">
        <v>0</v>
      </c>
    </row>
    <row r="232" spans="2:22">
      <c r="B232" s="2">
        <v>43048</v>
      </c>
      <c r="C232" s="3">
        <v>20.9</v>
      </c>
      <c r="D232" s="3">
        <v>20.9</v>
      </c>
      <c r="E232" s="3">
        <v>20.15</v>
      </c>
      <c r="F232" s="4">
        <v>20.4</v>
      </c>
      <c r="G232" s="4">
        <v>-0.35</v>
      </c>
      <c r="H232" s="5">
        <v>-0.0169</v>
      </c>
      <c r="I232" s="7">
        <v>4347</v>
      </c>
      <c r="J232" s="7">
        <v>88926</v>
      </c>
      <c r="K232" s="3">
        <v>16.19</v>
      </c>
      <c r="M232" s="2">
        <v>43049</v>
      </c>
      <c r="N232" s="3">
        <v>85.9</v>
      </c>
      <c r="O232" s="3">
        <v>94.4</v>
      </c>
      <c r="P232" s="3">
        <v>84.7</v>
      </c>
      <c r="Q232" s="4">
        <v>92.1</v>
      </c>
      <c r="R232" s="4">
        <v>6.2</v>
      </c>
      <c r="S232" s="5">
        <v>0.0722</v>
      </c>
      <c r="T232" s="7">
        <v>26197</v>
      </c>
      <c r="U232" s="7">
        <v>2358788</v>
      </c>
      <c r="V232" s="3">
        <v>0</v>
      </c>
    </row>
    <row r="233" spans="2:22">
      <c r="B233" s="2">
        <v>43047</v>
      </c>
      <c r="C233" s="3">
        <v>21.5</v>
      </c>
      <c r="D233" s="3">
        <v>21.5</v>
      </c>
      <c r="E233" s="3">
        <v>20.6</v>
      </c>
      <c r="F233" s="4">
        <v>20.75</v>
      </c>
      <c r="G233" s="4">
        <v>-0.5</v>
      </c>
      <c r="H233" s="5">
        <v>-0.0235</v>
      </c>
      <c r="I233" s="7">
        <v>5270</v>
      </c>
      <c r="J233" s="7">
        <v>109947</v>
      </c>
      <c r="K233" s="3">
        <v>16.47</v>
      </c>
      <c r="M233" s="2">
        <v>43048</v>
      </c>
      <c r="N233" s="3">
        <v>92.4</v>
      </c>
      <c r="O233" s="3">
        <v>96</v>
      </c>
      <c r="P233" s="3">
        <v>84.9</v>
      </c>
      <c r="Q233" s="4">
        <v>85.9</v>
      </c>
      <c r="R233" s="4">
        <v>-6.1</v>
      </c>
      <c r="S233" s="5">
        <v>-0.0663</v>
      </c>
      <c r="T233" s="7">
        <v>39917</v>
      </c>
      <c r="U233" s="7">
        <v>3640414</v>
      </c>
      <c r="V233" s="3">
        <v>0</v>
      </c>
    </row>
    <row r="234" spans="2:22">
      <c r="B234" s="2">
        <v>43046</v>
      </c>
      <c r="C234" s="3">
        <v>21.6</v>
      </c>
      <c r="D234" s="3">
        <v>21.85</v>
      </c>
      <c r="E234" s="3">
        <v>21.2</v>
      </c>
      <c r="F234" s="4">
        <v>21.25</v>
      </c>
      <c r="G234" s="4">
        <v>-0.15</v>
      </c>
      <c r="H234" s="5">
        <v>-0.007</v>
      </c>
      <c r="I234" s="7">
        <v>4522</v>
      </c>
      <c r="J234" s="7">
        <v>96964</v>
      </c>
      <c r="K234" s="3">
        <v>16.87</v>
      </c>
      <c r="M234" s="2">
        <v>43047</v>
      </c>
      <c r="N234" s="3">
        <v>85.2</v>
      </c>
      <c r="O234" s="3">
        <v>92</v>
      </c>
      <c r="P234" s="3">
        <v>84.5</v>
      </c>
      <c r="Q234" s="4">
        <v>92</v>
      </c>
      <c r="R234" s="4">
        <v>8.3</v>
      </c>
      <c r="S234" s="5">
        <v>0.0992</v>
      </c>
      <c r="T234" s="7">
        <v>25336</v>
      </c>
      <c r="U234" s="7">
        <v>2260965</v>
      </c>
      <c r="V234" s="3">
        <v>0</v>
      </c>
    </row>
    <row r="235" spans="2:22">
      <c r="B235" s="2">
        <v>43045</v>
      </c>
      <c r="C235" s="3">
        <v>21.4</v>
      </c>
      <c r="D235" s="3">
        <v>21.85</v>
      </c>
      <c r="E235" s="3">
        <v>21.4</v>
      </c>
      <c r="F235" s="4">
        <v>21.4</v>
      </c>
      <c r="G235" s="4">
        <v>0.05</v>
      </c>
      <c r="H235" s="5">
        <v>0.0023</v>
      </c>
      <c r="I235" s="7">
        <v>5271</v>
      </c>
      <c r="J235" s="7">
        <v>113697</v>
      </c>
      <c r="K235" s="3">
        <v>16.98</v>
      </c>
      <c r="M235" s="2">
        <v>43046</v>
      </c>
      <c r="N235" s="3">
        <v>82</v>
      </c>
      <c r="O235" s="3">
        <v>84.2</v>
      </c>
      <c r="P235" s="3">
        <v>80</v>
      </c>
      <c r="Q235" s="4">
        <v>83.7</v>
      </c>
      <c r="R235" s="4">
        <v>4.4</v>
      </c>
      <c r="S235" s="5">
        <v>0.0555</v>
      </c>
      <c r="T235" s="7">
        <v>17205</v>
      </c>
      <c r="U235" s="7">
        <v>1413144</v>
      </c>
      <c r="V235" s="3">
        <v>0</v>
      </c>
    </row>
    <row r="236" spans="2:22">
      <c r="B236" s="2">
        <v>43042</v>
      </c>
      <c r="C236" s="3">
        <v>21.5</v>
      </c>
      <c r="D236" s="3">
        <v>21.9</v>
      </c>
      <c r="E236" s="3">
        <v>21.15</v>
      </c>
      <c r="F236" s="4">
        <v>21.35</v>
      </c>
      <c r="G236" s="4">
        <v>-0.15</v>
      </c>
      <c r="H236" s="5">
        <v>-0.007</v>
      </c>
      <c r="I236" s="7">
        <v>9005</v>
      </c>
      <c r="J236" s="7">
        <v>194005</v>
      </c>
      <c r="K236" s="3">
        <v>16.94</v>
      </c>
      <c r="M236" s="2">
        <v>43045</v>
      </c>
      <c r="N236" s="3">
        <v>78.2</v>
      </c>
      <c r="O236" s="3">
        <v>79.3</v>
      </c>
      <c r="P236" s="3">
        <v>77.3</v>
      </c>
      <c r="Q236" s="4">
        <v>79.3</v>
      </c>
      <c r="R236" s="4">
        <v>2.3</v>
      </c>
      <c r="S236" s="5">
        <v>0.0299</v>
      </c>
      <c r="T236" s="7">
        <v>2881</v>
      </c>
      <c r="U236" s="7">
        <v>225190</v>
      </c>
      <c r="V236" s="3">
        <v>0</v>
      </c>
    </row>
    <row r="237" spans="2:22">
      <c r="B237" s="2">
        <v>43041</v>
      </c>
      <c r="C237" s="3">
        <v>21.25</v>
      </c>
      <c r="D237" s="3">
        <v>22.15</v>
      </c>
      <c r="E237" s="3">
        <v>21.1</v>
      </c>
      <c r="F237" s="4">
        <v>21.5</v>
      </c>
      <c r="G237" s="4">
        <v>1.35</v>
      </c>
      <c r="H237" s="5">
        <v>0.067</v>
      </c>
      <c r="I237" s="7">
        <v>42011</v>
      </c>
      <c r="J237" s="7">
        <v>914324</v>
      </c>
      <c r="K237" s="3">
        <v>17.06</v>
      </c>
      <c r="M237" s="2">
        <v>43042</v>
      </c>
      <c r="N237" s="3">
        <v>78</v>
      </c>
      <c r="O237" s="3">
        <v>79.4</v>
      </c>
      <c r="P237" s="3">
        <v>76.5</v>
      </c>
      <c r="Q237" s="4">
        <v>77</v>
      </c>
      <c r="R237" s="4">
        <v>0.5</v>
      </c>
      <c r="S237" s="5">
        <v>0.0065</v>
      </c>
      <c r="T237" s="7">
        <v>5861</v>
      </c>
      <c r="U237" s="7">
        <v>456850</v>
      </c>
      <c r="V237" s="3">
        <v>0</v>
      </c>
    </row>
    <row r="238" spans="2:22">
      <c r="B238" s="2">
        <v>43040</v>
      </c>
      <c r="C238" s="3">
        <v>19.5</v>
      </c>
      <c r="D238" s="3">
        <v>20.15</v>
      </c>
      <c r="E238" s="3">
        <v>19.4</v>
      </c>
      <c r="F238" s="4">
        <v>20.15</v>
      </c>
      <c r="G238" s="4">
        <v>1.05</v>
      </c>
      <c r="H238" s="5">
        <v>0.055</v>
      </c>
      <c r="I238" s="7">
        <v>9311</v>
      </c>
      <c r="J238" s="7">
        <v>184028</v>
      </c>
      <c r="K238" s="3">
        <v>15.99</v>
      </c>
      <c r="M238" s="2">
        <v>43041</v>
      </c>
      <c r="N238" s="3">
        <v>74.5</v>
      </c>
      <c r="O238" s="3">
        <v>80.9</v>
      </c>
      <c r="P238" s="3">
        <v>74.3</v>
      </c>
      <c r="Q238" s="4">
        <v>76.5</v>
      </c>
      <c r="R238" s="4">
        <v>2.9</v>
      </c>
      <c r="S238" s="5">
        <v>0.0394</v>
      </c>
      <c r="T238" s="7">
        <v>20227</v>
      </c>
      <c r="U238" s="7">
        <v>1593772</v>
      </c>
      <c r="V238" s="3">
        <v>0</v>
      </c>
    </row>
    <row r="239" spans="2:22">
      <c r="B239" s="2">
        <v>43039</v>
      </c>
      <c r="C239" s="3">
        <v>19</v>
      </c>
      <c r="D239" s="3">
        <v>19.2</v>
      </c>
      <c r="E239" s="3">
        <v>18.9</v>
      </c>
      <c r="F239" s="4">
        <v>19.1</v>
      </c>
      <c r="G239" s="4">
        <v>0.1</v>
      </c>
      <c r="H239" s="5">
        <v>0.0053</v>
      </c>
      <c r="I239" s="7">
        <v>1090</v>
      </c>
      <c r="J239" s="7">
        <v>20806</v>
      </c>
      <c r="K239" s="3">
        <v>15.16</v>
      </c>
      <c r="M239" s="2">
        <v>43040</v>
      </c>
      <c r="N239" s="3">
        <v>73.6</v>
      </c>
      <c r="O239" s="3">
        <v>75.2</v>
      </c>
      <c r="P239" s="3">
        <v>72.4</v>
      </c>
      <c r="Q239" s="4">
        <v>73.6</v>
      </c>
      <c r="R239" s="4">
        <v>-0.2</v>
      </c>
      <c r="S239" s="5">
        <v>-0.0027</v>
      </c>
      <c r="T239" s="7">
        <v>2935</v>
      </c>
      <c r="U239" s="7">
        <v>217336</v>
      </c>
      <c r="V239" s="3">
        <v>0</v>
      </c>
    </row>
    <row r="240" spans="2:22">
      <c r="B240" s="2">
        <v>43038</v>
      </c>
      <c r="C240" s="3">
        <v>19</v>
      </c>
      <c r="D240" s="3">
        <v>19.25</v>
      </c>
      <c r="E240" s="3">
        <v>18.8</v>
      </c>
      <c r="F240" s="3">
        <v>19</v>
      </c>
      <c r="G240" s="3">
        <v>0</v>
      </c>
      <c r="H240" s="6">
        <v>0</v>
      </c>
      <c r="I240" s="7">
        <v>1275</v>
      </c>
      <c r="J240" s="7">
        <v>24135</v>
      </c>
      <c r="K240" s="3">
        <v>15.08</v>
      </c>
      <c r="M240" s="2">
        <v>43039</v>
      </c>
      <c r="N240" s="3">
        <v>73</v>
      </c>
      <c r="O240" s="3">
        <v>73.8</v>
      </c>
      <c r="P240" s="3">
        <v>70.8</v>
      </c>
      <c r="Q240" s="4">
        <v>73.8</v>
      </c>
      <c r="R240" s="4">
        <v>-0.7</v>
      </c>
      <c r="S240" s="5">
        <v>-0.0094</v>
      </c>
      <c r="T240" s="7">
        <v>5129</v>
      </c>
      <c r="U240" s="7">
        <v>371093</v>
      </c>
      <c r="V240" s="3">
        <v>0</v>
      </c>
    </row>
    <row r="241" spans="2:22">
      <c r="B241" s="2">
        <v>43035</v>
      </c>
      <c r="C241" s="3">
        <v>19.5</v>
      </c>
      <c r="D241" s="3">
        <v>19.6</v>
      </c>
      <c r="E241" s="3">
        <v>19</v>
      </c>
      <c r="F241" s="4">
        <v>19</v>
      </c>
      <c r="G241" s="4">
        <v>-0.5</v>
      </c>
      <c r="H241" s="5">
        <v>-0.0256</v>
      </c>
      <c r="I241" s="7">
        <v>3620</v>
      </c>
      <c r="J241" s="7">
        <v>69412</v>
      </c>
      <c r="K241" s="3">
        <v>15.08</v>
      </c>
      <c r="M241" s="2">
        <v>43038</v>
      </c>
      <c r="N241" s="3">
        <v>75.2</v>
      </c>
      <c r="O241" s="3">
        <v>75.2</v>
      </c>
      <c r="P241" s="3">
        <v>73</v>
      </c>
      <c r="Q241" s="4">
        <v>74.5</v>
      </c>
      <c r="R241" s="4">
        <v>0.9</v>
      </c>
      <c r="S241" s="5">
        <v>0.0122</v>
      </c>
      <c r="T241" s="7">
        <v>2380</v>
      </c>
      <c r="U241" s="7">
        <v>176359</v>
      </c>
      <c r="V241" s="3">
        <v>0</v>
      </c>
    </row>
    <row r="242" spans="2:22">
      <c r="B242" s="2">
        <v>43034</v>
      </c>
      <c r="C242" s="3">
        <v>19.4</v>
      </c>
      <c r="D242" s="3">
        <v>19.5</v>
      </c>
      <c r="E242" s="3">
        <v>19.15</v>
      </c>
      <c r="F242" s="4">
        <v>19.5</v>
      </c>
      <c r="G242" s="4">
        <v>0.2</v>
      </c>
      <c r="H242" s="5">
        <v>0.0104</v>
      </c>
      <c r="I242" s="7">
        <v>3519</v>
      </c>
      <c r="J242" s="7">
        <v>67923</v>
      </c>
      <c r="K242" s="3">
        <v>15.48</v>
      </c>
      <c r="M242" s="2">
        <v>43035</v>
      </c>
      <c r="N242" s="3">
        <v>75.6</v>
      </c>
      <c r="O242" s="3">
        <v>75.9</v>
      </c>
      <c r="P242" s="3">
        <v>73.5</v>
      </c>
      <c r="Q242" s="4">
        <v>73.6</v>
      </c>
      <c r="R242" s="4">
        <v>-1.2</v>
      </c>
      <c r="S242" s="5">
        <v>-0.016</v>
      </c>
      <c r="T242" s="7">
        <v>3107</v>
      </c>
      <c r="U242" s="7">
        <v>231657</v>
      </c>
      <c r="V242" s="3">
        <v>0</v>
      </c>
    </row>
    <row r="243" spans="2:22">
      <c r="B243" s="2">
        <v>43033</v>
      </c>
      <c r="C243" s="3">
        <v>19.95</v>
      </c>
      <c r="D243" s="3">
        <v>19.95</v>
      </c>
      <c r="E243" s="3">
        <v>19.2</v>
      </c>
      <c r="F243" s="4">
        <v>19.3</v>
      </c>
      <c r="G243" s="4">
        <v>-0.4</v>
      </c>
      <c r="H243" s="5">
        <v>-0.0203</v>
      </c>
      <c r="I243" s="7">
        <v>3035</v>
      </c>
      <c r="J243" s="7">
        <v>58844</v>
      </c>
      <c r="K243" s="3">
        <v>15.32</v>
      </c>
      <c r="M243" s="2">
        <v>43034</v>
      </c>
      <c r="N243" s="3">
        <v>75</v>
      </c>
      <c r="O243" s="3">
        <v>77.4</v>
      </c>
      <c r="P243" s="3">
        <v>74.3</v>
      </c>
      <c r="Q243" s="4">
        <v>74.8</v>
      </c>
      <c r="R243" s="4">
        <v>1.7</v>
      </c>
      <c r="S243" s="5">
        <v>0.0233</v>
      </c>
      <c r="T243" s="7">
        <v>6211</v>
      </c>
      <c r="U243" s="7">
        <v>468395</v>
      </c>
      <c r="V243" s="3">
        <v>0</v>
      </c>
    </row>
    <row r="244" spans="2:22">
      <c r="B244" s="2">
        <v>43032</v>
      </c>
      <c r="C244" s="3">
        <v>19.9</v>
      </c>
      <c r="D244" s="3">
        <v>19.9</v>
      </c>
      <c r="E244" s="3">
        <v>19.3</v>
      </c>
      <c r="F244" s="4">
        <v>19.7</v>
      </c>
      <c r="G244" s="4">
        <v>-0.3</v>
      </c>
      <c r="H244" s="5">
        <v>-0.015</v>
      </c>
      <c r="I244" s="7">
        <v>3304</v>
      </c>
      <c r="J244" s="7">
        <v>64402</v>
      </c>
      <c r="K244" s="3">
        <v>15.63</v>
      </c>
      <c r="M244" s="2">
        <v>43033</v>
      </c>
      <c r="N244" s="3">
        <v>75</v>
      </c>
      <c r="O244" s="3">
        <v>76.3</v>
      </c>
      <c r="P244" s="3">
        <v>73.1</v>
      </c>
      <c r="Q244" s="4">
        <v>73.1</v>
      </c>
      <c r="R244" s="4">
        <v>-2</v>
      </c>
      <c r="S244" s="5">
        <v>-0.0266</v>
      </c>
      <c r="T244" s="7">
        <v>4555</v>
      </c>
      <c r="U244" s="7">
        <v>339831</v>
      </c>
      <c r="V244" s="3">
        <v>0</v>
      </c>
    </row>
    <row r="245" spans="2:22">
      <c r="B245" s="2">
        <v>43031</v>
      </c>
      <c r="C245" s="3">
        <v>20.65</v>
      </c>
      <c r="D245" s="3">
        <v>20.9</v>
      </c>
      <c r="E245" s="3">
        <v>19.8</v>
      </c>
      <c r="F245" s="4">
        <v>20</v>
      </c>
      <c r="G245" s="4">
        <v>-0.45</v>
      </c>
      <c r="H245" s="5">
        <v>-0.022</v>
      </c>
      <c r="I245" s="7">
        <v>6734</v>
      </c>
      <c r="J245" s="7">
        <v>135992</v>
      </c>
      <c r="K245" s="3">
        <v>15.87</v>
      </c>
      <c r="M245" s="2">
        <v>43032</v>
      </c>
      <c r="N245" s="3">
        <v>72.3</v>
      </c>
      <c r="O245" s="3">
        <v>77.4</v>
      </c>
      <c r="P245" s="3">
        <v>72.3</v>
      </c>
      <c r="Q245" s="4">
        <v>75.1</v>
      </c>
      <c r="R245" s="4">
        <v>3.4</v>
      </c>
      <c r="S245" s="5">
        <v>0.0474</v>
      </c>
      <c r="T245" s="7">
        <v>8916</v>
      </c>
      <c r="U245" s="7">
        <v>670659</v>
      </c>
      <c r="V245" s="3">
        <v>0</v>
      </c>
    </row>
    <row r="246" spans="2:22">
      <c r="B246" s="2">
        <v>43028</v>
      </c>
      <c r="C246" s="3">
        <v>19.2</v>
      </c>
      <c r="D246" s="3">
        <v>20.45</v>
      </c>
      <c r="E246" s="3">
        <v>19.2</v>
      </c>
      <c r="F246" s="4">
        <v>20.45</v>
      </c>
      <c r="G246" s="4">
        <v>1.35</v>
      </c>
      <c r="H246" s="5">
        <v>0.0707</v>
      </c>
      <c r="I246" s="7">
        <v>11816</v>
      </c>
      <c r="J246" s="7">
        <v>233333</v>
      </c>
      <c r="K246" s="3">
        <v>16.23</v>
      </c>
      <c r="M246" s="2">
        <v>43031</v>
      </c>
      <c r="N246" s="3">
        <v>71.5</v>
      </c>
      <c r="O246" s="3">
        <v>72.8</v>
      </c>
      <c r="P246" s="3">
        <v>67.9</v>
      </c>
      <c r="Q246" s="4">
        <v>71.7</v>
      </c>
      <c r="R246" s="4">
        <v>-1.2</v>
      </c>
      <c r="S246" s="5">
        <v>-0.0165</v>
      </c>
      <c r="T246" s="7">
        <v>10107</v>
      </c>
      <c r="U246" s="7">
        <v>710536</v>
      </c>
      <c r="V246" s="3">
        <v>0</v>
      </c>
    </row>
    <row r="247" spans="2:22">
      <c r="B247" s="2">
        <v>43027</v>
      </c>
      <c r="C247" s="3">
        <v>18.45</v>
      </c>
      <c r="D247" s="3">
        <v>19.3</v>
      </c>
      <c r="E247" s="3">
        <v>18.25</v>
      </c>
      <c r="F247" s="4">
        <v>19.1</v>
      </c>
      <c r="G247" s="4">
        <v>0.75</v>
      </c>
      <c r="H247" s="5">
        <v>0.0409</v>
      </c>
      <c r="I247" s="7">
        <v>6538</v>
      </c>
      <c r="J247" s="7">
        <v>123571</v>
      </c>
      <c r="K247" s="3">
        <v>15.16</v>
      </c>
      <c r="M247" s="2">
        <v>43028</v>
      </c>
      <c r="N247" s="3">
        <v>75</v>
      </c>
      <c r="O247" s="3">
        <v>75.2</v>
      </c>
      <c r="P247" s="3">
        <v>72.2</v>
      </c>
      <c r="Q247" s="4">
        <v>72.9</v>
      </c>
      <c r="R247" s="4">
        <v>-3</v>
      </c>
      <c r="S247" s="5">
        <v>-0.0395</v>
      </c>
      <c r="T247" s="7">
        <v>5309</v>
      </c>
      <c r="U247" s="7">
        <v>392084</v>
      </c>
      <c r="V247" s="3">
        <v>0</v>
      </c>
    </row>
    <row r="248" spans="2:22">
      <c r="B248" s="2">
        <v>43026</v>
      </c>
      <c r="C248" s="3">
        <v>18.4</v>
      </c>
      <c r="D248" s="3">
        <v>18.4</v>
      </c>
      <c r="E248" s="3">
        <v>18.2</v>
      </c>
      <c r="F248" s="4">
        <v>18.35</v>
      </c>
      <c r="G248" s="4">
        <v>-0.05</v>
      </c>
      <c r="H248" s="5">
        <v>-0.0027</v>
      </c>
      <c r="I248" s="3">
        <v>810</v>
      </c>
      <c r="J248" s="7">
        <v>14830</v>
      </c>
      <c r="K248" s="3">
        <v>14.56</v>
      </c>
      <c r="M248" s="2">
        <v>43027</v>
      </c>
      <c r="N248" s="3">
        <v>75.2</v>
      </c>
      <c r="O248" s="3">
        <v>76.7</v>
      </c>
      <c r="P248" s="3">
        <v>73.4</v>
      </c>
      <c r="Q248" s="4">
        <v>75.9</v>
      </c>
      <c r="R248" s="4">
        <v>-0.3</v>
      </c>
      <c r="S248" s="5">
        <v>-0.0039</v>
      </c>
      <c r="T248" s="7">
        <v>8127</v>
      </c>
      <c r="U248" s="7">
        <v>607984</v>
      </c>
      <c r="V248" s="3">
        <v>0</v>
      </c>
    </row>
    <row r="249" spans="2:22">
      <c r="B249" s="2">
        <v>43025</v>
      </c>
      <c r="C249" s="3">
        <v>18.5</v>
      </c>
      <c r="D249" s="3">
        <v>18.5</v>
      </c>
      <c r="E249" s="3">
        <v>18.25</v>
      </c>
      <c r="F249" s="4">
        <v>18.4</v>
      </c>
      <c r="G249" s="4">
        <v>-0.05</v>
      </c>
      <c r="H249" s="5">
        <v>-0.0027</v>
      </c>
      <c r="I249" s="3">
        <v>773</v>
      </c>
      <c r="J249" s="7">
        <v>14174</v>
      </c>
      <c r="K249" s="3">
        <v>14.6</v>
      </c>
      <c r="M249" s="2">
        <v>43026</v>
      </c>
      <c r="N249" s="3">
        <v>79.7</v>
      </c>
      <c r="O249" s="3">
        <v>80.4</v>
      </c>
      <c r="P249" s="3">
        <v>75.7</v>
      </c>
      <c r="Q249" s="4">
        <v>76.2</v>
      </c>
      <c r="R249" s="4">
        <v>-3.6</v>
      </c>
      <c r="S249" s="5">
        <v>-0.0451</v>
      </c>
      <c r="T249" s="7">
        <v>7956</v>
      </c>
      <c r="U249" s="7">
        <v>615828</v>
      </c>
      <c r="V249" s="3">
        <v>0</v>
      </c>
    </row>
    <row r="250" spans="2:22">
      <c r="B250" s="2">
        <v>43024</v>
      </c>
      <c r="C250" s="3">
        <v>18.15</v>
      </c>
      <c r="D250" s="3">
        <v>18.5</v>
      </c>
      <c r="E250" s="3">
        <v>18.15</v>
      </c>
      <c r="F250" s="4">
        <v>18.45</v>
      </c>
      <c r="G250" s="4">
        <v>0.25</v>
      </c>
      <c r="H250" s="5">
        <v>0.0137</v>
      </c>
      <c r="I250" s="7">
        <v>1520</v>
      </c>
      <c r="J250" s="7">
        <v>27957</v>
      </c>
      <c r="K250" s="3">
        <v>14.64</v>
      </c>
      <c r="M250" s="2">
        <v>43025</v>
      </c>
      <c r="N250" s="3">
        <v>80.7</v>
      </c>
      <c r="O250" s="3">
        <v>81.1</v>
      </c>
      <c r="P250" s="3">
        <v>79.5</v>
      </c>
      <c r="Q250" s="4">
        <v>79.8</v>
      </c>
      <c r="R250" s="4">
        <v>-1.5</v>
      </c>
      <c r="S250" s="5">
        <v>-0.0185</v>
      </c>
      <c r="T250" s="7">
        <v>3075</v>
      </c>
      <c r="U250" s="7">
        <v>246216</v>
      </c>
      <c r="V250" s="3">
        <v>0</v>
      </c>
    </row>
    <row r="251" spans="2:22">
      <c r="B251" s="2">
        <v>43021</v>
      </c>
      <c r="C251" s="3">
        <v>18.1</v>
      </c>
      <c r="D251" s="3">
        <v>18.3</v>
      </c>
      <c r="E251" s="3">
        <v>18.05</v>
      </c>
      <c r="F251" s="4">
        <v>18.2</v>
      </c>
      <c r="G251" s="4">
        <v>0.1</v>
      </c>
      <c r="H251" s="5">
        <v>0.0055</v>
      </c>
      <c r="I251" s="3">
        <v>674</v>
      </c>
      <c r="J251" s="7">
        <v>12264</v>
      </c>
      <c r="K251" s="3">
        <v>14.44</v>
      </c>
      <c r="M251" s="2">
        <v>43024</v>
      </c>
      <c r="N251" s="3">
        <v>81.9</v>
      </c>
      <c r="O251" s="3">
        <v>82.4</v>
      </c>
      <c r="P251" s="3">
        <v>80.6</v>
      </c>
      <c r="Q251" s="4">
        <v>81.3</v>
      </c>
      <c r="R251" s="4">
        <v>0.2</v>
      </c>
      <c r="S251" s="5">
        <v>0.0025</v>
      </c>
      <c r="T251" s="7">
        <v>3102</v>
      </c>
      <c r="U251" s="7">
        <v>252637</v>
      </c>
      <c r="V251" s="3">
        <v>0</v>
      </c>
    </row>
    <row r="252" spans="2:22">
      <c r="B252" s="2">
        <v>43020</v>
      </c>
      <c r="C252" s="3">
        <v>18.2</v>
      </c>
      <c r="D252" s="3">
        <v>18.25</v>
      </c>
      <c r="E252" s="3">
        <v>18.05</v>
      </c>
      <c r="F252" s="4">
        <v>18.1</v>
      </c>
      <c r="G252" s="4">
        <v>-0.1</v>
      </c>
      <c r="H252" s="5">
        <v>-0.0055</v>
      </c>
      <c r="I252" s="3">
        <v>819</v>
      </c>
      <c r="J252" s="7">
        <v>14823</v>
      </c>
      <c r="K252" s="3">
        <v>14.37</v>
      </c>
      <c r="M252" s="2">
        <v>43021</v>
      </c>
      <c r="N252" s="3">
        <v>83.4</v>
      </c>
      <c r="O252" s="3">
        <v>83.9</v>
      </c>
      <c r="P252" s="3">
        <v>81</v>
      </c>
      <c r="Q252" s="4">
        <v>81.1</v>
      </c>
      <c r="R252" s="4">
        <v>-1.2</v>
      </c>
      <c r="S252" s="5">
        <v>-0.0146</v>
      </c>
      <c r="T252" s="7">
        <v>7391</v>
      </c>
      <c r="U252" s="7">
        <v>608878</v>
      </c>
      <c r="V252" s="3">
        <v>0</v>
      </c>
    </row>
    <row r="253" spans="2:22">
      <c r="B253" s="2">
        <v>43019</v>
      </c>
      <c r="C253" s="3">
        <v>18.25</v>
      </c>
      <c r="D253" s="3">
        <v>18.25</v>
      </c>
      <c r="E253" s="3">
        <v>17.9</v>
      </c>
      <c r="F253" s="4">
        <v>18.2</v>
      </c>
      <c r="G253" s="4">
        <v>0.35</v>
      </c>
      <c r="H253" s="5">
        <v>0.0196</v>
      </c>
      <c r="I253" s="3">
        <v>837</v>
      </c>
      <c r="J253" s="7">
        <v>15102</v>
      </c>
      <c r="K253" s="3">
        <v>14.44</v>
      </c>
      <c r="M253" s="2">
        <v>43020</v>
      </c>
      <c r="N253" s="3">
        <v>78.7</v>
      </c>
      <c r="O253" s="3">
        <v>82.3</v>
      </c>
      <c r="P253" s="3">
        <v>78.5</v>
      </c>
      <c r="Q253" s="4">
        <v>82.3</v>
      </c>
      <c r="R253" s="4">
        <v>3.3</v>
      </c>
      <c r="S253" s="5">
        <v>0.0418</v>
      </c>
      <c r="T253" s="7">
        <v>7295</v>
      </c>
      <c r="U253" s="7">
        <v>586364</v>
      </c>
      <c r="V253" s="3">
        <v>0</v>
      </c>
    </row>
    <row r="254" spans="2:22">
      <c r="B254" s="2">
        <v>43014</v>
      </c>
      <c r="C254" s="3">
        <v>18.05</v>
      </c>
      <c r="D254" s="3">
        <v>18.05</v>
      </c>
      <c r="E254" s="3">
        <v>17.8</v>
      </c>
      <c r="F254" s="4">
        <v>17.85</v>
      </c>
      <c r="G254" s="4">
        <v>-0.05</v>
      </c>
      <c r="H254" s="5">
        <v>-0.0028</v>
      </c>
      <c r="I254" s="3">
        <v>463</v>
      </c>
      <c r="J254" s="7">
        <v>8295</v>
      </c>
      <c r="K254" s="3">
        <v>14.17</v>
      </c>
      <c r="M254" s="2">
        <v>43019</v>
      </c>
      <c r="N254" s="3">
        <v>83</v>
      </c>
      <c r="O254" s="3">
        <v>84</v>
      </c>
      <c r="P254" s="3">
        <v>78.7</v>
      </c>
      <c r="Q254" s="4">
        <v>79</v>
      </c>
      <c r="R254" s="4">
        <v>-3.3</v>
      </c>
      <c r="S254" s="5">
        <v>-0.0401</v>
      </c>
      <c r="T254" s="7">
        <v>8848</v>
      </c>
      <c r="U254" s="7">
        <v>714199</v>
      </c>
      <c r="V254" s="3">
        <v>0</v>
      </c>
    </row>
    <row r="255" spans="2:22">
      <c r="B255" s="2">
        <v>43013</v>
      </c>
      <c r="C255" s="3">
        <v>17.65</v>
      </c>
      <c r="D255" s="3">
        <v>18</v>
      </c>
      <c r="E255" s="3">
        <v>17.65</v>
      </c>
      <c r="F255" s="4">
        <v>17.9</v>
      </c>
      <c r="G255" s="4">
        <v>0.25</v>
      </c>
      <c r="H255" s="5">
        <v>0.0142</v>
      </c>
      <c r="I255" s="3">
        <v>554</v>
      </c>
      <c r="J255" s="7">
        <v>9918</v>
      </c>
      <c r="K255" s="3">
        <v>14.21</v>
      </c>
      <c r="M255" s="2">
        <v>43014</v>
      </c>
      <c r="N255" s="3">
        <v>82.5</v>
      </c>
      <c r="O255" s="3">
        <v>84.6</v>
      </c>
      <c r="P255" s="3">
        <v>80.7</v>
      </c>
      <c r="Q255" s="4">
        <v>82.3</v>
      </c>
      <c r="R255" s="4">
        <v>0.8</v>
      </c>
      <c r="S255" s="5">
        <v>0.0098</v>
      </c>
      <c r="T255" s="7">
        <v>9372</v>
      </c>
      <c r="U255" s="7">
        <v>778669</v>
      </c>
      <c r="V255" s="3">
        <v>0</v>
      </c>
    </row>
    <row r="256" spans="2:22">
      <c r="B256" s="2">
        <v>43011</v>
      </c>
      <c r="C256" s="3">
        <v>17.8</v>
      </c>
      <c r="D256" s="3">
        <v>17.9</v>
      </c>
      <c r="E256" s="3">
        <v>17.65</v>
      </c>
      <c r="F256" s="4">
        <v>17.65</v>
      </c>
      <c r="G256" s="4">
        <v>-0.15</v>
      </c>
      <c r="H256" s="5">
        <v>-0.0084</v>
      </c>
      <c r="I256" s="3">
        <v>419</v>
      </c>
      <c r="J256" s="7">
        <v>7421</v>
      </c>
      <c r="K256" s="3">
        <v>14.01</v>
      </c>
      <c r="M256" s="2">
        <v>43013</v>
      </c>
      <c r="N256" s="3">
        <v>79</v>
      </c>
      <c r="O256" s="3">
        <v>82.9</v>
      </c>
      <c r="P256" s="3">
        <v>77</v>
      </c>
      <c r="Q256" s="4">
        <v>81.5</v>
      </c>
      <c r="R256" s="4">
        <v>-0.9</v>
      </c>
      <c r="S256" s="5">
        <v>-0.0109</v>
      </c>
      <c r="T256" s="7">
        <v>8350</v>
      </c>
      <c r="U256" s="7">
        <v>670029</v>
      </c>
      <c r="V256" s="3">
        <v>0</v>
      </c>
    </row>
    <row r="257" spans="2:22">
      <c r="B257" s="2">
        <v>43010</v>
      </c>
      <c r="C257" s="3">
        <v>17.75</v>
      </c>
      <c r="D257" s="3">
        <v>17.85</v>
      </c>
      <c r="E257" s="3">
        <v>17.7</v>
      </c>
      <c r="F257" s="4">
        <v>17.8</v>
      </c>
      <c r="G257" s="4">
        <v>0.2</v>
      </c>
      <c r="H257" s="5">
        <v>0.0114</v>
      </c>
      <c r="I257" s="3">
        <v>558</v>
      </c>
      <c r="J257" s="7">
        <v>9927</v>
      </c>
      <c r="K257" s="3">
        <v>14.13</v>
      </c>
      <c r="M257" s="2">
        <v>43011</v>
      </c>
      <c r="N257" s="3">
        <v>83.3</v>
      </c>
      <c r="O257" s="3">
        <v>84.1</v>
      </c>
      <c r="P257" s="3">
        <v>80.2</v>
      </c>
      <c r="Q257" s="4">
        <v>82.4</v>
      </c>
      <c r="R257" s="4">
        <v>-1.3</v>
      </c>
      <c r="S257" s="5">
        <v>-0.0155</v>
      </c>
      <c r="T257" s="7">
        <v>8874</v>
      </c>
      <c r="U257" s="7">
        <v>728850</v>
      </c>
      <c r="V257" s="3">
        <v>0</v>
      </c>
    </row>
    <row r="258" spans="2:22">
      <c r="B258" s="2">
        <v>43008</v>
      </c>
      <c r="C258" s="3">
        <v>17.55</v>
      </c>
      <c r="D258" s="3">
        <v>17.85</v>
      </c>
      <c r="E258" s="3">
        <v>17.55</v>
      </c>
      <c r="F258" s="4">
        <v>17.6</v>
      </c>
      <c r="G258" s="4">
        <v>0.1</v>
      </c>
      <c r="H258" s="5">
        <v>0.0057</v>
      </c>
      <c r="I258" s="3">
        <v>137</v>
      </c>
      <c r="J258" s="7">
        <v>2417</v>
      </c>
      <c r="K258" s="3">
        <v>13.97</v>
      </c>
      <c r="M258" s="2">
        <v>43010</v>
      </c>
      <c r="N258" s="3">
        <v>81</v>
      </c>
      <c r="O258" s="3">
        <v>83.7</v>
      </c>
      <c r="P258" s="3">
        <v>79.3</v>
      </c>
      <c r="Q258" s="4">
        <v>83.7</v>
      </c>
      <c r="R258" s="4">
        <v>4.5</v>
      </c>
      <c r="S258" s="5">
        <v>0.0568</v>
      </c>
      <c r="T258" s="7">
        <v>9708</v>
      </c>
      <c r="U258" s="7">
        <v>792154</v>
      </c>
      <c r="V258" s="3">
        <v>0</v>
      </c>
    </row>
    <row r="259" spans="2:22">
      <c r="B259" s="2">
        <v>43007</v>
      </c>
      <c r="C259" s="3">
        <v>17.55</v>
      </c>
      <c r="D259" s="3">
        <v>17.55</v>
      </c>
      <c r="E259" s="3">
        <v>17.45</v>
      </c>
      <c r="F259" s="4">
        <v>17.5</v>
      </c>
      <c r="G259" s="4">
        <v>-0.05</v>
      </c>
      <c r="H259" s="5">
        <v>-0.0028</v>
      </c>
      <c r="I259" s="3">
        <v>447</v>
      </c>
      <c r="J259" s="7">
        <v>7815</v>
      </c>
      <c r="K259" s="3">
        <v>13.89</v>
      </c>
      <c r="M259" s="2">
        <v>43008</v>
      </c>
      <c r="N259" s="3">
        <v>77.6</v>
      </c>
      <c r="O259" s="3">
        <v>80.2</v>
      </c>
      <c r="P259" s="3">
        <v>77.5</v>
      </c>
      <c r="Q259" s="4">
        <v>79.2</v>
      </c>
      <c r="R259" s="4">
        <v>2.3</v>
      </c>
      <c r="S259" s="5">
        <v>0.0299</v>
      </c>
      <c r="T259" s="7">
        <v>6054</v>
      </c>
      <c r="U259" s="7">
        <v>479161</v>
      </c>
      <c r="V259" s="3">
        <v>0</v>
      </c>
    </row>
    <row r="260" spans="2:22">
      <c r="B260" s="2">
        <v>43006</v>
      </c>
      <c r="C260" s="3">
        <v>17.65</v>
      </c>
      <c r="D260" s="3">
        <v>17.65</v>
      </c>
      <c r="E260" s="3">
        <v>17.55</v>
      </c>
      <c r="F260" s="4">
        <v>17.55</v>
      </c>
      <c r="G260" s="4">
        <v>-0.1</v>
      </c>
      <c r="H260" s="5">
        <v>-0.0057</v>
      </c>
      <c r="I260" s="3">
        <v>514</v>
      </c>
      <c r="J260" s="7">
        <v>9032</v>
      </c>
      <c r="K260" s="3">
        <v>13.93</v>
      </c>
      <c r="M260" s="2">
        <v>43007</v>
      </c>
      <c r="N260" s="3">
        <v>79.6</v>
      </c>
      <c r="O260" s="3">
        <v>79.6</v>
      </c>
      <c r="P260" s="3">
        <v>72.6</v>
      </c>
      <c r="Q260" s="4">
        <v>76.9</v>
      </c>
      <c r="R260" s="4">
        <v>-3.1</v>
      </c>
      <c r="S260" s="5">
        <v>-0.0387</v>
      </c>
      <c r="T260" s="7">
        <v>9445</v>
      </c>
      <c r="U260" s="7">
        <v>719996</v>
      </c>
      <c r="V260" s="3">
        <v>0</v>
      </c>
    </row>
    <row r="261" spans="2:22">
      <c r="B261" s="2">
        <v>43005</v>
      </c>
      <c r="C261" s="3">
        <v>17.4</v>
      </c>
      <c r="D261" s="3">
        <v>17.75</v>
      </c>
      <c r="E261" s="3">
        <v>17.4</v>
      </c>
      <c r="F261" s="4">
        <v>17.65</v>
      </c>
      <c r="G261" s="4">
        <v>0.15</v>
      </c>
      <c r="H261" s="5">
        <v>0.0086</v>
      </c>
      <c r="I261" s="3">
        <v>446</v>
      </c>
      <c r="J261" s="7">
        <v>7858</v>
      </c>
      <c r="K261" s="3">
        <v>14.01</v>
      </c>
      <c r="M261" s="2">
        <v>43006</v>
      </c>
      <c r="N261" s="3">
        <v>79.1</v>
      </c>
      <c r="O261" s="3">
        <v>82</v>
      </c>
      <c r="P261" s="3">
        <v>78</v>
      </c>
      <c r="Q261" s="4">
        <v>80</v>
      </c>
      <c r="R261" s="4">
        <v>3.7</v>
      </c>
      <c r="S261" s="5">
        <v>0.0485</v>
      </c>
      <c r="T261" s="7">
        <v>14094</v>
      </c>
      <c r="U261" s="7">
        <v>1126935</v>
      </c>
      <c r="V261" s="3">
        <v>0</v>
      </c>
    </row>
    <row r="262" spans="2:22">
      <c r="B262" s="2">
        <v>43004</v>
      </c>
      <c r="C262" s="3">
        <v>17.45</v>
      </c>
      <c r="D262" s="3">
        <v>17.6</v>
      </c>
      <c r="E262" s="3">
        <v>17.4</v>
      </c>
      <c r="F262" s="4">
        <v>17.5</v>
      </c>
      <c r="G262" s="4">
        <v>-0.05</v>
      </c>
      <c r="H262" s="5">
        <v>-0.0028</v>
      </c>
      <c r="I262" s="3">
        <v>829</v>
      </c>
      <c r="J262" s="7">
        <v>14498</v>
      </c>
      <c r="K262" s="3">
        <v>13.89</v>
      </c>
      <c r="M262" s="2">
        <v>43005</v>
      </c>
      <c r="N262" s="3">
        <v>75.5</v>
      </c>
      <c r="O262" s="3">
        <v>76.3</v>
      </c>
      <c r="P262" s="3">
        <v>75.5</v>
      </c>
      <c r="Q262" s="4">
        <v>76.3</v>
      </c>
      <c r="R262" s="4">
        <v>6.9</v>
      </c>
      <c r="S262" s="5">
        <v>0.0994</v>
      </c>
      <c r="T262" s="7">
        <v>3023</v>
      </c>
      <c r="U262" s="7">
        <v>229723</v>
      </c>
      <c r="V262" s="3">
        <v>0</v>
      </c>
    </row>
    <row r="263" spans="2:22">
      <c r="B263" s="2">
        <v>43003</v>
      </c>
      <c r="C263" s="3">
        <v>17.85</v>
      </c>
      <c r="D263" s="3">
        <v>17.9</v>
      </c>
      <c r="E263" s="3">
        <v>17.5</v>
      </c>
      <c r="F263" s="4">
        <v>17.55</v>
      </c>
      <c r="G263" s="4">
        <v>-0.35</v>
      </c>
      <c r="H263" s="5">
        <v>-0.0196</v>
      </c>
      <c r="I263" s="7">
        <v>1755</v>
      </c>
      <c r="J263" s="7">
        <v>30861</v>
      </c>
      <c r="K263" s="3">
        <v>13.93</v>
      </c>
      <c r="M263" s="2">
        <v>43004</v>
      </c>
      <c r="N263" s="3">
        <v>71</v>
      </c>
      <c r="O263" s="3">
        <v>74.3</v>
      </c>
      <c r="P263" s="3">
        <v>68.7</v>
      </c>
      <c r="Q263" s="4">
        <v>69.4</v>
      </c>
      <c r="R263" s="4">
        <v>-2.7</v>
      </c>
      <c r="S263" s="5">
        <v>-0.0374</v>
      </c>
      <c r="T263" s="7">
        <v>11480</v>
      </c>
      <c r="U263" s="7">
        <v>820887</v>
      </c>
      <c r="V263" s="3">
        <v>0</v>
      </c>
    </row>
    <row r="264" spans="2:22">
      <c r="B264" s="2">
        <v>43000</v>
      </c>
      <c r="C264" s="3">
        <v>18.1</v>
      </c>
      <c r="D264" s="3">
        <v>18.15</v>
      </c>
      <c r="E264" s="3">
        <v>17.9</v>
      </c>
      <c r="F264" s="4">
        <v>17.9</v>
      </c>
      <c r="G264" s="4">
        <v>-0.35</v>
      </c>
      <c r="H264" s="5">
        <v>-0.0192</v>
      </c>
      <c r="I264" s="7">
        <v>1338</v>
      </c>
      <c r="J264" s="7">
        <v>24106</v>
      </c>
      <c r="K264" s="3">
        <v>14.21</v>
      </c>
      <c r="M264" s="2">
        <v>43003</v>
      </c>
      <c r="N264" s="3">
        <v>79.2</v>
      </c>
      <c r="O264" s="3">
        <v>79.4</v>
      </c>
      <c r="P264" s="3">
        <v>72.1</v>
      </c>
      <c r="Q264" s="4">
        <v>72.1</v>
      </c>
      <c r="R264" s="4">
        <v>-8</v>
      </c>
      <c r="S264" s="5">
        <v>-0.0999</v>
      </c>
      <c r="T264" s="7">
        <v>10256</v>
      </c>
      <c r="U264" s="7">
        <v>760746</v>
      </c>
      <c r="V264" s="3">
        <v>0</v>
      </c>
    </row>
    <row r="265" spans="2:22">
      <c r="B265" s="2">
        <v>42999</v>
      </c>
      <c r="C265" s="3">
        <v>18.2</v>
      </c>
      <c r="D265" s="3">
        <v>18.35</v>
      </c>
      <c r="E265" s="3">
        <v>18.15</v>
      </c>
      <c r="F265" s="4">
        <v>18.25</v>
      </c>
      <c r="G265" s="4">
        <v>0.05</v>
      </c>
      <c r="H265" s="5">
        <v>0.0027</v>
      </c>
      <c r="I265" s="3">
        <v>371</v>
      </c>
      <c r="J265" s="7">
        <v>6771</v>
      </c>
      <c r="K265" s="3">
        <v>14.48</v>
      </c>
      <c r="M265" s="2">
        <v>43000</v>
      </c>
      <c r="N265" s="3">
        <v>82.8</v>
      </c>
      <c r="O265" s="3">
        <v>83.9</v>
      </c>
      <c r="P265" s="3">
        <v>79</v>
      </c>
      <c r="Q265" s="4">
        <v>80.1</v>
      </c>
      <c r="R265" s="4">
        <v>-2.8</v>
      </c>
      <c r="S265" s="5">
        <v>-0.0338</v>
      </c>
      <c r="T265" s="7">
        <v>8670</v>
      </c>
      <c r="U265" s="7">
        <v>704718</v>
      </c>
      <c r="V265" s="3">
        <v>0</v>
      </c>
    </row>
    <row r="266" spans="2:22">
      <c r="B266" s="2">
        <v>42998</v>
      </c>
      <c r="C266" s="3">
        <v>18.2</v>
      </c>
      <c r="D266" s="3">
        <v>18.35</v>
      </c>
      <c r="E266" s="3">
        <v>18.1</v>
      </c>
      <c r="F266" s="4">
        <v>18.2</v>
      </c>
      <c r="G266" s="4">
        <v>-0.05</v>
      </c>
      <c r="H266" s="5">
        <v>-0.0027</v>
      </c>
      <c r="I266" s="3">
        <v>728</v>
      </c>
      <c r="J266" s="7">
        <v>13257</v>
      </c>
      <c r="K266" s="3">
        <v>14.44</v>
      </c>
      <c r="M266" s="2">
        <v>42999</v>
      </c>
      <c r="N266" s="3">
        <v>80.2</v>
      </c>
      <c r="O266" s="3">
        <v>83.5</v>
      </c>
      <c r="P266" s="3">
        <v>75.7</v>
      </c>
      <c r="Q266" s="4">
        <v>82.9</v>
      </c>
      <c r="R266" s="4">
        <v>6.9</v>
      </c>
      <c r="S266" s="5">
        <v>0.0908</v>
      </c>
      <c r="T266" s="7">
        <v>19466</v>
      </c>
      <c r="U266" s="7">
        <v>1560260</v>
      </c>
      <c r="V266" s="3">
        <v>0</v>
      </c>
    </row>
    <row r="267" spans="2:22">
      <c r="B267" s="2">
        <v>42997</v>
      </c>
      <c r="C267" s="3">
        <v>18.55</v>
      </c>
      <c r="D267" s="3">
        <v>18.55</v>
      </c>
      <c r="E267" s="3">
        <v>18.15</v>
      </c>
      <c r="F267" s="4">
        <v>18.25</v>
      </c>
      <c r="G267" s="4">
        <v>-0.3</v>
      </c>
      <c r="H267" s="5">
        <v>-0.0162</v>
      </c>
      <c r="I267" s="7">
        <v>1835</v>
      </c>
      <c r="J267" s="7">
        <v>33524</v>
      </c>
      <c r="K267" s="3">
        <v>14.48</v>
      </c>
      <c r="M267" s="2">
        <v>42998</v>
      </c>
      <c r="N267" s="3">
        <v>76.2</v>
      </c>
      <c r="O267" s="3">
        <v>78.1</v>
      </c>
      <c r="P267" s="3">
        <v>75</v>
      </c>
      <c r="Q267" s="4">
        <v>76</v>
      </c>
      <c r="R267" s="4">
        <v>1.2</v>
      </c>
      <c r="S267" s="5">
        <v>0.016</v>
      </c>
      <c r="T267" s="7">
        <v>1967</v>
      </c>
      <c r="U267" s="7">
        <v>150271</v>
      </c>
      <c r="V267" s="3">
        <v>0</v>
      </c>
    </row>
    <row r="268" spans="2:22">
      <c r="B268" s="2">
        <v>42996</v>
      </c>
      <c r="C268" s="3">
        <v>18.4</v>
      </c>
      <c r="D268" s="3">
        <v>18.6</v>
      </c>
      <c r="E268" s="3">
        <v>18.35</v>
      </c>
      <c r="F268" s="3">
        <v>18.55</v>
      </c>
      <c r="G268" s="3">
        <v>0</v>
      </c>
      <c r="H268" s="6">
        <v>0</v>
      </c>
      <c r="I268" s="3">
        <v>770</v>
      </c>
      <c r="J268" s="7">
        <v>14227</v>
      </c>
      <c r="K268" s="3">
        <v>14.72</v>
      </c>
      <c r="M268" s="2">
        <v>42997</v>
      </c>
      <c r="N268" s="3">
        <v>75</v>
      </c>
      <c r="O268" s="3">
        <v>75</v>
      </c>
      <c r="P268" s="3">
        <v>72.6</v>
      </c>
      <c r="Q268" s="4">
        <v>74.8</v>
      </c>
      <c r="R268" s="4">
        <v>0.8</v>
      </c>
      <c r="S268" s="5">
        <v>0.0108</v>
      </c>
      <c r="T268" s="7">
        <v>2367</v>
      </c>
      <c r="U268" s="7">
        <v>176109</v>
      </c>
      <c r="V268" s="3">
        <v>0</v>
      </c>
    </row>
    <row r="269" spans="2:22">
      <c r="B269" s="2">
        <v>42993</v>
      </c>
      <c r="C269" s="3">
        <v>18.9</v>
      </c>
      <c r="D269" s="3">
        <v>18.9</v>
      </c>
      <c r="E269" s="3">
        <v>18.45</v>
      </c>
      <c r="F269" s="4">
        <v>18.55</v>
      </c>
      <c r="G269" s="4">
        <v>-0.4</v>
      </c>
      <c r="H269" s="5">
        <v>-0.0211</v>
      </c>
      <c r="I269" s="7">
        <v>2877</v>
      </c>
      <c r="J269" s="7">
        <v>53419</v>
      </c>
      <c r="K269" s="3">
        <v>14.72</v>
      </c>
      <c r="M269" s="2">
        <v>42996</v>
      </c>
      <c r="N269" s="3">
        <v>67.3</v>
      </c>
      <c r="O269" s="3">
        <v>74</v>
      </c>
      <c r="P269" s="3">
        <v>67.3</v>
      </c>
      <c r="Q269" s="4">
        <v>74</v>
      </c>
      <c r="R269" s="4">
        <v>6.7</v>
      </c>
      <c r="S269" s="5">
        <v>0.0996</v>
      </c>
      <c r="T269" s="7">
        <v>2285</v>
      </c>
      <c r="U269" s="7">
        <v>160619</v>
      </c>
      <c r="V269" s="3">
        <v>0</v>
      </c>
    </row>
    <row r="270" spans="2:22">
      <c r="B270" s="2">
        <v>42992</v>
      </c>
      <c r="C270" s="3">
        <v>19.05</v>
      </c>
      <c r="D270" s="3">
        <v>19.05</v>
      </c>
      <c r="E270" s="3">
        <v>18.85</v>
      </c>
      <c r="F270" s="4">
        <v>18.95</v>
      </c>
      <c r="G270" s="4">
        <v>-0.1</v>
      </c>
      <c r="H270" s="5">
        <v>-0.0052</v>
      </c>
      <c r="I270" s="7">
        <v>1233</v>
      </c>
      <c r="J270" s="7">
        <v>23356</v>
      </c>
      <c r="K270" s="3">
        <v>15.04</v>
      </c>
      <c r="M270" s="2">
        <v>42993</v>
      </c>
      <c r="N270" s="3">
        <v>67.5</v>
      </c>
      <c r="O270" s="3">
        <v>70</v>
      </c>
      <c r="P270" s="3">
        <v>67.3</v>
      </c>
      <c r="Q270" s="4">
        <v>67.3</v>
      </c>
      <c r="R270" s="4">
        <v>0.7</v>
      </c>
      <c r="S270" s="5">
        <v>0.0105</v>
      </c>
      <c r="T270" s="7">
        <v>2736</v>
      </c>
      <c r="U270" s="7">
        <v>189284</v>
      </c>
      <c r="V270" s="3">
        <v>0</v>
      </c>
    </row>
    <row r="271" spans="2:22">
      <c r="B271" s="2">
        <v>42991</v>
      </c>
      <c r="C271" s="3">
        <v>19.3</v>
      </c>
      <c r="D271" s="3">
        <v>19.3</v>
      </c>
      <c r="E271" s="3">
        <v>19.05</v>
      </c>
      <c r="F271" s="4">
        <v>19.05</v>
      </c>
      <c r="G271" s="4">
        <v>-0.1</v>
      </c>
      <c r="H271" s="5">
        <v>-0.0052</v>
      </c>
      <c r="I271" s="3">
        <v>667</v>
      </c>
      <c r="J271" s="7">
        <v>12769</v>
      </c>
      <c r="K271" s="3">
        <v>15.12</v>
      </c>
      <c r="M271" s="2">
        <v>42992</v>
      </c>
      <c r="N271" s="3">
        <v>65</v>
      </c>
      <c r="O271" s="3">
        <v>67</v>
      </c>
      <c r="P271" s="3">
        <v>64.9</v>
      </c>
      <c r="Q271" s="4">
        <v>66.6</v>
      </c>
      <c r="R271" s="4">
        <v>2.6</v>
      </c>
      <c r="S271" s="5">
        <v>0.0406</v>
      </c>
      <c r="T271" s="7">
        <v>2457</v>
      </c>
      <c r="U271" s="7">
        <v>161961</v>
      </c>
      <c r="V271" s="3">
        <v>0</v>
      </c>
    </row>
    <row r="272" spans="2:22">
      <c r="B272" s="2">
        <v>42990</v>
      </c>
      <c r="C272" s="3">
        <v>19.3</v>
      </c>
      <c r="D272" s="3">
        <v>19.35</v>
      </c>
      <c r="E272" s="3">
        <v>19.05</v>
      </c>
      <c r="F272" s="4">
        <v>19.15</v>
      </c>
      <c r="G272" s="4">
        <v>-0.1</v>
      </c>
      <c r="H272" s="5">
        <v>-0.0052</v>
      </c>
      <c r="I272" s="7">
        <v>1013</v>
      </c>
      <c r="J272" s="7">
        <v>19425</v>
      </c>
      <c r="K272" s="3">
        <v>15.2</v>
      </c>
      <c r="M272" s="2">
        <v>42991</v>
      </c>
      <c r="N272" s="3">
        <v>64</v>
      </c>
      <c r="O272" s="3">
        <v>64</v>
      </c>
      <c r="P272" s="3">
        <v>61.2</v>
      </c>
      <c r="Q272" s="4">
        <v>64</v>
      </c>
      <c r="R272" s="4">
        <v>1</v>
      </c>
      <c r="S272" s="5">
        <v>0.0159</v>
      </c>
      <c r="T272" s="7">
        <v>1535</v>
      </c>
      <c r="U272" s="7">
        <v>96441</v>
      </c>
      <c r="V272" s="3">
        <v>0</v>
      </c>
    </row>
    <row r="273" spans="2:22">
      <c r="B273" s="2">
        <v>42989</v>
      </c>
      <c r="C273" s="3">
        <v>19.35</v>
      </c>
      <c r="D273" s="3">
        <v>19.35</v>
      </c>
      <c r="E273" s="3">
        <v>19.1</v>
      </c>
      <c r="F273" s="4">
        <v>19.25</v>
      </c>
      <c r="G273" s="4">
        <v>-0.1</v>
      </c>
      <c r="H273" s="5">
        <v>-0.0052</v>
      </c>
      <c r="I273" s="7">
        <v>1482</v>
      </c>
      <c r="J273" s="7">
        <v>28478</v>
      </c>
      <c r="K273" s="3">
        <v>15.28</v>
      </c>
      <c r="M273" s="2">
        <v>42990</v>
      </c>
      <c r="N273" s="3">
        <v>65</v>
      </c>
      <c r="O273" s="3">
        <v>65</v>
      </c>
      <c r="P273" s="3">
        <v>61.9</v>
      </c>
      <c r="Q273" s="4">
        <v>63</v>
      </c>
      <c r="R273" s="4">
        <v>-0.5</v>
      </c>
      <c r="S273" s="5">
        <v>-0.0079</v>
      </c>
      <c r="T273" s="7">
        <v>1482</v>
      </c>
      <c r="U273" s="7">
        <v>93486</v>
      </c>
      <c r="V273" s="3">
        <v>0</v>
      </c>
    </row>
    <row r="274" spans="2:22">
      <c r="B274" s="2">
        <v>42986</v>
      </c>
      <c r="C274" s="3">
        <v>19.2</v>
      </c>
      <c r="D274" s="3">
        <v>19.4</v>
      </c>
      <c r="E274" s="3">
        <v>19</v>
      </c>
      <c r="F274" s="4">
        <v>19.35</v>
      </c>
      <c r="G274" s="4">
        <v>0.15</v>
      </c>
      <c r="H274" s="5">
        <v>0.0078</v>
      </c>
      <c r="I274" s="7">
        <v>2355</v>
      </c>
      <c r="J274" s="7">
        <v>45221</v>
      </c>
      <c r="K274" s="3">
        <v>15.36</v>
      </c>
      <c r="M274" s="2">
        <v>42989</v>
      </c>
      <c r="N274" s="3">
        <v>65.4</v>
      </c>
      <c r="O274" s="3">
        <v>65.4</v>
      </c>
      <c r="P274" s="3">
        <v>63.5</v>
      </c>
      <c r="Q274" s="4">
        <v>63.5</v>
      </c>
      <c r="R274" s="4">
        <v>-1</v>
      </c>
      <c r="S274" s="5">
        <v>-0.0155</v>
      </c>
      <c r="T274" s="7">
        <v>1873</v>
      </c>
      <c r="U274" s="7">
        <v>119607</v>
      </c>
      <c r="V274" s="3">
        <v>0</v>
      </c>
    </row>
    <row r="275" spans="2:22">
      <c r="B275" s="2">
        <v>42985</v>
      </c>
      <c r="C275" s="3">
        <v>19.1</v>
      </c>
      <c r="D275" s="3">
        <v>19.2</v>
      </c>
      <c r="E275" s="3">
        <v>19.05</v>
      </c>
      <c r="F275" s="4">
        <v>19.2</v>
      </c>
      <c r="G275" s="4">
        <v>0.1</v>
      </c>
      <c r="H275" s="5">
        <v>0.0052</v>
      </c>
      <c r="I275" s="7">
        <v>1731</v>
      </c>
      <c r="J275" s="7">
        <v>33105</v>
      </c>
      <c r="K275" s="3">
        <v>15.24</v>
      </c>
      <c r="M275" s="2">
        <v>42986</v>
      </c>
      <c r="N275" s="3">
        <v>60.2</v>
      </c>
      <c r="O275" s="3">
        <v>64.5</v>
      </c>
      <c r="P275" s="3">
        <v>60.2</v>
      </c>
      <c r="Q275" s="4">
        <v>64.5</v>
      </c>
      <c r="R275" s="4">
        <v>1.5</v>
      </c>
      <c r="S275" s="5">
        <v>0.0238</v>
      </c>
      <c r="T275" s="7">
        <v>3355</v>
      </c>
      <c r="U275" s="7">
        <v>210652</v>
      </c>
      <c r="V275" s="3">
        <v>0</v>
      </c>
    </row>
    <row r="276" spans="2:22">
      <c r="B276" s="2">
        <v>42984</v>
      </c>
      <c r="C276" s="3">
        <v>19.3</v>
      </c>
      <c r="D276" s="3">
        <v>19.35</v>
      </c>
      <c r="E276" s="3">
        <v>19</v>
      </c>
      <c r="F276" s="4">
        <v>19.1</v>
      </c>
      <c r="G276" s="4">
        <v>-0.3</v>
      </c>
      <c r="H276" s="5">
        <v>-0.0155</v>
      </c>
      <c r="I276" s="7">
        <v>2148</v>
      </c>
      <c r="J276" s="7">
        <v>41094</v>
      </c>
      <c r="K276" s="3">
        <v>15.16</v>
      </c>
      <c r="M276" s="2">
        <v>42985</v>
      </c>
      <c r="N276" s="3">
        <v>67.5</v>
      </c>
      <c r="O276" s="3">
        <v>67.5</v>
      </c>
      <c r="P276" s="3">
        <v>63</v>
      </c>
      <c r="Q276" s="4">
        <v>63</v>
      </c>
      <c r="R276" s="4">
        <v>-5</v>
      </c>
      <c r="S276" s="5">
        <v>-0.0735</v>
      </c>
      <c r="T276" s="7">
        <v>3900</v>
      </c>
      <c r="U276" s="7">
        <v>253320</v>
      </c>
      <c r="V276" s="3">
        <v>0</v>
      </c>
    </row>
    <row r="277" spans="2:22">
      <c r="B277" s="2">
        <v>42983</v>
      </c>
      <c r="C277" s="3">
        <v>19.6</v>
      </c>
      <c r="D277" s="3">
        <v>19.75</v>
      </c>
      <c r="E277" s="3">
        <v>19.35</v>
      </c>
      <c r="F277" s="4">
        <v>19.4</v>
      </c>
      <c r="G277" s="4">
        <v>-0.05</v>
      </c>
      <c r="H277" s="5">
        <v>-0.0026</v>
      </c>
      <c r="I277" s="7">
        <v>2603</v>
      </c>
      <c r="J277" s="7">
        <v>50818</v>
      </c>
      <c r="K277" s="3">
        <v>15.4</v>
      </c>
      <c r="M277" s="2">
        <v>42984</v>
      </c>
      <c r="N277" s="3">
        <v>71</v>
      </c>
      <c r="O277" s="3">
        <v>71</v>
      </c>
      <c r="P277" s="3">
        <v>62.1</v>
      </c>
      <c r="Q277" s="4">
        <v>68</v>
      </c>
      <c r="R277" s="4">
        <v>1.2</v>
      </c>
      <c r="S277" s="5">
        <v>0.018</v>
      </c>
      <c r="T277" s="7">
        <v>18473</v>
      </c>
      <c r="U277" s="7">
        <v>1251312</v>
      </c>
      <c r="V277" s="3">
        <v>0</v>
      </c>
    </row>
    <row r="278" spans="2:22">
      <c r="B278" s="2">
        <v>42982</v>
      </c>
      <c r="C278" s="3">
        <v>19.2</v>
      </c>
      <c r="D278" s="3">
        <v>19.6</v>
      </c>
      <c r="E278" s="3">
        <v>19.2</v>
      </c>
      <c r="F278" s="4">
        <v>19.45</v>
      </c>
      <c r="G278" s="4">
        <v>0.4</v>
      </c>
      <c r="H278" s="5">
        <v>0.021</v>
      </c>
      <c r="I278" s="7">
        <v>4736</v>
      </c>
      <c r="J278" s="7">
        <v>91796</v>
      </c>
      <c r="K278" s="3">
        <v>15.44</v>
      </c>
      <c r="M278" s="2">
        <v>42983</v>
      </c>
      <c r="N278" s="3">
        <v>66.8</v>
      </c>
      <c r="O278" s="3">
        <v>66.8</v>
      </c>
      <c r="P278" s="3">
        <v>66.8</v>
      </c>
      <c r="Q278" s="4">
        <v>66.8</v>
      </c>
      <c r="R278" s="4">
        <v>6</v>
      </c>
      <c r="S278" s="5">
        <v>0.0987</v>
      </c>
      <c r="T278" s="7">
        <v>2405</v>
      </c>
      <c r="U278" s="7">
        <v>160650</v>
      </c>
      <c r="V278" s="3">
        <v>0</v>
      </c>
    </row>
    <row r="279" spans="2:22">
      <c r="B279" s="2">
        <v>42979</v>
      </c>
      <c r="C279" s="3">
        <v>19</v>
      </c>
      <c r="D279" s="3">
        <v>19.2</v>
      </c>
      <c r="E279" s="3">
        <v>18.95</v>
      </c>
      <c r="F279" s="4">
        <v>19.05</v>
      </c>
      <c r="G279" s="4">
        <v>0.05</v>
      </c>
      <c r="H279" s="5">
        <v>0.0026</v>
      </c>
      <c r="I279" s="7">
        <v>1382</v>
      </c>
      <c r="J279" s="7">
        <v>26304</v>
      </c>
      <c r="K279" s="3">
        <v>15.12</v>
      </c>
      <c r="M279" s="2">
        <v>42982</v>
      </c>
      <c r="N279" s="3">
        <v>59.5</v>
      </c>
      <c r="O279" s="3">
        <v>60.8</v>
      </c>
      <c r="P279" s="3">
        <v>59.5</v>
      </c>
      <c r="Q279" s="4">
        <v>60.8</v>
      </c>
      <c r="R279" s="4">
        <v>5.5</v>
      </c>
      <c r="S279" s="5">
        <v>0.0995</v>
      </c>
      <c r="T279" s="7">
        <v>4804</v>
      </c>
      <c r="U279" s="7">
        <v>288853</v>
      </c>
      <c r="V279" s="3">
        <v>0</v>
      </c>
    </row>
    <row r="280" spans="2:22">
      <c r="B280" s="2">
        <v>42978</v>
      </c>
      <c r="C280" s="3">
        <v>19.15</v>
      </c>
      <c r="D280" s="3">
        <v>19.3</v>
      </c>
      <c r="E280" s="3">
        <v>18.9</v>
      </c>
      <c r="F280" s="3">
        <v>19</v>
      </c>
      <c r="G280" s="3">
        <v>0</v>
      </c>
      <c r="H280" s="6">
        <v>0</v>
      </c>
      <c r="I280" s="7">
        <v>1688</v>
      </c>
      <c r="J280" s="7">
        <v>32189</v>
      </c>
      <c r="K280" s="3">
        <v>15.08</v>
      </c>
      <c r="M280" s="2">
        <v>42979</v>
      </c>
      <c r="N280" s="3">
        <v>51.2</v>
      </c>
      <c r="O280" s="3">
        <v>55.3</v>
      </c>
      <c r="P280" s="3">
        <v>51.2</v>
      </c>
      <c r="Q280" s="4">
        <v>55.3</v>
      </c>
      <c r="R280" s="4">
        <v>5</v>
      </c>
      <c r="S280" s="5">
        <v>0.0994</v>
      </c>
      <c r="T280" s="7">
        <v>5436</v>
      </c>
      <c r="U280" s="7">
        <v>293614</v>
      </c>
      <c r="V280" s="3">
        <v>0</v>
      </c>
    </row>
    <row r="281" spans="2:22">
      <c r="B281" s="2">
        <v>42977</v>
      </c>
      <c r="C281" s="3">
        <v>19.3</v>
      </c>
      <c r="D281" s="3">
        <v>19.6</v>
      </c>
      <c r="E281" s="3">
        <v>19</v>
      </c>
      <c r="F281" s="3">
        <v>19</v>
      </c>
      <c r="G281" s="3">
        <v>0</v>
      </c>
      <c r="H281" s="6">
        <v>0</v>
      </c>
      <c r="I281" s="7">
        <v>5700</v>
      </c>
      <c r="J281" s="7">
        <v>110190</v>
      </c>
      <c r="K281" s="3">
        <v>15.08</v>
      </c>
      <c r="M281" s="2">
        <v>42978</v>
      </c>
      <c r="N281" s="3">
        <v>50.7</v>
      </c>
      <c r="O281" s="3">
        <v>52.2</v>
      </c>
      <c r="P281" s="3">
        <v>49.1</v>
      </c>
      <c r="Q281" s="4">
        <v>50.3</v>
      </c>
      <c r="R281" s="4">
        <v>-1</v>
      </c>
      <c r="S281" s="5">
        <v>-0.0195</v>
      </c>
      <c r="T281" s="7">
        <v>6174</v>
      </c>
      <c r="U281" s="7">
        <v>313822</v>
      </c>
      <c r="V281" s="3">
        <v>0</v>
      </c>
    </row>
    <row r="282" spans="2:22">
      <c r="B282" s="2">
        <v>42976</v>
      </c>
      <c r="C282" s="3">
        <v>19</v>
      </c>
      <c r="D282" s="3">
        <v>19.05</v>
      </c>
      <c r="E282" s="3">
        <v>18.85</v>
      </c>
      <c r="F282" s="4">
        <v>19</v>
      </c>
      <c r="G282" s="4">
        <v>0.05</v>
      </c>
      <c r="H282" s="5">
        <v>0.0026</v>
      </c>
      <c r="I282" s="7">
        <v>1112</v>
      </c>
      <c r="J282" s="7">
        <v>21102</v>
      </c>
      <c r="K282" s="3">
        <v>15.08</v>
      </c>
      <c r="M282" s="2">
        <v>42977</v>
      </c>
      <c r="N282" s="3">
        <v>50.1</v>
      </c>
      <c r="O282" s="3">
        <v>51.7</v>
      </c>
      <c r="P282" s="3">
        <v>49</v>
      </c>
      <c r="Q282" s="4">
        <v>51.3</v>
      </c>
      <c r="R282" s="4">
        <v>1.8</v>
      </c>
      <c r="S282" s="5">
        <v>0.0364</v>
      </c>
      <c r="T282" s="7">
        <v>9804</v>
      </c>
      <c r="U282" s="7">
        <v>499763</v>
      </c>
      <c r="V282" s="3">
        <v>0</v>
      </c>
    </row>
    <row r="283" spans="2:22">
      <c r="B283" s="2">
        <v>42975</v>
      </c>
      <c r="C283" s="3">
        <v>18.95</v>
      </c>
      <c r="D283" s="3">
        <v>19</v>
      </c>
      <c r="E283" s="3">
        <v>18.8</v>
      </c>
      <c r="F283" s="4">
        <v>18.95</v>
      </c>
      <c r="G283" s="4">
        <v>0.1</v>
      </c>
      <c r="H283" s="5">
        <v>0.0053</v>
      </c>
      <c r="I283" s="7">
        <v>1631</v>
      </c>
      <c r="J283" s="7">
        <v>30831</v>
      </c>
      <c r="K283" s="3">
        <v>15.04</v>
      </c>
      <c r="M283" s="2">
        <v>42976</v>
      </c>
      <c r="N283" s="3">
        <v>50</v>
      </c>
      <c r="O283" s="3">
        <v>50.7</v>
      </c>
      <c r="P283" s="3">
        <v>48</v>
      </c>
      <c r="Q283" s="4">
        <v>49.5</v>
      </c>
      <c r="R283" s="4">
        <v>0.55</v>
      </c>
      <c r="S283" s="5">
        <v>0.0112</v>
      </c>
      <c r="T283" s="7">
        <v>12747</v>
      </c>
      <c r="U283" s="7">
        <v>630398</v>
      </c>
      <c r="V283" s="3">
        <v>0</v>
      </c>
    </row>
    <row r="284" spans="2:22">
      <c r="B284" s="2">
        <v>42972</v>
      </c>
      <c r="C284" s="3">
        <v>19.25</v>
      </c>
      <c r="D284" s="3">
        <v>19.5</v>
      </c>
      <c r="E284" s="3">
        <v>18.85</v>
      </c>
      <c r="F284" s="4">
        <v>18.85</v>
      </c>
      <c r="G284" s="4">
        <v>-0.25</v>
      </c>
      <c r="H284" s="5">
        <v>-0.0131</v>
      </c>
      <c r="I284" s="7">
        <v>4072</v>
      </c>
      <c r="J284" s="7">
        <v>77842</v>
      </c>
      <c r="K284" s="3">
        <v>14.96</v>
      </c>
      <c r="M284" s="2">
        <v>42975</v>
      </c>
      <c r="N284" s="3">
        <v>47</v>
      </c>
      <c r="O284" s="3">
        <v>48.95</v>
      </c>
      <c r="P284" s="3">
        <v>46.7</v>
      </c>
      <c r="Q284" s="4">
        <v>48.95</v>
      </c>
      <c r="R284" s="4">
        <v>4.45</v>
      </c>
      <c r="S284" s="5">
        <v>0.1</v>
      </c>
      <c r="T284" s="7">
        <v>12030</v>
      </c>
      <c r="U284" s="7">
        <v>584637</v>
      </c>
      <c r="V284" s="3">
        <v>0</v>
      </c>
    </row>
    <row r="285" spans="2:22">
      <c r="B285" s="2">
        <v>42971</v>
      </c>
      <c r="C285" s="3">
        <v>18.85</v>
      </c>
      <c r="D285" s="3">
        <v>19.2</v>
      </c>
      <c r="E285" s="3">
        <v>18.8</v>
      </c>
      <c r="F285" s="4">
        <v>19.1</v>
      </c>
      <c r="G285" s="4">
        <v>0.5</v>
      </c>
      <c r="H285" s="5">
        <v>0.0269</v>
      </c>
      <c r="I285" s="7">
        <v>7366</v>
      </c>
      <c r="J285" s="7">
        <v>140291</v>
      </c>
      <c r="K285" s="3">
        <v>15.16</v>
      </c>
      <c r="M285" s="2">
        <v>42972</v>
      </c>
      <c r="N285" s="3">
        <v>43</v>
      </c>
      <c r="O285" s="3">
        <v>44.85</v>
      </c>
      <c r="P285" s="3">
        <v>42.25</v>
      </c>
      <c r="Q285" s="4">
        <v>44.5</v>
      </c>
      <c r="R285" s="4">
        <v>2.7</v>
      </c>
      <c r="S285" s="5">
        <v>0.0646</v>
      </c>
      <c r="T285" s="7">
        <v>8683</v>
      </c>
      <c r="U285" s="7">
        <v>377294</v>
      </c>
      <c r="V285" s="3">
        <v>0</v>
      </c>
    </row>
    <row r="286" spans="2:22">
      <c r="B286" s="2">
        <v>42970</v>
      </c>
      <c r="C286" s="3">
        <v>18.8</v>
      </c>
      <c r="D286" s="3">
        <v>18.9</v>
      </c>
      <c r="E286" s="3">
        <v>18.6</v>
      </c>
      <c r="F286" s="4">
        <v>18.6</v>
      </c>
      <c r="G286" s="4">
        <v>-0.2</v>
      </c>
      <c r="H286" s="5">
        <v>-0.0106</v>
      </c>
      <c r="I286" s="7">
        <v>2729</v>
      </c>
      <c r="J286" s="7">
        <v>51086</v>
      </c>
      <c r="K286" s="3">
        <v>14.76</v>
      </c>
      <c r="M286" s="2">
        <v>42971</v>
      </c>
      <c r="N286" s="3">
        <v>39.4</v>
      </c>
      <c r="O286" s="3">
        <v>42.5</v>
      </c>
      <c r="P286" s="3">
        <v>39.4</v>
      </c>
      <c r="Q286" s="4">
        <v>41.8</v>
      </c>
      <c r="R286" s="4">
        <v>2.5</v>
      </c>
      <c r="S286" s="5">
        <v>0.0636</v>
      </c>
      <c r="T286" s="7">
        <v>8448</v>
      </c>
      <c r="U286" s="7">
        <v>351667</v>
      </c>
      <c r="V286" s="3">
        <v>0</v>
      </c>
    </row>
    <row r="287" spans="2:22">
      <c r="B287" s="2">
        <v>42969</v>
      </c>
      <c r="C287" s="3">
        <v>18.6</v>
      </c>
      <c r="D287" s="3">
        <v>18.85</v>
      </c>
      <c r="E287" s="3">
        <v>18.5</v>
      </c>
      <c r="F287" s="4">
        <v>18.8</v>
      </c>
      <c r="G287" s="4">
        <v>0.65</v>
      </c>
      <c r="H287" s="5">
        <v>0.0358</v>
      </c>
      <c r="I287" s="7">
        <v>6402</v>
      </c>
      <c r="J287" s="7">
        <v>119669</v>
      </c>
      <c r="K287" s="3">
        <v>14.92</v>
      </c>
      <c r="M287" s="2">
        <v>42970</v>
      </c>
      <c r="N287" s="3">
        <v>36</v>
      </c>
      <c r="O287" s="3">
        <v>39.35</v>
      </c>
      <c r="P287" s="3">
        <v>35.75</v>
      </c>
      <c r="Q287" s="4">
        <v>39.3</v>
      </c>
      <c r="R287" s="4">
        <v>3.5</v>
      </c>
      <c r="S287" s="5">
        <v>0.0978</v>
      </c>
      <c r="T287" s="7">
        <v>6032</v>
      </c>
      <c r="U287" s="7">
        <v>232499</v>
      </c>
      <c r="V287" s="3">
        <v>0</v>
      </c>
    </row>
    <row r="288" spans="2:22">
      <c r="B288" s="2">
        <v>42968</v>
      </c>
      <c r="C288" s="3">
        <v>18.15</v>
      </c>
      <c r="D288" s="3">
        <v>18.45</v>
      </c>
      <c r="E288" s="3">
        <v>18.1</v>
      </c>
      <c r="F288" s="4">
        <v>18.15</v>
      </c>
      <c r="G288" s="4">
        <v>0.05</v>
      </c>
      <c r="H288" s="5">
        <v>0.0028</v>
      </c>
      <c r="I288" s="7">
        <v>3190</v>
      </c>
      <c r="J288" s="7">
        <v>58208</v>
      </c>
      <c r="K288" s="3">
        <v>14.4</v>
      </c>
      <c r="M288" s="2">
        <v>42969</v>
      </c>
      <c r="N288" s="3">
        <v>35.8</v>
      </c>
      <c r="O288" s="3">
        <v>35.9</v>
      </c>
      <c r="P288" s="3">
        <v>35.7</v>
      </c>
      <c r="Q288" s="4">
        <v>35.8</v>
      </c>
      <c r="R288" s="4">
        <v>-0.1</v>
      </c>
      <c r="S288" s="5">
        <v>-0.0028</v>
      </c>
      <c r="T288" s="3">
        <v>477</v>
      </c>
      <c r="U288" s="7">
        <v>17083</v>
      </c>
      <c r="V288" s="3">
        <v>0</v>
      </c>
    </row>
    <row r="289" spans="2:22">
      <c r="B289" s="2">
        <v>42965</v>
      </c>
      <c r="C289" s="3">
        <v>17.8</v>
      </c>
      <c r="D289" s="3">
        <v>18.25</v>
      </c>
      <c r="E289" s="3">
        <v>17.8</v>
      </c>
      <c r="F289" s="3">
        <v>18.1</v>
      </c>
      <c r="G289" s="3">
        <v>0</v>
      </c>
      <c r="H289" s="6">
        <v>0</v>
      </c>
      <c r="I289" s="7">
        <v>1586</v>
      </c>
      <c r="J289" s="7">
        <v>28696</v>
      </c>
      <c r="K289" s="3">
        <v>14.37</v>
      </c>
      <c r="M289" s="2">
        <v>42968</v>
      </c>
      <c r="N289" s="3">
        <v>35.95</v>
      </c>
      <c r="O289" s="3">
        <v>36</v>
      </c>
      <c r="P289" s="3">
        <v>35.7</v>
      </c>
      <c r="Q289" s="4">
        <v>35.9</v>
      </c>
      <c r="R289" s="4">
        <v>-0.4</v>
      </c>
      <c r="S289" s="5">
        <v>-0.011</v>
      </c>
      <c r="T289" s="3">
        <v>609</v>
      </c>
      <c r="U289" s="7">
        <v>21828</v>
      </c>
      <c r="V289" s="3">
        <v>0</v>
      </c>
    </row>
    <row r="290" spans="2:22">
      <c r="B290" s="2">
        <v>42964</v>
      </c>
      <c r="C290" s="3">
        <v>18</v>
      </c>
      <c r="D290" s="3">
        <v>18.1</v>
      </c>
      <c r="E290" s="3">
        <v>17.9</v>
      </c>
      <c r="F290" s="4">
        <v>18.1</v>
      </c>
      <c r="G290" s="4">
        <v>0.3</v>
      </c>
      <c r="H290" s="5">
        <v>0.0169</v>
      </c>
      <c r="I290" s="7">
        <v>1461</v>
      </c>
      <c r="J290" s="7">
        <v>26355</v>
      </c>
      <c r="K290" s="3">
        <v>14.37</v>
      </c>
      <c r="M290" s="2">
        <v>42965</v>
      </c>
      <c r="N290" s="3">
        <v>36</v>
      </c>
      <c r="O290" s="3">
        <v>36.3</v>
      </c>
      <c r="P290" s="3">
        <v>35.65</v>
      </c>
      <c r="Q290" s="3">
        <v>36.3</v>
      </c>
      <c r="R290" s="3">
        <v>0</v>
      </c>
      <c r="S290" s="6">
        <v>0</v>
      </c>
      <c r="T290" s="3">
        <v>665</v>
      </c>
      <c r="U290" s="7">
        <v>23856</v>
      </c>
      <c r="V290" s="3">
        <v>0</v>
      </c>
    </row>
    <row r="291" spans="2:22">
      <c r="B291" s="2">
        <v>42963</v>
      </c>
      <c r="C291" s="3">
        <v>17.85</v>
      </c>
      <c r="D291" s="3">
        <v>17.85</v>
      </c>
      <c r="E291" s="3">
        <v>17.55</v>
      </c>
      <c r="F291" s="4">
        <v>17.8</v>
      </c>
      <c r="G291" s="4">
        <v>-0.05</v>
      </c>
      <c r="H291" s="5">
        <v>-0.0028</v>
      </c>
      <c r="I291" s="3">
        <v>633</v>
      </c>
      <c r="J291" s="7">
        <v>11238</v>
      </c>
      <c r="K291" s="3">
        <v>14.13</v>
      </c>
      <c r="M291" s="2">
        <v>42964</v>
      </c>
      <c r="N291" s="3">
        <v>37</v>
      </c>
      <c r="O291" s="3">
        <v>37.1</v>
      </c>
      <c r="P291" s="3">
        <v>36.25</v>
      </c>
      <c r="Q291" s="4">
        <v>36.3</v>
      </c>
      <c r="R291" s="4">
        <v>-0.3</v>
      </c>
      <c r="S291" s="5">
        <v>-0.0082</v>
      </c>
      <c r="T291" s="3">
        <v>648</v>
      </c>
      <c r="U291" s="7">
        <v>23739</v>
      </c>
      <c r="V291" s="3">
        <v>0</v>
      </c>
    </row>
    <row r="292" spans="2:22">
      <c r="B292" s="2">
        <v>42962</v>
      </c>
      <c r="C292" s="3">
        <v>17.85</v>
      </c>
      <c r="D292" s="3">
        <v>18.15</v>
      </c>
      <c r="E292" s="3">
        <v>17.8</v>
      </c>
      <c r="F292" s="4">
        <v>17.85</v>
      </c>
      <c r="G292" s="4">
        <v>0.05</v>
      </c>
      <c r="H292" s="5">
        <v>0.0028</v>
      </c>
      <c r="I292" s="3">
        <v>756</v>
      </c>
      <c r="J292" s="7">
        <v>13514</v>
      </c>
      <c r="K292" s="3">
        <v>14.17</v>
      </c>
      <c r="M292" s="2">
        <v>42963</v>
      </c>
      <c r="N292" s="3">
        <v>35.75</v>
      </c>
      <c r="O292" s="3">
        <v>36.6</v>
      </c>
      <c r="P292" s="3">
        <v>35.75</v>
      </c>
      <c r="Q292" s="4">
        <v>36.6</v>
      </c>
      <c r="R292" s="4">
        <v>0.85</v>
      </c>
      <c r="S292" s="5">
        <v>0.0238</v>
      </c>
      <c r="T292" s="3">
        <v>970</v>
      </c>
      <c r="U292" s="7">
        <v>35207</v>
      </c>
      <c r="V292" s="3">
        <v>0</v>
      </c>
    </row>
    <row r="293" spans="2:22">
      <c r="B293" s="2">
        <v>42961</v>
      </c>
      <c r="C293" s="3">
        <v>18.2</v>
      </c>
      <c r="D293" s="3">
        <v>18.4</v>
      </c>
      <c r="E293" s="3">
        <v>17.8</v>
      </c>
      <c r="F293" s="3">
        <v>17.8</v>
      </c>
      <c r="G293" s="3">
        <v>0</v>
      </c>
      <c r="H293" s="6">
        <v>0</v>
      </c>
      <c r="I293" s="7">
        <v>2374</v>
      </c>
      <c r="J293" s="7">
        <v>42979</v>
      </c>
      <c r="K293" s="3">
        <v>17.28</v>
      </c>
      <c r="M293" s="2">
        <v>42962</v>
      </c>
      <c r="N293" s="3">
        <v>35.5</v>
      </c>
      <c r="O293" s="3">
        <v>36</v>
      </c>
      <c r="P293" s="3">
        <v>35.35</v>
      </c>
      <c r="Q293" s="4">
        <v>35.75</v>
      </c>
      <c r="R293" s="4">
        <v>0.25</v>
      </c>
      <c r="S293" s="5">
        <v>0.007</v>
      </c>
      <c r="T293" s="3">
        <v>837</v>
      </c>
      <c r="U293" s="7">
        <v>29764</v>
      </c>
      <c r="V293" s="3">
        <v>0</v>
      </c>
    </row>
    <row r="294" spans="2:22">
      <c r="B294" s="2">
        <v>42958</v>
      </c>
      <c r="C294" s="3">
        <v>17.6</v>
      </c>
      <c r="D294" s="3">
        <v>17.8</v>
      </c>
      <c r="E294" s="3">
        <v>17.6</v>
      </c>
      <c r="F294" s="4">
        <v>17.8</v>
      </c>
      <c r="G294" s="4">
        <v>0.2</v>
      </c>
      <c r="H294" s="5">
        <v>0.0114</v>
      </c>
      <c r="I294" s="3">
        <v>463</v>
      </c>
      <c r="J294" s="7">
        <v>8209</v>
      </c>
      <c r="K294" s="3">
        <v>17.28</v>
      </c>
      <c r="M294" s="2">
        <v>42961</v>
      </c>
      <c r="N294" s="3">
        <v>36.35</v>
      </c>
      <c r="O294" s="3">
        <v>36.35</v>
      </c>
      <c r="P294" s="3">
        <v>35.3</v>
      </c>
      <c r="Q294" s="4">
        <v>35.5</v>
      </c>
      <c r="R294" s="4">
        <v>-0.3</v>
      </c>
      <c r="S294" s="5">
        <v>-0.0084</v>
      </c>
      <c r="T294" s="3">
        <v>594</v>
      </c>
      <c r="U294" s="7">
        <v>21137</v>
      </c>
      <c r="V294" s="3">
        <v>0</v>
      </c>
    </row>
    <row r="295" spans="2:22">
      <c r="B295" s="2">
        <v>42957</v>
      </c>
      <c r="C295" s="3">
        <v>17.9</v>
      </c>
      <c r="D295" s="3">
        <v>17.95</v>
      </c>
      <c r="E295" s="3">
        <v>17.55</v>
      </c>
      <c r="F295" s="4">
        <v>17.6</v>
      </c>
      <c r="G295" s="4">
        <v>-0.3</v>
      </c>
      <c r="H295" s="5">
        <v>-0.0168</v>
      </c>
      <c r="I295" s="3">
        <v>880</v>
      </c>
      <c r="J295" s="7">
        <v>15575</v>
      </c>
      <c r="K295" s="3">
        <v>17.09</v>
      </c>
      <c r="M295" s="2">
        <v>42958</v>
      </c>
      <c r="N295" s="3">
        <v>36</v>
      </c>
      <c r="O295" s="3">
        <v>36.05</v>
      </c>
      <c r="P295" s="3">
        <v>35.3</v>
      </c>
      <c r="Q295" s="4">
        <v>35.8</v>
      </c>
      <c r="R295" s="4">
        <v>-0.4</v>
      </c>
      <c r="S295" s="5">
        <v>-0.011</v>
      </c>
      <c r="T295" s="3">
        <v>756</v>
      </c>
      <c r="U295" s="7">
        <v>26965</v>
      </c>
      <c r="V295" s="3">
        <v>0</v>
      </c>
    </row>
    <row r="296" spans="2:22">
      <c r="B296" s="2">
        <v>42956</v>
      </c>
      <c r="C296" s="3">
        <v>18</v>
      </c>
      <c r="D296" s="3">
        <v>18.1</v>
      </c>
      <c r="E296" s="3">
        <v>17.8</v>
      </c>
      <c r="F296" s="3">
        <v>17.9</v>
      </c>
      <c r="G296" s="3">
        <v>0</v>
      </c>
      <c r="H296" s="6">
        <v>0</v>
      </c>
      <c r="I296" s="3">
        <v>710</v>
      </c>
      <c r="J296" s="7">
        <v>12723</v>
      </c>
      <c r="K296" s="3">
        <v>17.38</v>
      </c>
      <c r="M296" s="2">
        <v>42957</v>
      </c>
      <c r="N296" s="3">
        <v>36.25</v>
      </c>
      <c r="O296" s="3">
        <v>36.25</v>
      </c>
      <c r="P296" s="3">
        <v>35.5</v>
      </c>
      <c r="Q296" s="4">
        <v>36.2</v>
      </c>
      <c r="R296" s="4">
        <v>-0.05</v>
      </c>
      <c r="S296" s="5">
        <v>-0.0014</v>
      </c>
      <c r="T296" s="7">
        <v>1292</v>
      </c>
      <c r="U296" s="7">
        <v>46242</v>
      </c>
      <c r="V296" s="3">
        <v>0</v>
      </c>
    </row>
    <row r="297" spans="2:22">
      <c r="B297" s="2">
        <v>42955</v>
      </c>
      <c r="C297" s="3">
        <v>18.15</v>
      </c>
      <c r="D297" s="3">
        <v>18.15</v>
      </c>
      <c r="E297" s="3">
        <v>17.85</v>
      </c>
      <c r="F297" s="4">
        <v>17.9</v>
      </c>
      <c r="G297" s="4">
        <v>-0.15</v>
      </c>
      <c r="H297" s="5">
        <v>-0.0083</v>
      </c>
      <c r="I297" s="3">
        <v>973</v>
      </c>
      <c r="J297" s="7">
        <v>17522</v>
      </c>
      <c r="K297" s="3">
        <v>17.38</v>
      </c>
      <c r="M297" s="2">
        <v>42956</v>
      </c>
      <c r="N297" s="3">
        <v>36.95</v>
      </c>
      <c r="O297" s="3">
        <v>36.95</v>
      </c>
      <c r="P297" s="3">
        <v>36.2</v>
      </c>
      <c r="Q297" s="4">
        <v>36.25</v>
      </c>
      <c r="R297" s="4">
        <v>-0.7</v>
      </c>
      <c r="S297" s="5">
        <v>-0.0189</v>
      </c>
      <c r="T297" s="3">
        <v>912</v>
      </c>
      <c r="U297" s="7">
        <v>33174</v>
      </c>
      <c r="V297" s="3">
        <v>0</v>
      </c>
    </row>
    <row r="298" spans="2:22">
      <c r="B298" s="2">
        <v>42954</v>
      </c>
      <c r="C298" s="3">
        <v>17.9</v>
      </c>
      <c r="D298" s="3">
        <v>18.05</v>
      </c>
      <c r="E298" s="3">
        <v>17.9</v>
      </c>
      <c r="F298" s="4">
        <v>18.05</v>
      </c>
      <c r="G298" s="4">
        <v>0.2</v>
      </c>
      <c r="H298" s="5">
        <v>0.0112</v>
      </c>
      <c r="I298" s="7">
        <v>1257</v>
      </c>
      <c r="J298" s="7">
        <v>22606</v>
      </c>
      <c r="K298" s="3">
        <v>17.52</v>
      </c>
      <c r="M298" s="2">
        <v>42955</v>
      </c>
      <c r="N298" s="3">
        <v>37</v>
      </c>
      <c r="O298" s="3">
        <v>37</v>
      </c>
      <c r="P298" s="3">
        <v>36.2</v>
      </c>
      <c r="Q298" s="4">
        <v>36.95</v>
      </c>
      <c r="R298" s="4">
        <v>0.2</v>
      </c>
      <c r="S298" s="5">
        <v>0.0054</v>
      </c>
      <c r="T298" s="3">
        <v>632</v>
      </c>
      <c r="U298" s="7">
        <v>23142</v>
      </c>
      <c r="V298" s="3">
        <v>0</v>
      </c>
    </row>
    <row r="299" spans="2:22">
      <c r="B299" s="2">
        <v>42951</v>
      </c>
      <c r="C299" s="3">
        <v>17.9</v>
      </c>
      <c r="D299" s="3">
        <v>18</v>
      </c>
      <c r="E299" s="3">
        <v>17.8</v>
      </c>
      <c r="F299" s="4">
        <v>17.85</v>
      </c>
      <c r="G299" s="4">
        <v>-0.05</v>
      </c>
      <c r="H299" s="5">
        <v>-0.0028</v>
      </c>
      <c r="I299" s="3">
        <v>765</v>
      </c>
      <c r="J299" s="7">
        <v>13683</v>
      </c>
      <c r="K299" s="3">
        <v>17.33</v>
      </c>
      <c r="M299" s="2">
        <v>42954</v>
      </c>
      <c r="N299" s="3">
        <v>37</v>
      </c>
      <c r="O299" s="3">
        <v>37.25</v>
      </c>
      <c r="P299" s="3">
        <v>36.75</v>
      </c>
      <c r="Q299" s="4">
        <v>36.75</v>
      </c>
      <c r="R299" s="4">
        <v>-0.25</v>
      </c>
      <c r="S299" s="5">
        <v>-0.0068</v>
      </c>
      <c r="T299" s="3">
        <v>756</v>
      </c>
      <c r="U299" s="7">
        <v>27897</v>
      </c>
      <c r="V299" s="3">
        <v>0</v>
      </c>
    </row>
    <row r="300" spans="2:22">
      <c r="B300" s="2">
        <v>42950</v>
      </c>
      <c r="C300" s="3">
        <v>17.75</v>
      </c>
      <c r="D300" s="3">
        <v>17.95</v>
      </c>
      <c r="E300" s="3">
        <v>17.75</v>
      </c>
      <c r="F300" s="4">
        <v>17.9</v>
      </c>
      <c r="G300" s="4">
        <v>0.15</v>
      </c>
      <c r="H300" s="5">
        <v>0.0085</v>
      </c>
      <c r="I300" s="3">
        <v>813</v>
      </c>
      <c r="J300" s="7">
        <v>14533</v>
      </c>
      <c r="K300" s="3">
        <v>17.38</v>
      </c>
      <c r="M300" s="2">
        <v>42951</v>
      </c>
      <c r="N300" s="3">
        <v>36.8</v>
      </c>
      <c r="O300" s="3">
        <v>37</v>
      </c>
      <c r="P300" s="3">
        <v>36.5</v>
      </c>
      <c r="Q300" s="4">
        <v>37</v>
      </c>
      <c r="R300" s="4">
        <v>0.2</v>
      </c>
      <c r="S300" s="5">
        <v>0.0054</v>
      </c>
      <c r="T300" s="3">
        <v>688</v>
      </c>
      <c r="U300" s="7">
        <v>25336</v>
      </c>
      <c r="V300" s="3">
        <v>0</v>
      </c>
    </row>
    <row r="301" spans="2:22">
      <c r="B301" s="2">
        <v>42949</v>
      </c>
      <c r="C301" s="3">
        <v>17.9</v>
      </c>
      <c r="D301" s="3">
        <v>17.95</v>
      </c>
      <c r="E301" s="3">
        <v>17.7</v>
      </c>
      <c r="F301" s="4">
        <v>17.75</v>
      </c>
      <c r="G301" s="4">
        <v>-0.05</v>
      </c>
      <c r="H301" s="5">
        <v>-0.0028</v>
      </c>
      <c r="I301" s="7">
        <v>1106</v>
      </c>
      <c r="J301" s="7">
        <v>19699</v>
      </c>
      <c r="K301" s="3">
        <v>17.23</v>
      </c>
      <c r="M301" s="2">
        <v>42950</v>
      </c>
      <c r="N301" s="3">
        <v>37.15</v>
      </c>
      <c r="O301" s="3">
        <v>37.15</v>
      </c>
      <c r="P301" s="3">
        <v>36.75</v>
      </c>
      <c r="Q301" s="4">
        <v>36.8</v>
      </c>
      <c r="R301" s="4">
        <v>-0.35</v>
      </c>
      <c r="S301" s="5">
        <v>-0.0094</v>
      </c>
      <c r="T301" s="3">
        <v>521</v>
      </c>
      <c r="U301" s="7">
        <v>19240</v>
      </c>
      <c r="V301" s="3">
        <v>0</v>
      </c>
    </row>
    <row r="302" spans="2:22">
      <c r="B302" s="2">
        <v>42948</v>
      </c>
      <c r="C302" s="3">
        <v>17.4</v>
      </c>
      <c r="D302" s="3">
        <v>17.9</v>
      </c>
      <c r="E302" s="3">
        <v>17.4</v>
      </c>
      <c r="F302" s="4">
        <v>17.8</v>
      </c>
      <c r="G302" s="4">
        <v>0.45</v>
      </c>
      <c r="H302" s="5">
        <v>0.0259</v>
      </c>
      <c r="I302" s="7">
        <v>2197</v>
      </c>
      <c r="J302" s="7">
        <v>38965</v>
      </c>
      <c r="K302" s="3">
        <v>17.28</v>
      </c>
      <c r="M302" s="2">
        <v>42949</v>
      </c>
      <c r="N302" s="3">
        <v>37.5</v>
      </c>
      <c r="O302" s="3">
        <v>37.5</v>
      </c>
      <c r="P302" s="3">
        <v>37</v>
      </c>
      <c r="Q302" s="4">
        <v>37.15</v>
      </c>
      <c r="R302" s="4">
        <v>-0.35</v>
      </c>
      <c r="S302" s="5">
        <v>-0.0093</v>
      </c>
      <c r="T302" s="3">
        <v>655</v>
      </c>
      <c r="U302" s="7">
        <v>24324</v>
      </c>
      <c r="V302" s="3">
        <v>0</v>
      </c>
    </row>
    <row r="303" spans="2:22">
      <c r="B303" s="2">
        <v>42947</v>
      </c>
      <c r="C303" s="3">
        <v>17.35</v>
      </c>
      <c r="D303" s="3">
        <v>17.4</v>
      </c>
      <c r="E303" s="3">
        <v>17.3</v>
      </c>
      <c r="F303" s="4">
        <v>17.35</v>
      </c>
      <c r="G303" s="4">
        <v>0.05</v>
      </c>
      <c r="H303" s="5">
        <v>0.0029</v>
      </c>
      <c r="I303" s="3">
        <v>528</v>
      </c>
      <c r="J303" s="7">
        <v>9159</v>
      </c>
      <c r="K303" s="3">
        <v>16.84</v>
      </c>
      <c r="M303" s="2">
        <v>42948</v>
      </c>
      <c r="N303" s="3">
        <v>36.55</v>
      </c>
      <c r="O303" s="3">
        <v>37.7</v>
      </c>
      <c r="P303" s="3">
        <v>36.55</v>
      </c>
      <c r="Q303" s="4">
        <v>37.5</v>
      </c>
      <c r="R303" s="4">
        <v>1.05</v>
      </c>
      <c r="S303" s="5">
        <v>0.0288</v>
      </c>
      <c r="T303" s="7">
        <v>1695</v>
      </c>
      <c r="U303" s="7">
        <v>63347</v>
      </c>
      <c r="V303" s="3">
        <v>0</v>
      </c>
    </row>
    <row r="304" spans="2:22">
      <c r="B304" s="2">
        <v>42944</v>
      </c>
      <c r="C304" s="3">
        <v>17.4</v>
      </c>
      <c r="D304" s="3">
        <v>17.4</v>
      </c>
      <c r="E304" s="3">
        <v>17.25</v>
      </c>
      <c r="F304" s="4">
        <v>17.3</v>
      </c>
      <c r="G304" s="4">
        <v>-0.05</v>
      </c>
      <c r="H304" s="5">
        <v>-0.0029</v>
      </c>
      <c r="I304" s="3">
        <v>369</v>
      </c>
      <c r="J304" s="7">
        <v>6393</v>
      </c>
      <c r="K304" s="3">
        <v>16.8</v>
      </c>
      <c r="M304" s="2">
        <v>42947</v>
      </c>
      <c r="N304" s="3">
        <v>35.85</v>
      </c>
      <c r="O304" s="3">
        <v>36.45</v>
      </c>
      <c r="P304" s="3">
        <v>35.8</v>
      </c>
      <c r="Q304" s="4">
        <v>36.45</v>
      </c>
      <c r="R304" s="4">
        <v>0.6</v>
      </c>
      <c r="S304" s="5">
        <v>0.0167</v>
      </c>
      <c r="T304" s="3">
        <v>483</v>
      </c>
      <c r="U304" s="7">
        <v>17489</v>
      </c>
      <c r="V304" s="3">
        <v>0</v>
      </c>
    </row>
    <row r="305" spans="2:22">
      <c r="B305" s="2">
        <v>42943</v>
      </c>
      <c r="C305" s="3">
        <v>17.3</v>
      </c>
      <c r="D305" s="3">
        <v>17.4</v>
      </c>
      <c r="E305" s="3">
        <v>17.3</v>
      </c>
      <c r="F305" s="4">
        <v>17.35</v>
      </c>
      <c r="G305" s="4">
        <v>0.05</v>
      </c>
      <c r="H305" s="5">
        <v>0.0029</v>
      </c>
      <c r="I305" s="3">
        <v>681</v>
      </c>
      <c r="J305" s="7">
        <v>11812</v>
      </c>
      <c r="K305" s="3">
        <v>16.84</v>
      </c>
      <c r="M305" s="2">
        <v>42944</v>
      </c>
      <c r="N305" s="3">
        <v>36.2</v>
      </c>
      <c r="O305" s="3">
        <v>36.2</v>
      </c>
      <c r="P305" s="3">
        <v>35.8</v>
      </c>
      <c r="Q305" s="4">
        <v>35.85</v>
      </c>
      <c r="R305" s="4">
        <v>-0.35</v>
      </c>
      <c r="S305" s="5">
        <v>-0.0097</v>
      </c>
      <c r="T305" s="3">
        <v>641</v>
      </c>
      <c r="U305" s="7">
        <v>23053</v>
      </c>
      <c r="V305" s="3">
        <v>0</v>
      </c>
    </row>
    <row r="306" spans="2:22">
      <c r="B306" s="2">
        <v>42942</v>
      </c>
      <c r="C306" s="3">
        <v>17.25</v>
      </c>
      <c r="D306" s="3">
        <v>17.4</v>
      </c>
      <c r="E306" s="3">
        <v>17.25</v>
      </c>
      <c r="F306" s="4">
        <v>17.3</v>
      </c>
      <c r="G306" s="4">
        <v>-0.8</v>
      </c>
      <c r="H306" s="5">
        <v>-0.0442</v>
      </c>
      <c r="I306" s="7">
        <v>1372</v>
      </c>
      <c r="J306" s="7">
        <v>23764</v>
      </c>
      <c r="K306" s="3">
        <v>16.8</v>
      </c>
      <c r="M306" s="2">
        <v>42943</v>
      </c>
      <c r="N306" s="3">
        <v>36.4</v>
      </c>
      <c r="O306" s="3">
        <v>36.55</v>
      </c>
      <c r="P306" s="3">
        <v>35.8</v>
      </c>
      <c r="Q306" s="3">
        <v>36.2</v>
      </c>
      <c r="R306" s="3">
        <v>0</v>
      </c>
      <c r="S306" s="6">
        <v>0</v>
      </c>
      <c r="T306" s="3">
        <v>580</v>
      </c>
      <c r="U306" s="7">
        <v>20941</v>
      </c>
      <c r="V306" s="3">
        <v>0</v>
      </c>
    </row>
    <row r="307" spans="2:22">
      <c r="B307" s="2">
        <v>42941</v>
      </c>
      <c r="C307" s="3">
        <v>18.1</v>
      </c>
      <c r="D307" s="3">
        <v>18.1</v>
      </c>
      <c r="E307" s="3">
        <v>18</v>
      </c>
      <c r="F307" s="3">
        <v>18.1</v>
      </c>
      <c r="G307" s="3">
        <v>0</v>
      </c>
      <c r="H307" s="6">
        <v>0</v>
      </c>
      <c r="I307" s="7">
        <v>1973</v>
      </c>
      <c r="J307" s="7">
        <v>35624</v>
      </c>
      <c r="K307" s="3">
        <v>17.57</v>
      </c>
      <c r="M307" s="2">
        <v>42942</v>
      </c>
      <c r="N307" s="3">
        <v>36.4</v>
      </c>
      <c r="O307" s="3">
        <v>36.8</v>
      </c>
      <c r="P307" s="3">
        <v>36.1</v>
      </c>
      <c r="Q307" s="4">
        <v>36.2</v>
      </c>
      <c r="R307" s="4">
        <v>-0.35</v>
      </c>
      <c r="S307" s="5">
        <v>-0.0096</v>
      </c>
      <c r="T307" s="3">
        <v>673</v>
      </c>
      <c r="U307" s="7">
        <v>24498</v>
      </c>
      <c r="V307" s="3">
        <v>0</v>
      </c>
    </row>
    <row r="308" spans="2:22">
      <c r="B308" s="2">
        <v>42940</v>
      </c>
      <c r="C308" s="3">
        <v>18.1</v>
      </c>
      <c r="D308" s="3">
        <v>18.1</v>
      </c>
      <c r="E308" s="3">
        <v>17.95</v>
      </c>
      <c r="F308" s="3">
        <v>18.1</v>
      </c>
      <c r="G308" s="3">
        <v>0</v>
      </c>
      <c r="H308" s="6">
        <v>0</v>
      </c>
      <c r="I308" s="3">
        <v>949</v>
      </c>
      <c r="J308" s="7">
        <v>17097</v>
      </c>
      <c r="K308" s="3">
        <v>17.57</v>
      </c>
      <c r="M308" s="2">
        <v>42941</v>
      </c>
      <c r="N308" s="3">
        <v>37.1</v>
      </c>
      <c r="O308" s="3">
        <v>37.1</v>
      </c>
      <c r="P308" s="3">
        <v>36.5</v>
      </c>
      <c r="Q308" s="4">
        <v>36.55</v>
      </c>
      <c r="R308" s="4">
        <v>-0.55</v>
      </c>
      <c r="S308" s="5">
        <v>-0.0148</v>
      </c>
      <c r="T308" s="3">
        <v>601</v>
      </c>
      <c r="U308" s="7">
        <v>22068</v>
      </c>
      <c r="V308" s="3">
        <v>0</v>
      </c>
    </row>
    <row r="309" spans="2:22">
      <c r="B309" s="2">
        <v>42937</v>
      </c>
      <c r="C309" s="3">
        <v>18</v>
      </c>
      <c r="D309" s="3">
        <v>18.1</v>
      </c>
      <c r="E309" s="3">
        <v>17.9</v>
      </c>
      <c r="F309" s="4">
        <v>18.1</v>
      </c>
      <c r="G309" s="4">
        <v>0.1</v>
      </c>
      <c r="H309" s="5">
        <v>0.0056</v>
      </c>
      <c r="I309" s="3">
        <v>826</v>
      </c>
      <c r="J309" s="7">
        <v>14878</v>
      </c>
      <c r="K309" s="3">
        <v>17.57</v>
      </c>
      <c r="M309" s="2">
        <v>42940</v>
      </c>
      <c r="N309" s="3">
        <v>37.3</v>
      </c>
      <c r="O309" s="3">
        <v>37.35</v>
      </c>
      <c r="P309" s="3">
        <v>37</v>
      </c>
      <c r="Q309" s="4">
        <v>37.1</v>
      </c>
      <c r="R309" s="4">
        <v>-0.1</v>
      </c>
      <c r="S309" s="5">
        <v>-0.0027</v>
      </c>
      <c r="T309" s="3">
        <v>612</v>
      </c>
      <c r="U309" s="7">
        <v>22711</v>
      </c>
      <c r="V309" s="3">
        <v>0</v>
      </c>
    </row>
    <row r="310" spans="2:22">
      <c r="B310" s="2">
        <v>42936</v>
      </c>
      <c r="C310" s="3">
        <v>18.2</v>
      </c>
      <c r="D310" s="3">
        <v>18.2</v>
      </c>
      <c r="E310" s="3">
        <v>17.95</v>
      </c>
      <c r="F310" s="4">
        <v>18</v>
      </c>
      <c r="G310" s="4">
        <v>-0.15</v>
      </c>
      <c r="H310" s="5">
        <v>-0.0083</v>
      </c>
      <c r="I310" s="7">
        <v>1334</v>
      </c>
      <c r="J310" s="7">
        <v>24081</v>
      </c>
      <c r="K310" s="3">
        <v>17.48</v>
      </c>
      <c r="M310" s="2">
        <v>42937</v>
      </c>
      <c r="N310" s="3">
        <v>37.5</v>
      </c>
      <c r="O310" s="3">
        <v>37.5</v>
      </c>
      <c r="P310" s="3">
        <v>37</v>
      </c>
      <c r="Q310" s="4">
        <v>37.2</v>
      </c>
      <c r="R310" s="4">
        <v>-0.25</v>
      </c>
      <c r="S310" s="5">
        <v>-0.0067</v>
      </c>
      <c r="T310" s="3">
        <v>655</v>
      </c>
      <c r="U310" s="7">
        <v>24337</v>
      </c>
      <c r="V310" s="3">
        <v>0</v>
      </c>
    </row>
    <row r="311" spans="2:22">
      <c r="B311" s="2">
        <v>42935</v>
      </c>
      <c r="C311" s="3">
        <v>18.35</v>
      </c>
      <c r="D311" s="3">
        <v>18.4</v>
      </c>
      <c r="E311" s="3">
        <v>18.1</v>
      </c>
      <c r="F311" s="4">
        <v>18.15</v>
      </c>
      <c r="G311" s="4">
        <v>-0.2</v>
      </c>
      <c r="H311" s="5">
        <v>-0.0109</v>
      </c>
      <c r="I311" s="7">
        <v>1401</v>
      </c>
      <c r="J311" s="7">
        <v>25500</v>
      </c>
      <c r="K311" s="3">
        <v>17.62</v>
      </c>
      <c r="M311" s="2">
        <v>42936</v>
      </c>
      <c r="N311" s="3">
        <v>37</v>
      </c>
      <c r="O311" s="3">
        <v>37.6</v>
      </c>
      <c r="P311" s="3">
        <v>37</v>
      </c>
      <c r="Q311" s="4">
        <v>37.45</v>
      </c>
      <c r="R311" s="4">
        <v>0.45</v>
      </c>
      <c r="S311" s="5">
        <v>0.0122</v>
      </c>
      <c r="T311" s="3">
        <v>639</v>
      </c>
      <c r="U311" s="7">
        <v>23810</v>
      </c>
      <c r="V311" s="3">
        <v>0</v>
      </c>
    </row>
    <row r="312" spans="2:22">
      <c r="B312" s="2">
        <v>42934</v>
      </c>
      <c r="C312" s="3">
        <v>18.3</v>
      </c>
      <c r="D312" s="3">
        <v>18.4</v>
      </c>
      <c r="E312" s="3">
        <v>18.25</v>
      </c>
      <c r="F312" s="4">
        <v>18.35</v>
      </c>
      <c r="G312" s="4">
        <v>0.05</v>
      </c>
      <c r="H312" s="5">
        <v>0.0027</v>
      </c>
      <c r="I312" s="3">
        <v>697</v>
      </c>
      <c r="J312" s="7">
        <v>12767</v>
      </c>
      <c r="K312" s="3">
        <v>17.82</v>
      </c>
      <c r="M312" s="2">
        <v>42935</v>
      </c>
      <c r="N312" s="3">
        <v>37.8</v>
      </c>
      <c r="O312" s="3">
        <v>38.2</v>
      </c>
      <c r="P312" s="3">
        <v>37</v>
      </c>
      <c r="Q312" s="4">
        <v>37</v>
      </c>
      <c r="R312" s="4">
        <v>-0.25</v>
      </c>
      <c r="S312" s="5">
        <v>-0.0067</v>
      </c>
      <c r="T312" s="7">
        <v>1939</v>
      </c>
      <c r="U312" s="7">
        <v>72785</v>
      </c>
      <c r="V312" s="3">
        <v>0</v>
      </c>
    </row>
    <row r="313" spans="2:22">
      <c r="B313" s="2">
        <v>42933</v>
      </c>
      <c r="C313" s="3">
        <v>18.35</v>
      </c>
      <c r="D313" s="3">
        <v>18.45</v>
      </c>
      <c r="E313" s="3">
        <v>18.25</v>
      </c>
      <c r="F313" s="4">
        <v>18.3</v>
      </c>
      <c r="G313" s="4">
        <v>0.1</v>
      </c>
      <c r="H313" s="5">
        <v>0.0055</v>
      </c>
      <c r="I313" s="7">
        <v>1066</v>
      </c>
      <c r="J313" s="7">
        <v>19535</v>
      </c>
      <c r="K313" s="3">
        <v>17.77</v>
      </c>
      <c r="M313" s="2">
        <v>42934</v>
      </c>
      <c r="N313" s="3">
        <v>36.95</v>
      </c>
      <c r="O313" s="3">
        <v>37.25</v>
      </c>
      <c r="P313" s="3">
        <v>36.7</v>
      </c>
      <c r="Q313" s="4">
        <v>37.25</v>
      </c>
      <c r="R313" s="4">
        <v>0.55</v>
      </c>
      <c r="S313" s="5">
        <v>0.015</v>
      </c>
      <c r="T313" s="7">
        <v>1098</v>
      </c>
      <c r="U313" s="7">
        <v>40622</v>
      </c>
      <c r="V313" s="3">
        <v>0</v>
      </c>
    </row>
    <row r="314" spans="2:22">
      <c r="B314" s="2">
        <v>42930</v>
      </c>
      <c r="C314" s="3">
        <v>18</v>
      </c>
      <c r="D314" s="3">
        <v>18.5</v>
      </c>
      <c r="E314" s="3">
        <v>18</v>
      </c>
      <c r="F314" s="4">
        <v>18.2</v>
      </c>
      <c r="G314" s="4">
        <v>0.3</v>
      </c>
      <c r="H314" s="5">
        <v>0.0168</v>
      </c>
      <c r="I314" s="7">
        <v>3025</v>
      </c>
      <c r="J314" s="7">
        <v>55266</v>
      </c>
      <c r="K314" s="3">
        <v>17.67</v>
      </c>
      <c r="M314" s="2">
        <v>42933</v>
      </c>
      <c r="N314" s="3">
        <v>36</v>
      </c>
      <c r="O314" s="3">
        <v>37</v>
      </c>
      <c r="P314" s="3">
        <v>36</v>
      </c>
      <c r="Q314" s="4">
        <v>36.7</v>
      </c>
      <c r="R314" s="4">
        <v>0.9</v>
      </c>
      <c r="S314" s="5">
        <v>0.0251</v>
      </c>
      <c r="T314" s="7">
        <v>1187</v>
      </c>
      <c r="U314" s="7">
        <v>43490</v>
      </c>
      <c r="V314" s="3">
        <v>0</v>
      </c>
    </row>
    <row r="315" spans="2:22">
      <c r="B315" s="2">
        <v>42929</v>
      </c>
      <c r="C315" s="3">
        <v>17.65</v>
      </c>
      <c r="D315" s="3">
        <v>17.95</v>
      </c>
      <c r="E315" s="3">
        <v>17.65</v>
      </c>
      <c r="F315" s="4">
        <v>17.9</v>
      </c>
      <c r="G315" s="4">
        <v>0.3</v>
      </c>
      <c r="H315" s="5">
        <v>0.017</v>
      </c>
      <c r="I315" s="7">
        <v>1414</v>
      </c>
      <c r="J315" s="7">
        <v>25225</v>
      </c>
      <c r="K315" s="3">
        <v>17.38</v>
      </c>
      <c r="M315" s="2">
        <v>42930</v>
      </c>
      <c r="N315" s="3">
        <v>35.65</v>
      </c>
      <c r="O315" s="3">
        <v>35.85</v>
      </c>
      <c r="P315" s="3">
        <v>35.6</v>
      </c>
      <c r="Q315" s="4">
        <v>35.8</v>
      </c>
      <c r="R315" s="4">
        <v>0.15</v>
      </c>
      <c r="S315" s="5">
        <v>0.0042</v>
      </c>
      <c r="T315" s="3">
        <v>398</v>
      </c>
      <c r="U315" s="7">
        <v>14242</v>
      </c>
      <c r="V315" s="3">
        <v>0</v>
      </c>
    </row>
    <row r="316" spans="2:22">
      <c r="B316" s="2">
        <v>42928</v>
      </c>
      <c r="C316" s="3">
        <v>17.5</v>
      </c>
      <c r="D316" s="3">
        <v>17.7</v>
      </c>
      <c r="E316" s="3">
        <v>17.5</v>
      </c>
      <c r="F316" s="4">
        <v>17.6</v>
      </c>
      <c r="G316" s="4">
        <v>0.15</v>
      </c>
      <c r="H316" s="5">
        <v>0.0086</v>
      </c>
      <c r="I316" s="7">
        <v>1117</v>
      </c>
      <c r="J316" s="7">
        <v>19703</v>
      </c>
      <c r="K316" s="3">
        <v>17.09</v>
      </c>
      <c r="M316" s="2">
        <v>42929</v>
      </c>
      <c r="N316" s="3">
        <v>35.75</v>
      </c>
      <c r="O316" s="3">
        <v>35.9</v>
      </c>
      <c r="P316" s="3">
        <v>35.45</v>
      </c>
      <c r="Q316" s="4">
        <v>35.65</v>
      </c>
      <c r="R316" s="4">
        <v>-0.05</v>
      </c>
      <c r="S316" s="5">
        <v>-0.0014</v>
      </c>
      <c r="T316" s="3">
        <v>543</v>
      </c>
      <c r="U316" s="7">
        <v>19380</v>
      </c>
      <c r="V316" s="3">
        <v>0</v>
      </c>
    </row>
    <row r="317" spans="2:22">
      <c r="B317" s="2">
        <v>42927</v>
      </c>
      <c r="C317" s="3">
        <v>17.7</v>
      </c>
      <c r="D317" s="3">
        <v>17.75</v>
      </c>
      <c r="E317" s="3">
        <v>17.4</v>
      </c>
      <c r="F317" s="3">
        <v>17.45</v>
      </c>
      <c r="G317" s="3">
        <v>0</v>
      </c>
      <c r="H317" s="6">
        <v>0</v>
      </c>
      <c r="I317" s="7">
        <v>1118</v>
      </c>
      <c r="J317" s="7">
        <v>19621</v>
      </c>
      <c r="K317" s="3">
        <v>16.94</v>
      </c>
      <c r="M317" s="2">
        <v>42928</v>
      </c>
      <c r="N317" s="3">
        <v>35.8</v>
      </c>
      <c r="O317" s="3">
        <v>35.85</v>
      </c>
      <c r="P317" s="3">
        <v>35.45</v>
      </c>
      <c r="Q317" s="4">
        <v>35.7</v>
      </c>
      <c r="R317" s="4">
        <v>0.1</v>
      </c>
      <c r="S317" s="5">
        <v>0.0028</v>
      </c>
      <c r="T317" s="3">
        <v>643</v>
      </c>
      <c r="U317" s="7">
        <v>22965</v>
      </c>
      <c r="V317" s="3">
        <v>0</v>
      </c>
    </row>
    <row r="318" spans="2:22">
      <c r="B318" s="2">
        <v>42926</v>
      </c>
      <c r="C318" s="3">
        <v>17.5</v>
      </c>
      <c r="D318" s="3">
        <v>17.55</v>
      </c>
      <c r="E318" s="3">
        <v>17.4</v>
      </c>
      <c r="F318" s="4">
        <v>17.45</v>
      </c>
      <c r="G318" s="4">
        <v>-0.05</v>
      </c>
      <c r="H318" s="5">
        <v>-0.0029</v>
      </c>
      <c r="I318" s="3">
        <v>297</v>
      </c>
      <c r="J318" s="7">
        <v>5178</v>
      </c>
      <c r="K318" s="3">
        <v>16.94</v>
      </c>
      <c r="M318" s="2">
        <v>42927</v>
      </c>
      <c r="N318" s="3">
        <v>35.95</v>
      </c>
      <c r="O318" s="3">
        <v>36.3</v>
      </c>
      <c r="P318" s="3">
        <v>35.6</v>
      </c>
      <c r="Q318" s="4">
        <v>35.6</v>
      </c>
      <c r="R318" s="4">
        <v>-0.2</v>
      </c>
      <c r="S318" s="5">
        <v>-0.0056</v>
      </c>
      <c r="T318" s="3">
        <v>677</v>
      </c>
      <c r="U318" s="7">
        <v>24351</v>
      </c>
      <c r="V318" s="3">
        <v>0</v>
      </c>
    </row>
    <row r="319" spans="2:22">
      <c r="B319" s="2">
        <v>42923</v>
      </c>
      <c r="C319" s="3">
        <v>17.5</v>
      </c>
      <c r="D319" s="3">
        <v>17.5</v>
      </c>
      <c r="E319" s="3">
        <v>17.4</v>
      </c>
      <c r="F319" s="4">
        <v>17.5</v>
      </c>
      <c r="G319" s="4">
        <v>-0.05</v>
      </c>
      <c r="H319" s="5">
        <v>-0.0028</v>
      </c>
      <c r="I319" s="3">
        <v>306</v>
      </c>
      <c r="J319" s="7">
        <v>5335</v>
      </c>
      <c r="K319" s="3">
        <v>16.99</v>
      </c>
      <c r="M319" s="2">
        <v>42926</v>
      </c>
      <c r="N319" s="3">
        <v>36</v>
      </c>
      <c r="O319" s="3">
        <v>36</v>
      </c>
      <c r="P319" s="3">
        <v>35.4</v>
      </c>
      <c r="Q319" s="4">
        <v>35.8</v>
      </c>
      <c r="R319" s="4">
        <v>-0.3</v>
      </c>
      <c r="S319" s="5">
        <v>-0.0083</v>
      </c>
      <c r="T319" s="3">
        <v>884</v>
      </c>
      <c r="U319" s="7">
        <v>31577</v>
      </c>
      <c r="V319" s="3">
        <v>0</v>
      </c>
    </row>
    <row r="320" spans="2:22">
      <c r="B320" s="2">
        <v>42922</v>
      </c>
      <c r="C320" s="3">
        <v>17.5</v>
      </c>
      <c r="D320" s="3">
        <v>17.55</v>
      </c>
      <c r="E320" s="3">
        <v>17.45</v>
      </c>
      <c r="F320" s="3">
        <v>17.55</v>
      </c>
      <c r="G320" s="3">
        <v>0</v>
      </c>
      <c r="H320" s="6">
        <v>0</v>
      </c>
      <c r="I320" s="3">
        <v>200</v>
      </c>
      <c r="J320" s="7">
        <v>3491</v>
      </c>
      <c r="K320" s="3">
        <v>17.04</v>
      </c>
      <c r="M320" s="2">
        <v>42923</v>
      </c>
      <c r="N320" s="3">
        <v>37</v>
      </c>
      <c r="O320" s="3">
        <v>37.1</v>
      </c>
      <c r="P320" s="3">
        <v>36.1</v>
      </c>
      <c r="Q320" s="4">
        <v>36.1</v>
      </c>
      <c r="R320" s="4">
        <v>-0.9</v>
      </c>
      <c r="S320" s="5">
        <v>-0.0243</v>
      </c>
      <c r="T320" s="3">
        <v>972</v>
      </c>
      <c r="U320" s="7">
        <v>35429</v>
      </c>
      <c r="V320" s="3">
        <v>0</v>
      </c>
    </row>
    <row r="321" spans="2:22">
      <c r="B321" s="2">
        <v>42921</v>
      </c>
      <c r="C321" s="3">
        <v>17.55</v>
      </c>
      <c r="D321" s="3">
        <v>17.65</v>
      </c>
      <c r="E321" s="3">
        <v>17.35</v>
      </c>
      <c r="F321" s="4">
        <v>17.55</v>
      </c>
      <c r="G321" s="4">
        <v>0.15</v>
      </c>
      <c r="H321" s="5">
        <v>0.0086</v>
      </c>
      <c r="I321" s="3">
        <v>370</v>
      </c>
      <c r="J321" s="7">
        <v>6465</v>
      </c>
      <c r="K321" s="3">
        <v>17.04</v>
      </c>
      <c r="M321" s="2">
        <v>42922</v>
      </c>
      <c r="N321" s="3">
        <v>37.2</v>
      </c>
      <c r="O321" s="3">
        <v>37.25</v>
      </c>
      <c r="P321" s="3">
        <v>36.75</v>
      </c>
      <c r="Q321" s="4">
        <v>37</v>
      </c>
      <c r="R321" s="4">
        <v>0.1</v>
      </c>
      <c r="S321" s="5">
        <v>0.0027</v>
      </c>
      <c r="T321" s="3">
        <v>537</v>
      </c>
      <c r="U321" s="7">
        <v>19897</v>
      </c>
      <c r="V321" s="3">
        <v>0</v>
      </c>
    </row>
    <row r="322" spans="2:22">
      <c r="B322" s="2">
        <v>42920</v>
      </c>
      <c r="C322" s="3">
        <v>17.55</v>
      </c>
      <c r="D322" s="3">
        <v>17.7</v>
      </c>
      <c r="E322" s="3">
        <v>17.4</v>
      </c>
      <c r="F322" s="4">
        <v>17.4</v>
      </c>
      <c r="G322" s="4">
        <v>-0.1</v>
      </c>
      <c r="H322" s="5">
        <v>-0.0057</v>
      </c>
      <c r="I322" s="3">
        <v>764</v>
      </c>
      <c r="J322" s="7">
        <v>13402</v>
      </c>
      <c r="K322" s="3">
        <v>16.89</v>
      </c>
      <c r="M322" s="2">
        <v>42921</v>
      </c>
      <c r="N322" s="3">
        <v>37.1</v>
      </c>
      <c r="O322" s="3">
        <v>37.25</v>
      </c>
      <c r="P322" s="3">
        <v>36.6</v>
      </c>
      <c r="Q322" s="4">
        <v>36.9</v>
      </c>
      <c r="R322" s="4">
        <v>-0.15</v>
      </c>
      <c r="S322" s="5">
        <v>-0.004</v>
      </c>
      <c r="T322" s="3">
        <v>725</v>
      </c>
      <c r="U322" s="7">
        <v>26753</v>
      </c>
      <c r="V322" s="3">
        <v>0</v>
      </c>
    </row>
    <row r="323" spans="2:22">
      <c r="B323" s="2">
        <v>42919</v>
      </c>
      <c r="C323" s="3">
        <v>17.45</v>
      </c>
      <c r="D323" s="3">
        <v>17.6</v>
      </c>
      <c r="E323" s="3">
        <v>17.45</v>
      </c>
      <c r="F323" s="4">
        <v>17.5</v>
      </c>
      <c r="G323" s="4">
        <v>0.15</v>
      </c>
      <c r="H323" s="5">
        <v>0.0086</v>
      </c>
      <c r="I323" s="3">
        <v>929</v>
      </c>
      <c r="J323" s="7">
        <v>16274</v>
      </c>
      <c r="K323" s="3">
        <v>16.99</v>
      </c>
      <c r="M323" s="2">
        <v>42920</v>
      </c>
      <c r="N323" s="3">
        <v>37.4</v>
      </c>
      <c r="O323" s="3">
        <v>37.55</v>
      </c>
      <c r="P323" s="3">
        <v>36.8</v>
      </c>
      <c r="Q323" s="4">
        <v>37.05</v>
      </c>
      <c r="R323" s="4">
        <v>-0.25</v>
      </c>
      <c r="S323" s="5">
        <v>-0.0067</v>
      </c>
      <c r="T323" s="3">
        <v>977</v>
      </c>
      <c r="U323" s="7">
        <v>36316</v>
      </c>
      <c r="V323" s="3">
        <v>0</v>
      </c>
    </row>
    <row r="324" spans="2:22">
      <c r="B324" s="2">
        <v>42916</v>
      </c>
      <c r="C324" s="3">
        <v>17.35</v>
      </c>
      <c r="D324" s="3">
        <v>17.4</v>
      </c>
      <c r="E324" s="3">
        <v>17.25</v>
      </c>
      <c r="F324" s="4">
        <v>17.35</v>
      </c>
      <c r="G324" s="4">
        <v>0.05</v>
      </c>
      <c r="H324" s="5">
        <v>0.0029</v>
      </c>
      <c r="I324" s="3">
        <v>511</v>
      </c>
      <c r="J324" s="7">
        <v>8863</v>
      </c>
      <c r="K324" s="3">
        <v>16.84</v>
      </c>
      <c r="M324" s="2">
        <v>42919</v>
      </c>
      <c r="N324" s="3">
        <v>36.4</v>
      </c>
      <c r="O324" s="3">
        <v>37.4</v>
      </c>
      <c r="P324" s="3">
        <v>36.2</v>
      </c>
      <c r="Q324" s="4">
        <v>37.3</v>
      </c>
      <c r="R324" s="4">
        <v>0.9</v>
      </c>
      <c r="S324" s="5">
        <v>0.0247</v>
      </c>
      <c r="T324" s="7">
        <v>1987</v>
      </c>
      <c r="U324" s="7">
        <v>73492</v>
      </c>
      <c r="V324" s="3">
        <v>0</v>
      </c>
    </row>
    <row r="325" spans="2:22">
      <c r="B325" s="2">
        <v>42915</v>
      </c>
      <c r="C325" s="3">
        <v>17.3</v>
      </c>
      <c r="D325" s="3">
        <v>17.35</v>
      </c>
      <c r="E325" s="3">
        <v>17.2</v>
      </c>
      <c r="F325" s="4">
        <v>17.3</v>
      </c>
      <c r="G325" s="4">
        <v>0.15</v>
      </c>
      <c r="H325" s="5">
        <v>0.0087</v>
      </c>
      <c r="I325" s="3">
        <v>359</v>
      </c>
      <c r="J325" s="7">
        <v>6203</v>
      </c>
      <c r="K325" s="3">
        <v>16.8</v>
      </c>
      <c r="M325" s="2">
        <v>42916</v>
      </c>
      <c r="N325" s="3">
        <v>35.25</v>
      </c>
      <c r="O325" s="3">
        <v>36.4</v>
      </c>
      <c r="P325" s="3">
        <v>34.75</v>
      </c>
      <c r="Q325" s="4">
        <v>36.4</v>
      </c>
      <c r="R325" s="4">
        <v>0.8</v>
      </c>
      <c r="S325" s="5">
        <v>0.0225</v>
      </c>
      <c r="T325" s="7">
        <v>1810</v>
      </c>
      <c r="U325" s="7">
        <v>64752</v>
      </c>
      <c r="V325" s="3">
        <v>0</v>
      </c>
    </row>
    <row r="326" spans="2:22">
      <c r="B326" s="2">
        <v>42914</v>
      </c>
      <c r="C326" s="3">
        <v>17.3</v>
      </c>
      <c r="D326" s="3">
        <v>17.35</v>
      </c>
      <c r="E326" s="3">
        <v>17.15</v>
      </c>
      <c r="F326" s="4">
        <v>17.15</v>
      </c>
      <c r="G326" s="4">
        <v>-0.2</v>
      </c>
      <c r="H326" s="5">
        <v>-0.0115</v>
      </c>
      <c r="I326" s="3">
        <v>410</v>
      </c>
      <c r="J326" s="7">
        <v>7056</v>
      </c>
      <c r="K326" s="3">
        <v>16.65</v>
      </c>
      <c r="M326" s="2">
        <v>42915</v>
      </c>
      <c r="N326" s="3">
        <v>37.15</v>
      </c>
      <c r="O326" s="3">
        <v>37.2</v>
      </c>
      <c r="P326" s="3">
        <v>35.6</v>
      </c>
      <c r="Q326" s="4">
        <v>35.6</v>
      </c>
      <c r="R326" s="4">
        <v>-1.2</v>
      </c>
      <c r="S326" s="5">
        <v>-0.0326</v>
      </c>
      <c r="T326" s="7">
        <v>1912</v>
      </c>
      <c r="U326" s="7">
        <v>69305</v>
      </c>
      <c r="V326" s="3">
        <v>0</v>
      </c>
    </row>
    <row r="327" spans="2:22">
      <c r="B327" s="2">
        <v>42913</v>
      </c>
      <c r="C327" s="3">
        <v>17.45</v>
      </c>
      <c r="D327" s="3">
        <v>17.45</v>
      </c>
      <c r="E327" s="3">
        <v>17.2</v>
      </c>
      <c r="F327" s="3">
        <v>17.35</v>
      </c>
      <c r="G327" s="3">
        <v>0</v>
      </c>
      <c r="H327" s="6">
        <v>0</v>
      </c>
      <c r="I327" s="3">
        <v>523</v>
      </c>
      <c r="J327" s="7">
        <v>9049</v>
      </c>
      <c r="K327" s="3">
        <v>16.84</v>
      </c>
      <c r="M327" s="2">
        <v>42914</v>
      </c>
      <c r="N327" s="3">
        <v>37.15</v>
      </c>
      <c r="O327" s="3">
        <v>37.15</v>
      </c>
      <c r="P327" s="3">
        <v>36.45</v>
      </c>
      <c r="Q327" s="4">
        <v>36.8</v>
      </c>
      <c r="R327" s="4">
        <v>-0.35</v>
      </c>
      <c r="S327" s="5">
        <v>-0.0094</v>
      </c>
      <c r="T327" s="7">
        <v>1522</v>
      </c>
      <c r="U327" s="7">
        <v>55891</v>
      </c>
      <c r="V327" s="3">
        <v>0</v>
      </c>
    </row>
    <row r="328" spans="2:22">
      <c r="B328" s="2">
        <v>42912</v>
      </c>
      <c r="C328" s="3">
        <v>17</v>
      </c>
      <c r="D328" s="3">
        <v>17.35</v>
      </c>
      <c r="E328" s="3">
        <v>17</v>
      </c>
      <c r="F328" s="4">
        <v>17.35</v>
      </c>
      <c r="G328" s="4">
        <v>0.35</v>
      </c>
      <c r="H328" s="5">
        <v>0.0206</v>
      </c>
      <c r="I328" s="7">
        <v>1260</v>
      </c>
      <c r="J328" s="7">
        <v>21716</v>
      </c>
      <c r="K328" s="3">
        <v>16.84</v>
      </c>
      <c r="M328" s="2">
        <v>42913</v>
      </c>
      <c r="N328" s="3">
        <v>38.5</v>
      </c>
      <c r="O328" s="3">
        <v>38.5</v>
      </c>
      <c r="P328" s="3">
        <v>37.1</v>
      </c>
      <c r="Q328" s="4">
        <v>37.15</v>
      </c>
      <c r="R328" s="4">
        <v>-1.15</v>
      </c>
      <c r="S328" s="5">
        <v>-0.03</v>
      </c>
      <c r="T328" s="7">
        <v>2569</v>
      </c>
      <c r="U328" s="7">
        <v>96168</v>
      </c>
      <c r="V328" s="3">
        <v>0</v>
      </c>
    </row>
    <row r="329" spans="2:22">
      <c r="B329" s="2">
        <v>42909</v>
      </c>
      <c r="C329" s="3">
        <v>17</v>
      </c>
      <c r="D329" s="3">
        <v>17</v>
      </c>
      <c r="E329" s="3">
        <v>16.85</v>
      </c>
      <c r="F329" s="3">
        <v>17</v>
      </c>
      <c r="G329" s="3">
        <v>0</v>
      </c>
      <c r="H329" s="6">
        <v>0</v>
      </c>
      <c r="I329" s="3">
        <v>364</v>
      </c>
      <c r="J329" s="7">
        <v>6178</v>
      </c>
      <c r="K329" s="3">
        <v>16.5</v>
      </c>
      <c r="M329" s="2">
        <v>42912</v>
      </c>
      <c r="N329" s="3">
        <v>38.45</v>
      </c>
      <c r="O329" s="3">
        <v>38.65</v>
      </c>
      <c r="P329" s="3">
        <v>38</v>
      </c>
      <c r="Q329" s="4">
        <v>38.3</v>
      </c>
      <c r="R329" s="4">
        <v>0.1</v>
      </c>
      <c r="S329" s="5">
        <v>0.0026</v>
      </c>
      <c r="T329" s="7">
        <v>1401</v>
      </c>
      <c r="U329" s="7">
        <v>53563</v>
      </c>
      <c r="V329" s="3">
        <v>0</v>
      </c>
    </row>
    <row r="330" spans="2:22">
      <c r="B330" s="2">
        <v>42908</v>
      </c>
      <c r="C330" s="3">
        <v>17.1</v>
      </c>
      <c r="D330" s="3">
        <v>17.15</v>
      </c>
      <c r="E330" s="3">
        <v>16.9</v>
      </c>
      <c r="F330" s="4">
        <v>17</v>
      </c>
      <c r="G330" s="4">
        <v>-0.1</v>
      </c>
      <c r="H330" s="5">
        <v>-0.0058</v>
      </c>
      <c r="I330" s="3">
        <v>441</v>
      </c>
      <c r="J330" s="7">
        <v>7509</v>
      </c>
      <c r="K330" s="3">
        <v>16.5</v>
      </c>
      <c r="M330" s="2">
        <v>42909</v>
      </c>
      <c r="N330" s="3">
        <v>38.4</v>
      </c>
      <c r="O330" s="3">
        <v>39.35</v>
      </c>
      <c r="P330" s="3">
        <v>38.2</v>
      </c>
      <c r="Q330" s="4">
        <v>38.2</v>
      </c>
      <c r="R330" s="4">
        <v>-0.1</v>
      </c>
      <c r="S330" s="5">
        <v>-0.0026</v>
      </c>
      <c r="T330" s="7">
        <v>2700</v>
      </c>
      <c r="U330" s="7">
        <v>104722</v>
      </c>
      <c r="V330" s="3">
        <v>0</v>
      </c>
    </row>
    <row r="331" spans="2:22">
      <c r="B331" s="2">
        <v>42907</v>
      </c>
      <c r="C331" s="3">
        <v>16.9</v>
      </c>
      <c r="D331" s="3">
        <v>17.1</v>
      </c>
      <c r="E331" s="3">
        <v>16.85</v>
      </c>
      <c r="F331" s="4">
        <v>17.1</v>
      </c>
      <c r="G331" s="4">
        <v>0.1</v>
      </c>
      <c r="H331" s="5">
        <v>0.0059</v>
      </c>
      <c r="I331" s="3">
        <v>402</v>
      </c>
      <c r="J331" s="7">
        <v>6822</v>
      </c>
      <c r="K331" s="3">
        <v>16.6</v>
      </c>
      <c r="M331" s="2">
        <v>42908</v>
      </c>
      <c r="N331" s="3">
        <v>39</v>
      </c>
      <c r="O331" s="3">
        <v>39.05</v>
      </c>
      <c r="P331" s="3">
        <v>38</v>
      </c>
      <c r="Q331" s="4">
        <v>38.3</v>
      </c>
      <c r="R331" s="4">
        <v>-0.7</v>
      </c>
      <c r="S331" s="5">
        <v>-0.0179</v>
      </c>
      <c r="T331" s="7">
        <v>1506</v>
      </c>
      <c r="U331" s="7">
        <v>57864</v>
      </c>
      <c r="V331" s="3">
        <v>0</v>
      </c>
    </row>
    <row r="332" spans="2:22">
      <c r="B332" s="2">
        <v>42906</v>
      </c>
      <c r="C332" s="3">
        <v>17.05</v>
      </c>
      <c r="D332" s="3">
        <v>17.05</v>
      </c>
      <c r="E332" s="3">
        <v>16.95</v>
      </c>
      <c r="F332" s="3">
        <v>17</v>
      </c>
      <c r="G332" s="3">
        <v>0</v>
      </c>
      <c r="H332" s="6">
        <v>0</v>
      </c>
      <c r="I332" s="3">
        <v>371</v>
      </c>
      <c r="J332" s="7">
        <v>6312</v>
      </c>
      <c r="K332" s="3">
        <v>16.5</v>
      </c>
      <c r="M332" s="2">
        <v>42907</v>
      </c>
      <c r="N332" s="3">
        <v>39.3</v>
      </c>
      <c r="O332" s="3">
        <v>39.7</v>
      </c>
      <c r="P332" s="3">
        <v>38.5</v>
      </c>
      <c r="Q332" s="4">
        <v>39</v>
      </c>
      <c r="R332" s="4">
        <v>0.35</v>
      </c>
      <c r="S332" s="5">
        <v>0.0091</v>
      </c>
      <c r="T332" s="7">
        <v>4000</v>
      </c>
      <c r="U332" s="7">
        <v>156716</v>
      </c>
      <c r="V332" s="3">
        <v>0</v>
      </c>
    </row>
    <row r="333" spans="2:22">
      <c r="B333" s="2">
        <v>42905</v>
      </c>
      <c r="C333" s="3">
        <v>17.3</v>
      </c>
      <c r="D333" s="3">
        <v>17.3</v>
      </c>
      <c r="E333" s="3">
        <v>16.9</v>
      </c>
      <c r="F333" s="4">
        <v>17</v>
      </c>
      <c r="G333" s="4">
        <v>-0.35</v>
      </c>
      <c r="H333" s="5">
        <v>-0.0202</v>
      </c>
      <c r="I333" s="3">
        <v>699</v>
      </c>
      <c r="J333" s="7">
        <v>11929</v>
      </c>
      <c r="K333" s="3">
        <v>16.5</v>
      </c>
      <c r="M333" s="2">
        <v>42906</v>
      </c>
      <c r="N333" s="3">
        <v>38.8</v>
      </c>
      <c r="O333" s="3">
        <v>39.15</v>
      </c>
      <c r="P333" s="3">
        <v>38.45</v>
      </c>
      <c r="Q333" s="4">
        <v>38.65</v>
      </c>
      <c r="R333" s="4">
        <v>0.25</v>
      </c>
      <c r="S333" s="5">
        <v>0.0065</v>
      </c>
      <c r="T333" s="7">
        <v>2078</v>
      </c>
      <c r="U333" s="7">
        <v>80676</v>
      </c>
      <c r="V333" s="3">
        <v>0</v>
      </c>
    </row>
    <row r="334" spans="2:22">
      <c r="B334" s="2">
        <v>42902</v>
      </c>
      <c r="C334" s="3">
        <v>16.8</v>
      </c>
      <c r="D334" s="3">
        <v>17.35</v>
      </c>
      <c r="E334" s="3">
        <v>16.8</v>
      </c>
      <c r="F334" s="4">
        <v>17.35</v>
      </c>
      <c r="G334" s="4">
        <v>0.45</v>
      </c>
      <c r="H334" s="5">
        <v>0.0266</v>
      </c>
      <c r="I334" s="3">
        <v>869</v>
      </c>
      <c r="J334" s="7">
        <v>14833</v>
      </c>
      <c r="K334" s="3">
        <v>16.84</v>
      </c>
      <c r="M334" s="2">
        <v>42905</v>
      </c>
      <c r="N334" s="3">
        <v>38</v>
      </c>
      <c r="O334" s="3">
        <v>38.7</v>
      </c>
      <c r="P334" s="3">
        <v>37.9</v>
      </c>
      <c r="Q334" s="4">
        <v>38.4</v>
      </c>
      <c r="R334" s="4">
        <v>0.4</v>
      </c>
      <c r="S334" s="5">
        <v>0.0105</v>
      </c>
      <c r="T334" s="7">
        <v>1233</v>
      </c>
      <c r="U334" s="7">
        <v>47138</v>
      </c>
      <c r="V334" s="3">
        <v>0</v>
      </c>
    </row>
    <row r="335" spans="2:22">
      <c r="B335" s="2">
        <v>42901</v>
      </c>
      <c r="C335" s="3">
        <v>16.85</v>
      </c>
      <c r="D335" s="3">
        <v>16.95</v>
      </c>
      <c r="E335" s="3">
        <v>16.85</v>
      </c>
      <c r="F335" s="4">
        <v>16.9</v>
      </c>
      <c r="G335" s="4">
        <v>0.05</v>
      </c>
      <c r="H335" s="5">
        <v>0.003</v>
      </c>
      <c r="I335" s="3">
        <v>484</v>
      </c>
      <c r="J335" s="7">
        <v>8172</v>
      </c>
      <c r="K335" s="3">
        <v>16.41</v>
      </c>
      <c r="M335" s="2">
        <v>42902</v>
      </c>
      <c r="N335" s="3">
        <v>38.4</v>
      </c>
      <c r="O335" s="3">
        <v>38.7</v>
      </c>
      <c r="P335" s="3">
        <v>38</v>
      </c>
      <c r="Q335" s="4">
        <v>38</v>
      </c>
      <c r="R335" s="4">
        <v>-0.4</v>
      </c>
      <c r="S335" s="5">
        <v>-0.0104</v>
      </c>
      <c r="T335" s="7">
        <v>1237</v>
      </c>
      <c r="U335" s="7">
        <v>47500</v>
      </c>
      <c r="V335" s="3">
        <v>0</v>
      </c>
    </row>
    <row r="336" spans="2:22">
      <c r="B336" s="2">
        <v>42900</v>
      </c>
      <c r="C336" s="3">
        <v>17</v>
      </c>
      <c r="D336" s="3">
        <v>17</v>
      </c>
      <c r="E336" s="3">
        <v>16.8</v>
      </c>
      <c r="F336" s="4">
        <v>16.85</v>
      </c>
      <c r="G336" s="4">
        <v>-0.1</v>
      </c>
      <c r="H336" s="5">
        <v>-0.0059</v>
      </c>
      <c r="I336" s="3">
        <v>975</v>
      </c>
      <c r="J336" s="7">
        <v>16456</v>
      </c>
      <c r="K336" s="3">
        <v>16.36</v>
      </c>
      <c r="M336" s="2">
        <v>42901</v>
      </c>
      <c r="N336" s="3">
        <v>37.7</v>
      </c>
      <c r="O336" s="3">
        <v>38.5</v>
      </c>
      <c r="P336" s="3">
        <v>37.5</v>
      </c>
      <c r="Q336" s="4">
        <v>38.4</v>
      </c>
      <c r="R336" s="4">
        <v>0.85</v>
      </c>
      <c r="S336" s="5">
        <v>0.0226</v>
      </c>
      <c r="T336" s="7">
        <v>1734</v>
      </c>
      <c r="U336" s="7">
        <v>65955</v>
      </c>
      <c r="V336" s="3">
        <v>0</v>
      </c>
    </row>
    <row r="337" spans="2:22">
      <c r="B337" s="2">
        <v>42899</v>
      </c>
      <c r="C337" s="3">
        <v>16.9</v>
      </c>
      <c r="D337" s="3">
        <v>17.05</v>
      </c>
      <c r="E337" s="3">
        <v>16.9</v>
      </c>
      <c r="F337" s="4">
        <v>16.95</v>
      </c>
      <c r="G337" s="4">
        <v>0.1</v>
      </c>
      <c r="H337" s="5">
        <v>0.0059</v>
      </c>
      <c r="I337" s="3">
        <v>922</v>
      </c>
      <c r="J337" s="7">
        <v>15647</v>
      </c>
      <c r="K337" s="3">
        <v>16.46</v>
      </c>
      <c r="M337" s="2">
        <v>42900</v>
      </c>
      <c r="N337" s="3">
        <v>39.3</v>
      </c>
      <c r="O337" s="3">
        <v>39.6</v>
      </c>
      <c r="P337" s="3">
        <v>37.5</v>
      </c>
      <c r="Q337" s="4">
        <v>37.55</v>
      </c>
      <c r="R337" s="4">
        <v>-1.75</v>
      </c>
      <c r="S337" s="5">
        <v>-0.0445</v>
      </c>
      <c r="T337" s="7">
        <v>3935</v>
      </c>
      <c r="U337" s="7">
        <v>150012</v>
      </c>
      <c r="V337" s="3">
        <v>0</v>
      </c>
    </row>
    <row r="338" spans="2:22">
      <c r="B338" s="2">
        <v>42898</v>
      </c>
      <c r="C338" s="3">
        <v>16.85</v>
      </c>
      <c r="D338" s="3">
        <v>16.9</v>
      </c>
      <c r="E338" s="3">
        <v>16.75</v>
      </c>
      <c r="F338" s="3">
        <v>16.85</v>
      </c>
      <c r="G338" s="3">
        <v>0</v>
      </c>
      <c r="H338" s="6">
        <v>0</v>
      </c>
      <c r="I338" s="3">
        <v>660</v>
      </c>
      <c r="J338" s="7">
        <v>11107</v>
      </c>
      <c r="K338" s="3">
        <v>16.36</v>
      </c>
      <c r="M338" s="2">
        <v>42899</v>
      </c>
      <c r="N338" s="3">
        <v>40.25</v>
      </c>
      <c r="O338" s="3">
        <v>40.4</v>
      </c>
      <c r="P338" s="3">
        <v>39.3</v>
      </c>
      <c r="Q338" s="4">
        <v>39.3</v>
      </c>
      <c r="R338" s="4">
        <v>-0.85</v>
      </c>
      <c r="S338" s="5">
        <v>-0.0212</v>
      </c>
      <c r="T338" s="7">
        <v>2838</v>
      </c>
      <c r="U338" s="7">
        <v>112567</v>
      </c>
      <c r="V338" s="3">
        <v>0</v>
      </c>
    </row>
    <row r="339" spans="2:22">
      <c r="B339" s="2">
        <v>42895</v>
      </c>
      <c r="C339" s="3">
        <v>16.7</v>
      </c>
      <c r="D339" s="3">
        <v>17.1</v>
      </c>
      <c r="E339" s="3">
        <v>16.65</v>
      </c>
      <c r="F339" s="4">
        <v>16.85</v>
      </c>
      <c r="G339" s="4">
        <v>0.15</v>
      </c>
      <c r="H339" s="5">
        <v>0.009</v>
      </c>
      <c r="I339" s="7">
        <v>1277</v>
      </c>
      <c r="J339" s="7">
        <v>21529</v>
      </c>
      <c r="K339" s="3">
        <v>16.36</v>
      </c>
      <c r="M339" s="2">
        <v>42898</v>
      </c>
      <c r="N339" s="3">
        <v>39</v>
      </c>
      <c r="O339" s="3">
        <v>40.4</v>
      </c>
      <c r="P339" s="3">
        <v>38.85</v>
      </c>
      <c r="Q339" s="4">
        <v>40.15</v>
      </c>
      <c r="R339" s="4">
        <v>0.75</v>
      </c>
      <c r="S339" s="5">
        <v>0.019</v>
      </c>
      <c r="T339" s="7">
        <v>4097</v>
      </c>
      <c r="U339" s="7">
        <v>163670</v>
      </c>
      <c r="V339" s="3">
        <v>0</v>
      </c>
    </row>
    <row r="340" spans="2:22">
      <c r="B340" s="2">
        <v>42894</v>
      </c>
      <c r="C340" s="3">
        <v>16.55</v>
      </c>
      <c r="D340" s="3">
        <v>16.7</v>
      </c>
      <c r="E340" s="3">
        <v>16.5</v>
      </c>
      <c r="F340" s="4">
        <v>16.7</v>
      </c>
      <c r="G340" s="4">
        <v>0.15</v>
      </c>
      <c r="H340" s="5">
        <v>0.0091</v>
      </c>
      <c r="I340" s="3">
        <v>603</v>
      </c>
      <c r="J340" s="7">
        <v>9997</v>
      </c>
      <c r="K340" s="3">
        <v>16.21</v>
      </c>
      <c r="M340" s="2">
        <v>42895</v>
      </c>
      <c r="N340" s="3">
        <v>38.95</v>
      </c>
      <c r="O340" s="3">
        <v>39.45</v>
      </c>
      <c r="P340" s="3">
        <v>38.8</v>
      </c>
      <c r="Q340" s="4">
        <v>39.4</v>
      </c>
      <c r="R340" s="4">
        <v>0.7</v>
      </c>
      <c r="S340" s="5">
        <v>0.0181</v>
      </c>
      <c r="T340" s="7">
        <v>3028</v>
      </c>
      <c r="U340" s="7">
        <v>118658</v>
      </c>
      <c r="V340" s="3">
        <v>0</v>
      </c>
    </row>
    <row r="341" spans="2:22">
      <c r="B341" s="2">
        <v>42893</v>
      </c>
      <c r="C341" s="3">
        <v>16.5</v>
      </c>
      <c r="D341" s="3">
        <v>16.6</v>
      </c>
      <c r="E341" s="3">
        <v>16.5</v>
      </c>
      <c r="F341" s="3">
        <v>16.55</v>
      </c>
      <c r="G341" s="3">
        <v>0</v>
      </c>
      <c r="H341" s="6">
        <v>0</v>
      </c>
      <c r="I341" s="3">
        <v>294</v>
      </c>
      <c r="J341" s="7">
        <v>4857</v>
      </c>
      <c r="K341" s="3">
        <v>16.07</v>
      </c>
      <c r="M341" s="2">
        <v>42894</v>
      </c>
      <c r="N341" s="3">
        <v>39</v>
      </c>
      <c r="O341" s="3">
        <v>39.15</v>
      </c>
      <c r="P341" s="3">
        <v>38.6</v>
      </c>
      <c r="Q341" s="4">
        <v>38.7</v>
      </c>
      <c r="R341" s="4">
        <v>0.1</v>
      </c>
      <c r="S341" s="5">
        <v>0.0026</v>
      </c>
      <c r="T341" s="7">
        <v>2295</v>
      </c>
      <c r="U341" s="7">
        <v>89145</v>
      </c>
      <c r="V341" s="3">
        <v>0</v>
      </c>
    </row>
    <row r="342" spans="2:22">
      <c r="B342" s="2">
        <v>42892</v>
      </c>
      <c r="C342" s="3">
        <v>16.65</v>
      </c>
      <c r="D342" s="3">
        <v>16.65</v>
      </c>
      <c r="E342" s="3">
        <v>16.55</v>
      </c>
      <c r="F342" s="4">
        <v>16.55</v>
      </c>
      <c r="G342" s="4">
        <v>-0.1</v>
      </c>
      <c r="H342" s="5">
        <v>-0.006</v>
      </c>
      <c r="I342" s="3">
        <v>230</v>
      </c>
      <c r="J342" s="7">
        <v>3812</v>
      </c>
      <c r="K342" s="3">
        <v>16.07</v>
      </c>
      <c r="M342" s="2">
        <v>42893</v>
      </c>
      <c r="N342" s="3">
        <v>38.35</v>
      </c>
      <c r="O342" s="3">
        <v>39.4</v>
      </c>
      <c r="P342" s="3">
        <v>37.95</v>
      </c>
      <c r="Q342" s="4">
        <v>38.6</v>
      </c>
      <c r="R342" s="4">
        <v>0.4</v>
      </c>
      <c r="S342" s="5">
        <v>0.0105</v>
      </c>
      <c r="T342" s="7">
        <v>3984</v>
      </c>
      <c r="U342" s="7">
        <v>154381</v>
      </c>
      <c r="V342" s="3">
        <v>0</v>
      </c>
    </row>
    <row r="343" spans="2:22">
      <c r="B343" s="2">
        <v>42891</v>
      </c>
      <c r="C343" s="3">
        <v>16.65</v>
      </c>
      <c r="D343" s="3">
        <v>16.7</v>
      </c>
      <c r="E343" s="3">
        <v>16.55</v>
      </c>
      <c r="F343" s="4">
        <v>16.65</v>
      </c>
      <c r="G343" s="4">
        <v>0.05</v>
      </c>
      <c r="H343" s="5">
        <v>0.003</v>
      </c>
      <c r="I343" s="3">
        <v>499</v>
      </c>
      <c r="J343" s="7">
        <v>8292</v>
      </c>
      <c r="K343" s="3">
        <v>16.17</v>
      </c>
      <c r="M343" s="2">
        <v>42892</v>
      </c>
      <c r="N343" s="3">
        <v>38.5</v>
      </c>
      <c r="O343" s="3">
        <v>38.9</v>
      </c>
      <c r="P343" s="3">
        <v>38.15</v>
      </c>
      <c r="Q343" s="4">
        <v>38.2</v>
      </c>
      <c r="R343" s="4">
        <v>0.1</v>
      </c>
      <c r="S343" s="5">
        <v>0.0026</v>
      </c>
      <c r="T343" s="7">
        <v>2991</v>
      </c>
      <c r="U343" s="7">
        <v>115352</v>
      </c>
      <c r="V343" s="3">
        <v>0</v>
      </c>
    </row>
    <row r="344" spans="2:22">
      <c r="B344" s="2">
        <v>42889</v>
      </c>
      <c r="C344" s="3">
        <v>16.65</v>
      </c>
      <c r="D344" s="3">
        <v>16.65</v>
      </c>
      <c r="E344" s="3">
        <v>16.55</v>
      </c>
      <c r="F344" s="4">
        <v>16.6</v>
      </c>
      <c r="G344" s="4">
        <v>-0.1</v>
      </c>
      <c r="H344" s="5">
        <v>-0.006</v>
      </c>
      <c r="I344" s="3">
        <v>354</v>
      </c>
      <c r="J344" s="7">
        <v>5879</v>
      </c>
      <c r="K344" s="3">
        <v>16.12</v>
      </c>
      <c r="M344" s="2">
        <v>42891</v>
      </c>
      <c r="N344" s="3">
        <v>37.5</v>
      </c>
      <c r="O344" s="3">
        <v>38.1</v>
      </c>
      <c r="P344" s="3">
        <v>37</v>
      </c>
      <c r="Q344" s="4">
        <v>38.1</v>
      </c>
      <c r="R344" s="4">
        <v>0.95</v>
      </c>
      <c r="S344" s="5">
        <v>0.0256</v>
      </c>
      <c r="T344" s="7">
        <v>2042</v>
      </c>
      <c r="U344" s="7">
        <v>77021</v>
      </c>
      <c r="V344" s="3">
        <v>0</v>
      </c>
    </row>
    <row r="345" spans="2:22">
      <c r="B345" s="2">
        <v>42888</v>
      </c>
      <c r="C345" s="3">
        <v>16.7</v>
      </c>
      <c r="D345" s="3">
        <v>16.8</v>
      </c>
      <c r="E345" s="3">
        <v>16.6</v>
      </c>
      <c r="F345" s="3">
        <v>16.7</v>
      </c>
      <c r="G345" s="3">
        <v>0</v>
      </c>
      <c r="H345" s="6">
        <v>0</v>
      </c>
      <c r="I345" s="3">
        <v>399</v>
      </c>
      <c r="J345" s="7">
        <v>6646</v>
      </c>
      <c r="K345" s="3">
        <v>16.21</v>
      </c>
      <c r="M345" s="2">
        <v>42889</v>
      </c>
      <c r="N345" s="3">
        <v>37.5</v>
      </c>
      <c r="O345" s="3">
        <v>37.6</v>
      </c>
      <c r="P345" s="3">
        <v>36.6</v>
      </c>
      <c r="Q345" s="4">
        <v>37.15</v>
      </c>
      <c r="R345" s="4">
        <v>-0.3</v>
      </c>
      <c r="S345" s="5">
        <v>-0.008</v>
      </c>
      <c r="T345" s="7">
        <v>1998</v>
      </c>
      <c r="U345" s="7">
        <v>73749</v>
      </c>
      <c r="V345" s="3">
        <v>0</v>
      </c>
    </row>
    <row r="346" spans="2:22">
      <c r="B346" s="2">
        <v>42887</v>
      </c>
      <c r="C346" s="3">
        <v>16.8</v>
      </c>
      <c r="D346" s="3">
        <v>16.85</v>
      </c>
      <c r="E346" s="3">
        <v>16.7</v>
      </c>
      <c r="F346" s="4">
        <v>16.7</v>
      </c>
      <c r="G346" s="4">
        <v>-0.2</v>
      </c>
      <c r="H346" s="5">
        <v>-0.0118</v>
      </c>
      <c r="I346" s="3">
        <v>407</v>
      </c>
      <c r="J346" s="7">
        <v>6802</v>
      </c>
      <c r="K346" s="3">
        <v>16.21</v>
      </c>
      <c r="M346" s="2">
        <v>42888</v>
      </c>
      <c r="N346" s="3">
        <v>38.5</v>
      </c>
      <c r="O346" s="3">
        <v>38.55</v>
      </c>
      <c r="P346" s="3">
        <v>37.45</v>
      </c>
      <c r="Q346" s="4">
        <v>37.45</v>
      </c>
      <c r="R346" s="4">
        <v>-0.85</v>
      </c>
      <c r="S346" s="5">
        <v>-0.0222</v>
      </c>
      <c r="T346" s="7">
        <v>2327</v>
      </c>
      <c r="U346" s="7">
        <v>87964</v>
      </c>
      <c r="V346" s="3">
        <v>0</v>
      </c>
    </row>
    <row r="347" spans="2:22">
      <c r="B347" s="2">
        <v>42886</v>
      </c>
      <c r="C347" s="3">
        <v>17</v>
      </c>
      <c r="D347" s="3">
        <v>17</v>
      </c>
      <c r="E347" s="3">
        <v>16.6</v>
      </c>
      <c r="F347" s="4">
        <v>16.9</v>
      </c>
      <c r="G347" s="4">
        <v>-0.1</v>
      </c>
      <c r="H347" s="5">
        <v>-0.0059</v>
      </c>
      <c r="I347" s="7">
        <v>1112</v>
      </c>
      <c r="J347" s="7">
        <v>18636</v>
      </c>
      <c r="K347" s="3">
        <v>16.41</v>
      </c>
      <c r="M347" s="2">
        <v>42887</v>
      </c>
      <c r="N347" s="3">
        <v>38.55</v>
      </c>
      <c r="O347" s="3">
        <v>38.7</v>
      </c>
      <c r="P347" s="3">
        <v>37.8</v>
      </c>
      <c r="Q347" s="4">
        <v>38.3</v>
      </c>
      <c r="R347" s="4">
        <v>0.1</v>
      </c>
      <c r="S347" s="5">
        <v>0.0026</v>
      </c>
      <c r="T347" s="7">
        <v>2899</v>
      </c>
      <c r="U347" s="7">
        <v>110469</v>
      </c>
      <c r="V347" s="3">
        <v>0</v>
      </c>
    </row>
    <row r="348" spans="2:22">
      <c r="B348" s="2">
        <v>42881</v>
      </c>
      <c r="C348" s="3">
        <v>17.05</v>
      </c>
      <c r="D348" s="3">
        <v>17.05</v>
      </c>
      <c r="E348" s="3">
        <v>16.95</v>
      </c>
      <c r="F348" s="4">
        <v>17</v>
      </c>
      <c r="G348" s="4">
        <v>0.05</v>
      </c>
      <c r="H348" s="5">
        <v>0.0029</v>
      </c>
      <c r="I348" s="3">
        <v>395</v>
      </c>
      <c r="J348" s="7">
        <v>6708</v>
      </c>
      <c r="K348" s="3">
        <v>16.5</v>
      </c>
      <c r="M348" s="2">
        <v>42886</v>
      </c>
      <c r="N348" s="3">
        <v>38.55</v>
      </c>
      <c r="O348" s="3">
        <v>39.35</v>
      </c>
      <c r="P348" s="3">
        <v>38</v>
      </c>
      <c r="Q348" s="4">
        <v>38.2</v>
      </c>
      <c r="R348" s="4">
        <v>0.2</v>
      </c>
      <c r="S348" s="5">
        <v>0.0053</v>
      </c>
      <c r="T348" s="7">
        <v>4832</v>
      </c>
      <c r="U348" s="7">
        <v>185706</v>
      </c>
      <c r="V348" s="3">
        <v>0</v>
      </c>
    </row>
    <row r="349" spans="2:22">
      <c r="B349" s="2">
        <v>42880</v>
      </c>
      <c r="C349" s="3">
        <v>17</v>
      </c>
      <c r="D349" s="3">
        <v>17</v>
      </c>
      <c r="E349" s="3">
        <v>16.9</v>
      </c>
      <c r="F349" s="4">
        <v>16.95</v>
      </c>
      <c r="G349" s="4">
        <v>0.1</v>
      </c>
      <c r="H349" s="5">
        <v>0.0059</v>
      </c>
      <c r="I349" s="3">
        <v>344</v>
      </c>
      <c r="J349" s="7">
        <v>5825</v>
      </c>
      <c r="K349" s="3">
        <v>16.46</v>
      </c>
      <c r="M349" s="2">
        <v>42881</v>
      </c>
      <c r="N349" s="3">
        <v>37.35</v>
      </c>
      <c r="O349" s="3">
        <v>38.4</v>
      </c>
      <c r="P349" s="3">
        <v>36.95</v>
      </c>
      <c r="Q349" s="4">
        <v>38</v>
      </c>
      <c r="R349" s="4">
        <v>1.15</v>
      </c>
      <c r="S349" s="5">
        <v>0.0312</v>
      </c>
      <c r="T349" s="7">
        <v>6436</v>
      </c>
      <c r="U349" s="7">
        <v>242503</v>
      </c>
      <c r="V349" s="3">
        <v>0</v>
      </c>
    </row>
    <row r="350" spans="2:22">
      <c r="B350" s="2">
        <v>42879</v>
      </c>
      <c r="C350" s="3">
        <v>16.75</v>
      </c>
      <c r="D350" s="3">
        <v>17</v>
      </c>
      <c r="E350" s="3">
        <v>16.7</v>
      </c>
      <c r="F350" s="4">
        <v>16.85</v>
      </c>
      <c r="G350" s="4">
        <v>0.1</v>
      </c>
      <c r="H350" s="5">
        <v>0.006</v>
      </c>
      <c r="I350" s="3">
        <v>778</v>
      </c>
      <c r="J350" s="7">
        <v>13156</v>
      </c>
      <c r="K350" s="3">
        <v>16.36</v>
      </c>
      <c r="M350" s="2">
        <v>42880</v>
      </c>
      <c r="N350" s="3">
        <v>37.45</v>
      </c>
      <c r="O350" s="3">
        <v>39.35</v>
      </c>
      <c r="P350" s="3">
        <v>36</v>
      </c>
      <c r="Q350" s="3">
        <v>36.85</v>
      </c>
      <c r="R350" s="3">
        <v>0</v>
      </c>
      <c r="S350" s="6">
        <v>0</v>
      </c>
      <c r="T350" s="7">
        <v>10271</v>
      </c>
      <c r="U350" s="7">
        <v>388500</v>
      </c>
      <c r="V350" s="3">
        <v>0</v>
      </c>
    </row>
    <row r="351" spans="2:22">
      <c r="B351" s="2">
        <v>42878</v>
      </c>
      <c r="C351" s="3">
        <v>16.7</v>
      </c>
      <c r="D351" s="3">
        <v>16.8</v>
      </c>
      <c r="E351" s="3">
        <v>16.6</v>
      </c>
      <c r="F351" s="4">
        <v>16.75</v>
      </c>
      <c r="G351" s="4">
        <v>0.05</v>
      </c>
      <c r="H351" s="5">
        <v>0.003</v>
      </c>
      <c r="I351" s="3">
        <v>427</v>
      </c>
      <c r="J351" s="7">
        <v>7144</v>
      </c>
      <c r="K351" s="3">
        <v>16.26</v>
      </c>
      <c r="M351" s="2">
        <v>42879</v>
      </c>
      <c r="N351" s="3">
        <v>36</v>
      </c>
      <c r="O351" s="3">
        <v>36.85</v>
      </c>
      <c r="P351" s="3">
        <v>36</v>
      </c>
      <c r="Q351" s="4">
        <v>36.85</v>
      </c>
      <c r="R351" s="4">
        <v>0.9</v>
      </c>
      <c r="S351" s="5">
        <v>0.025</v>
      </c>
      <c r="T351" s="7">
        <v>4274</v>
      </c>
      <c r="U351" s="7">
        <v>156033</v>
      </c>
      <c r="V351" s="3">
        <v>0</v>
      </c>
    </row>
    <row r="352" spans="2:22">
      <c r="B352" s="2">
        <v>42877</v>
      </c>
      <c r="C352" s="3">
        <v>16.8</v>
      </c>
      <c r="D352" s="3">
        <v>16.8</v>
      </c>
      <c r="E352" s="3">
        <v>16.65</v>
      </c>
      <c r="F352" s="4">
        <v>16.7</v>
      </c>
      <c r="G352" s="4">
        <v>0.05</v>
      </c>
      <c r="H352" s="5">
        <v>0.003</v>
      </c>
      <c r="I352" s="3">
        <v>582</v>
      </c>
      <c r="J352" s="7">
        <v>9722</v>
      </c>
      <c r="K352" s="3">
        <v>16.21</v>
      </c>
      <c r="M352" s="2">
        <v>42878</v>
      </c>
      <c r="N352" s="3">
        <v>36.1</v>
      </c>
      <c r="O352" s="3">
        <v>37.45</v>
      </c>
      <c r="P352" s="3">
        <v>35.95</v>
      </c>
      <c r="Q352" s="3">
        <v>35.95</v>
      </c>
      <c r="R352" s="3">
        <v>0</v>
      </c>
      <c r="S352" s="6">
        <v>0</v>
      </c>
      <c r="T352" s="7">
        <v>5602</v>
      </c>
      <c r="U352" s="7">
        <v>204616</v>
      </c>
      <c r="V352" s="3">
        <v>0</v>
      </c>
    </row>
    <row r="353" spans="2:22">
      <c r="B353" s="2">
        <v>42874</v>
      </c>
      <c r="C353" s="3">
        <v>16.65</v>
      </c>
      <c r="D353" s="3">
        <v>16.7</v>
      </c>
      <c r="E353" s="3">
        <v>16.6</v>
      </c>
      <c r="F353" s="3">
        <v>16.65</v>
      </c>
      <c r="G353" s="3">
        <v>0</v>
      </c>
      <c r="H353" s="6">
        <v>0</v>
      </c>
      <c r="I353" s="3">
        <v>304</v>
      </c>
      <c r="J353" s="7">
        <v>5066</v>
      </c>
      <c r="K353" s="3">
        <v>16.17</v>
      </c>
      <c r="M353" s="2">
        <v>42877</v>
      </c>
      <c r="N353" s="3">
        <v>34.7</v>
      </c>
      <c r="O353" s="3">
        <v>36</v>
      </c>
      <c r="P353" s="3">
        <v>34.65</v>
      </c>
      <c r="Q353" s="4">
        <v>35.95</v>
      </c>
      <c r="R353" s="4">
        <v>1.55</v>
      </c>
      <c r="S353" s="5">
        <v>0.0451</v>
      </c>
      <c r="T353" s="7">
        <v>3948</v>
      </c>
      <c r="U353" s="7">
        <v>139672</v>
      </c>
      <c r="V353" s="3">
        <v>0</v>
      </c>
    </row>
    <row r="354" spans="2:22">
      <c r="B354" s="2">
        <v>42873</v>
      </c>
      <c r="C354" s="3">
        <v>16.6</v>
      </c>
      <c r="D354" s="3">
        <v>16.7</v>
      </c>
      <c r="E354" s="3">
        <v>16.55</v>
      </c>
      <c r="F354" s="4">
        <v>16.65</v>
      </c>
      <c r="G354" s="4">
        <v>-0.15</v>
      </c>
      <c r="H354" s="5">
        <v>-0.0089</v>
      </c>
      <c r="I354" s="3">
        <v>436</v>
      </c>
      <c r="J354" s="7">
        <v>7243</v>
      </c>
      <c r="K354" s="3">
        <v>16.17</v>
      </c>
      <c r="M354" s="2">
        <v>42874</v>
      </c>
      <c r="N354" s="3">
        <v>33.9</v>
      </c>
      <c r="O354" s="3">
        <v>34.8</v>
      </c>
      <c r="P354" s="3">
        <v>33.55</v>
      </c>
      <c r="Q354" s="4">
        <v>34.4</v>
      </c>
      <c r="R354" s="4">
        <v>0.85</v>
      </c>
      <c r="S354" s="5">
        <v>0.0253</v>
      </c>
      <c r="T354" s="7">
        <v>3097</v>
      </c>
      <c r="U354" s="7">
        <v>106059</v>
      </c>
      <c r="V354" s="3">
        <v>0</v>
      </c>
    </row>
    <row r="355" spans="2:22">
      <c r="B355" s="2">
        <v>42872</v>
      </c>
      <c r="C355" s="3">
        <v>16.85</v>
      </c>
      <c r="D355" s="3">
        <v>16.85</v>
      </c>
      <c r="E355" s="3">
        <v>16.7</v>
      </c>
      <c r="F355" s="4">
        <v>16.8</v>
      </c>
      <c r="G355" s="4">
        <v>-0.05</v>
      </c>
      <c r="H355" s="5">
        <v>-0.003</v>
      </c>
      <c r="I355" s="3">
        <v>346</v>
      </c>
      <c r="J355" s="7">
        <v>5797</v>
      </c>
      <c r="K355" s="3">
        <v>16.31</v>
      </c>
      <c r="M355" s="2">
        <v>42873</v>
      </c>
      <c r="N355" s="3">
        <v>32.95</v>
      </c>
      <c r="O355" s="3">
        <v>34.35</v>
      </c>
      <c r="P355" s="3">
        <v>32.5</v>
      </c>
      <c r="Q355" s="4">
        <v>33.55</v>
      </c>
      <c r="R355" s="4">
        <v>0.15</v>
      </c>
      <c r="S355" s="5">
        <v>0.0045</v>
      </c>
      <c r="T355" s="7">
        <v>3637</v>
      </c>
      <c r="U355" s="7">
        <v>122632</v>
      </c>
      <c r="V355" s="3">
        <v>0</v>
      </c>
    </row>
    <row r="356" spans="2:22">
      <c r="B356" s="2">
        <v>42871</v>
      </c>
      <c r="C356" s="3">
        <v>16.7</v>
      </c>
      <c r="D356" s="3">
        <v>16.85</v>
      </c>
      <c r="E356" s="3">
        <v>16.7</v>
      </c>
      <c r="F356" s="4">
        <v>16.85</v>
      </c>
      <c r="G356" s="4">
        <v>0.15</v>
      </c>
      <c r="H356" s="5">
        <v>0.009</v>
      </c>
      <c r="I356" s="3">
        <v>483</v>
      </c>
      <c r="J356" s="7">
        <v>8102</v>
      </c>
      <c r="K356" s="3">
        <v>16.36</v>
      </c>
      <c r="M356" s="2">
        <v>42872</v>
      </c>
      <c r="N356" s="3">
        <v>32.1</v>
      </c>
      <c r="O356" s="3">
        <v>33.45</v>
      </c>
      <c r="P356" s="3">
        <v>31.85</v>
      </c>
      <c r="Q356" s="4">
        <v>33.4</v>
      </c>
      <c r="R356" s="4">
        <v>1.35</v>
      </c>
      <c r="S356" s="5">
        <v>0.0421</v>
      </c>
      <c r="T356" s="7">
        <v>3609</v>
      </c>
      <c r="U356" s="7">
        <v>118888</v>
      </c>
      <c r="V356" s="3">
        <v>0</v>
      </c>
    </row>
    <row r="357" spans="2:22">
      <c r="B357" s="2">
        <v>42870</v>
      </c>
      <c r="C357" s="3">
        <v>16.5</v>
      </c>
      <c r="D357" s="3">
        <v>16.8</v>
      </c>
      <c r="E357" s="3">
        <v>16.5</v>
      </c>
      <c r="F357" s="4">
        <v>16.7</v>
      </c>
      <c r="G357" s="4">
        <v>0.05</v>
      </c>
      <c r="H357" s="5">
        <v>0.003</v>
      </c>
      <c r="I357" s="3">
        <v>384</v>
      </c>
      <c r="J357" s="7">
        <v>6408</v>
      </c>
      <c r="K357" s="3">
        <v>28.31</v>
      </c>
      <c r="M357" s="2">
        <v>42871</v>
      </c>
      <c r="N357" s="3">
        <v>32.5</v>
      </c>
      <c r="O357" s="3">
        <v>32.6</v>
      </c>
      <c r="P357" s="3">
        <v>31.6</v>
      </c>
      <c r="Q357" s="4">
        <v>32.05</v>
      </c>
      <c r="R357" s="4">
        <v>-0.25</v>
      </c>
      <c r="S357" s="5">
        <v>-0.0077</v>
      </c>
      <c r="T357" s="3">
        <v>707</v>
      </c>
      <c r="U357" s="7">
        <v>22660</v>
      </c>
      <c r="V357" s="3">
        <v>0</v>
      </c>
    </row>
    <row r="358" spans="2:22">
      <c r="B358" s="2">
        <v>42867</v>
      </c>
      <c r="C358" s="3">
        <v>16.7</v>
      </c>
      <c r="D358" s="3">
        <v>16.7</v>
      </c>
      <c r="E358" s="3">
        <v>16.65</v>
      </c>
      <c r="F358" s="4">
        <v>16.65</v>
      </c>
      <c r="G358" s="4">
        <v>-0.05</v>
      </c>
      <c r="H358" s="5">
        <v>-0.003</v>
      </c>
      <c r="I358" s="3">
        <v>318</v>
      </c>
      <c r="J358" s="7">
        <v>5300</v>
      </c>
      <c r="K358" s="3">
        <v>28.22</v>
      </c>
      <c r="M358" s="2">
        <v>42870</v>
      </c>
      <c r="N358" s="3">
        <v>31.85</v>
      </c>
      <c r="O358" s="3">
        <v>32.3</v>
      </c>
      <c r="P358" s="3">
        <v>31.55</v>
      </c>
      <c r="Q358" s="4">
        <v>32.3</v>
      </c>
      <c r="R358" s="4">
        <v>0.7</v>
      </c>
      <c r="S358" s="5">
        <v>0.0222</v>
      </c>
      <c r="T358" s="7">
        <v>1250</v>
      </c>
      <c r="U358" s="7">
        <v>40143</v>
      </c>
      <c r="V358" s="3">
        <v>0</v>
      </c>
    </row>
    <row r="359" spans="2:22">
      <c r="B359" s="2">
        <v>42866</v>
      </c>
      <c r="C359" s="3">
        <v>16.5</v>
      </c>
      <c r="D359" s="3">
        <v>16.75</v>
      </c>
      <c r="E359" s="3">
        <v>16.4</v>
      </c>
      <c r="F359" s="3">
        <v>16.7</v>
      </c>
      <c r="G359" s="3">
        <v>0</v>
      </c>
      <c r="H359" s="6">
        <v>0</v>
      </c>
      <c r="I359" s="3">
        <v>695</v>
      </c>
      <c r="J359" s="7">
        <v>11593</v>
      </c>
      <c r="K359" s="3">
        <v>28.31</v>
      </c>
      <c r="M359" s="2">
        <v>42867</v>
      </c>
      <c r="N359" s="3">
        <v>31.7</v>
      </c>
      <c r="O359" s="3">
        <v>31.95</v>
      </c>
      <c r="P359" s="3">
        <v>31.3</v>
      </c>
      <c r="Q359" s="4">
        <v>31.6</v>
      </c>
      <c r="R359" s="4">
        <v>-0.1</v>
      </c>
      <c r="S359" s="5">
        <v>-0.0032</v>
      </c>
      <c r="T359" s="3">
        <v>527</v>
      </c>
      <c r="U359" s="7">
        <v>16650</v>
      </c>
      <c r="V359" s="3">
        <v>0</v>
      </c>
    </row>
    <row r="360" spans="2:22">
      <c r="B360" s="2">
        <v>42865</v>
      </c>
      <c r="C360" s="3">
        <v>16.3</v>
      </c>
      <c r="D360" s="3">
        <v>16.7</v>
      </c>
      <c r="E360" s="3">
        <v>16.3</v>
      </c>
      <c r="F360" s="4">
        <v>16.7</v>
      </c>
      <c r="G360" s="4">
        <v>0.4</v>
      </c>
      <c r="H360" s="5">
        <v>0.0245</v>
      </c>
      <c r="I360" s="3">
        <v>432</v>
      </c>
      <c r="J360" s="7">
        <v>7088</v>
      </c>
      <c r="K360" s="3">
        <v>28.31</v>
      </c>
      <c r="M360" s="2">
        <v>42866</v>
      </c>
      <c r="N360" s="3">
        <v>31.45</v>
      </c>
      <c r="O360" s="3">
        <v>31.9</v>
      </c>
      <c r="P360" s="3">
        <v>31.15</v>
      </c>
      <c r="Q360" s="4">
        <v>31.7</v>
      </c>
      <c r="R360" s="4">
        <v>0.25</v>
      </c>
      <c r="S360" s="5">
        <v>0.0079</v>
      </c>
      <c r="T360" s="3">
        <v>577</v>
      </c>
      <c r="U360" s="7">
        <v>18251</v>
      </c>
      <c r="V360" s="3">
        <v>0</v>
      </c>
    </row>
    <row r="361" spans="2:22">
      <c r="B361" s="2">
        <v>42864</v>
      </c>
      <c r="C361" s="3">
        <v>16.3</v>
      </c>
      <c r="D361" s="3">
        <v>16.35</v>
      </c>
      <c r="E361" s="3">
        <v>16.2</v>
      </c>
      <c r="F361" s="3">
        <v>16.3</v>
      </c>
      <c r="G361" s="3">
        <v>0</v>
      </c>
      <c r="H361" s="6">
        <v>0</v>
      </c>
      <c r="I361" s="3">
        <v>503</v>
      </c>
      <c r="J361" s="7">
        <v>8201</v>
      </c>
      <c r="K361" s="3">
        <v>27.63</v>
      </c>
      <c r="M361" s="2">
        <v>42865</v>
      </c>
      <c r="N361" s="3">
        <v>31</v>
      </c>
      <c r="O361" s="3">
        <v>31.6</v>
      </c>
      <c r="P361" s="3">
        <v>30.8</v>
      </c>
      <c r="Q361" s="4">
        <v>31.45</v>
      </c>
      <c r="R361" s="4">
        <v>0.8</v>
      </c>
      <c r="S361" s="5">
        <v>0.0261</v>
      </c>
      <c r="T361" s="3">
        <v>528</v>
      </c>
      <c r="U361" s="7">
        <v>16519</v>
      </c>
      <c r="V361" s="3">
        <v>0</v>
      </c>
    </row>
    <row r="362" spans="2:22">
      <c r="B362" s="2">
        <v>42863</v>
      </c>
      <c r="C362" s="3">
        <v>16.4</v>
      </c>
      <c r="D362" s="3">
        <v>16.5</v>
      </c>
      <c r="E362" s="3">
        <v>16.2</v>
      </c>
      <c r="F362" s="4">
        <v>16.3</v>
      </c>
      <c r="G362" s="4">
        <v>-0.1</v>
      </c>
      <c r="H362" s="5">
        <v>-0.0061</v>
      </c>
      <c r="I362" s="3">
        <v>359</v>
      </c>
      <c r="J362" s="7">
        <v>5860</v>
      </c>
      <c r="K362" s="3">
        <v>27.63</v>
      </c>
      <c r="M362" s="2">
        <v>42864</v>
      </c>
      <c r="N362" s="3">
        <v>31.85</v>
      </c>
      <c r="O362" s="3">
        <v>32.15</v>
      </c>
      <c r="P362" s="3">
        <v>30.6</v>
      </c>
      <c r="Q362" s="4">
        <v>30.65</v>
      </c>
      <c r="R362" s="4">
        <v>-1.2</v>
      </c>
      <c r="S362" s="5">
        <v>-0.0377</v>
      </c>
      <c r="T362" s="7">
        <v>1081</v>
      </c>
      <c r="U362" s="7">
        <v>33670</v>
      </c>
      <c r="V362" s="3">
        <v>0</v>
      </c>
    </row>
    <row r="363" spans="2:22">
      <c r="B363" s="2">
        <v>42860</v>
      </c>
      <c r="C363" s="3">
        <v>16.7</v>
      </c>
      <c r="D363" s="3">
        <v>16.7</v>
      </c>
      <c r="E363" s="3">
        <v>16.35</v>
      </c>
      <c r="F363" s="4">
        <v>16.4</v>
      </c>
      <c r="G363" s="4">
        <v>-0.3</v>
      </c>
      <c r="H363" s="5">
        <v>-0.018</v>
      </c>
      <c r="I363" s="3">
        <v>408</v>
      </c>
      <c r="J363" s="7">
        <v>6735</v>
      </c>
      <c r="K363" s="3">
        <v>27.8</v>
      </c>
      <c r="M363" s="2">
        <v>42863</v>
      </c>
      <c r="N363" s="3">
        <v>32</v>
      </c>
      <c r="O363" s="3">
        <v>32.45</v>
      </c>
      <c r="P363" s="3">
        <v>31.7</v>
      </c>
      <c r="Q363" s="4">
        <v>31.85</v>
      </c>
      <c r="R363" s="4">
        <v>0.1</v>
      </c>
      <c r="S363" s="5">
        <v>0.0031</v>
      </c>
      <c r="T363" s="7">
        <v>1241</v>
      </c>
      <c r="U363" s="7">
        <v>39840</v>
      </c>
      <c r="V363" s="3">
        <v>0</v>
      </c>
    </row>
    <row r="364" spans="2:22">
      <c r="B364" s="2">
        <v>42859</v>
      </c>
      <c r="C364" s="3">
        <v>16.6</v>
      </c>
      <c r="D364" s="3">
        <v>16.7</v>
      </c>
      <c r="E364" s="3">
        <v>16.55</v>
      </c>
      <c r="F364" s="4">
        <v>16.7</v>
      </c>
      <c r="G364" s="4">
        <v>0.05</v>
      </c>
      <c r="H364" s="5">
        <v>0.003</v>
      </c>
      <c r="I364" s="3">
        <v>212</v>
      </c>
      <c r="J364" s="7">
        <v>3533</v>
      </c>
      <c r="K364" s="3">
        <v>28.31</v>
      </c>
      <c r="M364" s="2">
        <v>42860</v>
      </c>
      <c r="N364" s="3">
        <v>31.55</v>
      </c>
      <c r="O364" s="3">
        <v>32.2</v>
      </c>
      <c r="P364" s="3">
        <v>31.55</v>
      </c>
      <c r="Q364" s="4">
        <v>31.75</v>
      </c>
      <c r="R364" s="4">
        <v>0.2</v>
      </c>
      <c r="S364" s="5">
        <v>0.0063</v>
      </c>
      <c r="T364" s="3">
        <v>883</v>
      </c>
      <c r="U364" s="7">
        <v>28191</v>
      </c>
      <c r="V364" s="3">
        <v>0</v>
      </c>
    </row>
    <row r="365" spans="2:22">
      <c r="B365" s="2">
        <v>42858</v>
      </c>
      <c r="C365" s="3">
        <v>16.75</v>
      </c>
      <c r="D365" s="3">
        <v>16.75</v>
      </c>
      <c r="E365" s="3">
        <v>16.6</v>
      </c>
      <c r="F365" s="4">
        <v>16.65</v>
      </c>
      <c r="G365" s="4">
        <v>-0.1</v>
      </c>
      <c r="H365" s="5">
        <v>-0.006</v>
      </c>
      <c r="I365" s="3">
        <v>278</v>
      </c>
      <c r="J365" s="7">
        <v>4634</v>
      </c>
      <c r="K365" s="3">
        <v>28.22</v>
      </c>
      <c r="M365" s="2">
        <v>42859</v>
      </c>
      <c r="N365" s="3">
        <v>32</v>
      </c>
      <c r="O365" s="3">
        <v>32</v>
      </c>
      <c r="P365" s="3">
        <v>31.4</v>
      </c>
      <c r="Q365" s="4">
        <v>31.55</v>
      </c>
      <c r="R365" s="4">
        <v>-0.3</v>
      </c>
      <c r="S365" s="5">
        <v>-0.0094</v>
      </c>
      <c r="T365" s="3">
        <v>472</v>
      </c>
      <c r="U365" s="7">
        <v>14923</v>
      </c>
      <c r="V365" s="3">
        <v>0</v>
      </c>
    </row>
    <row r="366" spans="2:22">
      <c r="B366" s="2">
        <v>42857</v>
      </c>
      <c r="C366" s="3">
        <v>16.6</v>
      </c>
      <c r="D366" s="3">
        <v>16.8</v>
      </c>
      <c r="E366" s="3">
        <v>16.6</v>
      </c>
      <c r="F366" s="4">
        <v>16.75</v>
      </c>
      <c r="G366" s="4">
        <v>0.15</v>
      </c>
      <c r="H366" s="5">
        <v>0.009</v>
      </c>
      <c r="I366" s="3">
        <v>311</v>
      </c>
      <c r="J366" s="7">
        <v>5189</v>
      </c>
      <c r="K366" s="3">
        <v>28.39</v>
      </c>
      <c r="M366" s="2">
        <v>42858</v>
      </c>
      <c r="N366" s="3">
        <v>31.8</v>
      </c>
      <c r="O366" s="3">
        <v>32.2</v>
      </c>
      <c r="P366" s="3">
        <v>31.6</v>
      </c>
      <c r="Q366" s="4">
        <v>31.85</v>
      </c>
      <c r="R366" s="4">
        <v>0.05</v>
      </c>
      <c r="S366" s="5">
        <v>0.0016</v>
      </c>
      <c r="T366" s="7">
        <v>1017</v>
      </c>
      <c r="U366" s="7">
        <v>32551</v>
      </c>
      <c r="V366" s="3">
        <v>0</v>
      </c>
    </row>
    <row r="367" spans="2:22">
      <c r="B367" s="2">
        <v>42853</v>
      </c>
      <c r="C367" s="3">
        <v>16.55</v>
      </c>
      <c r="D367" s="3">
        <v>16.75</v>
      </c>
      <c r="E367" s="3">
        <v>16.5</v>
      </c>
      <c r="F367" s="4">
        <v>16.6</v>
      </c>
      <c r="G367" s="4">
        <v>-0.05</v>
      </c>
      <c r="H367" s="5">
        <v>-0.003</v>
      </c>
      <c r="I367" s="3">
        <v>314</v>
      </c>
      <c r="J367" s="7">
        <v>5223</v>
      </c>
      <c r="K367" s="3">
        <v>28.14</v>
      </c>
      <c r="M367" s="2">
        <v>42857</v>
      </c>
      <c r="N367" s="3">
        <v>31.4</v>
      </c>
      <c r="O367" s="3">
        <v>32.2</v>
      </c>
      <c r="P367" s="3">
        <v>30.9</v>
      </c>
      <c r="Q367" s="4">
        <v>31.8</v>
      </c>
      <c r="R367" s="4">
        <v>0.55</v>
      </c>
      <c r="S367" s="5">
        <v>0.0176</v>
      </c>
      <c r="T367" s="3">
        <v>794</v>
      </c>
      <c r="U367" s="7">
        <v>25214</v>
      </c>
      <c r="V367" s="3">
        <v>0</v>
      </c>
    </row>
    <row r="368" spans="2:22">
      <c r="B368" s="2">
        <v>42852</v>
      </c>
      <c r="C368" s="3">
        <v>16.75</v>
      </c>
      <c r="D368" s="3">
        <v>16.8</v>
      </c>
      <c r="E368" s="3">
        <v>16.65</v>
      </c>
      <c r="F368" s="4">
        <v>16.65</v>
      </c>
      <c r="G368" s="4">
        <v>-0.1</v>
      </c>
      <c r="H368" s="5">
        <v>-0.006</v>
      </c>
      <c r="I368" s="3">
        <v>306</v>
      </c>
      <c r="J368" s="7">
        <v>5101</v>
      </c>
      <c r="K368" s="3">
        <v>28.22</v>
      </c>
      <c r="M368" s="2">
        <v>42853</v>
      </c>
      <c r="N368" s="3">
        <v>32.3</v>
      </c>
      <c r="O368" s="3">
        <v>32.3</v>
      </c>
      <c r="P368" s="3">
        <v>31.25</v>
      </c>
      <c r="Q368" s="3">
        <v>31.25</v>
      </c>
      <c r="R368" s="3">
        <v>0</v>
      </c>
      <c r="S368" s="6">
        <v>0</v>
      </c>
      <c r="T368" s="7">
        <v>1714</v>
      </c>
      <c r="U368" s="7">
        <v>54553</v>
      </c>
      <c r="V368" s="3">
        <v>0</v>
      </c>
    </row>
    <row r="369" spans="2:22">
      <c r="B369" s="2">
        <v>42851</v>
      </c>
      <c r="C369" s="3">
        <v>17.15</v>
      </c>
      <c r="D369" s="3">
        <v>17.15</v>
      </c>
      <c r="E369" s="3">
        <v>16.7</v>
      </c>
      <c r="F369" s="3">
        <v>16.75</v>
      </c>
      <c r="G369" s="3">
        <v>0</v>
      </c>
      <c r="H369" s="6">
        <v>0</v>
      </c>
      <c r="I369" s="3">
        <v>193</v>
      </c>
      <c r="J369" s="7">
        <v>3255</v>
      </c>
      <c r="K369" s="3">
        <v>28.39</v>
      </c>
      <c r="M369" s="2">
        <v>42852</v>
      </c>
      <c r="N369" s="3">
        <v>30.75</v>
      </c>
      <c r="O369" s="3">
        <v>31.25</v>
      </c>
      <c r="P369" s="3">
        <v>30.5</v>
      </c>
      <c r="Q369" s="4">
        <v>31.25</v>
      </c>
      <c r="R369" s="4">
        <v>0.85</v>
      </c>
      <c r="S369" s="5">
        <v>0.028</v>
      </c>
      <c r="T369" s="3">
        <v>603</v>
      </c>
      <c r="U369" s="7">
        <v>18660</v>
      </c>
      <c r="V369" s="3">
        <v>0</v>
      </c>
    </row>
    <row r="370" spans="2:22">
      <c r="B370" s="2">
        <v>42850</v>
      </c>
      <c r="C370" s="3">
        <v>16.5</v>
      </c>
      <c r="D370" s="3">
        <v>16.8</v>
      </c>
      <c r="E370" s="3">
        <v>16.5</v>
      </c>
      <c r="F370" s="4">
        <v>16.75</v>
      </c>
      <c r="G370" s="4">
        <v>0.25</v>
      </c>
      <c r="H370" s="5">
        <v>0.0152</v>
      </c>
      <c r="I370" s="3">
        <v>347</v>
      </c>
      <c r="J370" s="7">
        <v>5783</v>
      </c>
      <c r="K370" s="3">
        <v>28.39</v>
      </c>
      <c r="M370" s="2">
        <v>42851</v>
      </c>
      <c r="N370" s="3">
        <v>30.35</v>
      </c>
      <c r="O370" s="3">
        <v>30.65</v>
      </c>
      <c r="P370" s="3">
        <v>30.3</v>
      </c>
      <c r="Q370" s="4">
        <v>30.4</v>
      </c>
      <c r="R370" s="4">
        <v>0.05</v>
      </c>
      <c r="S370" s="5">
        <v>0.0016</v>
      </c>
      <c r="T370" s="3">
        <v>186</v>
      </c>
      <c r="U370" s="7">
        <v>5670</v>
      </c>
      <c r="V370" s="3">
        <v>0</v>
      </c>
    </row>
    <row r="371" spans="2:22">
      <c r="B371" s="2">
        <v>42849</v>
      </c>
      <c r="C371" s="3">
        <v>16.6</v>
      </c>
      <c r="D371" s="3">
        <v>16.6</v>
      </c>
      <c r="E371" s="3">
        <v>16.35</v>
      </c>
      <c r="F371" s="4">
        <v>16.5</v>
      </c>
      <c r="G371" s="4">
        <v>-0.1</v>
      </c>
      <c r="H371" s="5">
        <v>-0.006</v>
      </c>
      <c r="I371" s="3">
        <v>946</v>
      </c>
      <c r="J371" s="7">
        <v>15550</v>
      </c>
      <c r="K371" s="3">
        <v>27.97</v>
      </c>
      <c r="M371" s="2">
        <v>42850</v>
      </c>
      <c r="N371" s="3">
        <v>30.35</v>
      </c>
      <c r="O371" s="3">
        <v>30.6</v>
      </c>
      <c r="P371" s="3">
        <v>30.35</v>
      </c>
      <c r="Q371" s="4">
        <v>30.35</v>
      </c>
      <c r="R371" s="4">
        <v>0.05</v>
      </c>
      <c r="S371" s="5">
        <v>0.0017</v>
      </c>
      <c r="T371" s="3">
        <v>146</v>
      </c>
      <c r="U371" s="7">
        <v>4442</v>
      </c>
      <c r="V371" s="3">
        <v>0</v>
      </c>
    </row>
    <row r="372" spans="2:22">
      <c r="B372" s="2">
        <v>42846</v>
      </c>
      <c r="C372" s="3">
        <v>16.8</v>
      </c>
      <c r="D372" s="3">
        <v>16.8</v>
      </c>
      <c r="E372" s="3">
        <v>16.3</v>
      </c>
      <c r="F372" s="3">
        <v>16.6</v>
      </c>
      <c r="G372" s="3">
        <v>0</v>
      </c>
      <c r="H372" s="6">
        <v>0</v>
      </c>
      <c r="I372" s="7">
        <v>1022</v>
      </c>
      <c r="J372" s="7">
        <v>16857</v>
      </c>
      <c r="K372" s="3">
        <v>28.14</v>
      </c>
      <c r="M372" s="2">
        <v>42849</v>
      </c>
      <c r="N372" s="3">
        <v>30.7</v>
      </c>
      <c r="O372" s="3">
        <v>30.7</v>
      </c>
      <c r="P372" s="3">
        <v>30.25</v>
      </c>
      <c r="Q372" s="4">
        <v>30.3</v>
      </c>
      <c r="R372" s="4">
        <v>-0.1</v>
      </c>
      <c r="S372" s="5">
        <v>-0.0033</v>
      </c>
      <c r="T372" s="3">
        <v>133</v>
      </c>
      <c r="U372" s="7">
        <v>4058</v>
      </c>
      <c r="V372" s="3">
        <v>0</v>
      </c>
    </row>
    <row r="373" spans="2:22">
      <c r="B373" s="2">
        <v>42845</v>
      </c>
      <c r="C373" s="3">
        <v>16.45</v>
      </c>
      <c r="D373" s="3">
        <v>16.7</v>
      </c>
      <c r="E373" s="3">
        <v>16.4</v>
      </c>
      <c r="F373" s="4">
        <v>16.6</v>
      </c>
      <c r="G373" s="4">
        <v>-0.05</v>
      </c>
      <c r="H373" s="5">
        <v>-0.003</v>
      </c>
      <c r="I373" s="3">
        <v>624</v>
      </c>
      <c r="J373" s="7">
        <v>10321</v>
      </c>
      <c r="K373" s="3">
        <v>28.14</v>
      </c>
      <c r="M373" s="2">
        <v>42846</v>
      </c>
      <c r="N373" s="3">
        <v>30.3</v>
      </c>
      <c r="O373" s="3">
        <v>30.6</v>
      </c>
      <c r="P373" s="3">
        <v>30.3</v>
      </c>
      <c r="Q373" s="4">
        <v>30.4</v>
      </c>
      <c r="R373" s="4">
        <v>0.25</v>
      </c>
      <c r="S373" s="5">
        <v>0.0083</v>
      </c>
      <c r="T373" s="3">
        <v>194</v>
      </c>
      <c r="U373" s="7">
        <v>5897</v>
      </c>
      <c r="V373" s="3">
        <v>0</v>
      </c>
    </row>
    <row r="374" spans="2:22">
      <c r="B374" s="2">
        <v>42844</v>
      </c>
      <c r="C374" s="3">
        <v>17.15</v>
      </c>
      <c r="D374" s="3">
        <v>17.15</v>
      </c>
      <c r="E374" s="3">
        <v>16.5</v>
      </c>
      <c r="F374" s="4">
        <v>16.65</v>
      </c>
      <c r="G374" s="4">
        <v>-0.7</v>
      </c>
      <c r="H374" s="5">
        <v>-0.0403</v>
      </c>
      <c r="I374" s="7">
        <v>1688</v>
      </c>
      <c r="J374" s="7">
        <v>28297</v>
      </c>
      <c r="K374" s="3">
        <v>28.22</v>
      </c>
      <c r="M374" s="2">
        <v>42845</v>
      </c>
      <c r="N374" s="3">
        <v>30.15</v>
      </c>
      <c r="O374" s="3">
        <v>30.8</v>
      </c>
      <c r="P374" s="3">
        <v>30</v>
      </c>
      <c r="Q374" s="4">
        <v>30.15</v>
      </c>
      <c r="R374" s="4">
        <v>0.05</v>
      </c>
      <c r="S374" s="5">
        <v>0.0017</v>
      </c>
      <c r="T374" s="3">
        <v>397</v>
      </c>
      <c r="U374" s="7">
        <v>12083</v>
      </c>
      <c r="V374" s="3">
        <v>0</v>
      </c>
    </row>
    <row r="375" spans="2:22">
      <c r="B375" s="2">
        <v>42843</v>
      </c>
      <c r="C375" s="3">
        <v>17.25</v>
      </c>
      <c r="D375" s="3">
        <v>17.35</v>
      </c>
      <c r="E375" s="3">
        <v>17.2</v>
      </c>
      <c r="F375" s="4">
        <v>17.35</v>
      </c>
      <c r="G375" s="4">
        <v>0.2</v>
      </c>
      <c r="H375" s="5">
        <v>0.0117</v>
      </c>
      <c r="I375" s="3">
        <v>374</v>
      </c>
      <c r="J375" s="7">
        <v>6448</v>
      </c>
      <c r="K375" s="3">
        <v>29.41</v>
      </c>
      <c r="M375" s="2">
        <v>42844</v>
      </c>
      <c r="N375" s="3">
        <v>30</v>
      </c>
      <c r="O375" s="3">
        <v>30.3</v>
      </c>
      <c r="P375" s="3">
        <v>29.9</v>
      </c>
      <c r="Q375" s="4">
        <v>30.1</v>
      </c>
      <c r="R375" s="4">
        <v>-0.2</v>
      </c>
      <c r="S375" s="5">
        <v>-0.0066</v>
      </c>
      <c r="T375" s="3">
        <v>303</v>
      </c>
      <c r="U375" s="7">
        <v>9118</v>
      </c>
      <c r="V375" s="3">
        <v>0</v>
      </c>
    </row>
    <row r="376" spans="2:22">
      <c r="B376" s="2">
        <v>42842</v>
      </c>
      <c r="C376" s="3">
        <v>17.35</v>
      </c>
      <c r="D376" s="3">
        <v>17.4</v>
      </c>
      <c r="E376" s="3">
        <v>17.15</v>
      </c>
      <c r="F376" s="4">
        <v>17.15</v>
      </c>
      <c r="G376" s="4">
        <v>-0.25</v>
      </c>
      <c r="H376" s="5">
        <v>-0.0144</v>
      </c>
      <c r="I376" s="3">
        <v>468</v>
      </c>
      <c r="J376" s="7">
        <v>8086</v>
      </c>
      <c r="K376" s="3">
        <v>29.07</v>
      </c>
      <c r="M376" s="2">
        <v>42843</v>
      </c>
      <c r="N376" s="3">
        <v>30.2</v>
      </c>
      <c r="O376" s="3">
        <v>30.8</v>
      </c>
      <c r="P376" s="3">
        <v>29.8</v>
      </c>
      <c r="Q376" s="4">
        <v>30.3</v>
      </c>
      <c r="R376" s="4">
        <v>0.55</v>
      </c>
      <c r="S376" s="5">
        <v>0.0185</v>
      </c>
      <c r="T376" s="3">
        <v>639</v>
      </c>
      <c r="U376" s="7">
        <v>19413</v>
      </c>
      <c r="V376" s="3">
        <v>0</v>
      </c>
    </row>
    <row r="377" spans="2:22">
      <c r="B377" s="2">
        <v>42839</v>
      </c>
      <c r="C377" s="3">
        <v>17.4</v>
      </c>
      <c r="D377" s="3">
        <v>17.5</v>
      </c>
      <c r="E377" s="3">
        <v>17.35</v>
      </c>
      <c r="F377" s="4">
        <v>17.4</v>
      </c>
      <c r="G377" s="4">
        <v>-0.1</v>
      </c>
      <c r="H377" s="5">
        <v>-0.0057</v>
      </c>
      <c r="I377" s="3">
        <v>658</v>
      </c>
      <c r="J377" s="7">
        <v>11459</v>
      </c>
      <c r="K377" s="3">
        <v>29.49</v>
      </c>
      <c r="M377" s="2">
        <v>42842</v>
      </c>
      <c r="N377" s="3">
        <v>30.8</v>
      </c>
      <c r="O377" s="3">
        <v>31.3</v>
      </c>
      <c r="P377" s="3">
        <v>29</v>
      </c>
      <c r="Q377" s="4">
        <v>29.75</v>
      </c>
      <c r="R377" s="4">
        <v>-1.05</v>
      </c>
      <c r="S377" s="5">
        <v>-0.0341</v>
      </c>
      <c r="T377" s="7">
        <v>1146</v>
      </c>
      <c r="U377" s="7">
        <v>34043</v>
      </c>
      <c r="V377" s="3">
        <v>0</v>
      </c>
    </row>
    <row r="378" spans="2:22">
      <c r="B378" s="2">
        <v>42838</v>
      </c>
      <c r="C378" s="3">
        <v>17.6</v>
      </c>
      <c r="D378" s="3">
        <v>17.6</v>
      </c>
      <c r="E378" s="3">
        <v>17.45</v>
      </c>
      <c r="F378" s="4">
        <v>17.5</v>
      </c>
      <c r="G378" s="4">
        <v>-0.1</v>
      </c>
      <c r="H378" s="5">
        <v>-0.0057</v>
      </c>
      <c r="I378" s="3">
        <v>361</v>
      </c>
      <c r="J378" s="7">
        <v>6326</v>
      </c>
      <c r="K378" s="3">
        <v>29.66</v>
      </c>
      <c r="M378" s="2">
        <v>42839</v>
      </c>
      <c r="N378" s="3">
        <v>32</v>
      </c>
      <c r="O378" s="3">
        <v>32</v>
      </c>
      <c r="P378" s="3">
        <v>30.75</v>
      </c>
      <c r="Q378" s="4">
        <v>30.8</v>
      </c>
      <c r="R378" s="4">
        <v>-1.2</v>
      </c>
      <c r="S378" s="5">
        <v>-0.0375</v>
      </c>
      <c r="T378" s="7">
        <v>1037</v>
      </c>
      <c r="U378" s="7">
        <v>32279</v>
      </c>
      <c r="V378" s="3">
        <v>0</v>
      </c>
    </row>
    <row r="379" spans="2:22">
      <c r="B379" s="2">
        <v>42837</v>
      </c>
      <c r="C379" s="3">
        <v>17.4</v>
      </c>
      <c r="D379" s="3">
        <v>17.6</v>
      </c>
      <c r="E379" s="3">
        <v>17.4</v>
      </c>
      <c r="F379" s="4">
        <v>17.6</v>
      </c>
      <c r="G379" s="4">
        <v>0.05</v>
      </c>
      <c r="H379" s="5">
        <v>0.0028</v>
      </c>
      <c r="I379" s="3">
        <v>390</v>
      </c>
      <c r="J379" s="7">
        <v>6820</v>
      </c>
      <c r="K379" s="3">
        <v>29.83</v>
      </c>
      <c r="M379" s="2">
        <v>42838</v>
      </c>
      <c r="N379" s="3">
        <v>32.45</v>
      </c>
      <c r="O379" s="3">
        <v>32.55</v>
      </c>
      <c r="P379" s="3">
        <v>31.95</v>
      </c>
      <c r="Q379" s="4">
        <v>32</v>
      </c>
      <c r="R379" s="4">
        <v>-0.4</v>
      </c>
      <c r="S379" s="5">
        <v>-0.0123</v>
      </c>
      <c r="T379" s="3">
        <v>895</v>
      </c>
      <c r="U379" s="7">
        <v>28815</v>
      </c>
      <c r="V379" s="3">
        <v>0</v>
      </c>
    </row>
    <row r="380" spans="2:22">
      <c r="B380" s="2">
        <v>42836</v>
      </c>
      <c r="C380" s="3">
        <v>17.45</v>
      </c>
      <c r="D380" s="3">
        <v>17.65</v>
      </c>
      <c r="E380" s="3">
        <v>17.45</v>
      </c>
      <c r="F380" s="4">
        <v>17.55</v>
      </c>
      <c r="G380" s="4">
        <v>0.1</v>
      </c>
      <c r="H380" s="5">
        <v>0.0057</v>
      </c>
      <c r="I380" s="3">
        <v>568</v>
      </c>
      <c r="J380" s="7">
        <v>9977</v>
      </c>
      <c r="K380" s="3">
        <v>29.75</v>
      </c>
      <c r="M380" s="2">
        <v>42837</v>
      </c>
      <c r="N380" s="3">
        <v>32.2</v>
      </c>
      <c r="O380" s="3">
        <v>32.9</v>
      </c>
      <c r="P380" s="3">
        <v>31.6</v>
      </c>
      <c r="Q380" s="4">
        <v>32.4</v>
      </c>
      <c r="R380" s="4">
        <v>0.9</v>
      </c>
      <c r="S380" s="5">
        <v>0.0286</v>
      </c>
      <c r="T380" s="7">
        <v>2555</v>
      </c>
      <c r="U380" s="7">
        <v>82616</v>
      </c>
      <c r="V380" s="3">
        <v>0</v>
      </c>
    </row>
    <row r="381" spans="2:22">
      <c r="B381" s="2">
        <v>42835</v>
      </c>
      <c r="C381" s="3">
        <v>17.4</v>
      </c>
      <c r="D381" s="3">
        <v>17.5</v>
      </c>
      <c r="E381" s="3">
        <v>17.4</v>
      </c>
      <c r="F381" s="4">
        <v>17.45</v>
      </c>
      <c r="G381" s="4">
        <v>0.05</v>
      </c>
      <c r="H381" s="5">
        <v>0.0029</v>
      </c>
      <c r="I381" s="3">
        <v>447</v>
      </c>
      <c r="J381" s="7">
        <v>7793</v>
      </c>
      <c r="K381" s="3">
        <v>29.58</v>
      </c>
      <c r="M381" s="2">
        <v>42836</v>
      </c>
      <c r="N381" s="3">
        <v>32.1</v>
      </c>
      <c r="O381" s="3">
        <v>32.8</v>
      </c>
      <c r="P381" s="3">
        <v>31.5</v>
      </c>
      <c r="Q381" s="4">
        <v>31.5</v>
      </c>
      <c r="R381" s="4">
        <v>-0.7</v>
      </c>
      <c r="S381" s="5">
        <v>-0.0217</v>
      </c>
      <c r="T381" s="7">
        <v>1285</v>
      </c>
      <c r="U381" s="7">
        <v>41266</v>
      </c>
      <c r="V381" s="3">
        <v>0</v>
      </c>
    </row>
    <row r="382" spans="2:22">
      <c r="B382" s="2">
        <v>42832</v>
      </c>
      <c r="C382" s="3">
        <v>17.35</v>
      </c>
      <c r="D382" s="3">
        <v>17.45</v>
      </c>
      <c r="E382" s="3">
        <v>17.3</v>
      </c>
      <c r="F382" s="3">
        <v>17.4</v>
      </c>
      <c r="G382" s="3">
        <v>0</v>
      </c>
      <c r="H382" s="6">
        <v>0</v>
      </c>
      <c r="I382" s="3">
        <v>657</v>
      </c>
      <c r="J382" s="7">
        <v>11408</v>
      </c>
      <c r="K382" s="3">
        <v>29.49</v>
      </c>
      <c r="M382" s="2">
        <v>42835</v>
      </c>
      <c r="N382" s="3">
        <v>31</v>
      </c>
      <c r="O382" s="3">
        <v>32.4</v>
      </c>
      <c r="P382" s="3">
        <v>31</v>
      </c>
      <c r="Q382" s="4">
        <v>32.2</v>
      </c>
      <c r="R382" s="4">
        <v>1</v>
      </c>
      <c r="S382" s="5">
        <v>0.0321</v>
      </c>
      <c r="T382" s="7">
        <v>1328</v>
      </c>
      <c r="U382" s="7">
        <v>42147</v>
      </c>
      <c r="V382" s="3">
        <v>0</v>
      </c>
    </row>
    <row r="383" spans="2:22">
      <c r="B383" s="2">
        <v>42831</v>
      </c>
      <c r="C383" s="3">
        <v>17.65</v>
      </c>
      <c r="D383" s="3">
        <v>17.65</v>
      </c>
      <c r="E383" s="3">
        <v>17.05</v>
      </c>
      <c r="F383" s="3">
        <v>17.4</v>
      </c>
      <c r="G383" s="3">
        <v>0</v>
      </c>
      <c r="H383" s="6">
        <v>0</v>
      </c>
      <c r="I383" s="7">
        <v>2204</v>
      </c>
      <c r="J383" s="7">
        <v>38067</v>
      </c>
      <c r="K383" s="3">
        <v>29.49</v>
      </c>
      <c r="M383" s="2">
        <v>42832</v>
      </c>
      <c r="N383" s="3">
        <v>30.9</v>
      </c>
      <c r="O383" s="3">
        <v>31.2</v>
      </c>
      <c r="P383" s="3">
        <v>30.7</v>
      </c>
      <c r="Q383" s="4">
        <v>31.2</v>
      </c>
      <c r="R383" s="4">
        <v>0.35</v>
      </c>
      <c r="S383" s="5">
        <v>0.0113</v>
      </c>
      <c r="T383" s="3">
        <v>681</v>
      </c>
      <c r="U383" s="7">
        <v>21112</v>
      </c>
      <c r="V383" s="3">
        <v>0</v>
      </c>
    </row>
    <row r="384" spans="2:22">
      <c r="B384" s="2">
        <v>42830</v>
      </c>
      <c r="C384" s="3">
        <v>18.1</v>
      </c>
      <c r="D384" s="3">
        <v>18.4</v>
      </c>
      <c r="E384" s="3">
        <v>17.4</v>
      </c>
      <c r="F384" s="4">
        <v>17.4</v>
      </c>
      <c r="G384" s="4">
        <v>-0.45</v>
      </c>
      <c r="H384" s="5">
        <v>-0.0252</v>
      </c>
      <c r="I384" s="7">
        <v>2487</v>
      </c>
      <c r="J384" s="7">
        <v>43874</v>
      </c>
      <c r="K384" s="3">
        <v>29.49</v>
      </c>
      <c r="M384" s="2">
        <v>42831</v>
      </c>
      <c r="N384" s="3">
        <v>30.8</v>
      </c>
      <c r="O384" s="3">
        <v>30.9</v>
      </c>
      <c r="P384" s="3">
        <v>30.55</v>
      </c>
      <c r="Q384" s="4">
        <v>30.85</v>
      </c>
      <c r="R384" s="4">
        <v>0.05</v>
      </c>
      <c r="S384" s="5">
        <v>0.0016</v>
      </c>
      <c r="T384" s="3">
        <v>370</v>
      </c>
      <c r="U384" s="7">
        <v>11375</v>
      </c>
      <c r="V384" s="3">
        <v>0</v>
      </c>
    </row>
    <row r="385" spans="2:22">
      <c r="B385" s="2">
        <v>42825</v>
      </c>
      <c r="C385" s="3">
        <v>17.65</v>
      </c>
      <c r="D385" s="3">
        <v>17.9</v>
      </c>
      <c r="E385" s="3">
        <v>17.6</v>
      </c>
      <c r="F385" s="4">
        <v>17.85</v>
      </c>
      <c r="G385" s="4">
        <v>0.25</v>
      </c>
      <c r="H385" s="5">
        <v>0.0142</v>
      </c>
      <c r="I385" s="3">
        <v>608</v>
      </c>
      <c r="J385" s="7">
        <v>10800</v>
      </c>
      <c r="K385" s="3">
        <v>30.25</v>
      </c>
      <c r="M385" s="2">
        <v>42830</v>
      </c>
      <c r="N385" s="3">
        <v>30.9</v>
      </c>
      <c r="O385" s="3">
        <v>31.3</v>
      </c>
      <c r="P385" s="3">
        <v>30.8</v>
      </c>
      <c r="Q385" s="4">
        <v>30.8</v>
      </c>
      <c r="R385" s="4">
        <v>-0.1</v>
      </c>
      <c r="S385" s="5">
        <v>-0.0032</v>
      </c>
      <c r="T385" s="3">
        <v>494</v>
      </c>
      <c r="U385" s="7">
        <v>15304</v>
      </c>
      <c r="V385" s="3">
        <v>0</v>
      </c>
    </row>
    <row r="386" spans="2:22">
      <c r="B386" s="2">
        <v>42824</v>
      </c>
      <c r="C386" s="3">
        <v>17.7</v>
      </c>
      <c r="D386" s="3">
        <v>17.7</v>
      </c>
      <c r="E386" s="3">
        <v>17.6</v>
      </c>
      <c r="F386" s="4">
        <v>17.6</v>
      </c>
      <c r="G386" s="4">
        <v>-0.1</v>
      </c>
      <c r="H386" s="5">
        <v>-0.0056</v>
      </c>
      <c r="I386" s="3">
        <v>273</v>
      </c>
      <c r="J386" s="7">
        <v>4804</v>
      </c>
      <c r="K386" s="3">
        <v>293.33</v>
      </c>
      <c r="M386" s="2">
        <v>42825</v>
      </c>
      <c r="N386" s="3">
        <v>30.8</v>
      </c>
      <c r="O386" s="3">
        <v>31.25</v>
      </c>
      <c r="P386" s="3">
        <v>30.75</v>
      </c>
      <c r="Q386" s="4">
        <v>30.9</v>
      </c>
      <c r="R386" s="4">
        <v>0.2</v>
      </c>
      <c r="S386" s="5">
        <v>0.0065</v>
      </c>
      <c r="T386" s="3">
        <v>517</v>
      </c>
      <c r="U386" s="7">
        <v>16032</v>
      </c>
      <c r="V386" s="3">
        <v>0</v>
      </c>
    </row>
    <row r="387" spans="2:22">
      <c r="B387" s="2">
        <v>42823</v>
      </c>
      <c r="C387" s="3">
        <v>17.6</v>
      </c>
      <c r="D387" s="3">
        <v>17.7</v>
      </c>
      <c r="E387" s="3">
        <v>17.5</v>
      </c>
      <c r="F387" s="4">
        <v>17.7</v>
      </c>
      <c r="G387" s="4">
        <v>0.1</v>
      </c>
      <c r="H387" s="5">
        <v>0.0057</v>
      </c>
      <c r="I387" s="3">
        <v>296</v>
      </c>
      <c r="J387" s="7">
        <v>5200</v>
      </c>
      <c r="K387" s="3">
        <v>295</v>
      </c>
      <c r="M387" s="2">
        <v>42824</v>
      </c>
      <c r="N387" s="3">
        <v>31.15</v>
      </c>
      <c r="O387" s="3">
        <v>31.3</v>
      </c>
      <c r="P387" s="3">
        <v>30.5</v>
      </c>
      <c r="Q387" s="4">
        <v>30.7</v>
      </c>
      <c r="R387" s="4">
        <v>-0.25</v>
      </c>
      <c r="S387" s="5">
        <v>-0.0081</v>
      </c>
      <c r="T387" s="3">
        <v>737</v>
      </c>
      <c r="U387" s="7">
        <v>22762</v>
      </c>
      <c r="V387" s="3">
        <v>0</v>
      </c>
    </row>
    <row r="388" spans="2:22">
      <c r="B388" s="2">
        <v>42822</v>
      </c>
      <c r="C388" s="3">
        <v>17.55</v>
      </c>
      <c r="D388" s="3">
        <v>17.7</v>
      </c>
      <c r="E388" s="3">
        <v>17.45</v>
      </c>
      <c r="F388" s="4">
        <v>17.6</v>
      </c>
      <c r="G388" s="4">
        <v>-0.05</v>
      </c>
      <c r="H388" s="5">
        <v>-0.0028</v>
      </c>
      <c r="I388" s="3">
        <v>717</v>
      </c>
      <c r="J388" s="7">
        <v>12594</v>
      </c>
      <c r="K388" s="3">
        <v>293.33</v>
      </c>
      <c r="M388" s="2">
        <v>42823</v>
      </c>
      <c r="N388" s="3">
        <v>30.6</v>
      </c>
      <c r="O388" s="3">
        <v>31.15</v>
      </c>
      <c r="P388" s="3">
        <v>30.6</v>
      </c>
      <c r="Q388" s="4">
        <v>30.95</v>
      </c>
      <c r="R388" s="4">
        <v>0.35</v>
      </c>
      <c r="S388" s="5">
        <v>0.0114</v>
      </c>
      <c r="T388" s="3">
        <v>527</v>
      </c>
      <c r="U388" s="7">
        <v>16281</v>
      </c>
      <c r="V388" s="3">
        <v>0</v>
      </c>
    </row>
    <row r="389" spans="2:22">
      <c r="B389" s="2">
        <v>42821</v>
      </c>
      <c r="C389" s="3">
        <v>17.8</v>
      </c>
      <c r="D389" s="3">
        <v>17.8</v>
      </c>
      <c r="E389" s="3">
        <v>17.6</v>
      </c>
      <c r="F389" s="4">
        <v>17.65</v>
      </c>
      <c r="G389" s="4">
        <v>-0.2</v>
      </c>
      <c r="H389" s="5">
        <v>-0.0112</v>
      </c>
      <c r="I389" s="3">
        <v>597</v>
      </c>
      <c r="J389" s="7">
        <v>10569</v>
      </c>
      <c r="K389" s="3">
        <v>294.17</v>
      </c>
      <c r="M389" s="2">
        <v>42822</v>
      </c>
      <c r="N389" s="3">
        <v>31.15</v>
      </c>
      <c r="O389" s="3">
        <v>31.45</v>
      </c>
      <c r="P389" s="3">
        <v>30.5</v>
      </c>
      <c r="Q389" s="4">
        <v>30.6</v>
      </c>
      <c r="R389" s="4">
        <v>-0.55</v>
      </c>
      <c r="S389" s="5">
        <v>-0.0177</v>
      </c>
      <c r="T389" s="7">
        <v>1107</v>
      </c>
      <c r="U389" s="7">
        <v>34165</v>
      </c>
      <c r="V389" s="3">
        <v>0</v>
      </c>
    </row>
    <row r="390" spans="2:22">
      <c r="B390" s="2">
        <v>42818</v>
      </c>
      <c r="C390" s="3">
        <v>17.95</v>
      </c>
      <c r="D390" s="3">
        <v>17.95</v>
      </c>
      <c r="E390" s="3">
        <v>17.8</v>
      </c>
      <c r="F390" s="4">
        <v>17.85</v>
      </c>
      <c r="G390" s="4">
        <v>-0.05</v>
      </c>
      <c r="H390" s="5">
        <v>-0.0028</v>
      </c>
      <c r="I390" s="3">
        <v>297</v>
      </c>
      <c r="J390" s="7">
        <v>5311</v>
      </c>
      <c r="K390" s="3">
        <v>297.5</v>
      </c>
      <c r="M390" s="2">
        <v>42821</v>
      </c>
      <c r="N390" s="3">
        <v>31.5</v>
      </c>
      <c r="O390" s="3">
        <v>32.7</v>
      </c>
      <c r="P390" s="3">
        <v>30.5</v>
      </c>
      <c r="Q390" s="4">
        <v>31.15</v>
      </c>
      <c r="R390" s="4">
        <v>-0.65</v>
      </c>
      <c r="S390" s="5">
        <v>-0.0204</v>
      </c>
      <c r="T390" s="7">
        <v>4338</v>
      </c>
      <c r="U390" s="7">
        <v>136053</v>
      </c>
      <c r="V390" s="3">
        <v>0</v>
      </c>
    </row>
    <row r="391" spans="2:22">
      <c r="B391" s="2">
        <v>42817</v>
      </c>
      <c r="C391" s="3">
        <v>17.95</v>
      </c>
      <c r="D391" s="3">
        <v>18</v>
      </c>
      <c r="E391" s="3">
        <v>17.85</v>
      </c>
      <c r="F391" s="4">
        <v>17.9</v>
      </c>
      <c r="G391" s="4">
        <v>-0.1</v>
      </c>
      <c r="H391" s="5">
        <v>-0.0056</v>
      </c>
      <c r="I391" s="3">
        <v>296</v>
      </c>
      <c r="J391" s="7">
        <v>5296</v>
      </c>
      <c r="K391" s="3">
        <v>298.33</v>
      </c>
      <c r="M391" s="2">
        <v>42818</v>
      </c>
      <c r="N391" s="3">
        <v>29.85</v>
      </c>
      <c r="O391" s="3">
        <v>32.1</v>
      </c>
      <c r="P391" s="3">
        <v>29.8</v>
      </c>
      <c r="Q391" s="4">
        <v>31.8</v>
      </c>
      <c r="R391" s="4">
        <v>2.4</v>
      </c>
      <c r="S391" s="5">
        <v>0.0816</v>
      </c>
      <c r="T391" s="7">
        <v>6068</v>
      </c>
      <c r="U391" s="7">
        <v>189002</v>
      </c>
      <c r="V391" s="3">
        <v>0</v>
      </c>
    </row>
    <row r="392" spans="2:22">
      <c r="B392" s="2">
        <v>42816</v>
      </c>
      <c r="C392" s="3">
        <v>17.95</v>
      </c>
      <c r="D392" s="3">
        <v>18.05</v>
      </c>
      <c r="E392" s="3">
        <v>17.85</v>
      </c>
      <c r="F392" s="4">
        <v>18</v>
      </c>
      <c r="G392" s="4">
        <v>-0.15</v>
      </c>
      <c r="H392" s="5">
        <v>-0.0083</v>
      </c>
      <c r="I392" s="3">
        <v>475</v>
      </c>
      <c r="J392" s="7">
        <v>8539</v>
      </c>
      <c r="K392" s="3">
        <v>300</v>
      </c>
      <c r="M392" s="2">
        <v>42817</v>
      </c>
      <c r="N392" s="3">
        <v>29.4</v>
      </c>
      <c r="O392" s="3">
        <v>29.45</v>
      </c>
      <c r="P392" s="3">
        <v>29.3</v>
      </c>
      <c r="Q392" s="4">
        <v>29.4</v>
      </c>
      <c r="R392" s="4">
        <v>0.15</v>
      </c>
      <c r="S392" s="5">
        <v>0.0051</v>
      </c>
      <c r="T392" s="3">
        <v>552</v>
      </c>
      <c r="U392" s="7">
        <v>16209</v>
      </c>
      <c r="V392" s="3">
        <v>0</v>
      </c>
    </row>
    <row r="393" spans="2:22">
      <c r="B393" s="2">
        <v>42815</v>
      </c>
      <c r="C393" s="3">
        <v>18.05</v>
      </c>
      <c r="D393" s="3">
        <v>18.15</v>
      </c>
      <c r="E393" s="3">
        <v>17.9</v>
      </c>
      <c r="F393" s="4">
        <v>18.15</v>
      </c>
      <c r="G393" s="4">
        <v>0.1</v>
      </c>
      <c r="H393" s="5">
        <v>0.0055</v>
      </c>
      <c r="I393" s="3">
        <v>591</v>
      </c>
      <c r="J393" s="7">
        <v>10646</v>
      </c>
      <c r="K393" s="3">
        <v>302.5</v>
      </c>
      <c r="M393" s="2">
        <v>42816</v>
      </c>
      <c r="N393" s="3">
        <v>29.2</v>
      </c>
      <c r="O393" s="3">
        <v>29.25</v>
      </c>
      <c r="P393" s="3">
        <v>29</v>
      </c>
      <c r="Q393" s="4">
        <v>29.25</v>
      </c>
      <c r="R393" s="4">
        <v>0.05</v>
      </c>
      <c r="S393" s="5">
        <v>0.0017</v>
      </c>
      <c r="T393" s="3">
        <v>294</v>
      </c>
      <c r="U393" s="7">
        <v>8587</v>
      </c>
      <c r="V393" s="3">
        <v>0</v>
      </c>
    </row>
    <row r="394" spans="2:22">
      <c r="B394" s="2">
        <v>42814</v>
      </c>
      <c r="C394" s="3">
        <v>18.3</v>
      </c>
      <c r="D394" s="3">
        <v>18.3</v>
      </c>
      <c r="E394" s="3">
        <v>18</v>
      </c>
      <c r="F394" s="4">
        <v>18.05</v>
      </c>
      <c r="G394" s="4">
        <v>-0.25</v>
      </c>
      <c r="H394" s="5">
        <v>-0.0137</v>
      </c>
      <c r="I394" s="3">
        <v>900</v>
      </c>
      <c r="J394" s="7">
        <v>16275</v>
      </c>
      <c r="K394" s="3">
        <v>300.83</v>
      </c>
      <c r="M394" s="2">
        <v>42815</v>
      </c>
      <c r="N394" s="3">
        <v>29</v>
      </c>
      <c r="O394" s="3">
        <v>29.4</v>
      </c>
      <c r="P394" s="3">
        <v>29</v>
      </c>
      <c r="Q394" s="4">
        <v>29.2</v>
      </c>
      <c r="R394" s="4">
        <v>0.2</v>
      </c>
      <c r="S394" s="5">
        <v>0.0069</v>
      </c>
      <c r="T394" s="3">
        <v>369</v>
      </c>
      <c r="U394" s="7">
        <v>10768</v>
      </c>
      <c r="V394" s="3">
        <v>0</v>
      </c>
    </row>
    <row r="395" spans="2:22">
      <c r="B395" s="2">
        <v>42811</v>
      </c>
      <c r="C395" s="3">
        <v>17.7</v>
      </c>
      <c r="D395" s="3">
        <v>18.3</v>
      </c>
      <c r="E395" s="3">
        <v>17.6</v>
      </c>
      <c r="F395" s="4">
        <v>18.3</v>
      </c>
      <c r="G395" s="4">
        <v>0.7</v>
      </c>
      <c r="H395" s="5">
        <v>0.0398</v>
      </c>
      <c r="I395" s="3">
        <v>954</v>
      </c>
      <c r="J395" s="7">
        <v>17189</v>
      </c>
      <c r="K395" s="3">
        <v>305</v>
      </c>
      <c r="M395" s="2">
        <v>42814</v>
      </c>
      <c r="N395" s="3">
        <v>29</v>
      </c>
      <c r="O395" s="3">
        <v>29.2</v>
      </c>
      <c r="P395" s="3">
        <v>29</v>
      </c>
      <c r="Q395" s="3">
        <v>29</v>
      </c>
      <c r="R395" s="3">
        <v>0</v>
      </c>
      <c r="S395" s="6">
        <v>0</v>
      </c>
      <c r="T395" s="3">
        <v>310</v>
      </c>
      <c r="U395" s="7">
        <v>8999</v>
      </c>
      <c r="V395" s="3">
        <v>0</v>
      </c>
    </row>
    <row r="396" spans="2:22">
      <c r="B396" s="2">
        <v>42810</v>
      </c>
      <c r="C396" s="3">
        <v>17.55</v>
      </c>
      <c r="D396" s="3">
        <v>17.75</v>
      </c>
      <c r="E396" s="3">
        <v>17.45</v>
      </c>
      <c r="F396" s="4">
        <v>17.6</v>
      </c>
      <c r="G396" s="4">
        <v>0.1</v>
      </c>
      <c r="H396" s="5">
        <v>0.0057</v>
      </c>
      <c r="I396" s="3">
        <v>614</v>
      </c>
      <c r="J396" s="7">
        <v>10811</v>
      </c>
      <c r="K396" s="3">
        <v>293.33</v>
      </c>
      <c r="M396" s="2">
        <v>42811</v>
      </c>
      <c r="N396" s="3">
        <v>29</v>
      </c>
      <c r="O396" s="3">
        <v>29.1</v>
      </c>
      <c r="P396" s="3">
        <v>28.5</v>
      </c>
      <c r="Q396" s="4">
        <v>29</v>
      </c>
      <c r="R396" s="4">
        <v>-0.5</v>
      </c>
      <c r="S396" s="5">
        <v>-0.0169</v>
      </c>
      <c r="T396" s="3">
        <v>566</v>
      </c>
      <c r="U396" s="7">
        <v>16369</v>
      </c>
      <c r="V396" s="3">
        <v>0</v>
      </c>
    </row>
    <row r="397" spans="2:22">
      <c r="B397" s="2">
        <v>42809</v>
      </c>
      <c r="C397" s="3">
        <v>17.55</v>
      </c>
      <c r="D397" s="3">
        <v>17.65</v>
      </c>
      <c r="E397" s="3">
        <v>17.45</v>
      </c>
      <c r="F397" s="4">
        <v>17.5</v>
      </c>
      <c r="G397" s="4">
        <v>-0.15</v>
      </c>
      <c r="H397" s="5">
        <v>-0.0085</v>
      </c>
      <c r="I397" s="3">
        <v>983</v>
      </c>
      <c r="J397" s="7">
        <v>17240</v>
      </c>
      <c r="K397" s="3">
        <v>291.67</v>
      </c>
      <c r="M397" s="2">
        <v>42810</v>
      </c>
      <c r="N397" s="3">
        <v>29.75</v>
      </c>
      <c r="O397" s="3">
        <v>29.8</v>
      </c>
      <c r="P397" s="3">
        <v>29.4</v>
      </c>
      <c r="Q397" s="3">
        <v>29.5</v>
      </c>
      <c r="R397" s="3">
        <v>0</v>
      </c>
      <c r="S397" s="6">
        <v>0</v>
      </c>
      <c r="T397" s="3">
        <v>258</v>
      </c>
      <c r="U397" s="7">
        <v>7621</v>
      </c>
      <c r="V397" s="3">
        <v>0</v>
      </c>
    </row>
    <row r="398" spans="2:22">
      <c r="B398" s="2">
        <v>42808</v>
      </c>
      <c r="C398" s="3">
        <v>17.8</v>
      </c>
      <c r="D398" s="3">
        <v>17.8</v>
      </c>
      <c r="E398" s="3">
        <v>17.55</v>
      </c>
      <c r="F398" s="4">
        <v>17.65</v>
      </c>
      <c r="G398" s="4">
        <v>-0.05</v>
      </c>
      <c r="H398" s="5">
        <v>-0.0028</v>
      </c>
      <c r="I398" s="3">
        <v>959</v>
      </c>
      <c r="J398" s="7">
        <v>16977</v>
      </c>
      <c r="K398" s="3">
        <v>294.17</v>
      </c>
      <c r="M398" s="2">
        <v>42809</v>
      </c>
      <c r="N398" s="3">
        <v>29.45</v>
      </c>
      <c r="O398" s="3">
        <v>29.6</v>
      </c>
      <c r="P398" s="3">
        <v>29.35</v>
      </c>
      <c r="Q398" s="4">
        <v>29.5</v>
      </c>
      <c r="R398" s="4">
        <v>0.15</v>
      </c>
      <c r="S398" s="5">
        <v>0.0051</v>
      </c>
      <c r="T398" s="3">
        <v>433</v>
      </c>
      <c r="U398" s="7">
        <v>12762</v>
      </c>
      <c r="V398" s="3">
        <v>0</v>
      </c>
    </row>
    <row r="399" spans="2:22">
      <c r="B399" s="2">
        <v>42807</v>
      </c>
      <c r="C399" s="3">
        <v>17.8</v>
      </c>
      <c r="D399" s="3">
        <v>17.95</v>
      </c>
      <c r="E399" s="3">
        <v>17.6</v>
      </c>
      <c r="F399" s="4">
        <v>17.7</v>
      </c>
      <c r="G399" s="4">
        <v>-0.3</v>
      </c>
      <c r="H399" s="5">
        <v>-0.0167</v>
      </c>
      <c r="I399" s="7">
        <v>1322</v>
      </c>
      <c r="J399" s="7">
        <v>23490</v>
      </c>
      <c r="K399" s="3">
        <v>295</v>
      </c>
      <c r="M399" s="2">
        <v>42808</v>
      </c>
      <c r="N399" s="3">
        <v>29</v>
      </c>
      <c r="O399" s="3">
        <v>29.75</v>
      </c>
      <c r="P399" s="3">
        <v>28.9</v>
      </c>
      <c r="Q399" s="4">
        <v>29.35</v>
      </c>
      <c r="R399" s="4">
        <v>0.45</v>
      </c>
      <c r="S399" s="5">
        <v>0.0156</v>
      </c>
      <c r="T399" s="3">
        <v>552</v>
      </c>
      <c r="U399" s="7">
        <v>16196</v>
      </c>
      <c r="V399" s="3">
        <v>0</v>
      </c>
    </row>
    <row r="400" spans="2:22">
      <c r="B400" s="2">
        <v>42804</v>
      </c>
      <c r="C400" s="3">
        <v>18.1</v>
      </c>
      <c r="D400" s="3">
        <v>18.1</v>
      </c>
      <c r="E400" s="3">
        <v>17.85</v>
      </c>
      <c r="F400" s="4">
        <v>18</v>
      </c>
      <c r="G400" s="4">
        <v>-0.05</v>
      </c>
      <c r="H400" s="5">
        <v>-0.0028</v>
      </c>
      <c r="I400" s="3">
        <v>835</v>
      </c>
      <c r="J400" s="7">
        <v>14975</v>
      </c>
      <c r="K400" s="3">
        <v>300</v>
      </c>
      <c r="M400" s="2">
        <v>42807</v>
      </c>
      <c r="N400" s="3">
        <v>29.15</v>
      </c>
      <c r="O400" s="3">
        <v>29.15</v>
      </c>
      <c r="P400" s="3">
        <v>28.85</v>
      </c>
      <c r="Q400" s="4">
        <v>28.9</v>
      </c>
      <c r="R400" s="4">
        <v>-0.3</v>
      </c>
      <c r="S400" s="5">
        <v>-0.0103</v>
      </c>
      <c r="T400" s="3">
        <v>272</v>
      </c>
      <c r="U400" s="7">
        <v>7873</v>
      </c>
      <c r="V400" s="3">
        <v>0</v>
      </c>
    </row>
    <row r="401" spans="2:22">
      <c r="B401" s="2">
        <v>42803</v>
      </c>
      <c r="C401" s="3">
        <v>18.1</v>
      </c>
      <c r="D401" s="3">
        <v>18.2</v>
      </c>
      <c r="E401" s="3">
        <v>18.05</v>
      </c>
      <c r="F401" s="4">
        <v>18.05</v>
      </c>
      <c r="G401" s="4">
        <v>-0.15</v>
      </c>
      <c r="H401" s="5">
        <v>-0.0082</v>
      </c>
      <c r="I401" s="3">
        <v>556</v>
      </c>
      <c r="J401" s="7">
        <v>10068</v>
      </c>
      <c r="K401" s="3">
        <v>300.83</v>
      </c>
      <c r="M401" s="2">
        <v>42804</v>
      </c>
      <c r="N401" s="3">
        <v>29.3</v>
      </c>
      <c r="O401" s="3">
        <v>29.3</v>
      </c>
      <c r="P401" s="3">
        <v>28.85</v>
      </c>
      <c r="Q401" s="3">
        <v>29.2</v>
      </c>
      <c r="R401" s="3">
        <v>0</v>
      </c>
      <c r="S401" s="6">
        <v>0</v>
      </c>
      <c r="T401" s="3">
        <v>239</v>
      </c>
      <c r="U401" s="7">
        <v>6954</v>
      </c>
      <c r="V401" s="3">
        <v>0</v>
      </c>
    </row>
    <row r="402" spans="2:22">
      <c r="B402" s="2">
        <v>42802</v>
      </c>
      <c r="C402" s="3">
        <v>18.4</v>
      </c>
      <c r="D402" s="3">
        <v>18.4</v>
      </c>
      <c r="E402" s="3">
        <v>18.1</v>
      </c>
      <c r="F402" s="4">
        <v>18.2</v>
      </c>
      <c r="G402" s="4">
        <v>-0.2</v>
      </c>
      <c r="H402" s="5">
        <v>-0.0109</v>
      </c>
      <c r="I402" s="3">
        <v>426</v>
      </c>
      <c r="J402" s="7">
        <v>7764</v>
      </c>
      <c r="K402" s="3">
        <v>303.33</v>
      </c>
      <c r="M402" s="2">
        <v>42803</v>
      </c>
      <c r="N402" s="3">
        <v>29.3</v>
      </c>
      <c r="O402" s="3">
        <v>29.3</v>
      </c>
      <c r="P402" s="3">
        <v>29.05</v>
      </c>
      <c r="Q402" s="4">
        <v>29.2</v>
      </c>
      <c r="R402" s="4">
        <v>0.05</v>
      </c>
      <c r="S402" s="5">
        <v>0.0017</v>
      </c>
      <c r="T402" s="3">
        <v>190</v>
      </c>
      <c r="U402" s="7">
        <v>5541</v>
      </c>
      <c r="V402" s="3">
        <v>0</v>
      </c>
    </row>
    <row r="403" spans="2:22">
      <c r="B403" s="2">
        <v>42801</v>
      </c>
      <c r="C403" s="3">
        <v>18.2</v>
      </c>
      <c r="D403" s="3">
        <v>18.4</v>
      </c>
      <c r="E403" s="3">
        <v>18.2</v>
      </c>
      <c r="F403" s="4">
        <v>18.4</v>
      </c>
      <c r="G403" s="4">
        <v>0.25</v>
      </c>
      <c r="H403" s="5">
        <v>0.0138</v>
      </c>
      <c r="I403" s="3">
        <v>573</v>
      </c>
      <c r="J403" s="7">
        <v>10490</v>
      </c>
      <c r="K403" s="3">
        <v>306.67</v>
      </c>
      <c r="M403" s="2">
        <v>42802</v>
      </c>
      <c r="N403" s="3">
        <v>29.4</v>
      </c>
      <c r="O403" s="3">
        <v>29.4</v>
      </c>
      <c r="P403" s="3">
        <v>29</v>
      </c>
      <c r="Q403" s="4">
        <v>29.15</v>
      </c>
      <c r="R403" s="4">
        <v>-0.15</v>
      </c>
      <c r="S403" s="5">
        <v>-0.0051</v>
      </c>
      <c r="T403" s="3">
        <v>237</v>
      </c>
      <c r="U403" s="7">
        <v>6908</v>
      </c>
      <c r="V403" s="3">
        <v>0</v>
      </c>
    </row>
    <row r="404" spans="2:22">
      <c r="B404" s="2">
        <v>42800</v>
      </c>
      <c r="C404" s="3">
        <v>18.2</v>
      </c>
      <c r="D404" s="3">
        <v>18.3</v>
      </c>
      <c r="E404" s="3">
        <v>18.1</v>
      </c>
      <c r="F404" s="4">
        <v>18.15</v>
      </c>
      <c r="G404" s="4">
        <v>-0.05</v>
      </c>
      <c r="H404" s="5">
        <v>-0.0027</v>
      </c>
      <c r="I404" s="3">
        <v>475</v>
      </c>
      <c r="J404" s="7">
        <v>8616</v>
      </c>
      <c r="K404" s="3">
        <v>302.5</v>
      </c>
      <c r="M404" s="2">
        <v>42801</v>
      </c>
      <c r="N404" s="3">
        <v>29</v>
      </c>
      <c r="O404" s="3">
        <v>29.3</v>
      </c>
      <c r="P404" s="3">
        <v>28.95</v>
      </c>
      <c r="Q404" s="4">
        <v>29.3</v>
      </c>
      <c r="R404" s="4">
        <v>0.4</v>
      </c>
      <c r="S404" s="5">
        <v>0.0138</v>
      </c>
      <c r="T404" s="3">
        <v>230</v>
      </c>
      <c r="U404" s="7">
        <v>6689</v>
      </c>
      <c r="V404" s="3">
        <v>0</v>
      </c>
    </row>
    <row r="405" spans="2:22">
      <c r="B405" s="2">
        <v>42797</v>
      </c>
      <c r="C405" s="3">
        <v>18.15</v>
      </c>
      <c r="D405" s="3">
        <v>18.35</v>
      </c>
      <c r="E405" s="3">
        <v>18.15</v>
      </c>
      <c r="F405" s="4">
        <v>18.2</v>
      </c>
      <c r="G405" s="4">
        <v>-0.2</v>
      </c>
      <c r="H405" s="5">
        <v>-0.0109</v>
      </c>
      <c r="I405" s="3">
        <v>564</v>
      </c>
      <c r="J405" s="7">
        <v>10268</v>
      </c>
      <c r="K405" s="3">
        <v>303.33</v>
      </c>
      <c r="M405" s="2">
        <v>42800</v>
      </c>
      <c r="N405" s="3">
        <v>28.75</v>
      </c>
      <c r="O405" s="3">
        <v>28.95</v>
      </c>
      <c r="P405" s="3">
        <v>28.75</v>
      </c>
      <c r="Q405" s="3">
        <v>28.9</v>
      </c>
      <c r="R405" s="3">
        <v>0</v>
      </c>
      <c r="S405" s="6">
        <v>0</v>
      </c>
      <c r="T405" s="3">
        <v>163</v>
      </c>
      <c r="U405" s="7">
        <v>4706</v>
      </c>
      <c r="V405" s="3">
        <v>0</v>
      </c>
    </row>
    <row r="406" spans="2:22">
      <c r="B406" s="2">
        <v>42796</v>
      </c>
      <c r="C406" s="3">
        <v>18.55</v>
      </c>
      <c r="D406" s="3">
        <v>18.6</v>
      </c>
      <c r="E406" s="3">
        <v>18.2</v>
      </c>
      <c r="F406" s="3">
        <v>18.4</v>
      </c>
      <c r="G406" s="3">
        <v>0</v>
      </c>
      <c r="H406" s="6">
        <v>0</v>
      </c>
      <c r="I406" s="7">
        <v>1297</v>
      </c>
      <c r="J406" s="7">
        <v>23822</v>
      </c>
      <c r="K406" s="3">
        <v>306.67</v>
      </c>
      <c r="M406" s="2">
        <v>42797</v>
      </c>
      <c r="N406" s="3">
        <v>29</v>
      </c>
      <c r="O406" s="3">
        <v>29</v>
      </c>
      <c r="P406" s="3">
        <v>28.8</v>
      </c>
      <c r="Q406" s="4">
        <v>28.9</v>
      </c>
      <c r="R406" s="4">
        <v>0.1</v>
      </c>
      <c r="S406" s="5">
        <v>0.0035</v>
      </c>
      <c r="T406" s="3">
        <v>162</v>
      </c>
      <c r="U406" s="7">
        <v>4681</v>
      </c>
      <c r="V406" s="3">
        <v>0</v>
      </c>
    </row>
    <row r="407" spans="2:22">
      <c r="B407" s="2">
        <v>42795</v>
      </c>
      <c r="C407" s="3">
        <v>17.85</v>
      </c>
      <c r="D407" s="3">
        <v>18.75</v>
      </c>
      <c r="E407" s="3">
        <v>17.85</v>
      </c>
      <c r="F407" s="4">
        <v>18.4</v>
      </c>
      <c r="G407" s="4">
        <v>0.5</v>
      </c>
      <c r="H407" s="5">
        <v>0.0279</v>
      </c>
      <c r="I407" s="7">
        <v>3087</v>
      </c>
      <c r="J407" s="7">
        <v>56850</v>
      </c>
      <c r="K407" s="3">
        <v>306.67</v>
      </c>
      <c r="M407" s="2">
        <v>42796</v>
      </c>
      <c r="N407" s="3">
        <v>29.1</v>
      </c>
      <c r="O407" s="3">
        <v>29.15</v>
      </c>
      <c r="P407" s="3">
        <v>28.7</v>
      </c>
      <c r="Q407" s="4">
        <v>28.8</v>
      </c>
      <c r="R407" s="4">
        <v>-0.05</v>
      </c>
      <c r="S407" s="5">
        <v>-0.0017</v>
      </c>
      <c r="T407" s="3">
        <v>272</v>
      </c>
      <c r="U407" s="7">
        <v>7847</v>
      </c>
      <c r="V407" s="3">
        <v>0</v>
      </c>
    </row>
    <row r="408" spans="2:22">
      <c r="B408" s="2">
        <v>42790</v>
      </c>
      <c r="C408" s="3">
        <v>17.9</v>
      </c>
      <c r="D408" s="3">
        <v>18.05</v>
      </c>
      <c r="E408" s="3">
        <v>17.85</v>
      </c>
      <c r="F408" s="4">
        <v>17.9</v>
      </c>
      <c r="G408" s="4">
        <v>-0.2</v>
      </c>
      <c r="H408" s="5">
        <v>-0.011</v>
      </c>
      <c r="I408" s="3">
        <v>926</v>
      </c>
      <c r="J408" s="7">
        <v>16616</v>
      </c>
      <c r="K408" s="3">
        <v>298.33</v>
      </c>
      <c r="M408" s="2">
        <v>42795</v>
      </c>
      <c r="N408" s="3">
        <v>29.25</v>
      </c>
      <c r="O408" s="3">
        <v>29.4</v>
      </c>
      <c r="P408" s="3">
        <v>28.85</v>
      </c>
      <c r="Q408" s="4">
        <v>28.85</v>
      </c>
      <c r="R408" s="4">
        <v>-0.35</v>
      </c>
      <c r="S408" s="5">
        <v>-0.012</v>
      </c>
      <c r="T408" s="3">
        <v>228</v>
      </c>
      <c r="U408" s="7">
        <v>6629</v>
      </c>
      <c r="V408" s="3">
        <v>0</v>
      </c>
    </row>
    <row r="409" spans="2:22">
      <c r="B409" s="2">
        <v>42789</v>
      </c>
      <c r="C409" s="3">
        <v>18.4</v>
      </c>
      <c r="D409" s="3">
        <v>18.4</v>
      </c>
      <c r="E409" s="3">
        <v>17.95</v>
      </c>
      <c r="F409" s="4">
        <v>18.1</v>
      </c>
      <c r="G409" s="4">
        <v>-0.35</v>
      </c>
      <c r="H409" s="5">
        <v>-0.019</v>
      </c>
      <c r="I409" s="7">
        <v>1902</v>
      </c>
      <c r="J409" s="7">
        <v>34445</v>
      </c>
      <c r="K409" s="3">
        <v>301.67</v>
      </c>
      <c r="M409" s="2">
        <v>42790</v>
      </c>
      <c r="N409" s="3">
        <v>29.2</v>
      </c>
      <c r="O409" s="3">
        <v>29.4</v>
      </c>
      <c r="P409" s="3">
        <v>29.2</v>
      </c>
      <c r="Q409" s="3">
        <v>29.2</v>
      </c>
      <c r="R409" s="3">
        <v>0</v>
      </c>
      <c r="S409" s="6">
        <v>0</v>
      </c>
      <c r="T409" s="3">
        <v>193</v>
      </c>
      <c r="U409" s="7">
        <v>5655</v>
      </c>
      <c r="V409" s="3">
        <v>0</v>
      </c>
    </row>
    <row r="410" spans="2:22">
      <c r="B410" s="2">
        <v>42788</v>
      </c>
      <c r="C410" s="3">
        <v>18.35</v>
      </c>
      <c r="D410" s="3">
        <v>18.55</v>
      </c>
      <c r="E410" s="3">
        <v>18.25</v>
      </c>
      <c r="F410" s="4">
        <v>18.45</v>
      </c>
      <c r="G410" s="4">
        <v>0.1</v>
      </c>
      <c r="H410" s="5">
        <v>0.0054</v>
      </c>
      <c r="I410" s="3">
        <v>888</v>
      </c>
      <c r="J410" s="7">
        <v>16319</v>
      </c>
      <c r="K410" s="3">
        <v>307.5</v>
      </c>
      <c r="M410" s="2">
        <v>42789</v>
      </c>
      <c r="N410" s="3">
        <v>29.5</v>
      </c>
      <c r="O410" s="3">
        <v>29.6</v>
      </c>
      <c r="P410" s="3">
        <v>29.2</v>
      </c>
      <c r="Q410" s="4">
        <v>29.2</v>
      </c>
      <c r="R410" s="4">
        <v>-0.3</v>
      </c>
      <c r="S410" s="5">
        <v>-0.0102</v>
      </c>
      <c r="T410" s="3">
        <v>341</v>
      </c>
      <c r="U410" s="7">
        <v>9993</v>
      </c>
      <c r="V410" s="3">
        <v>0</v>
      </c>
    </row>
    <row r="411" spans="2:22">
      <c r="B411" s="2">
        <v>42787</v>
      </c>
      <c r="C411" s="3">
        <v>18.4</v>
      </c>
      <c r="D411" s="3">
        <v>18.55</v>
      </c>
      <c r="E411" s="3">
        <v>18.3</v>
      </c>
      <c r="F411" s="4">
        <v>18.35</v>
      </c>
      <c r="G411" s="4">
        <v>-0.05</v>
      </c>
      <c r="H411" s="5">
        <v>-0.0027</v>
      </c>
      <c r="I411" s="3">
        <v>740</v>
      </c>
      <c r="J411" s="7">
        <v>13595</v>
      </c>
      <c r="K411" s="3">
        <v>305.83</v>
      </c>
      <c r="M411" s="2">
        <v>42788</v>
      </c>
      <c r="N411" s="3">
        <v>29.85</v>
      </c>
      <c r="O411" s="3">
        <v>29.85</v>
      </c>
      <c r="P411" s="3">
        <v>29.45</v>
      </c>
      <c r="Q411" s="4">
        <v>29.5</v>
      </c>
      <c r="R411" s="4">
        <v>-0.05</v>
      </c>
      <c r="S411" s="5">
        <v>-0.0017</v>
      </c>
      <c r="T411" s="3">
        <v>394</v>
      </c>
      <c r="U411" s="7">
        <v>11661</v>
      </c>
      <c r="V411" s="3">
        <v>0</v>
      </c>
    </row>
    <row r="412" spans="2:22">
      <c r="B412" s="2">
        <v>42786</v>
      </c>
      <c r="C412" s="3">
        <v>18.55</v>
      </c>
      <c r="D412" s="3">
        <v>18.6</v>
      </c>
      <c r="E412" s="3">
        <v>18.3</v>
      </c>
      <c r="F412" s="4">
        <v>18.4</v>
      </c>
      <c r="G412" s="4">
        <v>-0.05</v>
      </c>
      <c r="H412" s="5">
        <v>-0.0027</v>
      </c>
      <c r="I412" s="3">
        <v>840</v>
      </c>
      <c r="J412" s="7">
        <v>15465</v>
      </c>
      <c r="K412" s="3">
        <v>306.67</v>
      </c>
      <c r="M412" s="2">
        <v>42787</v>
      </c>
      <c r="N412" s="3">
        <v>29.8</v>
      </c>
      <c r="O412" s="3">
        <v>30.35</v>
      </c>
      <c r="P412" s="3">
        <v>29.4</v>
      </c>
      <c r="Q412" s="4">
        <v>29.55</v>
      </c>
      <c r="R412" s="4">
        <v>0.45</v>
      </c>
      <c r="S412" s="5">
        <v>0.0155</v>
      </c>
      <c r="T412" s="7">
        <v>2046</v>
      </c>
      <c r="U412" s="7">
        <v>61042</v>
      </c>
      <c r="V412" s="3">
        <v>0</v>
      </c>
    </row>
    <row r="413" spans="2:22">
      <c r="B413" s="2">
        <v>42784</v>
      </c>
      <c r="C413" s="3">
        <v>18.55</v>
      </c>
      <c r="D413" s="3">
        <v>18.6</v>
      </c>
      <c r="E413" s="3">
        <v>18.4</v>
      </c>
      <c r="F413" s="4">
        <v>18.45</v>
      </c>
      <c r="G413" s="4">
        <v>-0.1</v>
      </c>
      <c r="H413" s="5">
        <v>-0.0054</v>
      </c>
      <c r="I413" s="3">
        <v>769</v>
      </c>
      <c r="J413" s="7">
        <v>14200</v>
      </c>
      <c r="K413" s="3">
        <v>307.5</v>
      </c>
      <c r="M413" s="2">
        <v>42786</v>
      </c>
      <c r="N413" s="3">
        <v>28.85</v>
      </c>
      <c r="O413" s="3">
        <v>29.2</v>
      </c>
      <c r="P413" s="3">
        <v>28.8</v>
      </c>
      <c r="Q413" s="4">
        <v>29.1</v>
      </c>
      <c r="R413" s="4">
        <v>0.3</v>
      </c>
      <c r="S413" s="5">
        <v>0.0104</v>
      </c>
      <c r="T413" s="3">
        <v>593</v>
      </c>
      <c r="U413" s="7">
        <v>17230</v>
      </c>
      <c r="V413" s="3">
        <v>0</v>
      </c>
    </row>
    <row r="414" spans="2:22">
      <c r="B414" s="2">
        <v>42783</v>
      </c>
      <c r="C414" s="3">
        <v>18.7</v>
      </c>
      <c r="D414" s="3">
        <v>18.75</v>
      </c>
      <c r="E414" s="3">
        <v>18.5</v>
      </c>
      <c r="F414" s="3">
        <v>18.55</v>
      </c>
      <c r="G414" s="3">
        <v>0</v>
      </c>
      <c r="H414" s="6">
        <v>0</v>
      </c>
      <c r="I414" s="3">
        <v>902</v>
      </c>
      <c r="J414" s="7">
        <v>16793</v>
      </c>
      <c r="K414" s="3">
        <v>309.17</v>
      </c>
      <c r="M414" s="2">
        <v>42784</v>
      </c>
      <c r="N414" s="3">
        <v>28.8</v>
      </c>
      <c r="O414" s="3">
        <v>28.9</v>
      </c>
      <c r="P414" s="3">
        <v>28.6</v>
      </c>
      <c r="Q414" s="3">
        <v>28.8</v>
      </c>
      <c r="R414" s="3">
        <v>0</v>
      </c>
      <c r="S414" s="6">
        <v>0</v>
      </c>
      <c r="T414" s="3">
        <v>195</v>
      </c>
      <c r="U414" s="7">
        <v>5606</v>
      </c>
      <c r="V414" s="3">
        <v>0</v>
      </c>
    </row>
    <row r="415" spans="2:22">
      <c r="B415" s="2">
        <v>42782</v>
      </c>
      <c r="C415" s="3">
        <v>19.05</v>
      </c>
      <c r="D415" s="3">
        <v>19.2</v>
      </c>
      <c r="E415" s="3">
        <v>18.45</v>
      </c>
      <c r="F415" s="4">
        <v>18.55</v>
      </c>
      <c r="G415" s="4">
        <v>-0.3</v>
      </c>
      <c r="H415" s="5">
        <v>-0.0159</v>
      </c>
      <c r="I415" s="7">
        <v>2540</v>
      </c>
      <c r="J415" s="7">
        <v>47519</v>
      </c>
      <c r="K415" s="3">
        <v>309.17</v>
      </c>
      <c r="M415" s="2">
        <v>42783</v>
      </c>
      <c r="N415" s="3">
        <v>28.9</v>
      </c>
      <c r="O415" s="3">
        <v>28.95</v>
      </c>
      <c r="P415" s="3">
        <v>28.6</v>
      </c>
      <c r="Q415" s="4">
        <v>28.8</v>
      </c>
      <c r="R415" s="4">
        <v>0.1</v>
      </c>
      <c r="S415" s="5">
        <v>0.0035</v>
      </c>
      <c r="T415" s="3">
        <v>240</v>
      </c>
      <c r="U415" s="7">
        <v>6902</v>
      </c>
      <c r="V415" s="3">
        <v>0</v>
      </c>
    </row>
    <row r="416" spans="2:22">
      <c r="B416" s="2">
        <v>42781</v>
      </c>
      <c r="C416" s="3">
        <v>18.35</v>
      </c>
      <c r="D416" s="3">
        <v>19.05</v>
      </c>
      <c r="E416" s="3">
        <v>18.35</v>
      </c>
      <c r="F416" s="4">
        <v>18.85</v>
      </c>
      <c r="G416" s="4">
        <v>0.5</v>
      </c>
      <c r="H416" s="5">
        <v>0.0272</v>
      </c>
      <c r="I416" s="7">
        <v>6257</v>
      </c>
      <c r="J416" s="7">
        <v>117434</v>
      </c>
      <c r="K416" s="3">
        <v>314.17</v>
      </c>
      <c r="M416" s="2">
        <v>42782</v>
      </c>
      <c r="N416" s="3">
        <v>28.8</v>
      </c>
      <c r="O416" s="3">
        <v>28.8</v>
      </c>
      <c r="P416" s="3">
        <v>28.65</v>
      </c>
      <c r="Q416" s="4">
        <v>28.7</v>
      </c>
      <c r="R416" s="4">
        <v>-0.1</v>
      </c>
      <c r="S416" s="5">
        <v>-0.0035</v>
      </c>
      <c r="T416" s="3">
        <v>296</v>
      </c>
      <c r="U416" s="7">
        <v>8515</v>
      </c>
      <c r="V416" s="3">
        <v>0</v>
      </c>
    </row>
    <row r="417" spans="2:22">
      <c r="B417" s="2">
        <v>42780</v>
      </c>
      <c r="C417" s="3">
        <v>18.25</v>
      </c>
      <c r="D417" s="3">
        <v>18.45</v>
      </c>
      <c r="E417" s="3">
        <v>18.2</v>
      </c>
      <c r="F417" s="4">
        <v>18.35</v>
      </c>
      <c r="G417" s="4">
        <v>0.25</v>
      </c>
      <c r="H417" s="5">
        <v>0.0138</v>
      </c>
      <c r="I417" s="7">
        <v>2237</v>
      </c>
      <c r="J417" s="7">
        <v>41051</v>
      </c>
      <c r="K417" s="3">
        <v>305.83</v>
      </c>
      <c r="M417" s="2">
        <v>42781</v>
      </c>
      <c r="N417" s="3">
        <v>29.05</v>
      </c>
      <c r="O417" s="3">
        <v>29.05</v>
      </c>
      <c r="P417" s="3">
        <v>28.75</v>
      </c>
      <c r="Q417" s="4">
        <v>28.8</v>
      </c>
      <c r="R417" s="4">
        <v>-0.2</v>
      </c>
      <c r="S417" s="5">
        <v>-0.0069</v>
      </c>
      <c r="T417" s="3">
        <v>255</v>
      </c>
      <c r="U417" s="7">
        <v>7365</v>
      </c>
      <c r="V417" s="3">
        <v>0</v>
      </c>
    </row>
    <row r="418" spans="2:22">
      <c r="B418" s="2">
        <v>42779</v>
      </c>
      <c r="C418" s="3">
        <v>18</v>
      </c>
      <c r="D418" s="3">
        <v>18.15</v>
      </c>
      <c r="E418" s="3">
        <v>17.9</v>
      </c>
      <c r="F418" s="4">
        <v>18.1</v>
      </c>
      <c r="G418" s="4">
        <v>0.25</v>
      </c>
      <c r="H418" s="5">
        <v>0.014</v>
      </c>
      <c r="I418" s="7">
        <v>1044</v>
      </c>
      <c r="J418" s="7">
        <v>18819</v>
      </c>
      <c r="K418" s="3">
        <v>301.67</v>
      </c>
      <c r="M418" s="2">
        <v>42780</v>
      </c>
      <c r="N418" s="3">
        <v>29.2</v>
      </c>
      <c r="O418" s="3">
        <v>29.2</v>
      </c>
      <c r="P418" s="3">
        <v>28.85</v>
      </c>
      <c r="Q418" s="4">
        <v>29</v>
      </c>
      <c r="R418" s="4">
        <v>-0.1</v>
      </c>
      <c r="S418" s="5">
        <v>-0.0034</v>
      </c>
      <c r="T418" s="3">
        <v>244</v>
      </c>
      <c r="U418" s="7">
        <v>7077</v>
      </c>
      <c r="V418" s="3">
        <v>0</v>
      </c>
    </row>
    <row r="419" spans="2:22">
      <c r="B419" s="2">
        <v>42776</v>
      </c>
      <c r="C419" s="3">
        <v>17.9</v>
      </c>
      <c r="D419" s="3">
        <v>18.25</v>
      </c>
      <c r="E419" s="3">
        <v>17.75</v>
      </c>
      <c r="F419" s="3">
        <v>17.85</v>
      </c>
      <c r="G419" s="3">
        <v>0</v>
      </c>
      <c r="H419" s="6">
        <v>0</v>
      </c>
      <c r="I419" s="7">
        <v>2018</v>
      </c>
      <c r="J419" s="7">
        <v>36246</v>
      </c>
      <c r="K419" s="3">
        <v>297.5</v>
      </c>
      <c r="M419" s="2">
        <v>42779</v>
      </c>
      <c r="N419" s="3">
        <v>29.35</v>
      </c>
      <c r="O419" s="3">
        <v>29.35</v>
      </c>
      <c r="P419" s="3">
        <v>28.85</v>
      </c>
      <c r="Q419" s="4">
        <v>29.1</v>
      </c>
      <c r="R419" s="4">
        <v>0.1</v>
      </c>
      <c r="S419" s="5">
        <v>0.0034</v>
      </c>
      <c r="T419" s="3">
        <v>262</v>
      </c>
      <c r="U419" s="7">
        <v>7610</v>
      </c>
      <c r="V419" s="3">
        <v>0</v>
      </c>
    </row>
    <row r="420" spans="2:22">
      <c r="B420" s="2">
        <v>42775</v>
      </c>
      <c r="C420" s="3">
        <v>17.9</v>
      </c>
      <c r="D420" s="3">
        <v>18.05</v>
      </c>
      <c r="E420" s="3">
        <v>17.85</v>
      </c>
      <c r="F420" s="4">
        <v>17.85</v>
      </c>
      <c r="G420" s="4">
        <v>-0.05</v>
      </c>
      <c r="H420" s="5">
        <v>-0.0028</v>
      </c>
      <c r="I420" s="3">
        <v>573</v>
      </c>
      <c r="J420" s="7">
        <v>10269</v>
      </c>
      <c r="K420" s="3">
        <v>297.5</v>
      </c>
      <c r="M420" s="2">
        <v>42776</v>
      </c>
      <c r="N420" s="3">
        <v>29.55</v>
      </c>
      <c r="O420" s="3">
        <v>29.7</v>
      </c>
      <c r="P420" s="3">
        <v>29</v>
      </c>
      <c r="Q420" s="4">
        <v>29</v>
      </c>
      <c r="R420" s="4">
        <v>0.1</v>
      </c>
      <c r="S420" s="5">
        <v>0.0035</v>
      </c>
      <c r="T420" s="3">
        <v>638</v>
      </c>
      <c r="U420" s="7">
        <v>18720</v>
      </c>
      <c r="V420" s="3">
        <v>0</v>
      </c>
    </row>
    <row r="421" spans="2:22">
      <c r="B421" s="2">
        <v>42774</v>
      </c>
      <c r="C421" s="3">
        <v>18.15</v>
      </c>
      <c r="D421" s="3">
        <v>18.2</v>
      </c>
      <c r="E421" s="3">
        <v>17.85</v>
      </c>
      <c r="F421" s="4">
        <v>17.9</v>
      </c>
      <c r="G421" s="4">
        <v>-0.25</v>
      </c>
      <c r="H421" s="5">
        <v>-0.0138</v>
      </c>
      <c r="I421" s="3">
        <v>998</v>
      </c>
      <c r="J421" s="7">
        <v>17916</v>
      </c>
      <c r="K421" s="3">
        <v>298.33</v>
      </c>
      <c r="M421" s="2">
        <v>42775</v>
      </c>
      <c r="N421" s="3">
        <v>28.75</v>
      </c>
      <c r="O421" s="3">
        <v>29</v>
      </c>
      <c r="P421" s="3">
        <v>28.65</v>
      </c>
      <c r="Q421" s="4">
        <v>28.9</v>
      </c>
      <c r="R421" s="4">
        <v>0.2</v>
      </c>
      <c r="S421" s="5">
        <v>0.007</v>
      </c>
      <c r="T421" s="3">
        <v>265</v>
      </c>
      <c r="U421" s="7">
        <v>7628</v>
      </c>
      <c r="V421" s="3">
        <v>0</v>
      </c>
    </row>
    <row r="422" spans="2:22">
      <c r="B422" s="2">
        <v>42773</v>
      </c>
      <c r="C422" s="3">
        <v>18.15</v>
      </c>
      <c r="D422" s="3">
        <v>18.3</v>
      </c>
      <c r="E422" s="3">
        <v>18.1</v>
      </c>
      <c r="F422" s="3">
        <v>18.15</v>
      </c>
      <c r="G422" s="3">
        <v>0</v>
      </c>
      <c r="H422" s="6">
        <v>0</v>
      </c>
      <c r="I422" s="3">
        <v>622</v>
      </c>
      <c r="J422" s="7">
        <v>11311</v>
      </c>
      <c r="K422" s="3">
        <v>302.5</v>
      </c>
      <c r="M422" s="2">
        <v>42774</v>
      </c>
      <c r="N422" s="3">
        <v>28.9</v>
      </c>
      <c r="O422" s="3">
        <v>28.9</v>
      </c>
      <c r="P422" s="3">
        <v>28.6</v>
      </c>
      <c r="Q422" s="4">
        <v>28.7</v>
      </c>
      <c r="R422" s="4">
        <v>-0.05</v>
      </c>
      <c r="S422" s="5">
        <v>-0.0017</v>
      </c>
      <c r="T422" s="3">
        <v>261</v>
      </c>
      <c r="U422" s="7">
        <v>7503</v>
      </c>
      <c r="V422" s="3">
        <v>0</v>
      </c>
    </row>
    <row r="423" spans="2:22">
      <c r="B423" s="2">
        <v>42772</v>
      </c>
      <c r="C423" s="3">
        <v>18.45</v>
      </c>
      <c r="D423" s="3">
        <v>18.45</v>
      </c>
      <c r="E423" s="3">
        <v>18.15</v>
      </c>
      <c r="F423" s="4">
        <v>18.15</v>
      </c>
      <c r="G423" s="4">
        <v>-0.3</v>
      </c>
      <c r="H423" s="5">
        <v>-0.0163</v>
      </c>
      <c r="I423" s="7">
        <v>1104</v>
      </c>
      <c r="J423" s="7">
        <v>20167</v>
      </c>
      <c r="K423" s="3">
        <v>302.5</v>
      </c>
      <c r="M423" s="2">
        <v>42773</v>
      </c>
      <c r="N423" s="3">
        <v>29.05</v>
      </c>
      <c r="O423" s="3">
        <v>29.1</v>
      </c>
      <c r="P423" s="3">
        <v>28.75</v>
      </c>
      <c r="Q423" s="4">
        <v>28.75</v>
      </c>
      <c r="R423" s="4">
        <v>-0.3</v>
      </c>
      <c r="S423" s="5">
        <v>-0.0103</v>
      </c>
      <c r="T423" s="3">
        <v>181</v>
      </c>
      <c r="U423" s="7">
        <v>5231</v>
      </c>
      <c r="V423" s="3">
        <v>0</v>
      </c>
    </row>
    <row r="424" spans="2:22">
      <c r="B424" s="2">
        <v>42769</v>
      </c>
      <c r="C424" s="3">
        <v>18.3</v>
      </c>
      <c r="D424" s="3">
        <v>18.7</v>
      </c>
      <c r="E424" s="3">
        <v>18.3</v>
      </c>
      <c r="F424" s="4">
        <v>18.45</v>
      </c>
      <c r="G424" s="4">
        <v>0.25</v>
      </c>
      <c r="H424" s="5">
        <v>0.0137</v>
      </c>
      <c r="I424" s="7">
        <v>2640</v>
      </c>
      <c r="J424" s="7">
        <v>48845</v>
      </c>
      <c r="K424" s="3">
        <v>307.5</v>
      </c>
      <c r="M424" s="2">
        <v>42772</v>
      </c>
      <c r="N424" s="3">
        <v>28.9</v>
      </c>
      <c r="O424" s="3">
        <v>29.15</v>
      </c>
      <c r="P424" s="3">
        <v>28.7</v>
      </c>
      <c r="Q424" s="4">
        <v>29.05</v>
      </c>
      <c r="R424" s="4">
        <v>0.35</v>
      </c>
      <c r="S424" s="5">
        <v>0.0122</v>
      </c>
      <c r="T424" s="3">
        <v>315</v>
      </c>
      <c r="U424" s="7">
        <v>9144</v>
      </c>
      <c r="V424" s="3">
        <v>0</v>
      </c>
    </row>
    <row r="425" spans="2:22">
      <c r="B425" s="2">
        <v>42768</v>
      </c>
      <c r="C425" s="3">
        <v>18.3</v>
      </c>
      <c r="D425" s="3">
        <v>18.3</v>
      </c>
      <c r="E425" s="3">
        <v>17.75</v>
      </c>
      <c r="F425" s="4">
        <v>18.2</v>
      </c>
      <c r="G425" s="4">
        <v>0.05</v>
      </c>
      <c r="H425" s="5">
        <v>0.0028</v>
      </c>
      <c r="I425" s="7">
        <v>1445</v>
      </c>
      <c r="J425" s="7">
        <v>26044</v>
      </c>
      <c r="K425" s="3">
        <v>303.33</v>
      </c>
      <c r="M425" s="2">
        <v>42769</v>
      </c>
      <c r="N425" s="3">
        <v>28.5</v>
      </c>
      <c r="O425" s="3">
        <v>28.95</v>
      </c>
      <c r="P425" s="3">
        <v>28.5</v>
      </c>
      <c r="Q425" s="4">
        <v>28.7</v>
      </c>
      <c r="R425" s="4">
        <v>0.2</v>
      </c>
      <c r="S425" s="5">
        <v>0.007</v>
      </c>
      <c r="T425" s="3">
        <v>230</v>
      </c>
      <c r="U425" s="7">
        <v>6610</v>
      </c>
      <c r="V425" s="3">
        <v>0</v>
      </c>
    </row>
    <row r="426" spans="2:22">
      <c r="B426" s="2">
        <v>42759</v>
      </c>
      <c r="C426" s="3">
        <v>18.2</v>
      </c>
      <c r="D426" s="3">
        <v>18.2</v>
      </c>
      <c r="E426" s="3">
        <v>18.05</v>
      </c>
      <c r="F426" s="4">
        <v>18.15</v>
      </c>
      <c r="G426" s="4">
        <v>-0.05</v>
      </c>
      <c r="H426" s="5">
        <v>-0.0027</v>
      </c>
      <c r="I426" s="3">
        <v>492</v>
      </c>
      <c r="J426" s="7">
        <v>8916</v>
      </c>
      <c r="K426" s="3">
        <v>302.5</v>
      </c>
      <c r="M426" s="2">
        <v>42768</v>
      </c>
      <c r="N426" s="3">
        <v>29</v>
      </c>
      <c r="O426" s="3">
        <v>29</v>
      </c>
      <c r="P426" s="3">
        <v>28.5</v>
      </c>
      <c r="Q426" s="4">
        <v>28.5</v>
      </c>
      <c r="R426" s="4">
        <v>-0.25</v>
      </c>
      <c r="S426" s="5">
        <v>-0.0087</v>
      </c>
      <c r="T426" s="3">
        <v>379</v>
      </c>
      <c r="U426" s="7">
        <v>10843</v>
      </c>
      <c r="V426" s="3">
        <v>0</v>
      </c>
    </row>
    <row r="427" spans="2:22">
      <c r="B427" s="2">
        <v>42758</v>
      </c>
      <c r="C427" s="3">
        <v>18.1</v>
      </c>
      <c r="D427" s="3">
        <v>18.25</v>
      </c>
      <c r="E427" s="3">
        <v>18</v>
      </c>
      <c r="F427" s="4">
        <v>18.2</v>
      </c>
      <c r="G427" s="4">
        <v>0.1</v>
      </c>
      <c r="H427" s="5">
        <v>0.0055</v>
      </c>
      <c r="I427" s="3">
        <v>726</v>
      </c>
      <c r="J427" s="7">
        <v>13138</v>
      </c>
      <c r="K427" s="3">
        <v>303.33</v>
      </c>
      <c r="M427" s="2">
        <v>42759</v>
      </c>
      <c r="N427" s="3">
        <v>29.3</v>
      </c>
      <c r="O427" s="3">
        <v>29.3</v>
      </c>
      <c r="P427" s="3">
        <v>28.75</v>
      </c>
      <c r="Q427" s="4">
        <v>28.75</v>
      </c>
      <c r="R427" s="4">
        <v>-0.3</v>
      </c>
      <c r="S427" s="5">
        <v>-0.0103</v>
      </c>
      <c r="T427" s="3">
        <v>361</v>
      </c>
      <c r="U427" s="7">
        <v>10420</v>
      </c>
      <c r="V427" s="3">
        <v>0</v>
      </c>
    </row>
    <row r="428" spans="2:22">
      <c r="B428" s="2">
        <v>42755</v>
      </c>
      <c r="C428" s="3">
        <v>18.25</v>
      </c>
      <c r="D428" s="3">
        <v>18.3</v>
      </c>
      <c r="E428" s="3">
        <v>18.1</v>
      </c>
      <c r="F428" s="4">
        <v>18.1</v>
      </c>
      <c r="G428" s="4">
        <v>-0.15</v>
      </c>
      <c r="H428" s="5">
        <v>-0.0082</v>
      </c>
      <c r="I428" s="3">
        <v>406</v>
      </c>
      <c r="J428" s="7">
        <v>7379</v>
      </c>
      <c r="K428" s="3">
        <v>301.67</v>
      </c>
      <c r="M428" s="2">
        <v>42758</v>
      </c>
      <c r="N428" s="3">
        <v>29.4</v>
      </c>
      <c r="O428" s="3">
        <v>29.4</v>
      </c>
      <c r="P428" s="3">
        <v>29</v>
      </c>
      <c r="Q428" s="4">
        <v>29.05</v>
      </c>
      <c r="R428" s="4">
        <v>-0.1</v>
      </c>
      <c r="S428" s="5">
        <v>-0.0034</v>
      </c>
      <c r="T428" s="3">
        <v>298</v>
      </c>
      <c r="U428" s="7">
        <v>8689</v>
      </c>
      <c r="V428" s="3">
        <v>0</v>
      </c>
    </row>
    <row r="429" spans="2:22">
      <c r="B429" s="2">
        <v>42754</v>
      </c>
      <c r="C429" s="3">
        <v>17.85</v>
      </c>
      <c r="D429" s="3">
        <v>18.35</v>
      </c>
      <c r="E429" s="3">
        <v>17.85</v>
      </c>
      <c r="F429" s="4">
        <v>18.25</v>
      </c>
      <c r="G429" s="4">
        <v>0.4</v>
      </c>
      <c r="H429" s="5">
        <v>0.0224</v>
      </c>
      <c r="I429" s="7">
        <v>1041</v>
      </c>
      <c r="J429" s="7">
        <v>18880</v>
      </c>
      <c r="K429" s="3">
        <v>304.17</v>
      </c>
      <c r="M429" s="2">
        <v>42755</v>
      </c>
      <c r="N429" s="3">
        <v>29.2</v>
      </c>
      <c r="O429" s="3">
        <v>29.3</v>
      </c>
      <c r="P429" s="3">
        <v>29.1</v>
      </c>
      <c r="Q429" s="3">
        <v>29.15</v>
      </c>
      <c r="R429" s="3">
        <v>0</v>
      </c>
      <c r="S429" s="6">
        <v>0</v>
      </c>
      <c r="T429" s="3">
        <v>216</v>
      </c>
      <c r="U429" s="7">
        <v>6303</v>
      </c>
      <c r="V429" s="3">
        <v>0</v>
      </c>
    </row>
    <row r="430" spans="2:22">
      <c r="B430" s="2">
        <v>42753</v>
      </c>
      <c r="C430" s="3">
        <v>18.1</v>
      </c>
      <c r="D430" s="3">
        <v>18.1</v>
      </c>
      <c r="E430" s="3">
        <v>17.8</v>
      </c>
      <c r="F430" s="4">
        <v>17.85</v>
      </c>
      <c r="G430" s="4">
        <v>-0.25</v>
      </c>
      <c r="H430" s="5">
        <v>-0.0138</v>
      </c>
      <c r="I430" s="3">
        <v>781</v>
      </c>
      <c r="J430" s="7">
        <v>13994</v>
      </c>
      <c r="K430" s="3">
        <v>297.5</v>
      </c>
      <c r="M430" s="2">
        <v>42754</v>
      </c>
      <c r="N430" s="3">
        <v>29.55</v>
      </c>
      <c r="O430" s="3">
        <v>29.55</v>
      </c>
      <c r="P430" s="3">
        <v>29.15</v>
      </c>
      <c r="Q430" s="4">
        <v>29.15</v>
      </c>
      <c r="R430" s="4">
        <v>-0.4</v>
      </c>
      <c r="S430" s="5">
        <v>-0.0135</v>
      </c>
      <c r="T430" s="3">
        <v>285</v>
      </c>
      <c r="U430" s="7">
        <v>8353</v>
      </c>
      <c r="V430" s="3">
        <v>0</v>
      </c>
    </row>
    <row r="431" spans="2:22">
      <c r="B431" s="2">
        <v>42752</v>
      </c>
      <c r="C431" s="3">
        <v>18.1</v>
      </c>
      <c r="D431" s="3">
        <v>18.2</v>
      </c>
      <c r="E431" s="3">
        <v>18</v>
      </c>
      <c r="F431" s="3">
        <v>18.1</v>
      </c>
      <c r="G431" s="3">
        <v>0</v>
      </c>
      <c r="H431" s="6">
        <v>0</v>
      </c>
      <c r="I431" s="3">
        <v>600</v>
      </c>
      <c r="J431" s="7">
        <v>10845</v>
      </c>
      <c r="K431" s="3">
        <v>301.67</v>
      </c>
      <c r="M431" s="2">
        <v>42753</v>
      </c>
      <c r="N431" s="3">
        <v>29.4</v>
      </c>
      <c r="O431" s="3">
        <v>29.95</v>
      </c>
      <c r="P431" s="3">
        <v>29.4</v>
      </c>
      <c r="Q431" s="4">
        <v>29.55</v>
      </c>
      <c r="R431" s="4">
        <v>0.35</v>
      </c>
      <c r="S431" s="5">
        <v>0.012</v>
      </c>
      <c r="T431" s="3">
        <v>946</v>
      </c>
      <c r="U431" s="7">
        <v>28123</v>
      </c>
      <c r="V431" s="3">
        <v>0</v>
      </c>
    </row>
    <row r="432" spans="2:22">
      <c r="B432" s="2">
        <v>42751</v>
      </c>
      <c r="C432" s="3">
        <v>18.25</v>
      </c>
      <c r="D432" s="3">
        <v>18.35</v>
      </c>
      <c r="E432" s="3">
        <v>18</v>
      </c>
      <c r="F432" s="4">
        <v>18.1</v>
      </c>
      <c r="G432" s="4">
        <v>-0.25</v>
      </c>
      <c r="H432" s="5">
        <v>-0.0136</v>
      </c>
      <c r="I432" s="3">
        <v>613</v>
      </c>
      <c r="J432" s="7">
        <v>11091</v>
      </c>
      <c r="K432" s="3">
        <v>301.67</v>
      </c>
      <c r="M432" s="2">
        <v>42752</v>
      </c>
      <c r="N432" s="3">
        <v>29.25</v>
      </c>
      <c r="O432" s="3">
        <v>29.4</v>
      </c>
      <c r="P432" s="3">
        <v>29.1</v>
      </c>
      <c r="Q432" s="4">
        <v>29.2</v>
      </c>
      <c r="R432" s="4">
        <v>-0.05</v>
      </c>
      <c r="S432" s="5">
        <v>-0.0017</v>
      </c>
      <c r="T432" s="3">
        <v>201</v>
      </c>
      <c r="U432" s="7">
        <v>5872</v>
      </c>
      <c r="V432" s="3">
        <v>0</v>
      </c>
    </row>
    <row r="433" spans="2:22">
      <c r="B433" s="2">
        <v>42748</v>
      </c>
      <c r="C433" s="3">
        <v>18.2</v>
      </c>
      <c r="D433" s="3">
        <v>18.35</v>
      </c>
      <c r="E433" s="3">
        <v>18.1</v>
      </c>
      <c r="F433" s="4">
        <v>18.35</v>
      </c>
      <c r="G433" s="4">
        <v>0.1</v>
      </c>
      <c r="H433" s="5">
        <v>0.0055</v>
      </c>
      <c r="I433" s="3">
        <v>625</v>
      </c>
      <c r="J433" s="7">
        <v>11410</v>
      </c>
      <c r="K433" s="3">
        <v>305.83</v>
      </c>
      <c r="M433" s="2">
        <v>42751</v>
      </c>
      <c r="N433" s="3">
        <v>29.6</v>
      </c>
      <c r="O433" s="3">
        <v>29.6</v>
      </c>
      <c r="P433" s="3">
        <v>29.2</v>
      </c>
      <c r="Q433" s="4">
        <v>29.25</v>
      </c>
      <c r="R433" s="4">
        <v>-0.1</v>
      </c>
      <c r="S433" s="5">
        <v>-0.0034</v>
      </c>
      <c r="T433" s="3">
        <v>218</v>
      </c>
      <c r="U433" s="7">
        <v>6404</v>
      </c>
      <c r="V433" s="3">
        <v>0</v>
      </c>
    </row>
    <row r="434" spans="2:22">
      <c r="B434" s="2">
        <v>42747</v>
      </c>
      <c r="C434" s="3">
        <v>18.35</v>
      </c>
      <c r="D434" s="3">
        <v>18.45</v>
      </c>
      <c r="E434" s="3">
        <v>18.2</v>
      </c>
      <c r="F434" s="4">
        <v>18.25</v>
      </c>
      <c r="G434" s="4">
        <v>-0.1</v>
      </c>
      <c r="H434" s="5">
        <v>-0.0054</v>
      </c>
      <c r="I434" s="7">
        <v>1144</v>
      </c>
      <c r="J434" s="7">
        <v>20970</v>
      </c>
      <c r="K434" s="3">
        <v>304.17</v>
      </c>
      <c r="M434" s="2">
        <v>42748</v>
      </c>
      <c r="N434" s="3">
        <v>29.7</v>
      </c>
      <c r="O434" s="3">
        <v>29.9</v>
      </c>
      <c r="P434" s="3">
        <v>29.25</v>
      </c>
      <c r="Q434" s="4">
        <v>29.35</v>
      </c>
      <c r="R434" s="4">
        <v>-0.2</v>
      </c>
      <c r="S434" s="5">
        <v>-0.0068</v>
      </c>
      <c r="T434" s="3">
        <v>433</v>
      </c>
      <c r="U434" s="7">
        <v>12807</v>
      </c>
      <c r="V434" s="3">
        <v>0</v>
      </c>
    </row>
    <row r="435" spans="2:22">
      <c r="B435" s="2">
        <v>42746</v>
      </c>
      <c r="C435" s="3">
        <v>18.05</v>
      </c>
      <c r="D435" s="3">
        <v>18.4</v>
      </c>
      <c r="E435" s="3">
        <v>18.05</v>
      </c>
      <c r="F435" s="4">
        <v>18.35</v>
      </c>
      <c r="G435" s="4">
        <v>0.35</v>
      </c>
      <c r="H435" s="5">
        <v>0.0194</v>
      </c>
      <c r="I435" s="7">
        <v>1418</v>
      </c>
      <c r="J435" s="7">
        <v>25897</v>
      </c>
      <c r="K435" s="3">
        <v>305.83</v>
      </c>
      <c r="M435" s="2">
        <v>42747</v>
      </c>
      <c r="N435" s="3">
        <v>29.35</v>
      </c>
      <c r="O435" s="3">
        <v>29.7</v>
      </c>
      <c r="P435" s="3">
        <v>29.2</v>
      </c>
      <c r="Q435" s="4">
        <v>29.55</v>
      </c>
      <c r="R435" s="4">
        <v>0.4</v>
      </c>
      <c r="S435" s="5">
        <v>0.0137</v>
      </c>
      <c r="T435" s="3">
        <v>477</v>
      </c>
      <c r="U435" s="7">
        <v>14045</v>
      </c>
      <c r="V435" s="3">
        <v>0</v>
      </c>
    </row>
    <row r="436" spans="2:22">
      <c r="B436" s="2">
        <v>42745</v>
      </c>
      <c r="C436" s="3">
        <v>18.1</v>
      </c>
      <c r="D436" s="3">
        <v>18.1</v>
      </c>
      <c r="E436" s="3">
        <v>17.7</v>
      </c>
      <c r="F436" s="4">
        <v>18</v>
      </c>
      <c r="G436" s="4">
        <v>-0.05</v>
      </c>
      <c r="H436" s="5">
        <v>-0.0028</v>
      </c>
      <c r="I436" s="3">
        <v>684</v>
      </c>
      <c r="J436" s="7">
        <v>12281</v>
      </c>
      <c r="K436" s="3">
        <v>300</v>
      </c>
      <c r="M436" s="2">
        <v>42746</v>
      </c>
      <c r="N436" s="3">
        <v>29.2</v>
      </c>
      <c r="O436" s="3">
        <v>29.3</v>
      </c>
      <c r="P436" s="3">
        <v>28.95</v>
      </c>
      <c r="Q436" s="3">
        <v>29.15</v>
      </c>
      <c r="R436" s="3">
        <v>0</v>
      </c>
      <c r="S436" s="6">
        <v>0</v>
      </c>
      <c r="T436" s="3">
        <v>184</v>
      </c>
      <c r="U436" s="7">
        <v>5375</v>
      </c>
      <c r="V436" s="3">
        <v>0</v>
      </c>
    </row>
    <row r="437" spans="2:22">
      <c r="B437" s="2">
        <v>42744</v>
      </c>
      <c r="C437" s="3">
        <v>18.05</v>
      </c>
      <c r="D437" s="3">
        <v>18.2</v>
      </c>
      <c r="E437" s="3">
        <v>17.95</v>
      </c>
      <c r="F437" s="4">
        <v>18.05</v>
      </c>
      <c r="G437" s="4">
        <v>-0.05</v>
      </c>
      <c r="H437" s="5">
        <v>-0.0028</v>
      </c>
      <c r="I437" s="3">
        <v>750</v>
      </c>
      <c r="J437" s="7">
        <v>13554</v>
      </c>
      <c r="K437" s="3">
        <v>300.83</v>
      </c>
      <c r="M437" s="2">
        <v>42745</v>
      </c>
      <c r="N437" s="3">
        <v>29.35</v>
      </c>
      <c r="O437" s="3">
        <v>29.4</v>
      </c>
      <c r="P437" s="3">
        <v>28.7</v>
      </c>
      <c r="Q437" s="4">
        <v>29.15</v>
      </c>
      <c r="R437" s="4">
        <v>-0.2</v>
      </c>
      <c r="S437" s="5">
        <v>-0.0068</v>
      </c>
      <c r="T437" s="3">
        <v>192</v>
      </c>
      <c r="U437" s="7">
        <v>5599</v>
      </c>
      <c r="V437" s="3">
        <v>0</v>
      </c>
    </row>
    <row r="438" spans="2:22">
      <c r="B438" s="2">
        <v>42741</v>
      </c>
      <c r="C438" s="3">
        <v>18.05</v>
      </c>
      <c r="D438" s="3">
        <v>18.15</v>
      </c>
      <c r="E438" s="3">
        <v>18</v>
      </c>
      <c r="F438" s="4">
        <v>18.1</v>
      </c>
      <c r="G438" s="4">
        <v>0.05</v>
      </c>
      <c r="H438" s="5">
        <v>0.0028</v>
      </c>
      <c r="I438" s="3">
        <v>508</v>
      </c>
      <c r="J438" s="7">
        <v>9174</v>
      </c>
      <c r="K438" s="3">
        <v>301.67</v>
      </c>
      <c r="M438" s="2">
        <v>42744</v>
      </c>
      <c r="N438" s="3">
        <v>29.75</v>
      </c>
      <c r="O438" s="3">
        <v>29.75</v>
      </c>
      <c r="P438" s="3">
        <v>29.3</v>
      </c>
      <c r="Q438" s="4">
        <v>29.35</v>
      </c>
      <c r="R438" s="4">
        <v>-0.15</v>
      </c>
      <c r="S438" s="5">
        <v>-0.0051</v>
      </c>
      <c r="T438" s="3">
        <v>336</v>
      </c>
      <c r="U438" s="7">
        <v>9915</v>
      </c>
      <c r="V438" s="3">
        <v>0</v>
      </c>
    </row>
    <row r="439" spans="2:22">
      <c r="B439" s="2">
        <v>42740</v>
      </c>
      <c r="C439" s="3">
        <v>18</v>
      </c>
      <c r="D439" s="3">
        <v>18.15</v>
      </c>
      <c r="E439" s="3">
        <v>17.9</v>
      </c>
      <c r="F439" s="4">
        <v>18.05</v>
      </c>
      <c r="G439" s="4">
        <v>0.05</v>
      </c>
      <c r="H439" s="5">
        <v>0.0028</v>
      </c>
      <c r="I439" s="7">
        <v>1113</v>
      </c>
      <c r="J439" s="7">
        <v>20048</v>
      </c>
      <c r="K439" s="3">
        <v>300.83</v>
      </c>
      <c r="M439" s="2">
        <v>42741</v>
      </c>
      <c r="N439" s="3">
        <v>29.35</v>
      </c>
      <c r="O439" s="3">
        <v>29.5</v>
      </c>
      <c r="P439" s="3">
        <v>29.35</v>
      </c>
      <c r="Q439" s="4">
        <v>29.5</v>
      </c>
      <c r="R439" s="4">
        <v>0.15</v>
      </c>
      <c r="S439" s="5">
        <v>0.0051</v>
      </c>
      <c r="T439" s="3">
        <v>165</v>
      </c>
      <c r="U439" s="7">
        <v>4863</v>
      </c>
      <c r="V439" s="3">
        <v>0</v>
      </c>
    </row>
    <row r="440" spans="2:22">
      <c r="B440" s="2">
        <v>42739</v>
      </c>
      <c r="C440" s="3">
        <v>17.85</v>
      </c>
      <c r="D440" s="3">
        <v>18.15</v>
      </c>
      <c r="E440" s="3">
        <v>17.85</v>
      </c>
      <c r="F440" s="4">
        <v>18</v>
      </c>
      <c r="G440" s="4">
        <v>0.1</v>
      </c>
      <c r="H440" s="5">
        <v>0.0056</v>
      </c>
      <c r="I440" s="7">
        <v>1069</v>
      </c>
      <c r="J440" s="7">
        <v>19194</v>
      </c>
      <c r="K440" s="3">
        <v>300</v>
      </c>
      <c r="M440" s="2">
        <v>42740</v>
      </c>
      <c r="N440" s="3">
        <v>29.6</v>
      </c>
      <c r="O440" s="3">
        <v>29.6</v>
      </c>
      <c r="P440" s="3">
        <v>29.3</v>
      </c>
      <c r="Q440" s="3">
        <v>29.35</v>
      </c>
      <c r="R440" s="3">
        <v>0</v>
      </c>
      <c r="S440" s="6">
        <v>0</v>
      </c>
      <c r="T440" s="3">
        <v>224</v>
      </c>
      <c r="U440" s="7">
        <v>6589</v>
      </c>
      <c r="V440" s="3">
        <v>0</v>
      </c>
    </row>
    <row r="441" spans="13:22">
      <c r="M441" s="2">
        <v>42739</v>
      </c>
      <c r="N441" s="3">
        <v>29.6</v>
      </c>
      <c r="O441" s="3">
        <v>29.65</v>
      </c>
      <c r="P441" s="3">
        <v>29.25</v>
      </c>
      <c r="Q441" s="4">
        <v>29.35</v>
      </c>
      <c r="R441" s="4">
        <v>-0.15</v>
      </c>
      <c r="S441" s="5">
        <v>-0.0051</v>
      </c>
      <c r="T441" s="3">
        <v>233</v>
      </c>
      <c r="U441" s="7">
        <v>6846</v>
      </c>
      <c r="V441" s="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日K線圖</vt:lpstr>
      <vt:lpstr>周月K線圖</vt:lpstr>
      <vt:lpstr>寶塔K線</vt:lpstr>
      <vt:lpstr>RSI</vt:lpstr>
      <vt:lpstr>MACD</vt:lpstr>
      <vt:lpstr>DMI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zxy</cp:lastModifiedBy>
  <dcterms:created xsi:type="dcterms:W3CDTF">2018-09-03T22:15:00Z</dcterms:created>
  <dcterms:modified xsi:type="dcterms:W3CDTF">2018-11-17T00:10:25Z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