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codeName="ThisWorkbook"/>
  <mc:AlternateContent xmlns:mc="http://schemas.openxmlformats.org/markup-compatibility/2006">
    <mc:Choice Requires="x15">
      <x15ac:absPath xmlns:x15ac="http://schemas.microsoft.com/office/spreadsheetml/2010/11/ac" url="/Users/encore/Desktop/"/>
    </mc:Choice>
  </mc:AlternateContent>
  <bookViews>
    <workbookView xWindow="0" yWindow="0" windowWidth="25600" windowHeight="16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5" i="9" l="1"/>
  <c r="A14" i="9"/>
  <c r="A16" i="9"/>
  <c r="A17" i="9"/>
  <c r="A18" i="9"/>
  <c r="A19" i="9"/>
  <c r="A20" i="9"/>
  <c r="A21" i="9"/>
  <c r="A22" i="9"/>
  <c r="A23" i="9"/>
  <c r="A24" i="9"/>
  <c r="A25" i="9"/>
  <c r="I16" i="9"/>
  <c r="F16" i="9"/>
  <c r="F26" i="9"/>
  <c r="I26" i="9"/>
  <c r="A26" i="9"/>
  <c r="F25" i="9"/>
  <c r="I25" i="9"/>
  <c r="F24" i="9"/>
  <c r="I24" i="9"/>
  <c r="F23" i="9"/>
  <c r="I23" i="9"/>
  <c r="F22" i="9"/>
  <c r="I22" i="9"/>
  <c r="F21" i="9"/>
  <c r="I21" i="9"/>
  <c r="F20" i="9"/>
  <c r="I20" i="9"/>
  <c r="F19" i="9"/>
  <c r="I19" i="9"/>
  <c r="F18" i="9"/>
  <c r="I18" i="9"/>
  <c r="F17" i="9"/>
  <c r="I17" i="9"/>
  <c r="F31" i="9"/>
  <c r="F32" i="9"/>
  <c r="I32" i="9"/>
  <c r="F30" i="9"/>
  <c r="I30" i="9"/>
  <c r="F8" i="9"/>
  <c r="I8" i="9"/>
  <c r="F10" i="9"/>
  <c r="I10" i="9"/>
  <c r="F33" i="9"/>
  <c r="I33" i="9"/>
  <c r="I31" i="9"/>
  <c r="F9" i="9"/>
  <c r="K6" i="9"/>
  <c r="I9" i="9"/>
  <c r="K7" i="9"/>
  <c r="K4" i="9"/>
  <c r="A8" i="9"/>
  <c r="A30" i="9"/>
  <c r="A31" i="9"/>
  <c r="A32" i="9"/>
  <c r="A33" i="9"/>
  <c r="L6" i="9"/>
  <c r="F12" i="9"/>
  <c r="I12" i="9"/>
  <c r="F11" i="9"/>
  <c r="I11" i="9"/>
  <c r="M6" i="9"/>
  <c r="N6" i="9"/>
  <c r="O6" i="9"/>
  <c r="K5"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A9" i="9"/>
  <c r="A10" i="9"/>
  <c r="A11" i="9"/>
  <c r="A12" i="9"/>
  <c r="A13" i="9"/>
  <c r="F13" i="9"/>
  <c r="I13" i="9"/>
  <c r="F14" i="9"/>
  <c r="I14" i="9"/>
  <c r="F15" i="9"/>
  <c r="I15" i="9"/>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<sst xmlns="http://schemas.openxmlformats.org/spreadsheetml/2006/main" count="166" uniqueCount="155">
  <si>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</si>
  <si>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</si>
  <si>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</si>
  <si>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</si>
  <si>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</si>
  <si>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</si>
  <si>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</si>
  <si>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</si>
  <si>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</si>
  <si>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</si>
  <si>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</si>
  <si>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</si>
  <si>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</si>
  <si>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</si>
  <si>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</si>
  <si>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</si>
  <si>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</si>
  <si>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</si>
  <si>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</si>
  <si>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</si>
  <si>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</si>
  <si>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</si>
  <si>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</si>
  <si>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</si>
  <si>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</si>
  <si>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</si>
  <si>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</si>
  <si>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</si>
  <si>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</si>
  <si>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</si>
  <si>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</si>
  <si>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</si>
  <si>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</si>
  <si>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</si>
  <si>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</si>
  <si>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</si>
  <si>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</si>
  <si>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</si>
  <si>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</si>
  <si>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</si>
  <si>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</si>
  <si>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</si>
  <si>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</si>
  <si>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</si>
  <si>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</si>
  <si>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</si>
  <si>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</si>
  <si>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</si>
  <si>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</si>
  <si>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</si>
  <si>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</si>
  <si>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</si>
  <si>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</si>
  <si>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</si>
  <si>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</si>
  <si>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</si>
  <si>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</si>
  <si>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</si>
  <si>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</si>
  <si>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</si>
  <si>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</si>
  <si>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</si>
  <si>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</si>
  <si>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</si>
  <si>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</si>
  <si>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</si>
  <si>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</si>
  <si>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</si>
  <si>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</si>
  <si>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</si>
  <si>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</si>
  <si>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</si>
  <si>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</si>
  <si>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</si>
  <si>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</si>
  <si>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</si>
  <si>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</si>
  <si>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</si>
  <si>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</si>
  <si>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</si>
  <si>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</si>
  <si>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</si>
  <si>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</si>
  <si>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</si>
  <si>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</si>
  <si>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</si>
  <si>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</si>
  <si>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</si>
  <si>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</si>
  <si>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</si>
  <si>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</si>
  <si>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</si>
  <si>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</si>
  <si>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</si>
  <si>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</si>
  <si>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</si>
  <si>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</si>
  <si>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</si>
  <si>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</si>
  <si>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</si>
  <si>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</si>
  <si>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</si>
  <si>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</si>
  <si>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</si>
  <si>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</si>
  <si>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</si>
  <si>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</si>
  <si>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</si>
  <si>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</si>
  <si>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</si>
  <si>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</si>
  <si>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</si>
  <si>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</si>
  <si>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</si>
  <si>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</si>
  <si>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</si>
  <si>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</si>
  <si>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</si>
  <si>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</si>
  <si>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</si>
  <si>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</si>
  <si>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</si>
  <si>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</si>
  <si>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</si>
  <si>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</si>
  <si>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</si>
  <si>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</si>
  <si>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</si>
  <si>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</si>
  <si>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</si>
  <si>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</si>
  <si>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</si>
  <si>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</si>
  <si>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</si>
  <si>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</si>
  <si>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</si>
  <si>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VE450 Intelligent Server Performance Tuning Framework</t>
  </si>
  <si>
    <t>intel</t>
  </si>
  <si>
    <t>Research</t>
  </si>
  <si>
    <t>Demo</t>
  </si>
  <si>
    <t>cartoon demo</t>
  </si>
  <si>
    <t>Basic Understanding</t>
  </si>
  <si>
    <t>literature Research</t>
  </si>
  <si>
    <t>presentation</t>
  </si>
  <si>
    <t>report</t>
  </si>
  <si>
    <t>learning</t>
  </si>
  <si>
    <t>Design Review  #1</t>
  </si>
  <si>
    <t>Design Review  #2</t>
  </si>
  <si>
    <t>Design Review  #3</t>
  </si>
  <si>
    <t xml:space="preserve">Final </t>
  </si>
  <si>
    <t>basic UI design</t>
  </si>
  <si>
    <t>basic learning code</t>
  </si>
  <si>
    <t>individual trial</t>
  </si>
  <si>
    <t>integrate UI and code</t>
  </si>
  <si>
    <t>basic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</si>
</sst>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2" fillId="24" borderId="16" xfId="0" applyNumberFormat="1" applyFont="1" applyFill="1" applyBorder="1" applyAlignment="1" applyProtection="1">
      <alignment horizontal="center" vertical="center"/>
    </xf>
    <xf numFmtId="1" fontId="53" fillId="0" borderId="12" xfId="0" applyNumberFormat="1" applyFont="1" applyBorder="1" applyAlignment="1" applyProtection="1">
      <alignment horizontal="center" vertical="center"/>
    </xf>
    <xf numFmtId="1" fontId="52" fillId="24" borderId="10" xfId="0" applyNumberFormat="1" applyFont="1" applyFill="1" applyBorder="1" applyAlignment="1" applyProtection="1">
      <alignment horizontal="center"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4" fillId="0" borderId="0" xfId="0" applyNumberFormat="1" applyFont="1" applyFill="1" applyBorder="1" applyProtection="1"/>
    <xf numFmtId="0" fontId="54" fillId="0" borderId="0" xfId="0" applyFont="1" applyFill="1" applyBorder="1" applyProtection="1"/>
    <xf numFmtId="0" fontId="1" fillId="0" borderId="0" xfId="0" applyFont="1" applyFill="1" applyBorder="1" applyProtection="1"/>
    <xf numFmtId="0" fontId="54" fillId="0" borderId="0" xfId="0" applyFont="1" applyProtection="1"/>
    <xf numFmtId="0" fontId="54"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5" fillId="0" borderId="20" xfId="0" applyNumberFormat="1" applyFont="1" applyFill="1" applyBorder="1" applyAlignment="1" applyProtection="1">
      <alignment horizontal="left" vertical="center"/>
    </xf>
    <xf numFmtId="0" fontId="55" fillId="0" borderId="20" xfId="0" applyFont="1" applyFill="1" applyBorder="1" applyAlignment="1" applyProtection="1">
      <alignment horizontal="left" vertical="center"/>
    </xf>
    <xf numFmtId="0" fontId="55" fillId="0" borderId="20" xfId="0" applyFont="1" applyFill="1" applyBorder="1" applyAlignment="1" applyProtection="1">
      <alignment horizontal="center" vertical="center" wrapText="1"/>
    </xf>
    <xf numFmtId="0" fontId="56" fillId="0" borderId="20" xfId="0" applyNumberFormat="1" applyFont="1" applyFill="1" applyBorder="1" applyAlignment="1" applyProtection="1">
      <alignment horizontal="center" vertical="center" wrapText="1"/>
    </xf>
    <xf numFmtId="0" fontId="55"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59"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1" fillId="0" borderId="18" xfId="0" applyNumberFormat="1" applyFont="1" applyFill="1" applyBorder="1" applyAlignment="1" applyProtection="1">
      <alignment horizontal="center" vertical="center"/>
    </xf>
    <xf numFmtId="0" fontId="51" fillId="0" borderId="13" xfId="0" applyNumberFormat="1" applyFont="1" applyFill="1" applyBorder="1" applyAlignment="1" applyProtection="1">
      <alignment horizontal="center" vertical="center"/>
    </xf>
    <xf numFmtId="0" fontId="51"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1" fillId="0" borderId="0" xfId="0" applyFont="1" applyFill="1" applyBorder="1" applyAlignment="1">
      <alignment horizontal="left"/>
    </xf>
    <xf numFmtId="0" fontId="42" fillId="0" borderId="0" xfId="0" applyNumberFormat="1" applyFont="1" applyFill="1" applyBorder="1" applyAlignment="1" applyProtection="1">
      <alignment horizontal="left" vertical="center"/>
    </xf>
    <xf numFmtId="0" fontId="42" fillId="0" borderId="0" xfId="0" applyFont="1" applyFill="1" applyBorder="1" applyAlignment="1" applyProtection="1">
      <alignment horizontal="left" vertical="center" wrapText="1" indent="1"/>
    </xf>
    <xf numFmtId="0" fontId="47" fillId="0" borderId="0" xfId="0" applyFont="1" applyFill="1" applyBorder="1" applyAlignment="1" applyProtection="1">
      <alignment horizontal="center" vertical="center"/>
    </xf>
    <xf numFmtId="165" fontId="47" fillId="25"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3" fillId="0" borderId="0" xfId="0" applyNumberFormat="1" applyFont="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trlProp" Target="../ctrlProps/ctrlProp1.xml"/><Relationship Id="rId6" Type="http://schemas.openxmlformats.org/officeDocument/2006/relationships/comments" Target="../comments1.xml"/><Relationship Id="rId1" Type="http://schemas.openxmlformats.org/officeDocument/2006/relationships/hyperlink" Target="https://www.vertex42.com/ExcelTemplates/excel-gantt-chart.html"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34"/>
  <sheetViews>
    <sheetView showGridLines="0" tabSelected="1" workbookViewId="0">
      <pane ySplit="7" topLeftCell="A8" activePane="bottomLeft" state="frozen"/>
      <selection pane="bottomLeft" activeCell="B14" sqref="B14"/>
    </sheetView>
  </sheetViews>
  <sheetFormatPr baseColWidth="10" defaultColWidth="9.1640625" defaultRowHeight="13" x14ac:dyDescent="0.15"/>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17" t="s">
        <v>136</v>
      </c>
      <c r="B1" s="47"/>
      <c r="C1" s="47"/>
      <c r="D1" s="47"/>
      <c r="E1" s="47"/>
      <c r="F1" s="47"/>
      <c r="I1" s="124"/>
      <c r="K1" s="155" t="s">
        <v>77</v>
      </c>
      <c r="L1" s="155"/>
      <c r="M1" s="155"/>
      <c r="N1" s="155"/>
      <c r="O1" s="155"/>
      <c r="P1" s="155"/>
      <c r="Q1" s="155"/>
      <c r="R1" s="155"/>
      <c r="S1" s="155"/>
      <c r="T1" s="155"/>
      <c r="U1" s="155"/>
      <c r="V1" s="155"/>
      <c r="W1" s="155"/>
      <c r="X1" s="155"/>
      <c r="Y1" s="155"/>
      <c r="Z1" s="155"/>
      <c r="AA1" s="155"/>
      <c r="AB1" s="155"/>
      <c r="AC1" s="155"/>
      <c r="AD1" s="155"/>
      <c r="AE1" s="155"/>
    </row>
    <row r="2" spans="1:66" ht="18" customHeight="1" x14ac:dyDescent="0.15">
      <c r="A2" s="52" t="s">
        <v>137</v>
      </c>
      <c r="B2" s="22"/>
      <c r="C2" s="22"/>
      <c r="D2" s="34"/>
      <c r="E2" s="152"/>
      <c r="F2" s="152"/>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2"/>
      <c r="B4" s="106" t="s">
        <v>74</v>
      </c>
      <c r="C4" s="160">
        <v>43362</v>
      </c>
      <c r="D4" s="160"/>
      <c r="E4" s="160"/>
      <c r="F4" s="103"/>
      <c r="G4" s="106" t="s">
        <v>73</v>
      </c>
      <c r="H4" s="121">
        <v>1</v>
      </c>
      <c r="I4" s="104"/>
      <c r="J4" s="50"/>
      <c r="K4" s="157" t="str">
        <f>"Week "&amp;(K6-($C$4-WEEKDAY($C$4,1)+2))/7+1</f>
        <v>Week 1</v>
      </c>
      <c r="L4" s="158"/>
      <c r="M4" s="158"/>
      <c r="N4" s="158"/>
      <c r="O4" s="158"/>
      <c r="P4" s="158"/>
      <c r="Q4" s="159"/>
      <c r="R4" s="157" t="str">
        <f>"Week "&amp;(R6-($C$4-WEEKDAY($C$4,1)+2))/7+1</f>
        <v>Week 2</v>
      </c>
      <c r="S4" s="158"/>
      <c r="T4" s="158"/>
      <c r="U4" s="158"/>
      <c r="V4" s="158"/>
      <c r="W4" s="158"/>
      <c r="X4" s="159"/>
      <c r="Y4" s="157" t="str">
        <f>"Week "&amp;(Y6-($C$4-WEEKDAY($C$4,1)+2))/7+1</f>
        <v>Week 3</v>
      </c>
      <c r="Z4" s="158"/>
      <c r="AA4" s="158"/>
      <c r="AB4" s="158"/>
      <c r="AC4" s="158"/>
      <c r="AD4" s="158"/>
      <c r="AE4" s="159"/>
      <c r="AF4" s="157" t="str">
        <f>"Week "&amp;(AF6-($C$4-WEEKDAY($C$4,1)+2))/7+1</f>
        <v>Week 4</v>
      </c>
      <c r="AG4" s="158"/>
      <c r="AH4" s="158"/>
      <c r="AI4" s="158"/>
      <c r="AJ4" s="158"/>
      <c r="AK4" s="158"/>
      <c r="AL4" s="159"/>
      <c r="AM4" s="157" t="str">
        <f>"Week "&amp;(AM6-($C$4-WEEKDAY($C$4,1)+2))/7+1</f>
        <v>Week 5</v>
      </c>
      <c r="AN4" s="158"/>
      <c r="AO4" s="158"/>
      <c r="AP4" s="158"/>
      <c r="AQ4" s="158"/>
      <c r="AR4" s="158"/>
      <c r="AS4" s="159"/>
      <c r="AT4" s="157" t="str">
        <f>"Week "&amp;(AT6-($C$4-WEEKDAY($C$4,1)+2))/7+1</f>
        <v>Week 6</v>
      </c>
      <c r="AU4" s="158"/>
      <c r="AV4" s="158"/>
      <c r="AW4" s="158"/>
      <c r="AX4" s="158"/>
      <c r="AY4" s="158"/>
      <c r="AZ4" s="159"/>
      <c r="BA4" s="157" t="str">
        <f>"Week "&amp;(BA6-($C$4-WEEKDAY($C$4,1)+2))/7+1</f>
        <v>Week 7</v>
      </c>
      <c r="BB4" s="158"/>
      <c r="BC4" s="158"/>
      <c r="BD4" s="158"/>
      <c r="BE4" s="158"/>
      <c r="BF4" s="158"/>
      <c r="BG4" s="159"/>
      <c r="BH4" s="157" t="str">
        <f>"Week "&amp;(BH6-($C$4-WEEKDAY($C$4,1)+2))/7+1</f>
        <v>Week 8</v>
      </c>
      <c r="BI4" s="158"/>
      <c r="BJ4" s="158"/>
      <c r="BK4" s="158"/>
      <c r="BL4" s="158"/>
      <c r="BM4" s="158"/>
      <c r="BN4" s="159"/>
    </row>
    <row r="5" spans="1:66" ht="17.25" customHeight="1" x14ac:dyDescent="0.15">
      <c r="A5" s="102"/>
      <c r="B5" s="106" t="s">
        <v>75</v>
      </c>
      <c r="C5" s="156"/>
      <c r="D5" s="156"/>
      <c r="E5" s="156"/>
      <c r="F5" s="105"/>
      <c r="G5" s="105"/>
      <c r="H5" s="105"/>
      <c r="I5" s="105"/>
      <c r="J5" s="50"/>
      <c r="K5" s="161">
        <f>K6</f>
        <v>43360</v>
      </c>
      <c r="L5" s="162"/>
      <c r="M5" s="162"/>
      <c r="N5" s="162"/>
      <c r="O5" s="162"/>
      <c r="P5" s="162"/>
      <c r="Q5" s="163"/>
      <c r="R5" s="161">
        <f>R6</f>
        <v>43367</v>
      </c>
      <c r="S5" s="162"/>
      <c r="T5" s="162"/>
      <c r="U5" s="162"/>
      <c r="V5" s="162"/>
      <c r="W5" s="162"/>
      <c r="X5" s="163"/>
      <c r="Y5" s="161">
        <f>Y6</f>
        <v>43374</v>
      </c>
      <c r="Z5" s="162"/>
      <c r="AA5" s="162"/>
      <c r="AB5" s="162"/>
      <c r="AC5" s="162"/>
      <c r="AD5" s="162"/>
      <c r="AE5" s="163"/>
      <c r="AF5" s="161">
        <f>AF6</f>
        <v>43381</v>
      </c>
      <c r="AG5" s="162"/>
      <c r="AH5" s="162"/>
      <c r="AI5" s="162"/>
      <c r="AJ5" s="162"/>
      <c r="AK5" s="162"/>
      <c r="AL5" s="163"/>
      <c r="AM5" s="161">
        <f>AM6</f>
        <v>43388</v>
      </c>
      <c r="AN5" s="162"/>
      <c r="AO5" s="162"/>
      <c r="AP5" s="162"/>
      <c r="AQ5" s="162"/>
      <c r="AR5" s="162"/>
      <c r="AS5" s="163"/>
      <c r="AT5" s="161">
        <f>AT6</f>
        <v>43395</v>
      </c>
      <c r="AU5" s="162"/>
      <c r="AV5" s="162"/>
      <c r="AW5" s="162"/>
      <c r="AX5" s="162"/>
      <c r="AY5" s="162"/>
      <c r="AZ5" s="163"/>
      <c r="BA5" s="161">
        <f>BA6</f>
        <v>43402</v>
      </c>
      <c r="BB5" s="162"/>
      <c r="BC5" s="162"/>
      <c r="BD5" s="162"/>
      <c r="BE5" s="162"/>
      <c r="BF5" s="162"/>
      <c r="BG5" s="163"/>
      <c r="BH5" s="161">
        <f>BH6</f>
        <v>43409</v>
      </c>
      <c r="BI5" s="162"/>
      <c r="BJ5" s="162"/>
      <c r="BK5" s="162"/>
      <c r="BL5" s="162"/>
      <c r="BM5" s="162"/>
      <c r="BN5" s="163"/>
    </row>
    <row r="6" spans="1:66" x14ac:dyDescent="0.15">
      <c r="A6" s="49"/>
      <c r="B6" s="50"/>
      <c r="C6" s="50"/>
      <c r="D6" s="51"/>
      <c r="E6" s="50"/>
      <c r="F6" s="50"/>
      <c r="G6" s="50"/>
      <c r="H6" s="50"/>
      <c r="I6" s="50"/>
      <c r="J6" s="50"/>
      <c r="K6" s="87">
        <f>C4-WEEKDAY(C4,1)+2+7*(H4-1)</f>
        <v>43360</v>
      </c>
      <c r="L6" s="78">
        <f t="shared" ref="L6:AQ6" si="0">K6+1</f>
        <v>43361</v>
      </c>
      <c r="M6" s="78">
        <f t="shared" si="0"/>
        <v>43362</v>
      </c>
      <c r="N6" s="78">
        <f t="shared" si="0"/>
        <v>43363</v>
      </c>
      <c r="O6" s="78">
        <f t="shared" si="0"/>
        <v>43364</v>
      </c>
      <c r="P6" s="78">
        <f t="shared" si="0"/>
        <v>43365</v>
      </c>
      <c r="Q6" s="88">
        <f t="shared" si="0"/>
        <v>43366</v>
      </c>
      <c r="R6" s="87">
        <f t="shared" si="0"/>
        <v>43367</v>
      </c>
      <c r="S6" s="78">
        <f t="shared" si="0"/>
        <v>43368</v>
      </c>
      <c r="T6" s="78">
        <f t="shared" si="0"/>
        <v>43369</v>
      </c>
      <c r="U6" s="78">
        <f t="shared" si="0"/>
        <v>43370</v>
      </c>
      <c r="V6" s="78">
        <f t="shared" si="0"/>
        <v>43371</v>
      </c>
      <c r="W6" s="78">
        <f t="shared" si="0"/>
        <v>43372</v>
      </c>
      <c r="X6" s="88">
        <f t="shared" si="0"/>
        <v>43373</v>
      </c>
      <c r="Y6" s="87">
        <f t="shared" si="0"/>
        <v>43374</v>
      </c>
      <c r="Z6" s="78">
        <f t="shared" si="0"/>
        <v>43375</v>
      </c>
      <c r="AA6" s="78">
        <f t="shared" si="0"/>
        <v>43376</v>
      </c>
      <c r="AB6" s="78">
        <f t="shared" si="0"/>
        <v>43377</v>
      </c>
      <c r="AC6" s="78">
        <f t="shared" si="0"/>
        <v>43378</v>
      </c>
      <c r="AD6" s="78">
        <f t="shared" si="0"/>
        <v>43379</v>
      </c>
      <c r="AE6" s="88">
        <f t="shared" si="0"/>
        <v>43380</v>
      </c>
      <c r="AF6" s="87">
        <f t="shared" si="0"/>
        <v>43381</v>
      </c>
      <c r="AG6" s="78">
        <f t="shared" si="0"/>
        <v>43382</v>
      </c>
      <c r="AH6" s="78">
        <f t="shared" si="0"/>
        <v>43383</v>
      </c>
      <c r="AI6" s="78">
        <f t="shared" si="0"/>
        <v>43384</v>
      </c>
      <c r="AJ6" s="78">
        <f t="shared" si="0"/>
        <v>43385</v>
      </c>
      <c r="AK6" s="78">
        <f t="shared" si="0"/>
        <v>43386</v>
      </c>
      <c r="AL6" s="88">
        <f t="shared" si="0"/>
        <v>43387</v>
      </c>
      <c r="AM6" s="87">
        <f t="shared" si="0"/>
        <v>43388</v>
      </c>
      <c r="AN6" s="78">
        <f t="shared" si="0"/>
        <v>43389</v>
      </c>
      <c r="AO6" s="78">
        <f t="shared" si="0"/>
        <v>43390</v>
      </c>
      <c r="AP6" s="78">
        <f t="shared" si="0"/>
        <v>43391</v>
      </c>
      <c r="AQ6" s="78">
        <f t="shared" si="0"/>
        <v>43392</v>
      </c>
      <c r="AR6" s="78">
        <f t="shared" ref="AR6:BN6" si="1">AQ6+1</f>
        <v>43393</v>
      </c>
      <c r="AS6" s="88">
        <f t="shared" si="1"/>
        <v>43394</v>
      </c>
      <c r="AT6" s="87">
        <f t="shared" si="1"/>
        <v>43395</v>
      </c>
      <c r="AU6" s="78">
        <f t="shared" si="1"/>
        <v>43396</v>
      </c>
      <c r="AV6" s="78">
        <f t="shared" si="1"/>
        <v>43397</v>
      </c>
      <c r="AW6" s="78">
        <f t="shared" si="1"/>
        <v>43398</v>
      </c>
      <c r="AX6" s="78">
        <f t="shared" si="1"/>
        <v>43399</v>
      </c>
      <c r="AY6" s="78">
        <f t="shared" si="1"/>
        <v>43400</v>
      </c>
      <c r="AZ6" s="88">
        <f t="shared" si="1"/>
        <v>43401</v>
      </c>
      <c r="BA6" s="87">
        <f t="shared" si="1"/>
        <v>43402</v>
      </c>
      <c r="BB6" s="78">
        <f t="shared" si="1"/>
        <v>43403</v>
      </c>
      <c r="BC6" s="78">
        <f t="shared" si="1"/>
        <v>43404</v>
      </c>
      <c r="BD6" s="78">
        <f t="shared" si="1"/>
        <v>43405</v>
      </c>
      <c r="BE6" s="78">
        <f t="shared" si="1"/>
        <v>43406</v>
      </c>
      <c r="BF6" s="78">
        <f t="shared" si="1"/>
        <v>43407</v>
      </c>
      <c r="BG6" s="88">
        <f t="shared" si="1"/>
        <v>43408</v>
      </c>
      <c r="BH6" s="87">
        <f t="shared" si="1"/>
        <v>43409</v>
      </c>
      <c r="BI6" s="78">
        <f t="shared" si="1"/>
        <v>43410</v>
      </c>
      <c r="BJ6" s="78">
        <f t="shared" si="1"/>
        <v>43411</v>
      </c>
      <c r="BK6" s="78">
        <f t="shared" si="1"/>
        <v>43412</v>
      </c>
      <c r="BL6" s="78">
        <f t="shared" si="1"/>
        <v>43413</v>
      </c>
      <c r="BM6" s="78">
        <f t="shared" si="1"/>
        <v>43414</v>
      </c>
      <c r="BN6" s="88">
        <f t="shared" si="1"/>
        <v>43415</v>
      </c>
    </row>
    <row r="7" spans="1:66" s="116" customFormat="1" ht="25" thickBot="1" x14ac:dyDescent="0.2">
      <c r="A7" s="108" t="s">
        <v>0</v>
      </c>
      <c r="B7" s="109" t="s">
        <v>65</v>
      </c>
      <c r="C7" s="110" t="s">
        <v>66</v>
      </c>
      <c r="D7" s="111" t="s">
        <v>72</v>
      </c>
      <c r="E7" s="112" t="s">
        <v>67</v>
      </c>
      <c r="F7" s="112" t="s">
        <v>68</v>
      </c>
      <c r="G7" s="110" t="s">
        <v>69</v>
      </c>
      <c r="H7" s="110" t="s">
        <v>70</v>
      </c>
      <c r="I7" s="110" t="s">
        <v>71</v>
      </c>
      <c r="J7" s="110"/>
      <c r="K7" s="113" t="str">
        <f t="shared" ref="K7:AP7" si="2">CHOOSE(WEEKDAY(K6,1),"S","M","T","W","T","F","S")</f>
        <v>M</v>
      </c>
      <c r="L7" s="114" t="str">
        <f t="shared" si="2"/>
        <v>T</v>
      </c>
      <c r="M7" s="114" t="str">
        <f t="shared" si="2"/>
        <v>W</v>
      </c>
      <c r="N7" s="114" t="str">
        <f t="shared" si="2"/>
        <v>T</v>
      </c>
      <c r="O7" s="114" t="str">
        <f t="shared" si="2"/>
        <v>F</v>
      </c>
      <c r="P7" s="114" t="str">
        <f t="shared" si="2"/>
        <v>S</v>
      </c>
      <c r="Q7" s="115" t="str">
        <f t="shared" si="2"/>
        <v>S</v>
      </c>
      <c r="R7" s="113" t="str">
        <f t="shared" si="2"/>
        <v>M</v>
      </c>
      <c r="S7" s="114" t="str">
        <f t="shared" si="2"/>
        <v>T</v>
      </c>
      <c r="T7" s="114" t="str">
        <f t="shared" si="2"/>
        <v>W</v>
      </c>
      <c r="U7" s="114" t="str">
        <f t="shared" si="2"/>
        <v>T</v>
      </c>
      <c r="V7" s="114" t="str">
        <f t="shared" si="2"/>
        <v>F</v>
      </c>
      <c r="W7" s="114" t="str">
        <f t="shared" si="2"/>
        <v>S</v>
      </c>
      <c r="X7" s="115" t="str">
        <f t="shared" si="2"/>
        <v>S</v>
      </c>
      <c r="Y7" s="113" t="str">
        <f t="shared" si="2"/>
        <v>M</v>
      </c>
      <c r="Z7" s="114" t="str">
        <f t="shared" si="2"/>
        <v>T</v>
      </c>
      <c r="AA7" s="114" t="str">
        <f t="shared" si="2"/>
        <v>W</v>
      </c>
      <c r="AB7" s="114" t="str">
        <f t="shared" si="2"/>
        <v>T</v>
      </c>
      <c r="AC7" s="114" t="str">
        <f t="shared" si="2"/>
        <v>F</v>
      </c>
      <c r="AD7" s="114" t="str">
        <f t="shared" si="2"/>
        <v>S</v>
      </c>
      <c r="AE7" s="115" t="str">
        <f t="shared" si="2"/>
        <v>S</v>
      </c>
      <c r="AF7" s="113" t="str">
        <f t="shared" si="2"/>
        <v>M</v>
      </c>
      <c r="AG7" s="114" t="str">
        <f t="shared" si="2"/>
        <v>T</v>
      </c>
      <c r="AH7" s="114" t="str">
        <f t="shared" si="2"/>
        <v>W</v>
      </c>
      <c r="AI7" s="114" t="str">
        <f t="shared" si="2"/>
        <v>T</v>
      </c>
      <c r="AJ7" s="114" t="str">
        <f t="shared" si="2"/>
        <v>F</v>
      </c>
      <c r="AK7" s="114" t="str">
        <f t="shared" si="2"/>
        <v>S</v>
      </c>
      <c r="AL7" s="115" t="str">
        <f t="shared" si="2"/>
        <v>S</v>
      </c>
      <c r="AM7" s="113" t="str">
        <f t="shared" si="2"/>
        <v>M</v>
      </c>
      <c r="AN7" s="114" t="str">
        <f t="shared" si="2"/>
        <v>T</v>
      </c>
      <c r="AO7" s="114" t="str">
        <f t="shared" si="2"/>
        <v>W</v>
      </c>
      <c r="AP7" s="114" t="str">
        <f t="shared" si="2"/>
        <v>T</v>
      </c>
      <c r="AQ7" s="114" t="str">
        <f t="shared" ref="AQ7:BN7" si="3">CHOOSE(WEEKDAY(AQ6,1),"S","M","T","W","T","F","S")</f>
        <v>F</v>
      </c>
      <c r="AR7" s="114" t="str">
        <f t="shared" si="3"/>
        <v>S</v>
      </c>
      <c r="AS7" s="115" t="str">
        <f t="shared" si="3"/>
        <v>S</v>
      </c>
      <c r="AT7" s="113" t="str">
        <f t="shared" si="3"/>
        <v>M</v>
      </c>
      <c r="AU7" s="114" t="str">
        <f t="shared" si="3"/>
        <v>T</v>
      </c>
      <c r="AV7" s="114" t="str">
        <f t="shared" si="3"/>
        <v>W</v>
      </c>
      <c r="AW7" s="114" t="str">
        <f t="shared" si="3"/>
        <v>T</v>
      </c>
      <c r="AX7" s="114" t="str">
        <f t="shared" si="3"/>
        <v>F</v>
      </c>
      <c r="AY7" s="114" t="str">
        <f t="shared" si="3"/>
        <v>S</v>
      </c>
      <c r="AZ7" s="115" t="str">
        <f t="shared" si="3"/>
        <v>S</v>
      </c>
      <c r="BA7" s="113" t="str">
        <f t="shared" si="3"/>
        <v>M</v>
      </c>
      <c r="BB7" s="114" t="str">
        <f t="shared" si="3"/>
        <v>T</v>
      </c>
      <c r="BC7" s="114" t="str">
        <f t="shared" si="3"/>
        <v>W</v>
      </c>
      <c r="BD7" s="114" t="str">
        <f t="shared" si="3"/>
        <v>T</v>
      </c>
      <c r="BE7" s="114" t="str">
        <f t="shared" si="3"/>
        <v>F</v>
      </c>
      <c r="BF7" s="114" t="str">
        <f t="shared" si="3"/>
        <v>S</v>
      </c>
      <c r="BG7" s="115" t="str">
        <f t="shared" si="3"/>
        <v>S</v>
      </c>
      <c r="BH7" s="113" t="str">
        <f t="shared" si="3"/>
        <v>M</v>
      </c>
      <c r="BI7" s="114" t="str">
        <f t="shared" si="3"/>
        <v>T</v>
      </c>
      <c r="BJ7" s="114" t="str">
        <f t="shared" si="3"/>
        <v>W</v>
      </c>
      <c r="BK7" s="114" t="str">
        <f t="shared" si="3"/>
        <v>T</v>
      </c>
      <c r="BL7" s="114" t="str">
        <f t="shared" si="3"/>
        <v>F</v>
      </c>
      <c r="BM7" s="114" t="str">
        <f t="shared" si="3"/>
        <v>S</v>
      </c>
      <c r="BN7" s="115" t="str">
        <f t="shared" si="3"/>
        <v>S</v>
      </c>
    </row>
    <row r="8" spans="1:66" s="55" customFormat="1" ht="18" x14ac:dyDescent="0.15">
      <c r="A8" s="79" t="str">
        <f>IF(ISERROR(VALUE(SUBSTITUTE(prevWBS,".",""))),"1",IF(ISERROR(FIND("`",SUBSTITUTE(prevWBS,".","`",1))),TEXT(VALUE(prevWBS)+1,"#"),TEXT(VALUE(LEFT(prevWBS,FIND("`",SUBSTITUTE(prevWBS,".","`",1))-1))+1,"#")))</f>
        <v>1</v>
      </c>
      <c r="B8" s="80" t="s">
        <v>141</v>
      </c>
      <c r="C8" s="81"/>
      <c r="D8" s="82"/>
      <c r="E8" s="83"/>
      <c r="F8" s="107" t="str">
        <f>IF(ISBLANK(E8)," - ",IF(G8=0,E8,E8+G8-1))</f>
        <v xml:space="preserve"> - </v>
      </c>
      <c r="G8" s="84"/>
      <c r="H8" s="85"/>
      <c r="I8" s="86" t="str">
        <f t="shared" ref="I8:I16" si="4">IF(OR(F8=0,E8=0)," - ",NETWORKDAYS(E8,F8))</f>
        <v xml:space="preserve"> - </v>
      </c>
      <c r="J8" s="8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8" t="s">
        <v>145</v>
      </c>
      <c r="D9" s="119"/>
      <c r="E9" s="94">
        <v>43362</v>
      </c>
      <c r="F9" s="95">
        <f>IF(ISBLANK(E9)," - ",IF(G9=0,E9,E9+G9-1))</f>
        <v>43368</v>
      </c>
      <c r="G9" s="62">
        <v>7</v>
      </c>
      <c r="H9" s="63">
        <v>0</v>
      </c>
      <c r="I9" s="64">
        <f t="shared" si="4"/>
        <v>5</v>
      </c>
      <c r="J9" s="9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row>
    <row r="10" spans="1:66" s="55" customFormat="1" ht="18" x14ac:dyDescent="0.15">
      <c r="A10" s="53" t="str">
        <f>IF(ISERROR(VALUE(SUBSTITUTE(prevWBS,".",""))),"1",IF(ISERROR(FIND("`",SUBSTITUTE(prevWBS,".","`",1))),TEXT(VALUE(prevWBS)+1,"#"),TEXT(VALUE(LEFT(prevWBS,FIND("`",SUBSTITUTE(prevWBS,".","`",1))-1))+1,"#")))</f>
        <v>2</v>
      </c>
      <c r="B10" s="54" t="s">
        <v>139</v>
      </c>
      <c r="D10" s="56"/>
      <c r="E10" s="96"/>
      <c r="F10" s="96" t="str">
        <f t="shared" ref="F10:F16" si="6">IF(ISBLANK(E10)," - ",IF(G10=0,E10,E10+G10-1))</f>
        <v xml:space="preserve"> - </v>
      </c>
      <c r="G10" s="57"/>
      <c r="H10" s="58"/>
      <c r="I10" s="59" t="str">
        <f t="shared" si="4"/>
        <v xml:space="preserve"> - </v>
      </c>
      <c r="J10" s="9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18" t="s">
        <v>140</v>
      </c>
      <c r="D11" s="119"/>
      <c r="E11" s="94">
        <v>43368</v>
      </c>
      <c r="F11" s="95">
        <f t="shared" si="6"/>
        <v>43380</v>
      </c>
      <c r="G11" s="62">
        <v>13</v>
      </c>
      <c r="H11" s="63">
        <v>0</v>
      </c>
      <c r="I11" s="64">
        <f t="shared" si="4"/>
        <v>9</v>
      </c>
      <c r="J11" s="9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row>
    <row r="12" spans="1:66" s="61" customFormat="1" ht="18" x14ac:dyDescent="0.15">
      <c r="A1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2" s="118" t="s">
        <v>150</v>
      </c>
      <c r="D12" s="119"/>
      <c r="E12" s="94">
        <v>43368</v>
      </c>
      <c r="F12" s="95">
        <f t="shared" si="6"/>
        <v>43395</v>
      </c>
      <c r="G12" s="62">
        <v>28</v>
      </c>
      <c r="H12" s="63">
        <v>0</v>
      </c>
      <c r="I12" s="64">
        <f t="shared" si="4"/>
        <v>20</v>
      </c>
      <c r="J12" s="9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3" s="118" t="s">
        <v>151</v>
      </c>
      <c r="D13" s="119"/>
      <c r="E13" s="94">
        <v>43368</v>
      </c>
      <c r="F13" s="95">
        <f t="shared" si="6"/>
        <v>43395</v>
      </c>
      <c r="G13" s="62">
        <v>28</v>
      </c>
      <c r="H13" s="63">
        <v>0</v>
      </c>
      <c r="I13" s="64">
        <f t="shared" si="4"/>
        <v>20</v>
      </c>
      <c r="J13" s="9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row>
    <row r="14" spans="1:66" s="61"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4" s="120" t="s">
        <v>152</v>
      </c>
      <c r="D14" s="119"/>
      <c r="E14" s="94">
        <v>43368</v>
      </c>
      <c r="F14" s="95">
        <f t="shared" si="6"/>
        <v>43380</v>
      </c>
      <c r="G14" s="62">
        <v>13</v>
      </c>
      <c r="H14" s="63">
        <v>0</v>
      </c>
      <c r="I14" s="64">
        <f t="shared" si="4"/>
        <v>9</v>
      </c>
      <c r="J14" s="9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row>
    <row r="15" spans="1:66" s="61"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5" s="120" t="s">
        <v>154</v>
      </c>
      <c r="D15" s="119"/>
      <c r="E15" s="94">
        <v>43380</v>
      </c>
      <c r="F15" s="95">
        <f t="shared" si="6"/>
        <v>43395</v>
      </c>
      <c r="G15" s="62">
        <v>16</v>
      </c>
      <c r="H15" s="63">
        <v>0</v>
      </c>
      <c r="I15" s="64">
        <f t="shared" si="4"/>
        <v>11</v>
      </c>
      <c r="J15" s="9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120" t="s">
        <v>153</v>
      </c>
      <c r="D16" s="167"/>
      <c r="E16" s="94">
        <v>43393</v>
      </c>
      <c r="F16" s="95">
        <f t="shared" si="6"/>
        <v>43395</v>
      </c>
      <c r="G16" s="170">
        <v>3</v>
      </c>
      <c r="H16" s="63">
        <v>0</v>
      </c>
      <c r="I16" s="64">
        <f t="shared" si="4"/>
        <v>1</v>
      </c>
      <c r="J16" s="173"/>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row>
    <row r="17" spans="1:66" s="55" customFormat="1" ht="18" x14ac:dyDescent="0.15">
      <c r="A17" s="53" t="str">
        <f>IF(ISERROR(VALUE(SUBSTITUTE(prevWBS,".",""))),"1",IF(ISERROR(FIND("`",SUBSTITUTE(prevWBS,".","`",1))),TEXT(VALUE(prevWBS)+1,"#"),TEXT(VALUE(LEFT(prevWBS,FIND("`",SUBSTITUTE(prevWBS,".","`",1))-1))+1,"#")))</f>
        <v>3</v>
      </c>
      <c r="B17" s="54" t="s">
        <v>138</v>
      </c>
      <c r="D17" s="56"/>
      <c r="E17" s="96"/>
      <c r="F17" s="96" t="str">
        <f t="shared" ref="F17:F22" si="7">IF(ISBLANK(E17)," - ",IF(G17=0,E17,E17+G17-1))</f>
        <v xml:space="preserve"> - </v>
      </c>
      <c r="G17" s="57"/>
      <c r="H17" s="58"/>
      <c r="I17" s="59" t="str">
        <f t="shared" ref="I17:I22" si="8">IF(OR(F17=0,E17=0)," - ",NETWORKDAYS(E17,F17))</f>
        <v xml:space="preserve"> - </v>
      </c>
      <c r="J17" s="9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row>
    <row r="18" spans="1:66" s="61" customFormat="1" ht="18" x14ac:dyDescent="0.15">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8" s="118" t="s">
        <v>142</v>
      </c>
      <c r="D18" s="119"/>
      <c r="E18" s="94">
        <v>43371</v>
      </c>
      <c r="F18" s="95">
        <f t="shared" si="7"/>
        <v>43381</v>
      </c>
      <c r="G18" s="62">
        <v>11</v>
      </c>
      <c r="H18" s="63">
        <v>0</v>
      </c>
      <c r="I18" s="64">
        <f t="shared" si="8"/>
        <v>7</v>
      </c>
      <c r="J18" s="9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row>
    <row r="19" spans="1:66" s="61" customFormat="1" ht="18" x14ac:dyDescent="0.15">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9" s="118" t="s">
        <v>146</v>
      </c>
      <c r="D19" s="119"/>
      <c r="E19" s="94">
        <v>43381</v>
      </c>
      <c r="F19" s="95">
        <f t="shared" si="7"/>
        <v>43395</v>
      </c>
      <c r="G19" s="62">
        <v>15</v>
      </c>
      <c r="H19" s="63">
        <v>0</v>
      </c>
      <c r="I19" s="64">
        <f t="shared" si="8"/>
        <v>11</v>
      </c>
      <c r="J19" s="9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row>
    <row r="20" spans="1:66" s="61" customFormat="1" ht="18" x14ac:dyDescent="0.15">
      <c r="A2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20" s="120" t="s">
        <v>143</v>
      </c>
      <c r="D20" s="119"/>
      <c r="E20" s="94">
        <v>43381</v>
      </c>
      <c r="F20" s="95">
        <f t="shared" si="7"/>
        <v>43388</v>
      </c>
      <c r="G20" s="62">
        <v>8</v>
      </c>
      <c r="H20" s="63">
        <v>0</v>
      </c>
      <c r="I20" s="64">
        <f t="shared" si="8"/>
        <v>6</v>
      </c>
      <c r="J20" s="9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row>
    <row r="21" spans="1:66" s="61" customFormat="1" ht="18" x14ac:dyDescent="0.15">
      <c r="A2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21" s="120" t="s">
        <v>144</v>
      </c>
      <c r="D21" s="119"/>
      <c r="E21" s="94">
        <v>43381</v>
      </c>
      <c r="F21" s="95">
        <f t="shared" si="7"/>
        <v>43395</v>
      </c>
      <c r="G21" s="62">
        <v>15</v>
      </c>
      <c r="H21" s="63">
        <v>0</v>
      </c>
      <c r="I21" s="64">
        <f t="shared" si="8"/>
        <v>11</v>
      </c>
      <c r="J21" s="9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2" s="118" t="s">
        <v>147</v>
      </c>
      <c r="D22" s="119"/>
      <c r="E22" s="94">
        <v>43397</v>
      </c>
      <c r="F22" s="95">
        <f t="shared" si="7"/>
        <v>43404</v>
      </c>
      <c r="G22" s="62">
        <v>8</v>
      </c>
      <c r="H22" s="63">
        <v>0</v>
      </c>
      <c r="I22" s="64">
        <f t="shared" si="8"/>
        <v>6</v>
      </c>
      <c r="J22" s="9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3" s="118" t="s">
        <v>148</v>
      </c>
      <c r="D23" s="119"/>
      <c r="E23" s="94">
        <v>43411</v>
      </c>
      <c r="F23" s="95">
        <f t="shared" ref="F23:F25" si="9">IF(ISBLANK(E23)," - ",IF(G23=0,E23,E23+G23-1))</f>
        <v>43425</v>
      </c>
      <c r="G23" s="62">
        <v>15</v>
      </c>
      <c r="H23" s="63">
        <v>0</v>
      </c>
      <c r="I23" s="64">
        <f t="shared" ref="I23:I25" si="10">IF(OR(F23=0,E23=0)," - ",NETWORKDAYS(E23,F23))</f>
        <v>11</v>
      </c>
      <c r="J23" s="9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row>
    <row r="24" spans="1:66" s="61" customFormat="1" ht="18" x14ac:dyDescent="0.15">
      <c r="A2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24" s="120" t="s">
        <v>143</v>
      </c>
      <c r="D24" s="119"/>
      <c r="E24" s="94">
        <v>43411</v>
      </c>
      <c r="F24" s="95">
        <f t="shared" si="9"/>
        <v>43425</v>
      </c>
      <c r="G24" s="62">
        <v>15</v>
      </c>
      <c r="H24" s="63">
        <v>0</v>
      </c>
      <c r="I24" s="64">
        <f t="shared" si="10"/>
        <v>11</v>
      </c>
      <c r="J24" s="9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row>
    <row r="25" spans="1:66" s="61" customFormat="1" ht="18" x14ac:dyDescent="0.15">
      <c r="A2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25" s="120" t="s">
        <v>144</v>
      </c>
      <c r="D25" s="119"/>
      <c r="E25" s="94">
        <v>43418</v>
      </c>
      <c r="F25" s="95">
        <f t="shared" si="9"/>
        <v>43432</v>
      </c>
      <c r="G25" s="62">
        <v>15</v>
      </c>
      <c r="H25" s="63">
        <v>0</v>
      </c>
      <c r="I25" s="64">
        <f t="shared" si="10"/>
        <v>11</v>
      </c>
      <c r="J25" s="9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row>
    <row r="26" spans="1:66" s="61" customFormat="1" ht="18" x14ac:dyDescent="0.15">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6" s="118" t="s">
        <v>149</v>
      </c>
      <c r="D26" s="119"/>
      <c r="E26" s="94">
        <v>43430</v>
      </c>
      <c r="F26" s="95">
        <f t="shared" ref="F26" si="11">IF(ISBLANK(E26)," - ",IF(G26=0,E26,E26+G26-1))</f>
        <v>43446</v>
      </c>
      <c r="G26" s="62">
        <v>17</v>
      </c>
      <c r="H26" s="63">
        <v>0</v>
      </c>
      <c r="I26" s="64">
        <f t="shared" ref="I26" si="12">IF(OR(F26=0,E26=0)," - ",NETWORKDAYS(E26,F26))</f>
        <v>13</v>
      </c>
      <c r="J26" s="9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row>
    <row r="27" spans="1:66" s="65" customFormat="1" ht="18" x14ac:dyDescent="0.15">
      <c r="A27" s="165"/>
      <c r="B27" s="166"/>
      <c r="D27" s="167"/>
      <c r="E27" s="168"/>
      <c r="F27" s="169"/>
      <c r="G27" s="170"/>
      <c r="H27" s="171"/>
      <c r="I27" s="172"/>
      <c r="J27" s="173"/>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row>
    <row r="28" spans="1:66" s="70" customFormat="1" ht="18" x14ac:dyDescent="0.15">
      <c r="A28" s="66" t="s">
        <v>1</v>
      </c>
      <c r="B28" s="67"/>
      <c r="C28" s="68"/>
      <c r="D28" s="68"/>
      <c r="E28" s="97"/>
      <c r="F28" s="97"/>
      <c r="G28" s="69"/>
      <c r="H28" s="69"/>
      <c r="I28" s="69"/>
      <c r="J28" s="92"/>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row>
    <row r="29" spans="1:66" s="65" customFormat="1" ht="18" x14ac:dyDescent="0.15">
      <c r="A29" s="71" t="s">
        <v>37</v>
      </c>
      <c r="B29" s="72"/>
      <c r="C29" s="72"/>
      <c r="D29" s="72"/>
      <c r="E29" s="98"/>
      <c r="F29" s="98"/>
      <c r="G29" s="72"/>
      <c r="H29" s="72"/>
      <c r="I29" s="72"/>
      <c r="J29" s="92"/>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row>
    <row r="30" spans="1:66" s="65" customFormat="1" ht="18" x14ac:dyDescent="0.15">
      <c r="A30" s="122" t="str">
        <f>IF(ISERROR(VALUE(SUBSTITUTE(prevWBS,".",""))),"1",IF(ISERROR(FIND("`",SUBSTITUTE(prevWBS,".","`",1))),TEXT(VALUE(prevWBS)+1,"#"),TEXT(VALUE(LEFT(prevWBS,FIND("`",SUBSTITUTE(prevWBS,".","`",1))-1))+1,"#")))</f>
        <v>1</v>
      </c>
      <c r="B30" s="123" t="s">
        <v>76</v>
      </c>
      <c r="C30" s="73"/>
      <c r="D30" s="74"/>
      <c r="E30" s="94"/>
      <c r="F30" s="95" t="str">
        <f t="shared" ref="F30:F33" si="13">IF(ISBLANK(E30)," - ",IF(G30=0,E30,E30+G30-1))</f>
        <v xml:space="preserve"> - </v>
      </c>
      <c r="G30" s="62"/>
      <c r="H30" s="63"/>
      <c r="I30" s="75" t="str">
        <f>IF(OR(F30=0,E30=0)," - ",NETWORKDAYS(E30,F30))</f>
        <v xml:space="preserve"> - </v>
      </c>
      <c r="J30" s="93"/>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row>
    <row r="31" spans="1:66" s="65"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1" s="76" t="s">
        <v>62</v>
      </c>
      <c r="C31" s="76"/>
      <c r="D31" s="74"/>
      <c r="E31" s="94"/>
      <c r="F31" s="95" t="str">
        <f t="shared" si="13"/>
        <v xml:space="preserve"> - </v>
      </c>
      <c r="G31" s="62"/>
      <c r="H31" s="63"/>
      <c r="I31" s="75" t="str">
        <f t="shared" ref="I31:I33" si="14">IF(OR(F31=0,E31=0)," - ",NETWORKDAYS(E31,F31))</f>
        <v xml:space="preserve"> - </v>
      </c>
      <c r="J31" s="93"/>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row>
    <row r="32" spans="1:66" s="65" customFormat="1" ht="18" x14ac:dyDescent="0.15">
      <c r="A3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2" s="77" t="s">
        <v>63</v>
      </c>
      <c r="C32" s="76"/>
      <c r="D32" s="74"/>
      <c r="E32" s="94"/>
      <c r="F32" s="95" t="str">
        <f t="shared" si="13"/>
        <v xml:space="preserve"> - </v>
      </c>
      <c r="G32" s="62"/>
      <c r="H32" s="63"/>
      <c r="I32" s="75" t="str">
        <f t="shared" si="14"/>
        <v xml:space="preserve"> - </v>
      </c>
      <c r="J32" s="93"/>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row>
    <row r="33" spans="1:66" s="65" customFormat="1" ht="18" x14ac:dyDescent="0.15">
      <c r="A3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3" s="77" t="s">
        <v>64</v>
      </c>
      <c r="C33" s="76"/>
      <c r="D33" s="74"/>
      <c r="E33" s="94"/>
      <c r="F33" s="95" t="str">
        <f t="shared" si="13"/>
        <v xml:space="preserve"> - </v>
      </c>
      <c r="G33" s="62"/>
      <c r="H33" s="63"/>
      <c r="I33" s="75" t="str">
        <f t="shared" si="14"/>
        <v xml:space="preserve"> - </v>
      </c>
      <c r="J33" s="93"/>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row>
    <row r="34" spans="1:66" s="33" customFormat="1" x14ac:dyDescent="0.15">
      <c r="A34" s="30"/>
      <c r="B34" s="31"/>
      <c r="C34" s="31"/>
      <c r="D34" s="32"/>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27:H33 H8:H22">
    <cfRule type="dataBar" priority="1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2" priority="62">
      <formula>K$6=TODAY()</formula>
    </cfRule>
  </conditionalFormatting>
  <conditionalFormatting sqref="K8:BN22 K28:BN33 K27 BF27:BN27">
    <cfRule type="expression" dxfId="11" priority="65">
      <formula>AND($E8&lt;=K$6,ROUNDDOWN(($F8-$E8+1)*$H8,0)+$E8-1&gt;=K$6)</formula>
    </cfRule>
    <cfRule type="expression" dxfId="10" priority="66">
      <formula>AND(NOT(ISBLANK($E8)),$E8&lt;=K$6,$F8&gt;=K$6)</formula>
    </cfRule>
  </conditionalFormatting>
  <conditionalFormatting sqref="K6:BN22 K28:BN33 K27 BF27:BN27">
    <cfRule type="expression" dxfId="9" priority="25">
      <formula>K$6=TODAY()</formula>
    </cfRule>
  </conditionalFormatting>
  <conditionalFormatting sqref="H23:H25">
    <cfRule type="dataBar" priority="8">
      <dataBar>
        <cfvo type="num" val="0"/>
        <cfvo type="num" val="1"/>
        <color theme="0" tint="-0.34998626667073579"/>
      </dataBar>
      <extLst>
        <ext xmlns:x14="http://schemas.microsoft.com/office/spreadsheetml/2009/9/main" uri="{B025F937-C7B1-47D3-B67F-A62EFF666E3E}">
          <x14:id>{94CE315E-E390-CB4F-8878-178EE3029CFC}</x14:id>
        </ext>
      </extLst>
    </cfRule>
  </conditionalFormatting>
  <conditionalFormatting sqref="K23:K25 BF23:BN25">
    <cfRule type="expression" dxfId="8" priority="10">
      <formula>AND($E23&lt;=K$6,ROUNDDOWN(($F23-$E23+1)*$H23,0)+$E23-1&gt;=K$6)</formula>
    </cfRule>
    <cfRule type="expression" dxfId="7" priority="11">
      <formula>AND(NOT(ISBLANK($E23)),$E23&lt;=K$6,$F23&gt;=K$6)</formula>
    </cfRule>
  </conditionalFormatting>
  <conditionalFormatting sqref="K23:K25 BF23:BN25">
    <cfRule type="expression" dxfId="6" priority="9">
      <formula>K$6=TODAY()</formula>
    </cfRule>
  </conditionalFormatting>
  <conditionalFormatting sqref="H26">
    <cfRule type="dataBar" priority="4">
      <dataBar>
        <cfvo type="num" val="0"/>
        <cfvo type="num" val="1"/>
        <color theme="0" tint="-0.34998626667073579"/>
      </dataBar>
      <extLst>
        <ext xmlns:x14="http://schemas.microsoft.com/office/spreadsheetml/2009/9/main" uri="{B025F937-C7B1-47D3-B67F-A62EFF666E3E}">
          <x14:id>{901D65FB-F9C1-C246-944B-E551ACF86CBD}</x14:id>
        </ext>
      </extLst>
    </cfRule>
  </conditionalFormatting>
  <conditionalFormatting sqref="K26 BF26:BN26">
    <cfRule type="expression" dxfId="5" priority="6">
      <formula>AND($E26&lt;=K$6,ROUNDDOWN(($F26-$E26+1)*$H26,0)+$E26-1&gt;=K$6)</formula>
    </cfRule>
    <cfRule type="expression" dxfId="4" priority="7">
      <formula>AND(NOT(ISBLANK($E26)),$E26&lt;=K$6,$F26&gt;=K$6)</formula>
    </cfRule>
  </conditionalFormatting>
  <conditionalFormatting sqref="K26 BF26:BN26">
    <cfRule type="expression" dxfId="3" priority="5">
      <formula>K$6=TODAY()</formula>
    </cfRule>
  </conditionalFormatting>
  <conditionalFormatting sqref="L23:BE27">
    <cfRule type="expression" dxfId="2" priority="2">
      <formula>AND($E23&lt;=L$6,ROUNDDOWN(($F23-$E23+1)*$H23,0)+$E23-1&gt;=L$6)</formula>
    </cfRule>
    <cfRule type="expression" dxfId="1" priority="3">
      <formula>AND(NOT(ISBLANK($E23)),$E23&lt;=L$6,$F23&gt;=L$6)</formula>
    </cfRule>
  </conditionalFormatting>
  <conditionalFormatting sqref="L23:BE27">
    <cfRule type="expression" dxfId="0" priority="1">
      <formula>L$6=TODAY()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29:B29 B28 E10 E28:H29 G10:H10 H14 G30 G31:G32 G33 H12 H13" unlockedFormula="1"/>
    <ignoredError sqref="A1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H27:H33 H8:H22</xm:sqref>
        </x14:conditionalFormatting>
        <x14:conditionalFormatting xmlns:xm="http://schemas.microsoft.com/office/excel/2006/main">
          <x14:cfRule type="dataBar" id="{94CE315E-E390-CB4F-8878-178EE3029CFC}">
            <x14:dataBar minLength="0" maxLength="100" gradient="0">
              <x14:cfvo type="num">
                <xm:f>0</xm:f>
              </x14:cfvo>
              <x14:cfvo type="num">
                <xm:f>1</xm:f>
              </x14:cfvo>
              <x14:negativeFillColor rgb="FFFF0000"/>
              <x14:axisColor rgb="FF000000"/>
            </x14:dataBar>
          </x14:cfRule>
          <xm:sqref>H23:H25</xm:sqref>
        </x14:conditionalFormatting>
        <x14:conditionalFormatting xmlns:xm="http://schemas.microsoft.com/office/excel/2006/main">
          <x14:cfRule type="dataBar" id="{901D65FB-F9C1-C246-944B-E551ACF86CBD}">
            <x14:dataBar minLength="0" maxLength="100" gradient="0">
              <x14:cfvo type="num">
                <xm:f>0</xm:f>
              </x14:cfvo>
              <x14:cfvo type="num">
                <xm:f>1</xm:f>
              </x14:cfvo>
              <x14:negativeFillColor rgb="FFFF0000"/>
              <x14:axisColor rgb="FF000000"/>
            </x14:dataBar>
          </x14:cfRule>
          <xm:sqref>H26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A16" sqref="A16:C48"/>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127</v>
      </c>
    </row>
    <row r="36" spans="2:2" x14ac:dyDescent="0.15">
      <c r="B36" s="20" t="s">
        <v>128</v>
      </c>
    </row>
    <row r="37" spans="2:2" x14ac:dyDescent="0.15">
      <c r="B37" s="20" t="s">
        <v>129</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130</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73" workbookViewId="0">
      <selection sqref="A1:D1048576"/>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122</v>
      </c>
      <c r="B1" s="41"/>
      <c r="C1" s="42"/>
    </row>
    <row r="2" spans="1:3" ht="14" x14ac:dyDescent="0.15">
      <c r="A2" s="130" t="s">
        <v>48</v>
      </c>
      <c r="B2" s="9"/>
      <c r="C2" s="8"/>
    </row>
    <row r="3" spans="1:3" s="20" customFormat="1" x14ac:dyDescent="0.15">
      <c r="A3" s="8"/>
      <c r="B3" s="9"/>
      <c r="C3" s="8"/>
    </row>
    <row r="4" spans="1:3" s="8" customFormat="1" ht="18" x14ac:dyDescent="0.2">
      <c r="A4" s="125" t="s">
        <v>89</v>
      </c>
      <c r="B4" s="39"/>
    </row>
    <row r="5" spans="1:3" s="8" customFormat="1" ht="42" x14ac:dyDescent="0.15">
      <c r="B5" s="131" t="s">
        <v>78</v>
      </c>
    </row>
    <row r="7" spans="1:3" ht="28" x14ac:dyDescent="0.15">
      <c r="B7" s="131" t="s">
        <v>90</v>
      </c>
    </row>
    <row r="9" spans="1:3" ht="14" x14ac:dyDescent="0.15">
      <c r="B9" s="130" t="s">
        <v>60</v>
      </c>
    </row>
    <row r="11" spans="1:3" ht="28" x14ac:dyDescent="0.15">
      <c r="B11" s="129" t="s">
        <v>61</v>
      </c>
    </row>
    <row r="12" spans="1:3" s="20" customFormat="1" x14ac:dyDescent="0.15"/>
    <row r="13" spans="1:3" ht="18" x14ac:dyDescent="0.2">
      <c r="A13" s="164" t="s">
        <v>4</v>
      </c>
      <c r="B13" s="164"/>
    </row>
    <row r="14" spans="1:3" s="20" customFormat="1" x14ac:dyDescent="0.15"/>
    <row r="15" spans="1:3" s="126" customFormat="1" ht="18" x14ac:dyDescent="0.15">
      <c r="A15" s="134"/>
      <c r="B15" s="132" t="s">
        <v>81</v>
      </c>
    </row>
    <row r="16" spans="1:3" s="126" customFormat="1" ht="18" x14ac:dyDescent="0.15">
      <c r="A16" s="134"/>
      <c r="B16" s="133" t="s">
        <v>79</v>
      </c>
      <c r="C16" s="128" t="s">
        <v>3</v>
      </c>
    </row>
    <row r="17" spans="1:3" ht="18" x14ac:dyDescent="0.2">
      <c r="A17" s="135"/>
      <c r="B17" s="133" t="s">
        <v>83</v>
      </c>
    </row>
    <row r="18" spans="1:3" s="20" customFormat="1" ht="18" x14ac:dyDescent="0.2">
      <c r="A18" s="135"/>
      <c r="B18" s="133" t="s">
        <v>91</v>
      </c>
    </row>
    <row r="19" spans="1:3" s="42" customFormat="1" ht="18" x14ac:dyDescent="0.2">
      <c r="A19" s="138"/>
      <c r="B19" s="133" t="s">
        <v>92</v>
      </c>
    </row>
    <row r="20" spans="1:3" s="126" customFormat="1" ht="18" x14ac:dyDescent="0.15">
      <c r="A20" s="134"/>
      <c r="B20" s="132" t="s">
        <v>80</v>
      </c>
      <c r="C20" s="127" t="s">
        <v>2</v>
      </c>
    </row>
    <row r="21" spans="1:3" ht="18" x14ac:dyDescent="0.2">
      <c r="A21" s="135"/>
      <c r="B21" s="133" t="s">
        <v>82</v>
      </c>
    </row>
    <row r="22" spans="1:3" s="8" customFormat="1" ht="18" x14ac:dyDescent="0.2">
      <c r="A22" s="136"/>
      <c r="B22" s="137" t="s">
        <v>84</v>
      </c>
    </row>
    <row r="23" spans="1:3" s="8" customFormat="1" ht="18" x14ac:dyDescent="0.2">
      <c r="A23" s="136"/>
      <c r="B23" s="10"/>
    </row>
    <row r="24" spans="1:3" s="8" customFormat="1" ht="18" x14ac:dyDescent="0.2">
      <c r="A24" s="164" t="s">
        <v>85</v>
      </c>
      <c r="B24" s="164"/>
    </row>
    <row r="25" spans="1:3" s="8" customFormat="1" ht="42" x14ac:dyDescent="0.2">
      <c r="A25" s="136"/>
      <c r="B25" s="133" t="s">
        <v>93</v>
      </c>
    </row>
    <row r="26" spans="1:3" s="8" customFormat="1" ht="18" x14ac:dyDescent="0.2">
      <c r="A26" s="136"/>
      <c r="B26" s="133"/>
    </row>
    <row r="27" spans="1:3" s="8" customFormat="1" ht="18" x14ac:dyDescent="0.2">
      <c r="A27" s="136"/>
      <c r="B27" s="154" t="s">
        <v>97</v>
      </c>
    </row>
    <row r="28" spans="1:3" s="8" customFormat="1" ht="18" x14ac:dyDescent="0.2">
      <c r="A28" s="136"/>
      <c r="B28" s="133" t="s">
        <v>86</v>
      </c>
    </row>
    <row r="29" spans="1:3" s="8" customFormat="1" ht="28" x14ac:dyDescent="0.2">
      <c r="A29" s="136"/>
      <c r="B29" s="133" t="s">
        <v>88</v>
      </c>
    </row>
    <row r="30" spans="1:3" s="8" customFormat="1" ht="18" x14ac:dyDescent="0.2">
      <c r="A30" s="136"/>
      <c r="B30" s="133"/>
    </row>
    <row r="31" spans="1:3" s="8" customFormat="1" ht="18" x14ac:dyDescent="0.2">
      <c r="A31" s="136"/>
      <c r="B31" s="154" t="s">
        <v>94</v>
      </c>
    </row>
    <row r="32" spans="1:3" s="8" customFormat="1" ht="18" x14ac:dyDescent="0.2">
      <c r="A32" s="136"/>
      <c r="B32" s="133" t="s">
        <v>87</v>
      </c>
    </row>
    <row r="33" spans="1:2" s="8" customFormat="1" ht="18" x14ac:dyDescent="0.2">
      <c r="A33" s="136"/>
      <c r="B33" s="133" t="s">
        <v>95</v>
      </c>
    </row>
    <row r="34" spans="1:2" s="8" customFormat="1" ht="18" x14ac:dyDescent="0.2">
      <c r="A34" s="136"/>
      <c r="B34" s="10"/>
    </row>
    <row r="35" spans="1:2" s="8" customFormat="1" ht="28" x14ac:dyDescent="0.2">
      <c r="A35" s="136"/>
      <c r="B35" s="133" t="s">
        <v>132</v>
      </c>
    </row>
    <row r="36" spans="1:2" s="8" customFormat="1" ht="18" x14ac:dyDescent="0.2">
      <c r="A36" s="136"/>
      <c r="B36" s="139" t="s">
        <v>96</v>
      </c>
    </row>
    <row r="37" spans="1:2" s="8" customFormat="1" ht="18" x14ac:dyDescent="0.2">
      <c r="A37" s="136"/>
      <c r="B37" s="10"/>
    </row>
    <row r="38" spans="1:2" ht="18" x14ac:dyDescent="0.2">
      <c r="A38" s="164" t="s">
        <v>9</v>
      </c>
      <c r="B38" s="164"/>
    </row>
    <row r="39" spans="1:2" ht="28" x14ac:dyDescent="0.15">
      <c r="B39" s="133" t="s">
        <v>99</v>
      </c>
    </row>
    <row r="40" spans="1:2" s="20" customFormat="1" x14ac:dyDescent="0.15"/>
    <row r="41" spans="1:2" s="20" customFormat="1" ht="14" x14ac:dyDescent="0.15">
      <c r="B41" s="133" t="s">
        <v>100</v>
      </c>
    </row>
    <row r="42" spans="1:2" s="20" customFormat="1" x14ac:dyDescent="0.15"/>
    <row r="43" spans="1:2" s="20" customFormat="1" ht="28" x14ac:dyDescent="0.15">
      <c r="B43" s="133" t="s">
        <v>98</v>
      </c>
    </row>
    <row r="44" spans="1:2" s="20" customFormat="1" x14ac:dyDescent="0.15"/>
    <row r="45" spans="1:2" ht="28" x14ac:dyDescent="0.15">
      <c r="B45" s="133" t="s">
        <v>101</v>
      </c>
    </row>
    <row r="46" spans="1:2" x14ac:dyDescent="0.15">
      <c r="B46" s="21"/>
    </row>
    <row r="47" spans="1:2" ht="28" x14ac:dyDescent="0.15">
      <c r="B47" s="133" t="s">
        <v>102</v>
      </c>
    </row>
    <row r="48" spans="1:2" x14ac:dyDescent="0.15">
      <c r="B48" s="11"/>
    </row>
    <row r="49" spans="1:2" ht="18" x14ac:dyDescent="0.2">
      <c r="A49" s="164" t="s">
        <v>7</v>
      </c>
      <c r="B49" s="164"/>
    </row>
    <row r="50" spans="1:2" ht="28" x14ac:dyDescent="0.15">
      <c r="B50" s="133" t="s">
        <v>133</v>
      </c>
    </row>
    <row r="51" spans="1:2" x14ac:dyDescent="0.15">
      <c r="B51" s="11"/>
    </row>
    <row r="52" spans="1:2" ht="14" x14ac:dyDescent="0.15">
      <c r="A52" s="140" t="s">
        <v>10</v>
      </c>
      <c r="B52" s="133" t="s">
        <v>11</v>
      </c>
    </row>
    <row r="53" spans="1:2" ht="14" x14ac:dyDescent="0.15">
      <c r="A53" s="140" t="s">
        <v>12</v>
      </c>
      <c r="B53" s="133" t="s">
        <v>13</v>
      </c>
    </row>
    <row r="54" spans="1:2" ht="14" x14ac:dyDescent="0.15">
      <c r="A54" s="140" t="s">
        <v>14</v>
      </c>
      <c r="B54" s="133" t="s">
        <v>15</v>
      </c>
    </row>
    <row r="55" spans="1:2" ht="28" x14ac:dyDescent="0.15">
      <c r="A55" s="129"/>
      <c r="B55" s="133" t="s">
        <v>103</v>
      </c>
    </row>
    <row r="56" spans="1:2" ht="14" x14ac:dyDescent="0.15">
      <c r="A56" s="129"/>
      <c r="B56" s="133" t="s">
        <v>104</v>
      </c>
    </row>
    <row r="57" spans="1:2" ht="14" x14ac:dyDescent="0.15">
      <c r="A57" s="140" t="s">
        <v>16</v>
      </c>
      <c r="B57" s="133" t="s">
        <v>17</v>
      </c>
    </row>
    <row r="58" spans="1:2" ht="14" x14ac:dyDescent="0.15">
      <c r="A58" s="129"/>
      <c r="B58" s="133" t="s">
        <v>105</v>
      </c>
    </row>
    <row r="59" spans="1:2" ht="14" x14ac:dyDescent="0.15">
      <c r="A59" s="129"/>
      <c r="B59" s="133" t="s">
        <v>106</v>
      </c>
    </row>
    <row r="60" spans="1:2" ht="14" x14ac:dyDescent="0.15">
      <c r="A60" s="140" t="s">
        <v>18</v>
      </c>
      <c r="B60" s="133" t="s">
        <v>19</v>
      </c>
    </row>
    <row r="61" spans="1:2" ht="28" x14ac:dyDescent="0.15">
      <c r="A61" s="129"/>
      <c r="B61" s="133" t="s">
        <v>107</v>
      </c>
    </row>
    <row r="62" spans="1:2" ht="14" x14ac:dyDescent="0.15">
      <c r="A62" s="140" t="s">
        <v>108</v>
      </c>
      <c r="B62" s="133" t="s">
        <v>109</v>
      </c>
    </row>
    <row r="63" spans="1:2" ht="14" x14ac:dyDescent="0.15">
      <c r="A63" s="141"/>
      <c r="B63" s="133" t="s">
        <v>110</v>
      </c>
    </row>
    <row r="64" spans="1:2" s="20" customFormat="1" x14ac:dyDescent="0.15">
      <c r="B64" s="12"/>
    </row>
    <row r="65" spans="1:2" s="20" customFormat="1" ht="18" x14ac:dyDescent="0.2">
      <c r="A65" s="164" t="s">
        <v>8</v>
      </c>
      <c r="B65" s="164"/>
    </row>
    <row r="66" spans="1:2" s="20" customFormat="1" ht="42" x14ac:dyDescent="0.15">
      <c r="B66" s="133" t="s">
        <v>111</v>
      </c>
    </row>
    <row r="67" spans="1:2" s="20" customFormat="1" x14ac:dyDescent="0.15">
      <c r="B67" s="13"/>
    </row>
    <row r="68" spans="1:2" s="8" customFormat="1" ht="18" x14ac:dyDescent="0.2">
      <c r="A68" s="164" t="s">
        <v>5</v>
      </c>
      <c r="B68" s="164"/>
    </row>
    <row r="69" spans="1:2" s="20" customFormat="1" ht="14" x14ac:dyDescent="0.15">
      <c r="A69" s="148" t="s">
        <v>6</v>
      </c>
      <c r="B69" s="149" t="s">
        <v>112</v>
      </c>
    </row>
    <row r="70" spans="1:2" s="8" customFormat="1" ht="28" x14ac:dyDescent="0.15">
      <c r="A70" s="142"/>
      <c r="B70" s="147" t="s">
        <v>114</v>
      </c>
    </row>
    <row r="71" spans="1:2" s="8" customFormat="1" ht="14" x14ac:dyDescent="0.15">
      <c r="A71" s="142"/>
      <c r="B71" s="143"/>
    </row>
    <row r="72" spans="1:2" s="20" customFormat="1" ht="14" x14ac:dyDescent="0.15">
      <c r="A72" s="148" t="s">
        <v>6</v>
      </c>
      <c r="B72" s="149" t="s">
        <v>131</v>
      </c>
    </row>
    <row r="73" spans="1:2" s="8" customFormat="1" ht="28" x14ac:dyDescent="0.15">
      <c r="A73" s="142"/>
      <c r="B73" s="147" t="s">
        <v>135</v>
      </c>
    </row>
    <row r="74" spans="1:2" s="8" customFormat="1" ht="14" x14ac:dyDescent="0.15">
      <c r="A74" s="142"/>
      <c r="B74" s="143"/>
    </row>
    <row r="75" spans="1:2" ht="14" x14ac:dyDescent="0.15">
      <c r="A75" s="148" t="s">
        <v>6</v>
      </c>
      <c r="B75" s="151" t="s">
        <v>117</v>
      </c>
    </row>
    <row r="76" spans="1:2" s="8" customFormat="1" ht="28" x14ac:dyDescent="0.15">
      <c r="A76" s="142"/>
      <c r="B76" s="131" t="s">
        <v>134</v>
      </c>
    </row>
    <row r="77" spans="1:2" ht="14" x14ac:dyDescent="0.15">
      <c r="A77" s="141"/>
      <c r="B77" s="141"/>
    </row>
    <row r="78" spans="1:2" s="20" customFormat="1" ht="14" x14ac:dyDescent="0.15">
      <c r="A78" s="148" t="s">
        <v>6</v>
      </c>
      <c r="B78" s="151" t="s">
        <v>123</v>
      </c>
    </row>
    <row r="79" spans="1:2" s="8" customFormat="1" ht="28" x14ac:dyDescent="0.15">
      <c r="A79" s="142"/>
      <c r="B79" s="131" t="s">
        <v>118</v>
      </c>
    </row>
    <row r="80" spans="1:2" s="20" customFormat="1" ht="14" x14ac:dyDescent="0.15">
      <c r="A80" s="141"/>
      <c r="B80" s="141"/>
    </row>
    <row r="81" spans="1:2" ht="14" x14ac:dyDescent="0.15">
      <c r="A81" s="148" t="s">
        <v>6</v>
      </c>
      <c r="B81" s="151" t="s">
        <v>124</v>
      </c>
    </row>
    <row r="82" spans="1:2" s="8" customFormat="1" ht="14" x14ac:dyDescent="0.15">
      <c r="A82" s="142"/>
      <c r="B82" s="146" t="s">
        <v>119</v>
      </c>
    </row>
    <row r="83" spans="1:2" s="8" customFormat="1" ht="14" x14ac:dyDescent="0.15">
      <c r="A83" s="142"/>
      <c r="B83" s="146" t="s">
        <v>120</v>
      </c>
    </row>
    <row r="84" spans="1:2" s="8" customFormat="1" ht="14" x14ac:dyDescent="0.15">
      <c r="A84" s="142"/>
      <c r="B84" s="146" t="s">
        <v>121</v>
      </c>
    </row>
    <row r="85" spans="1:2" ht="14" x14ac:dyDescent="0.15">
      <c r="A85" s="141"/>
      <c r="B85" s="145"/>
    </row>
    <row r="86" spans="1:2" ht="14" x14ac:dyDescent="0.15">
      <c r="A86" s="148" t="s">
        <v>6</v>
      </c>
      <c r="B86" s="151" t="s">
        <v>125</v>
      </c>
    </row>
    <row r="87" spans="1:2" s="8" customFormat="1" ht="42" x14ac:dyDescent="0.15">
      <c r="A87" s="142"/>
      <c r="B87" s="131" t="s">
        <v>113</v>
      </c>
    </row>
    <row r="88" spans="1:2" s="8" customFormat="1" ht="14" x14ac:dyDescent="0.15">
      <c r="A88" s="142"/>
      <c r="B88" s="144" t="s">
        <v>115</v>
      </c>
    </row>
    <row r="89" spans="1:2" s="8" customFormat="1" ht="42" x14ac:dyDescent="0.15">
      <c r="A89" s="142"/>
      <c r="B89" s="150" t="s">
        <v>116</v>
      </c>
    </row>
    <row r="90" spans="1:2" ht="14" x14ac:dyDescent="0.15">
      <c r="A90" s="141"/>
      <c r="B90" s="141"/>
    </row>
    <row r="91" spans="1:2" ht="14" x14ac:dyDescent="0.15">
      <c r="A91" s="148" t="s">
        <v>6</v>
      </c>
      <c r="B91" s="153" t="s">
        <v>126</v>
      </c>
    </row>
    <row r="92" spans="1:2" ht="28" x14ac:dyDescent="0.15">
      <c r="A92" s="129"/>
      <c r="B92" s="146"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2018-09-25T13:59:00Z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