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520" windowHeight="8520" activeTab="3"/>
  </bookViews>
  <sheets>
    <sheet name="crystal ccsd" sheetId="1" r:id="rId1"/>
    <sheet name="minimal basis" sheetId="2" r:id="rId2"/>
    <sheet name="def2 basis" sheetId="3" r:id="rId3"/>
    <sheet name="compare plane wave" sheetId="5" r:id="rId4"/>
    <sheet name="La2CuO4" sheetId="4" r:id="rId5"/>
  </sheets>
  <calcPr calcId="144525"/>
</workbook>
</file>

<file path=xl/sharedStrings.xml><?xml version="1.0" encoding="utf-8"?>
<sst xmlns="http://schemas.openxmlformats.org/spreadsheetml/2006/main" count="267" uniqueCount="67">
  <si>
    <t>system</t>
  </si>
  <si>
    <t>cell shape</t>
  </si>
  <si>
    <t>basis set</t>
  </si>
  <si>
    <t>k-mesh</t>
  </si>
  <si>
    <t xml:space="preserve">method </t>
  </si>
  <si>
    <t>CCO</t>
  </si>
  <si>
    <t>sqrt2xsqrt2 / 2x2</t>
  </si>
  <si>
    <t>GTH-SZV-MOL-SR-OPT</t>
  </si>
  <si>
    <t>6x6x1 / 4x4x1</t>
  </si>
  <si>
    <t>k-CCSD</t>
  </si>
  <si>
    <t>AFM</t>
  </si>
  <si>
    <t>FM</t>
  </si>
  <si>
    <t>Cu per cell</t>
  </si>
  <si>
    <t>E_HF</t>
  </si>
  <si>
    <t>E_corr</t>
  </si>
  <si>
    <t>E_tot (per cell)</t>
  </si>
  <si>
    <t>Hartree to eV</t>
  </si>
  <si>
    <t>J1 [meV]</t>
  </si>
  <si>
    <t>extrap. (72)</t>
  </si>
  <si>
    <t>sqrt2xsqrt2</t>
  </si>
  <si>
    <t>6x6x1</t>
  </si>
  <si>
    <t>DMET</t>
  </si>
  <si>
    <t>method / solver</t>
  </si>
  <si>
    <t>E_AFM</t>
  </si>
  <si>
    <t>m_AFM</t>
  </si>
  <si>
    <t>E_FM</t>
  </si>
  <si>
    <t>m_FM</t>
  </si>
  <si>
    <t>full-cell (1-shot)</t>
  </si>
  <si>
    <t>full-cell (SCF)</t>
  </si>
  <si>
    <t>multi-frag (1-shot)</t>
  </si>
  <si>
    <t>multi-frag (SCF)</t>
  </si>
  <si>
    <t>CCSD(T)</t>
  </si>
  <si>
    <t>DMRG (M = 1000)</t>
  </si>
  <si>
    <t>DMRG (M = 5000)</t>
  </si>
  <si>
    <t>DMRG (extrap.)</t>
  </si>
  <si>
    <t>2x2</t>
  </si>
  <si>
    <t>4x4x1</t>
  </si>
  <si>
    <t>CCSD solver</t>
  </si>
  <si>
    <t>method</t>
  </si>
  <si>
    <t>CuO2 2-</t>
  </si>
  <si>
    <t>CCSD</t>
  </si>
  <si>
    <t>def2-svp</t>
  </si>
  <si>
    <t>6x6x2</t>
  </si>
  <si>
    <t>HF</t>
  </si>
  <si>
    <t>CCSD (T)</t>
  </si>
  <si>
    <t>def2-tzvp</t>
  </si>
  <si>
    <t>basis</t>
  </si>
  <si>
    <t>Hg-1201</t>
  </si>
  <si>
    <t>def2-svp / plane wave</t>
  </si>
  <si>
    <t>4x4x2</t>
  </si>
  <si>
    <t>mean-field</t>
  </si>
  <si>
    <t>energy unit</t>
  </si>
  <si>
    <t>PySCF: a.u.; VASP: eV</t>
  </si>
  <si>
    <t>Methods</t>
  </si>
  <si>
    <t>software</t>
  </si>
  <si>
    <t>E_SDW</t>
  </si>
  <si>
    <t>J1[meV]</t>
  </si>
  <si>
    <t>J2 / J3 [meV]</t>
  </si>
  <si>
    <t>Jc [meV]</t>
  </si>
  <si>
    <t>PBE + U (7.5 eV)</t>
  </si>
  <si>
    <t>PySCF</t>
  </si>
  <si>
    <t>VASP</t>
  </si>
  <si>
    <t>PBE0</t>
  </si>
  <si>
    <t>Hg-1212</t>
  </si>
  <si>
    <t>La2CuO4</t>
  </si>
  <si>
    <t>HTT phase</t>
  </si>
  <si>
    <t>LTO phase</t>
  </si>
</sst>
</file>

<file path=xl/styles.xml><?xml version="1.0" encoding="utf-8"?>
<styleSheet xmlns="http://schemas.openxmlformats.org/spreadsheetml/2006/main">
  <numFmts count="6">
    <numFmt numFmtId="176" formatCode="0.000_ "/>
    <numFmt numFmtId="177" formatCode="0.00_ "/>
    <numFmt numFmtId="44" formatCode="_(&quot;$&quot;* #,##0.00_);_(&quot;$&quot;* \(#,##0.00\);_(&quot;$&quot;* &quot;-&quot;??_);_(@_)"/>
    <numFmt numFmtId="178" formatCode="_ * #,##0.00_ ;_ * \-#,##0.00_ ;_ * &quot;-&quot;??_ ;_ @_ "/>
    <numFmt numFmtId="42" formatCode="_(&quot;$&quot;* #,##0_);_(&quot;$&quot;* \(#,##0\);_(&quot;$&quot;* &quot;-&quot;_);_(@_)"/>
    <numFmt numFmtId="179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9" fillId="19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Font="1">
      <alignment vertical="center"/>
    </xf>
    <xf numFmtId="0" fontId="0" fillId="0" borderId="0" xfId="0" applyFont="1">
      <alignment vertical="center"/>
    </xf>
    <xf numFmtId="177" fontId="1" fillId="0" borderId="0" xfId="0" applyNumberFormat="1" applyFont="1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D16" sqref="D16"/>
    </sheetView>
  </sheetViews>
  <sheetFormatPr defaultColWidth="8.88888888888889" defaultRowHeight="15.75"/>
  <cols>
    <col min="1" max="1" width="12.7777777777778" customWidth="1"/>
    <col min="2" max="2" width="17.3333333333333"/>
    <col min="3" max="3" width="15.2222222222222"/>
    <col min="4" max="5" width="17.3333333333333"/>
    <col min="6" max="6" width="15.2222222222222"/>
    <col min="7" max="7" width="17.3333333333333"/>
    <col min="8" max="8" width="15.6666666666667"/>
    <col min="9" max="9" width="16.7777777777778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/>
      <c r="H1" s="3"/>
      <c r="I1" s="3"/>
    </row>
    <row r="2" spans="1:9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/>
      <c r="G2" s="3"/>
      <c r="H2" s="3"/>
      <c r="I2" s="3"/>
    </row>
    <row r="3" spans="1:9">
      <c r="A3" s="3"/>
      <c r="B3" s="3"/>
      <c r="C3" s="3"/>
      <c r="D3" s="3"/>
      <c r="E3" s="3"/>
      <c r="F3" s="3"/>
      <c r="G3" s="3"/>
      <c r="H3" s="3"/>
      <c r="I3" s="3"/>
    </row>
    <row r="4" spans="1:9">
      <c r="A4" s="3"/>
      <c r="B4" s="3" t="s">
        <v>10</v>
      </c>
      <c r="C4" s="3"/>
      <c r="D4" s="3"/>
      <c r="E4" s="3" t="s">
        <v>11</v>
      </c>
      <c r="F4" s="3"/>
      <c r="G4" s="3"/>
      <c r="H4" s="3"/>
      <c r="I4" s="3"/>
    </row>
    <row r="5" spans="1:9">
      <c r="A5" s="3" t="s">
        <v>12</v>
      </c>
      <c r="B5" s="3" t="s">
        <v>13</v>
      </c>
      <c r="C5" s="3" t="s">
        <v>14</v>
      </c>
      <c r="D5" s="3" t="s">
        <v>15</v>
      </c>
      <c r="E5" s="3" t="s">
        <v>13</v>
      </c>
      <c r="F5" s="3" t="s">
        <v>14</v>
      </c>
      <c r="G5" s="3" t="s">
        <v>15</v>
      </c>
      <c r="H5" s="3" t="s">
        <v>16</v>
      </c>
      <c r="I5" s="3" t="s">
        <v>17</v>
      </c>
    </row>
    <row r="6" spans="1:9">
      <c r="A6" s="3">
        <v>2</v>
      </c>
      <c r="B6" s="4">
        <v>-237.509309501531</v>
      </c>
      <c r="C6" s="2">
        <v>-0.290044556128696</v>
      </c>
      <c r="D6" s="2">
        <f>B6+C6</f>
        <v>-237.79935405766</v>
      </c>
      <c r="E6" s="4">
        <v>-237.500285968709</v>
      </c>
      <c r="F6" s="2">
        <v>-0.258323773714109</v>
      </c>
      <c r="G6" s="2">
        <f>E6+F6</f>
        <v>-237.758609742423</v>
      </c>
      <c r="H6" s="2">
        <v>27.21138602</v>
      </c>
      <c r="I6" s="2">
        <f>(G6-D6)/2*1000*H6</f>
        <v>554.354645011767</v>
      </c>
    </row>
    <row r="7" spans="1:9">
      <c r="A7" s="3">
        <v>4</v>
      </c>
      <c r="B7" s="4">
        <v>-236.509309501531</v>
      </c>
      <c r="C7" s="2">
        <f>-0.513441850545752/2</f>
        <v>-0.256720925272876</v>
      </c>
      <c r="D7" s="2">
        <f t="shared" ref="D7:D13" si="0">B7+C7</f>
        <v>-236.766030426804</v>
      </c>
      <c r="E7" s="4">
        <v>-236.500285968709</v>
      </c>
      <c r="F7" s="2">
        <f>-0.505779394043766/2</f>
        <v>-0.252889697021883</v>
      </c>
      <c r="G7" s="2">
        <f t="shared" ref="G7:G13" si="1">E7+F7</f>
        <v>-236.753175665731</v>
      </c>
      <c r="H7" s="2">
        <v>27.21138602</v>
      </c>
      <c r="I7" s="2">
        <f t="shared" ref="I7:I13" si="2">(G7-D7)/2*1000*H7</f>
        <v>174.897932875956</v>
      </c>
    </row>
    <row r="8" spans="1:9">
      <c r="A8" s="3">
        <v>8</v>
      </c>
      <c r="B8" s="4">
        <v>-235.509309501531</v>
      </c>
      <c r="C8" s="2">
        <v>-0.252495117005321</v>
      </c>
      <c r="D8" s="2">
        <f t="shared" si="0"/>
        <v>-235.761804618536</v>
      </c>
      <c r="E8" s="4">
        <v>-235.500285968709</v>
      </c>
      <c r="F8" s="2">
        <v>-0.246777439833236</v>
      </c>
      <c r="G8" s="2">
        <f t="shared" si="1"/>
        <v>-235.747063408542</v>
      </c>
      <c r="H8" s="2">
        <v>27.21138602</v>
      </c>
      <c r="I8" s="2">
        <f t="shared" si="2"/>
        <v>200.564377775273</v>
      </c>
    </row>
    <row r="9" spans="1:9">
      <c r="A9" s="3">
        <v>16</v>
      </c>
      <c r="B9" s="4">
        <v>-234.509309501531</v>
      </c>
      <c r="C9" s="2">
        <f>-0.510569402328472/2</f>
        <v>-0.255284701164236</v>
      </c>
      <c r="D9" s="2">
        <f t="shared" si="0"/>
        <v>-234.764594202695</v>
      </c>
      <c r="E9" s="4">
        <v>-234.500285968709</v>
      </c>
      <c r="F9" s="2">
        <f>-0.499182094089722/2</f>
        <v>-0.249591047044861</v>
      </c>
      <c r="G9" s="2">
        <f t="shared" si="1"/>
        <v>-234.749877015754</v>
      </c>
      <c r="H9" s="2">
        <v>27.21138602</v>
      </c>
      <c r="I9" s="2">
        <f t="shared" si="2"/>
        <v>200.237527495037</v>
      </c>
    </row>
    <row r="10" spans="1:9">
      <c r="A10" s="3">
        <v>18</v>
      </c>
      <c r="B10" s="4">
        <v>-233.509309501531</v>
      </c>
      <c r="C10" s="2">
        <v>-0.254728964206107</v>
      </c>
      <c r="D10" s="2">
        <f t="shared" si="0"/>
        <v>-233.764038465737</v>
      </c>
      <c r="E10" s="4">
        <v>-233.500285968709</v>
      </c>
      <c r="F10" s="2">
        <v>-0.24943828616016</v>
      </c>
      <c r="G10" s="2">
        <f t="shared" si="1"/>
        <v>-233.749724254869</v>
      </c>
      <c r="H10" s="2">
        <v>27.21138602</v>
      </c>
      <c r="I10" s="2">
        <f t="shared" si="2"/>
        <v>194.754758749364</v>
      </c>
    </row>
    <row r="11" spans="1:9">
      <c r="A11" s="3">
        <v>32</v>
      </c>
      <c r="B11" s="4">
        <v>-232.509309501531</v>
      </c>
      <c r="C11" s="2">
        <v>-0.254586875284576</v>
      </c>
      <c r="D11" s="2">
        <f t="shared" si="0"/>
        <v>-232.763896376816</v>
      </c>
      <c r="E11" s="4">
        <v>-232.500285968709</v>
      </c>
      <c r="F11" s="2">
        <v>-0.249398280128819</v>
      </c>
      <c r="G11" s="2">
        <f t="shared" si="1"/>
        <v>-232.749684248838</v>
      </c>
      <c r="H11" s="2">
        <v>27.21138602</v>
      </c>
      <c r="I11" s="2">
        <f t="shared" si="2"/>
        <v>193.365850284387</v>
      </c>
    </row>
    <row r="12" spans="1:9">
      <c r="A12" s="3">
        <v>36</v>
      </c>
      <c r="B12" s="4">
        <v>-231.509309501531</v>
      </c>
      <c r="C12" s="2">
        <f>-0.509202289399735/2</f>
        <v>-0.254601144699867</v>
      </c>
      <c r="D12" s="2">
        <f t="shared" si="0"/>
        <v>-231.763910646231</v>
      </c>
      <c r="E12" s="4">
        <v>-231.500285968709</v>
      </c>
      <c r="F12" s="2">
        <f>-0.498798495532102/2</f>
        <v>-0.249399247766051</v>
      </c>
      <c r="G12" s="2">
        <f t="shared" si="1"/>
        <v>-231.749685216475</v>
      </c>
      <c r="H12" s="2">
        <v>27.21138602</v>
      </c>
      <c r="I12" s="2">
        <f t="shared" si="2"/>
        <v>193.546830192885</v>
      </c>
    </row>
    <row r="13" spans="1:9">
      <c r="A13" s="3" t="s">
        <v>18</v>
      </c>
      <c r="B13" s="4">
        <v>-230.509309501531</v>
      </c>
      <c r="C13" s="4">
        <v>-0.254681243800061</v>
      </c>
      <c r="D13" s="2">
        <f t="shared" si="0"/>
        <v>-230.763990745331</v>
      </c>
      <c r="E13" s="4">
        <v>-230.500285968709</v>
      </c>
      <c r="F13" s="4">
        <v>-0.249417414100012</v>
      </c>
      <c r="G13" s="2">
        <f t="shared" si="1"/>
        <v>-230.749703382809</v>
      </c>
      <c r="H13" s="2">
        <v>27.21138602</v>
      </c>
      <c r="I13" s="2">
        <f t="shared" si="2"/>
        <v>194.389468397653</v>
      </c>
    </row>
    <row r="14" spans="2:8">
      <c r="B14" s="5"/>
      <c r="C14" s="5"/>
      <c r="D14" s="5"/>
      <c r="E14" s="5"/>
      <c r="F14" s="5"/>
      <c r="G14" s="5"/>
      <c r="H14" s="5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workbookViewId="0">
      <selection activeCell="A28" sqref="A28"/>
    </sheetView>
  </sheetViews>
  <sheetFormatPr defaultColWidth="8.88888888888889" defaultRowHeight="15.75" outlineLevelCol="6"/>
  <cols>
    <col min="1" max="1" width="17.4444444444444" customWidth="1"/>
    <col min="2" max="2" width="12.5555555555556" customWidth="1"/>
    <col min="3" max="4" width="9.22222222222222" customWidth="1"/>
    <col min="5" max="5" width="12.3333333333333"/>
    <col min="6" max="6" width="13.4444444444444"/>
    <col min="7" max="7" width="14.5555555555556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19</v>
      </c>
      <c r="C2" t="s">
        <v>7</v>
      </c>
      <c r="D2" t="s">
        <v>20</v>
      </c>
      <c r="E2" t="s">
        <v>21</v>
      </c>
    </row>
    <row r="4" spans="1:7">
      <c r="A4" t="s">
        <v>22</v>
      </c>
      <c r="B4" t="s">
        <v>23</v>
      </c>
      <c r="C4" t="s">
        <v>24</v>
      </c>
      <c r="D4" t="s">
        <v>25</v>
      </c>
      <c r="E4" t="s">
        <v>26</v>
      </c>
      <c r="F4" s="3" t="s">
        <v>16</v>
      </c>
      <c r="G4" t="s">
        <v>17</v>
      </c>
    </row>
    <row r="5" spans="1:7">
      <c r="A5" t="s">
        <v>27</v>
      </c>
      <c r="B5" s="1">
        <v>-237.769410844399</v>
      </c>
      <c r="C5" s="1">
        <v>0.632493218091739</v>
      </c>
      <c r="D5" s="1">
        <v>-237.755808323763</v>
      </c>
      <c r="E5" s="1">
        <v>0.766429343462954</v>
      </c>
      <c r="F5" s="2">
        <v>27.21138602</v>
      </c>
      <c r="G5" s="1">
        <f t="shared" ref="G5:G12" si="0">(D5-B5)/2*F5*1000</f>
        <v>185.071719935591</v>
      </c>
    </row>
    <row r="6" spans="1:7">
      <c r="A6" t="s">
        <v>28</v>
      </c>
      <c r="B6" s="1">
        <v>-237.762042062278</v>
      </c>
      <c r="C6" s="1">
        <v>0.622785805838521</v>
      </c>
      <c r="D6" s="1">
        <v>-237.747594631281</v>
      </c>
      <c r="E6" s="1">
        <v>0.765226268028522</v>
      </c>
      <c r="F6" s="2">
        <v>27.21138602</v>
      </c>
      <c r="G6" s="1">
        <f t="shared" si="0"/>
        <v>196.567310928273</v>
      </c>
    </row>
    <row r="7" spans="1:7">
      <c r="A7" t="s">
        <v>29</v>
      </c>
      <c r="B7" s="1">
        <v>-237.766362744429</v>
      </c>
      <c r="C7" s="1">
        <v>0.62453</v>
      </c>
      <c r="D7" s="1">
        <v>-237.753254757977</v>
      </c>
      <c r="E7" s="1">
        <v>0.7596</v>
      </c>
      <c r="F7" s="2">
        <v>27.21138602</v>
      </c>
      <c r="G7" s="1">
        <f t="shared" si="0"/>
        <v>178.343239644944</v>
      </c>
    </row>
    <row r="8" spans="1:7">
      <c r="A8" t="s">
        <v>30</v>
      </c>
      <c r="B8" s="1">
        <v>-237.7622302416</v>
      </c>
      <c r="C8" s="1">
        <v>0.61458</v>
      </c>
      <c r="D8" s="1">
        <v>-237.748171796362</v>
      </c>
      <c r="E8" s="1">
        <v>0.75686</v>
      </c>
      <c r="F8" s="2">
        <v>27.21138602</v>
      </c>
      <c r="G8" s="1">
        <f t="shared" si="0"/>
        <v>191.27489010641</v>
      </c>
    </row>
    <row r="9" spans="1:7">
      <c r="A9" t="s">
        <v>31</v>
      </c>
      <c r="B9" s="1">
        <v>-237.77922672815</v>
      </c>
      <c r="C9" s="1">
        <v>0.60968</v>
      </c>
      <c r="D9" s="1">
        <v>-237.764923501757</v>
      </c>
      <c r="E9" s="1">
        <v>0.75361</v>
      </c>
      <c r="F9" s="2">
        <v>27.21138602</v>
      </c>
      <c r="G9" s="1">
        <f t="shared" si="0"/>
        <v>194.605307355643</v>
      </c>
    </row>
    <row r="10" spans="1:7">
      <c r="A10" t="s">
        <v>32</v>
      </c>
      <c r="B10" s="1">
        <v>-237.77134249</v>
      </c>
      <c r="C10" s="1">
        <v>0.61304</v>
      </c>
      <c r="D10" s="1">
        <v>-237.75438127</v>
      </c>
      <c r="E10" s="1">
        <v>0.7558</v>
      </c>
      <c r="F10" s="2">
        <v>27.21138602</v>
      </c>
      <c r="G10" s="1">
        <f t="shared" si="0"/>
        <v>230.769152394864</v>
      </c>
    </row>
    <row r="11" spans="1:7">
      <c r="A11" t="s">
        <v>33</v>
      </c>
      <c r="B11" s="1">
        <v>-237.77884511</v>
      </c>
      <c r="C11" s="1">
        <v>0.60374</v>
      </c>
      <c r="D11" s="1">
        <v>-237.7632915</v>
      </c>
      <c r="E11" s="1">
        <v>0.75037</v>
      </c>
      <c r="F11" s="2">
        <v>27.21138602</v>
      </c>
      <c r="G11" s="1">
        <f t="shared" si="0"/>
        <v>211.617642857042</v>
      </c>
    </row>
    <row r="12" spans="1:7">
      <c r="A12" t="s">
        <v>34</v>
      </c>
      <c r="B12" s="1">
        <v>-237.781980280914</v>
      </c>
      <c r="C12" s="1"/>
      <c r="D12" s="1">
        <v>-237.767678110718</v>
      </c>
      <c r="F12" s="2">
        <v>27.21138602</v>
      </c>
      <c r="G12" s="1">
        <f t="shared" si="0"/>
        <v>194.590937063599</v>
      </c>
    </row>
    <row r="15" spans="1:5">
      <c r="A15" t="s">
        <v>0</v>
      </c>
      <c r="B15" t="s">
        <v>1</v>
      </c>
      <c r="C15" t="s">
        <v>2</v>
      </c>
      <c r="D15" t="s">
        <v>3</v>
      </c>
      <c r="E15" t="s">
        <v>4</v>
      </c>
    </row>
    <row r="16" spans="1:5">
      <c r="A16" t="s">
        <v>5</v>
      </c>
      <c r="B16" t="s">
        <v>35</v>
      </c>
      <c r="C16" t="s">
        <v>7</v>
      </c>
      <c r="D16" t="s">
        <v>36</v>
      </c>
      <c r="E16" t="s">
        <v>21</v>
      </c>
    </row>
    <row r="18" spans="1:1">
      <c r="A18" t="s">
        <v>37</v>
      </c>
    </row>
    <row r="19" spans="1:7">
      <c r="A19" t="s">
        <v>38</v>
      </c>
      <c r="B19" t="s">
        <v>23</v>
      </c>
      <c r="C19" t="s">
        <v>24</v>
      </c>
      <c r="D19" t="s">
        <v>25</v>
      </c>
      <c r="E19" t="s">
        <v>26</v>
      </c>
      <c r="F19" s="3" t="s">
        <v>16</v>
      </c>
      <c r="G19" t="s">
        <v>17</v>
      </c>
    </row>
    <row r="20" spans="1:7">
      <c r="A20" t="s">
        <v>27</v>
      </c>
      <c r="B20" s="1">
        <v>-474.24563677072</v>
      </c>
      <c r="C20" s="1">
        <v>0.630443160911902</v>
      </c>
      <c r="D20" s="1">
        <v>-474.218579823717</v>
      </c>
      <c r="E20" s="1">
        <v>0.776734251361641</v>
      </c>
      <c r="F20" s="2">
        <v>27.21138602</v>
      </c>
      <c r="G20" s="1">
        <f>(D20-B20)/4*F20*1000</f>
        <v>184.064257355453</v>
      </c>
    </row>
    <row r="21" spans="1:7">
      <c r="A21" t="s">
        <v>28</v>
      </c>
      <c r="B21" s="1">
        <v>-474.238488289424</v>
      </c>
      <c r="C21" s="1">
        <v>0.629915671858044</v>
      </c>
      <c r="D21" s="1">
        <v>-474.208855863217</v>
      </c>
      <c r="E21" s="1">
        <v>0.778042448978441</v>
      </c>
      <c r="F21" s="2">
        <v>27.21138602</v>
      </c>
      <c r="G21" s="1">
        <f>(D21-B21)/4*F21*1000</f>
        <v>201.584847056971</v>
      </c>
    </row>
    <row r="22" spans="1:7">
      <c r="A22" t="s">
        <v>29</v>
      </c>
      <c r="B22" s="1">
        <v>-474.238071432153</v>
      </c>
      <c r="C22" s="1">
        <v>0.625406432051608</v>
      </c>
      <c r="D22" s="1">
        <v>-474.211199222023</v>
      </c>
      <c r="E22" s="1">
        <v>0.770269463343778</v>
      </c>
      <c r="F22" s="2">
        <v>27.21138602</v>
      </c>
      <c r="G22" s="1">
        <f>(D22-B22)/4*F22*1000</f>
        <v>182.807520764264</v>
      </c>
    </row>
    <row r="23" spans="1:7">
      <c r="A23" t="s">
        <v>30</v>
      </c>
      <c r="B23" s="1">
        <v>-474.237552637871</v>
      </c>
      <c r="C23" s="1">
        <v>0.625295329529292</v>
      </c>
      <c r="D23" s="1">
        <v>-474.206529994938</v>
      </c>
      <c r="E23" s="1">
        <v>0.77166421745749</v>
      </c>
      <c r="F23" s="2">
        <v>27.21138602</v>
      </c>
      <c r="G23" s="1">
        <f>(D23-B23)/4*F23*1000</f>
        <v>211.042278052304</v>
      </c>
    </row>
    <row r="24" spans="2:7">
      <c r="B24" s="1"/>
      <c r="C24" s="1"/>
      <c r="D24" s="1"/>
      <c r="F24" s="2"/>
      <c r="G24" s="1"/>
    </row>
    <row r="25" spans="2:7">
      <c r="B25" s="1"/>
      <c r="C25" s="1"/>
      <c r="D25" s="1"/>
      <c r="F25" s="2"/>
      <c r="G25" s="1"/>
    </row>
    <row r="26" spans="1:5">
      <c r="A26" t="s">
        <v>0</v>
      </c>
      <c r="B26" t="s">
        <v>1</v>
      </c>
      <c r="C26" t="s">
        <v>2</v>
      </c>
      <c r="D26" t="s">
        <v>3</v>
      </c>
      <c r="E26" t="s">
        <v>4</v>
      </c>
    </row>
    <row r="27" spans="1:5">
      <c r="A27" t="s">
        <v>39</v>
      </c>
      <c r="B27" t="s">
        <v>19</v>
      </c>
      <c r="C27" t="s">
        <v>7</v>
      </c>
      <c r="D27" t="s">
        <v>20</v>
      </c>
      <c r="E27" t="s">
        <v>21</v>
      </c>
    </row>
    <row r="29" spans="1:7">
      <c r="A29" t="s">
        <v>22</v>
      </c>
      <c r="B29" t="s">
        <v>23</v>
      </c>
      <c r="C29" t="s">
        <v>24</v>
      </c>
      <c r="D29" t="s">
        <v>25</v>
      </c>
      <c r="E29" t="s">
        <v>26</v>
      </c>
      <c r="F29" s="3" t="s">
        <v>16</v>
      </c>
      <c r="G29" t="s">
        <v>17</v>
      </c>
    </row>
    <row r="30" spans="1:7">
      <c r="A30" t="s">
        <v>40</v>
      </c>
      <c r="B30" s="1">
        <v>-161.55114917527</v>
      </c>
      <c r="C30" s="1">
        <v>0.50427</v>
      </c>
      <c r="D30" s="1">
        <v>-161.529559086843</v>
      </c>
      <c r="E30" s="1">
        <v>0.69393</v>
      </c>
      <c r="F30" s="2">
        <v>27.21138602</v>
      </c>
      <c r="G30" s="1">
        <f>(D30-B30)/2*F30*1000</f>
        <v>293.748115196766</v>
      </c>
    </row>
    <row r="31" spans="1:7">
      <c r="A31" t="s">
        <v>31</v>
      </c>
      <c r="B31" s="1">
        <v>-161.567041285587</v>
      </c>
      <c r="C31" s="1">
        <v>0.49912</v>
      </c>
      <c r="D31" s="1">
        <v>-161.545216212894</v>
      </c>
      <c r="E31">
        <v>0.68955</v>
      </c>
      <c r="F31" s="2">
        <v>27.21138602</v>
      </c>
      <c r="G31" s="1">
        <f>(D31-B31)/2*F31*1000</f>
        <v>296.945238982155</v>
      </c>
    </row>
    <row r="32" spans="1:7">
      <c r="A32" t="s">
        <v>32</v>
      </c>
      <c r="B32" s="1">
        <v>-161.561823798748</v>
      </c>
      <c r="C32" s="1">
        <v>0.50281</v>
      </c>
      <c r="D32" s="1">
        <v>-161.532798665847</v>
      </c>
      <c r="E32">
        <v>0.69733</v>
      </c>
      <c r="F32" s="2">
        <v>27.21138602</v>
      </c>
      <c r="G32" s="1">
        <f>(D32-B32)/2*F32*1000</f>
        <v>394.907047825618</v>
      </c>
    </row>
    <row r="33" spans="1:7">
      <c r="A33" t="s">
        <v>33</v>
      </c>
      <c r="B33" s="1">
        <v>-161.568680464049</v>
      </c>
      <c r="C33" s="1">
        <v>0.49244</v>
      </c>
      <c r="D33" s="1">
        <v>-161.54306325748</v>
      </c>
      <c r="E33">
        <v>0.68746</v>
      </c>
      <c r="F33" s="2">
        <v>27.21138602</v>
      </c>
      <c r="G33" s="1">
        <f>(D33-B33)/2*F33*1000</f>
        <v>348.539848351891</v>
      </c>
    </row>
    <row r="34" spans="1:7">
      <c r="A34" t="s">
        <v>34</v>
      </c>
      <c r="B34" s="1">
        <v>-161.571191709917</v>
      </c>
      <c r="C34" s="1"/>
      <c r="D34" s="1">
        <v>-161.54807011713</v>
      </c>
      <c r="F34" s="2">
        <v>27.21138602</v>
      </c>
      <c r="G34" s="1">
        <f>(D34-B34)/2*F34*1000</f>
        <v>314.585293362051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A16" sqref="A16"/>
    </sheetView>
  </sheetViews>
  <sheetFormatPr defaultColWidth="8.88888888888889" defaultRowHeight="15.75" outlineLevelCol="6"/>
  <cols>
    <col min="2" max="2" width="13.5555555555556"/>
    <col min="4" max="4" width="13.5555555555556"/>
    <col min="7" max="7" width="11.2222222222222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19</v>
      </c>
      <c r="C2" t="s">
        <v>41</v>
      </c>
      <c r="D2" t="s">
        <v>42</v>
      </c>
      <c r="E2" t="s">
        <v>21</v>
      </c>
    </row>
    <row r="4" spans="1:7">
      <c r="A4" t="s">
        <v>22</v>
      </c>
      <c r="B4" t="s">
        <v>23</v>
      </c>
      <c r="C4" t="s">
        <v>24</v>
      </c>
      <c r="D4" t="s">
        <v>25</v>
      </c>
      <c r="E4" t="s">
        <v>26</v>
      </c>
      <c r="F4" s="3" t="s">
        <v>16</v>
      </c>
      <c r="G4" t="s">
        <v>17</v>
      </c>
    </row>
    <row r="5" spans="1:7">
      <c r="A5" t="s">
        <v>43</v>
      </c>
      <c r="B5" s="1">
        <v>-4955.17394852405</v>
      </c>
      <c r="C5" s="1">
        <v>0.80954</v>
      </c>
      <c r="D5" s="1">
        <v>-4955.17115692079</v>
      </c>
      <c r="E5" s="1">
        <v>0.86531</v>
      </c>
      <c r="F5" s="2">
        <v>27.21138602</v>
      </c>
      <c r="G5" s="1">
        <f>(D5-B5)/2*1000*F5</f>
        <v>37.9816969549966</v>
      </c>
    </row>
    <row r="6" spans="1:7">
      <c r="A6" t="s">
        <v>40</v>
      </c>
      <c r="B6" s="1">
        <v>-4956.10747906273</v>
      </c>
      <c r="C6" s="1">
        <v>0.6763</v>
      </c>
      <c r="D6" s="1">
        <v>-4956.09852811364</v>
      </c>
      <c r="E6" s="1">
        <v>0.76561</v>
      </c>
      <c r="F6" s="2">
        <v>27.21138602</v>
      </c>
      <c r="G6" s="1">
        <f>(D6-B6)/2*1000*F6</f>
        <v>121.783865465615</v>
      </c>
    </row>
    <row r="7" spans="1:7">
      <c r="A7" t="s">
        <v>44</v>
      </c>
      <c r="B7" s="1">
        <v>-4956.13476066978</v>
      </c>
      <c r="C7" s="1">
        <v>0.66888</v>
      </c>
      <c r="D7" s="1">
        <v>-4956.12509113743</v>
      </c>
      <c r="E7" s="1">
        <v>0.76042</v>
      </c>
      <c r="F7" s="2">
        <v>27.21138602</v>
      </c>
      <c r="G7" s="1">
        <f>(D7-B7)/2*1000*F7</f>
        <v>131.560688704597</v>
      </c>
    </row>
    <row r="8" spans="6:6">
      <c r="F8" s="2"/>
    </row>
    <row r="9" spans="1:5">
      <c r="A9" t="s">
        <v>0</v>
      </c>
      <c r="B9" t="s">
        <v>1</v>
      </c>
      <c r="C9" t="s">
        <v>2</v>
      </c>
      <c r="D9" t="s">
        <v>3</v>
      </c>
      <c r="E9" t="s">
        <v>4</v>
      </c>
    </row>
    <row r="10" spans="1:5">
      <c r="A10" t="s">
        <v>5</v>
      </c>
      <c r="B10" t="s">
        <v>19</v>
      </c>
      <c r="C10" t="s">
        <v>45</v>
      </c>
      <c r="D10" t="s">
        <v>42</v>
      </c>
      <c r="E10" t="s">
        <v>21</v>
      </c>
    </row>
    <row r="12" spans="1:7">
      <c r="A12" t="s">
        <v>22</v>
      </c>
      <c r="B12" t="s">
        <v>23</v>
      </c>
      <c r="C12" t="s">
        <v>24</v>
      </c>
      <c r="D12" t="s">
        <v>25</v>
      </c>
      <c r="E12" t="s">
        <v>26</v>
      </c>
      <c r="F12" s="3" t="s">
        <v>16</v>
      </c>
      <c r="G12" t="s">
        <v>17</v>
      </c>
    </row>
    <row r="13" spans="1:7">
      <c r="A13" t="s">
        <v>43</v>
      </c>
      <c r="B13" s="1">
        <v>-4938.37957765091</v>
      </c>
      <c r="C13" s="1">
        <v>0.80671</v>
      </c>
      <c r="D13" s="1">
        <v>-4938.37682153965</v>
      </c>
      <c r="E13" s="1">
        <v>0.86171</v>
      </c>
      <c r="F13" s="2">
        <v>27.21138602</v>
      </c>
      <c r="G13" s="1">
        <f>(D13-B13)/2*1000*F13</f>
        <v>37.4988036948871</v>
      </c>
    </row>
    <row r="14" spans="1:7">
      <c r="A14" t="s">
        <v>40</v>
      </c>
      <c r="B14" s="1">
        <v>-4939.51642054684</v>
      </c>
      <c r="C14" s="1">
        <v>0.68283</v>
      </c>
      <c r="D14" s="1">
        <v>-4939.5077858946</v>
      </c>
      <c r="E14" s="1">
        <v>0.76774</v>
      </c>
      <c r="F14" s="2">
        <v>27.21138602</v>
      </c>
      <c r="G14" s="1">
        <f>(D14-B14)/2*1000*F14</f>
        <v>117.480427629483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"/>
  <sheetViews>
    <sheetView tabSelected="1" topLeftCell="A34" workbookViewId="0">
      <selection activeCell="E52" sqref="E52"/>
    </sheetView>
  </sheetViews>
  <sheetFormatPr defaultColWidth="8.88888888888889" defaultRowHeight="15.75" outlineLevelCol="7"/>
  <cols>
    <col min="3" max="5" width="13.5555555555556"/>
    <col min="6" max="6" width="10.1111111111111"/>
    <col min="7" max="7" width="9.11111111111111"/>
    <col min="8" max="8" width="10.1111111111111"/>
  </cols>
  <sheetData>
    <row r="1" spans="1:5">
      <c r="A1" t="s">
        <v>0</v>
      </c>
      <c r="B1" t="s">
        <v>1</v>
      </c>
      <c r="C1" t="s">
        <v>46</v>
      </c>
      <c r="D1" t="s">
        <v>3</v>
      </c>
      <c r="E1" t="s">
        <v>4</v>
      </c>
    </row>
    <row r="2" spans="1:5">
      <c r="A2" t="s">
        <v>47</v>
      </c>
      <c r="B2" t="s">
        <v>35</v>
      </c>
      <c r="C2" t="s">
        <v>48</v>
      </c>
      <c r="D2" t="s">
        <v>49</v>
      </c>
      <c r="E2" t="s">
        <v>50</v>
      </c>
    </row>
    <row r="3" spans="1:2">
      <c r="A3" t="s">
        <v>51</v>
      </c>
      <c r="B3" t="s">
        <v>52</v>
      </c>
    </row>
    <row r="5" spans="1:8">
      <c r="A5" t="s">
        <v>53</v>
      </c>
      <c r="B5" t="s">
        <v>54</v>
      </c>
      <c r="C5" t="s">
        <v>23</v>
      </c>
      <c r="D5" t="s">
        <v>25</v>
      </c>
      <c r="E5" t="s">
        <v>55</v>
      </c>
      <c r="F5" t="s">
        <v>56</v>
      </c>
      <c r="G5" t="s">
        <v>57</v>
      </c>
      <c r="H5" t="s">
        <v>58</v>
      </c>
    </row>
    <row r="6" spans="1:8">
      <c r="A6" t="s">
        <v>59</v>
      </c>
      <c r="B6" t="s">
        <v>60</v>
      </c>
      <c r="C6" s="1">
        <v>-8625.33280520385</v>
      </c>
      <c r="D6" s="1">
        <v>-8625.31079634487</v>
      </c>
      <c r="E6" s="1">
        <v>-8625.32323161341</v>
      </c>
      <c r="F6" s="1">
        <v>149.722889</v>
      </c>
      <c r="G6" s="1">
        <v>9.733778</v>
      </c>
      <c r="H6" s="1">
        <v>194.675568</v>
      </c>
    </row>
    <row r="7" spans="2:8">
      <c r="B7" t="s">
        <v>61</v>
      </c>
      <c r="C7" s="1">
        <v>-152.56083343</v>
      </c>
      <c r="D7" s="1">
        <v>-151.860142</v>
      </c>
      <c r="E7" s="1">
        <v>-152.24228795</v>
      </c>
      <c r="F7" s="1">
        <v>175.172857</v>
      </c>
      <c r="G7" s="1">
        <v>7.950059</v>
      </c>
      <c r="H7" s="1">
        <v>159.001175</v>
      </c>
    </row>
    <row r="8" spans="1:8">
      <c r="A8" t="s">
        <v>62</v>
      </c>
      <c r="B8" t="s">
        <v>60</v>
      </c>
      <c r="C8" s="1">
        <v>-8615.16617064377</v>
      </c>
      <c r="D8" s="1">
        <v>-8615.13694868712</v>
      </c>
      <c r="E8" s="1">
        <v>-8615.15321636863</v>
      </c>
      <c r="F8" s="1">
        <v>198.792486</v>
      </c>
      <c r="G8" s="1">
        <v>11.270297</v>
      </c>
      <c r="H8" s="1">
        <v>225.405949</v>
      </c>
    </row>
    <row r="9" spans="2:8">
      <c r="B9" t="s">
        <v>61</v>
      </c>
      <c r="C9" s="1">
        <v>-204.34158638</v>
      </c>
      <c r="D9" s="1">
        <v>-203.51765413</v>
      </c>
      <c r="E9" s="1">
        <v>-203.98526175</v>
      </c>
      <c r="F9" s="1">
        <v>205.983062</v>
      </c>
      <c r="G9" s="1">
        <v>13.910374</v>
      </c>
      <c r="H9" s="1">
        <v>278.207475</v>
      </c>
    </row>
    <row r="10" spans="1:8">
      <c r="A10" t="s">
        <v>43</v>
      </c>
      <c r="B10" t="s">
        <v>60</v>
      </c>
      <c r="C10" s="1">
        <v>-8567.46266327026</v>
      </c>
      <c r="D10" s="1">
        <v>-8567.45770806703</v>
      </c>
      <c r="E10" s="1">
        <v>-8567.46033433578</v>
      </c>
      <c r="F10" s="1">
        <v>33.709487</v>
      </c>
      <c r="G10" s="1">
        <v>1.01136</v>
      </c>
      <c r="H10" s="1">
        <v>20.227194</v>
      </c>
    </row>
    <row r="11" spans="2:8">
      <c r="B11" t="s">
        <v>61</v>
      </c>
      <c r="C11" s="1">
        <v>-319.91394642</v>
      </c>
      <c r="D11" s="1">
        <v>-319.77725095</v>
      </c>
      <c r="E11" s="1"/>
      <c r="F11" s="1">
        <v>34.173868</v>
      </c>
      <c r="G11" s="1"/>
      <c r="H11" s="1"/>
    </row>
    <row r="14" spans="1:5">
      <c r="A14" t="s">
        <v>0</v>
      </c>
      <c r="B14" t="s">
        <v>1</v>
      </c>
      <c r="C14" t="s">
        <v>46</v>
      </c>
      <c r="D14" t="s">
        <v>3</v>
      </c>
      <c r="E14" t="s">
        <v>4</v>
      </c>
    </row>
    <row r="15" spans="1:5">
      <c r="A15" t="s">
        <v>63</v>
      </c>
      <c r="B15" t="s">
        <v>35</v>
      </c>
      <c r="C15" t="s">
        <v>48</v>
      </c>
      <c r="D15" t="s">
        <v>36</v>
      </c>
      <c r="E15" t="s">
        <v>50</v>
      </c>
    </row>
    <row r="16" spans="1:2">
      <c r="A16" t="s">
        <v>51</v>
      </c>
      <c r="B16" t="s">
        <v>52</v>
      </c>
    </row>
    <row r="18" spans="1:8">
      <c r="A18" t="s">
        <v>53</v>
      </c>
      <c r="B18" t="s">
        <v>54</v>
      </c>
      <c r="C18" t="s">
        <v>23</v>
      </c>
      <c r="D18" t="s">
        <v>25</v>
      </c>
      <c r="E18" t="s">
        <v>55</v>
      </c>
      <c r="F18" t="s">
        <v>56</v>
      </c>
      <c r="G18" t="s">
        <v>57</v>
      </c>
      <c r="H18" t="s">
        <v>58</v>
      </c>
    </row>
    <row r="19" spans="1:8">
      <c r="A19" t="s">
        <v>59</v>
      </c>
      <c r="B19" t="s">
        <v>60</v>
      </c>
      <c r="C19" s="1">
        <v>-18600.1480392398</v>
      </c>
      <c r="D19" s="1">
        <v>-18600.101128185</v>
      </c>
      <c r="E19" s="1">
        <v>-18600.1278315801</v>
      </c>
      <c r="F19" s="1">
        <v>159.564352</v>
      </c>
      <c r="G19" s="1">
        <v>11.047373</v>
      </c>
      <c r="H19" s="1">
        <v>220.947454</v>
      </c>
    </row>
    <row r="20" spans="2:8">
      <c r="B20" t="s">
        <v>61</v>
      </c>
      <c r="C20" s="1">
        <v>-234.7946896</v>
      </c>
      <c r="D20" s="1">
        <v>-233.34261188</v>
      </c>
      <c r="E20" s="1">
        <v>-234.128445</v>
      </c>
      <c r="F20" s="1">
        <v>181.509715</v>
      </c>
      <c r="G20" s="1">
        <v>7.474283</v>
      </c>
      <c r="H20" s="1">
        <v>149.48565</v>
      </c>
    </row>
    <row r="21" spans="1:8">
      <c r="A21" t="s">
        <v>62</v>
      </c>
      <c r="B21" t="s">
        <v>60</v>
      </c>
      <c r="C21" s="1">
        <v>-18574.9358944804</v>
      </c>
      <c r="D21" s="1">
        <v>-18574.8741063035</v>
      </c>
      <c r="E21" s="1">
        <v>-18574.9086776703</v>
      </c>
      <c r="F21" s="1">
        <v>210.167742</v>
      </c>
      <c r="G21" s="1">
        <v>12.50798</v>
      </c>
      <c r="H21" s="1">
        <v>250.1596</v>
      </c>
    </row>
    <row r="22" spans="2:8">
      <c r="B22" t="s">
        <v>61</v>
      </c>
      <c r="C22" s="1">
        <v>-317.46616442</v>
      </c>
      <c r="D22" s="1">
        <v>-315.75364116</v>
      </c>
      <c r="E22" s="1">
        <v>-316.72652138</v>
      </c>
      <c r="F22" s="1">
        <v>214.065407</v>
      </c>
      <c r="G22" s="1">
        <v>14.577324</v>
      </c>
      <c r="H22" s="1">
        <v>291.546475</v>
      </c>
    </row>
    <row r="23" spans="1:8">
      <c r="A23" t="s">
        <v>43</v>
      </c>
      <c r="B23" t="s">
        <v>60</v>
      </c>
      <c r="C23" s="1">
        <v>-18469.8652238311</v>
      </c>
      <c r="D23" s="1">
        <v>-18469.8545586944</v>
      </c>
      <c r="E23" s="1">
        <v>-18469.8602348747</v>
      </c>
      <c r="F23" s="1">
        <v>36.276644</v>
      </c>
      <c r="G23" s="1">
        <v>1.16877</v>
      </c>
      <c r="H23" s="1">
        <v>23.375392</v>
      </c>
    </row>
    <row r="24" spans="2:8">
      <c r="B24" t="s">
        <v>61</v>
      </c>
      <c r="C24" s="1">
        <v>-497.16537077</v>
      </c>
      <c r="D24" s="1">
        <v>-496.87690885</v>
      </c>
      <c r="E24" s="1"/>
      <c r="F24" s="1">
        <v>36.05774</v>
      </c>
      <c r="G24" s="1"/>
      <c r="H24" s="1"/>
    </row>
    <row r="27" spans="1:5">
      <c r="A27" t="s">
        <v>0</v>
      </c>
      <c r="B27" t="s">
        <v>1</v>
      </c>
      <c r="C27" t="s">
        <v>46</v>
      </c>
      <c r="D27" t="s">
        <v>3</v>
      </c>
      <c r="E27" t="s">
        <v>4</v>
      </c>
    </row>
    <row r="28" spans="1:5">
      <c r="A28" t="s">
        <v>5</v>
      </c>
      <c r="B28" t="s">
        <v>35</v>
      </c>
      <c r="C28" t="s">
        <v>48</v>
      </c>
      <c r="D28" t="s">
        <v>49</v>
      </c>
      <c r="E28" t="s">
        <v>50</v>
      </c>
    </row>
    <row r="29" spans="1:2">
      <c r="A29" t="s">
        <v>51</v>
      </c>
      <c r="B29" t="s">
        <v>52</v>
      </c>
    </row>
    <row r="31" spans="1:8">
      <c r="A31" t="s">
        <v>53</v>
      </c>
      <c r="B31" t="s">
        <v>54</v>
      </c>
      <c r="C31" t="s">
        <v>23</v>
      </c>
      <c r="D31" t="s">
        <v>25</v>
      </c>
      <c r="E31" t="s">
        <v>55</v>
      </c>
      <c r="F31" t="s">
        <v>56</v>
      </c>
      <c r="G31" t="s">
        <v>57</v>
      </c>
      <c r="H31" t="s">
        <v>58</v>
      </c>
    </row>
    <row r="32" spans="1:8">
      <c r="A32" t="s">
        <v>59</v>
      </c>
      <c r="B32" t="s">
        <v>60</v>
      </c>
      <c r="C32" s="1">
        <v>-9973.8662471041</v>
      </c>
      <c r="D32" s="1">
        <v>-9973.84141205195</v>
      </c>
      <c r="E32" s="1">
        <v>-9973.85588039552</v>
      </c>
      <c r="F32" s="1">
        <v>168.949048</v>
      </c>
      <c r="G32" s="1">
        <v>13.951397</v>
      </c>
      <c r="H32" s="1">
        <v>279.027933</v>
      </c>
    </row>
    <row r="33" spans="2:8">
      <c r="B33" t="s">
        <v>61</v>
      </c>
      <c r="C33" s="1">
        <v>-81.45462093</v>
      </c>
      <c r="D33" s="1">
        <v>-80.65628836</v>
      </c>
      <c r="E33" s="1">
        <v>-81.11139036</v>
      </c>
      <c r="F33" s="1">
        <v>199.583142</v>
      </c>
      <c r="G33" s="1">
        <v>13.983929</v>
      </c>
      <c r="H33" s="1">
        <v>279.678575</v>
      </c>
    </row>
    <row r="34" spans="1:8">
      <c r="A34" t="s">
        <v>62</v>
      </c>
      <c r="B34" t="s">
        <v>60</v>
      </c>
      <c r="C34" s="1">
        <v>-9960.71800225237</v>
      </c>
      <c r="D34" s="1">
        <v>-9960.68655786998</v>
      </c>
      <c r="E34" s="1">
        <v>-9960.7042440245</v>
      </c>
      <c r="F34" s="1">
        <v>213.911307</v>
      </c>
      <c r="G34" s="1">
        <v>13.360541</v>
      </c>
      <c r="H34" s="1">
        <v>267.21082</v>
      </c>
    </row>
    <row r="35" spans="2:8">
      <c r="B35" t="s">
        <v>61</v>
      </c>
      <c r="C35" s="1">
        <v>-81.45462093</v>
      </c>
      <c r="D35" s="1">
        <v>-80.65628836</v>
      </c>
      <c r="E35" s="1">
        <v>-81.11139036</v>
      </c>
      <c r="F35" s="1">
        <v>217.16181</v>
      </c>
      <c r="G35" s="1">
        <v>15.951803</v>
      </c>
      <c r="H35" s="1">
        <v>319.03605</v>
      </c>
    </row>
    <row r="36" spans="1:8">
      <c r="A36" t="s">
        <v>43</v>
      </c>
      <c r="B36" t="s">
        <v>60</v>
      </c>
      <c r="C36" s="1">
        <v>-9909.07523602619</v>
      </c>
      <c r="D36" s="1">
        <v>-9909.06965072303</v>
      </c>
      <c r="E36" s="1">
        <v>-9909.07264211676</v>
      </c>
      <c r="F36" s="1">
        <v>37.99596</v>
      </c>
      <c r="G36" s="1">
        <v>1.352012</v>
      </c>
      <c r="H36" s="1">
        <v>27.040248</v>
      </c>
    </row>
    <row r="37" spans="2:8">
      <c r="B37" t="s">
        <v>61</v>
      </c>
      <c r="C37" s="1">
        <v>-176.42641927</v>
      </c>
      <c r="D37" s="1">
        <v>-176.27817811</v>
      </c>
      <c r="E37" s="1">
        <v>-176.35894152</v>
      </c>
      <c r="F37" s="1">
        <v>37.06029</v>
      </c>
      <c r="G37" s="1">
        <v>1.660708</v>
      </c>
      <c r="H37" s="1">
        <v>33.21415</v>
      </c>
    </row>
    <row r="40" spans="1:5">
      <c r="A40" t="s">
        <v>0</v>
      </c>
      <c r="B40" t="s">
        <v>1</v>
      </c>
      <c r="C40" t="s">
        <v>46</v>
      </c>
      <c r="D40" t="s">
        <v>3</v>
      </c>
      <c r="E40" t="s">
        <v>4</v>
      </c>
    </row>
    <row r="41" spans="1:5">
      <c r="A41" t="s">
        <v>39</v>
      </c>
      <c r="B41" t="s">
        <v>35</v>
      </c>
      <c r="C41" t="s">
        <v>48</v>
      </c>
      <c r="D41" t="s">
        <v>49</v>
      </c>
      <c r="E41" t="s">
        <v>50</v>
      </c>
    </row>
    <row r="42" spans="1:2">
      <c r="A42" t="s">
        <v>51</v>
      </c>
      <c r="B42" t="s">
        <v>52</v>
      </c>
    </row>
    <row r="44" spans="1:8">
      <c r="A44" t="s">
        <v>53</v>
      </c>
      <c r="B44" t="s">
        <v>54</v>
      </c>
      <c r="C44" t="s">
        <v>23</v>
      </c>
      <c r="D44" t="s">
        <v>25</v>
      </c>
      <c r="E44" t="s">
        <v>55</v>
      </c>
      <c r="F44" t="s">
        <v>56</v>
      </c>
      <c r="G44" t="s">
        <v>57</v>
      </c>
      <c r="H44" t="s">
        <v>58</v>
      </c>
    </row>
    <row r="45" spans="1:8">
      <c r="A45" t="s">
        <v>59</v>
      </c>
      <c r="B45" t="s">
        <v>60</v>
      </c>
      <c r="C45" s="1">
        <v>-7203.71428172217</v>
      </c>
      <c r="D45" s="1">
        <v>-7203.68995463013</v>
      </c>
      <c r="E45" s="1">
        <v>-7203.70594335333</v>
      </c>
      <c r="F45" s="1">
        <v>165.493473</v>
      </c>
      <c r="G45" s="1">
        <v>26.022093</v>
      </c>
      <c r="H45" s="1">
        <v>520.441865</v>
      </c>
    </row>
    <row r="46" spans="2:8">
      <c r="B46" t="s">
        <v>61</v>
      </c>
      <c r="C46" s="1">
        <v>-39.59444312</v>
      </c>
      <c r="D46" s="1">
        <v>-38.81506868</v>
      </c>
      <c r="E46" s="1"/>
      <c r="F46" s="1">
        <v>194.84361</v>
      </c>
      <c r="G46" s="1"/>
      <c r="H46" s="1"/>
    </row>
    <row r="47" spans="1:8">
      <c r="A47" t="s">
        <v>62</v>
      </c>
      <c r="B47" t="s">
        <v>60</v>
      </c>
      <c r="C47" s="1">
        <v>-7197.1442533265</v>
      </c>
      <c r="D47" s="1">
        <v>-7197.10459939067</v>
      </c>
      <c r="E47" s="1">
        <v>-7197.12617834201</v>
      </c>
      <c r="F47" s="1">
        <v>269.759639</v>
      </c>
      <c r="G47" s="1">
        <v>11.918474</v>
      </c>
      <c r="H47" s="1">
        <v>238.369486</v>
      </c>
    </row>
    <row r="48" spans="2:8">
      <c r="B48" t="s">
        <v>61</v>
      </c>
      <c r="C48" s="1">
        <v>-69.04571799</v>
      </c>
      <c r="D48" s="1">
        <v>-67.92220266</v>
      </c>
      <c r="E48" s="1"/>
      <c r="F48" s="1">
        <v>280.878833</v>
      </c>
      <c r="G48" s="1"/>
      <c r="H48" s="1"/>
    </row>
    <row r="49" spans="1:8">
      <c r="A49" t="s">
        <v>43</v>
      </c>
      <c r="B49" t="s">
        <v>60</v>
      </c>
      <c r="C49" s="1">
        <v>-7168.24736563049</v>
      </c>
      <c r="D49" s="1">
        <v>-7168.23920457893</v>
      </c>
      <c r="E49" s="1">
        <v>-7168.24359310636</v>
      </c>
      <c r="F49" s="1">
        <v>55.518381</v>
      </c>
      <c r="G49" s="1">
        <v>2.095288</v>
      </c>
      <c r="H49" s="1">
        <v>41.905759</v>
      </c>
    </row>
    <row r="50" spans="2:8">
      <c r="B50" t="s">
        <v>61</v>
      </c>
      <c r="C50" s="1">
        <v>-129.47918066</v>
      </c>
      <c r="D50" s="1">
        <v>-129.27552668</v>
      </c>
      <c r="E50" s="1"/>
      <c r="F50" s="1">
        <v>50.913495</v>
      </c>
      <c r="G50" s="1"/>
      <c r="H50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J5" sqref="J5"/>
    </sheetView>
  </sheetViews>
  <sheetFormatPr defaultColWidth="8.88888888888889" defaultRowHeight="15.75" outlineLevelRow="7"/>
  <cols>
    <col min="2" max="2" width="11.8888888888889"/>
    <col min="4" max="4" width="11.8888888888889"/>
    <col min="6" max="6" width="11.8888888888889"/>
    <col min="7" max="7" width="10.1111111111111"/>
    <col min="9" max="9" width="10.111111111111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64</v>
      </c>
      <c r="B2" t="s">
        <v>35</v>
      </c>
      <c r="C2" t="s">
        <v>41</v>
      </c>
      <c r="D2" t="s">
        <v>49</v>
      </c>
      <c r="E2" t="s">
        <v>21</v>
      </c>
    </row>
    <row r="4" spans="1:9">
      <c r="A4" t="s">
        <v>22</v>
      </c>
      <c r="B4" t="s">
        <v>23</v>
      </c>
      <c r="C4" t="s">
        <v>24</v>
      </c>
      <c r="D4" t="s">
        <v>25</v>
      </c>
      <c r="E4" t="s">
        <v>26</v>
      </c>
      <c r="F4" t="s">
        <v>55</v>
      </c>
      <c r="G4" t="s">
        <v>17</v>
      </c>
      <c r="H4" t="s">
        <v>57</v>
      </c>
      <c r="I4" t="s">
        <v>58</v>
      </c>
    </row>
    <row r="5" spans="1:9">
      <c r="A5" t="s">
        <v>65</v>
      </c>
      <c r="B5" s="1">
        <v>-8012.10587160495</v>
      </c>
      <c r="C5" s="1">
        <v>0.71895</v>
      </c>
      <c r="D5" s="1">
        <v>-8012.09092614465</v>
      </c>
      <c r="E5" s="1">
        <v>0.78417</v>
      </c>
      <c r="F5" s="1">
        <v>-8012.09938872324</v>
      </c>
      <c r="G5" s="1">
        <v>101.667959</v>
      </c>
      <c r="H5" s="1">
        <v>6.732431</v>
      </c>
      <c r="I5" s="1">
        <v>134.648621</v>
      </c>
    </row>
    <row r="6" spans="1:9">
      <c r="A6" t="s">
        <v>66</v>
      </c>
      <c r="B6" s="1">
        <v>-8012.05879068665</v>
      </c>
      <c r="C6" s="1">
        <v>0.72308</v>
      </c>
      <c r="D6" s="1">
        <v>-8012.04317186891</v>
      </c>
      <c r="E6" s="1">
        <v>0.78228</v>
      </c>
      <c r="F6" s="1">
        <v>-8012.05128680828</v>
      </c>
      <c r="G6" s="1">
        <v>106.25549</v>
      </c>
      <c r="H6" s="1">
        <v>2.077349</v>
      </c>
      <c r="I6" s="1">
        <v>41.54697</v>
      </c>
    </row>
    <row r="7" spans="2:7">
      <c r="B7" s="1"/>
      <c r="C7" s="1"/>
      <c r="D7" s="1"/>
      <c r="E7" s="1"/>
      <c r="F7" s="2"/>
      <c r="G7" s="1"/>
    </row>
    <row r="8" spans="6:6">
      <c r="F8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crystal ccsd</vt:lpstr>
      <vt:lpstr>minimal basis</vt:lpstr>
      <vt:lpstr>def2 basis</vt:lpstr>
      <vt:lpstr>compare plane wave</vt:lpstr>
      <vt:lpstr>La2CuO4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zhcui</dc:creator>
  <cp:lastModifiedBy>zhcui</cp:lastModifiedBy>
  <dcterms:created xsi:type="dcterms:W3CDTF">2022-02-11T03:17:00Z</dcterms:created>
  <dcterms:modified xsi:type="dcterms:W3CDTF">2022-03-07T12:30:16Z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