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kcaldeira\Google Drive\git\SEM-1.1\"/>
    </mc:Choice>
  </mc:AlternateContent>
  <xr:revisionPtr revIDLastSave="0" documentId="13_ncr:1_{8AB0A7F4-2D1E-4A1E-8294-B6660D11DCC2}" xr6:coauthVersionLast="37" xr6:coauthVersionMax="37" xr10:uidLastSave="{00000000-0000-0000-0000-000000000000}"/>
  <bookViews>
    <workbookView xWindow="0" yWindow="0" windowWidth="25550" windowHeight="14520" xr2:uid="{00000000-000D-0000-FFFF-FFFF00000000}"/>
  </bookViews>
  <sheets>
    <sheet name="EIAbaseTest" sheetId="19" r:id="rId1"/>
    <sheet name="EIAbaseTestMonth" sheetId="26" r:id="rId2"/>
    <sheet name="testyears" sheetId="23" r:id="rId3"/>
    <sheet name="test_decay" sheetId="25" r:id="rId4"/>
    <sheet name="testScaling" sheetId="20" r:id="rId5"/>
    <sheet name="baseScaling" sheetId="21" r:id="rId6"/>
    <sheet name="nukeStorScaling" sheetId="22" r:id="rId7"/>
    <sheet name="PGP storage decay test" sheetId="18" r:id="rId8"/>
  </sheets>
  <calcPr calcId="179021" calcMode="manual"/>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96" i="26" l="1"/>
  <c r="B93" i="26"/>
  <c r="B92" i="26"/>
  <c r="D91" i="26"/>
  <c r="B88" i="26"/>
  <c r="B84" i="26"/>
  <c r="B72" i="26"/>
  <c r="V108" i="25" l="1"/>
  <c r="V107" i="25"/>
  <c r="V106" i="25"/>
  <c r="V105" i="25"/>
  <c r="U108" i="25"/>
  <c r="U107" i="25"/>
  <c r="U106" i="25"/>
  <c r="U105" i="25"/>
  <c r="D96" i="25"/>
  <c r="B93" i="25"/>
  <c r="B92" i="25"/>
  <c r="D91" i="25"/>
  <c r="B88" i="25"/>
  <c r="B84" i="25"/>
  <c r="B72" i="25"/>
  <c r="D96" i="23" l="1"/>
  <c r="B93" i="23"/>
  <c r="B92" i="23"/>
  <c r="D91" i="23"/>
  <c r="B88" i="23"/>
  <c r="B84" i="23"/>
  <c r="B72" i="23"/>
  <c r="D96" i="22" l="1"/>
  <c r="B93" i="22"/>
  <c r="B92" i="22"/>
  <c r="D91" i="22"/>
  <c r="B88" i="22"/>
  <c r="B84" i="22"/>
  <c r="B72" i="22"/>
  <c r="D96" i="21" l="1"/>
  <c r="B93" i="21"/>
  <c r="B92" i="21"/>
  <c r="D91" i="21"/>
  <c r="B88" i="21"/>
  <c r="B84" i="21"/>
  <c r="B72" i="21"/>
  <c r="D96" i="20" l="1"/>
  <c r="B93" i="20"/>
  <c r="B92" i="20"/>
  <c r="D91" i="20"/>
  <c r="B88" i="20"/>
  <c r="B84" i="20"/>
  <c r="B72" i="20"/>
  <c r="D96" i="19"/>
  <c r="B93" i="19"/>
  <c r="B92" i="19"/>
  <c r="D91" i="19"/>
  <c r="B88" i="19"/>
  <c r="B84" i="19"/>
  <c r="B72" i="19"/>
  <c r="S106" i="18" l="1"/>
  <c r="S105" i="18"/>
  <c r="S104" i="18"/>
  <c r="D91" i="18" l="1"/>
  <c r="D96" i="18"/>
  <c r="B84" i="18" l="1"/>
  <c r="B88" i="18" l="1"/>
  <c r="B93" i="18"/>
  <c r="B92" i="18"/>
  <c r="B72" i="18"/>
</calcChain>
</file>

<file path=xl/sharedStrings.xml><?xml version="1.0" encoding="utf-8"?>
<sst xmlns="http://schemas.openxmlformats.org/spreadsheetml/2006/main" count="1229" uniqueCount="154">
  <si>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</si>
  <si>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</si>
  <si>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</si>
  <si>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</si>
  <si>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</si>
  <si>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</si>
  <si>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</si>
  <si>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</si>
  <si>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</si>
  <si>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</si>
  <si>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</si>
  <si>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</si>
  <si>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</si>
  <si>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</si>
  <si>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</si>
  <si>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</si>
  <si>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</si>
  <si>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</si>
  <si>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</si>
  <si>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</si>
  <si>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</si>
  <si>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</si>
  <si>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</si>
  <si>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</si>
  <si>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</si>
  <si>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</si>
  <si>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</si>
  <si>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</si>
  <si>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</si>
  <si>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</si>
  <si>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</si>
  <si>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</si>
  <si>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</si>
  <si>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</si>
  <si>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</si>
  <si>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</si>
  <si>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</si>
  <si>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</si>
  <si>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</si>
  <si>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</si>
  <si>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</si>
  <si>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</si>
  <si>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The idea is that this should be a small number, and smaller than wind, so solar is curtailed first</t>
  </si>
  <si>
    <t>WIND_CAPACITY_FILE</t>
  </si>
  <si>
    <t>$/kWh</t>
  </si>
  <si>
    <t>The idea is that this should be a small number, but bigger than solar, so solar is curtailed first</t>
  </si>
  <si>
    <t>STORAGE_CHARGING_EFFICIENCY</t>
  </si>
  <si>
    <t>STORAGE_DECAY_RATE</t>
  </si>
  <si>
    <t>fraction per hour</t>
  </si>
  <si>
    <t>STORAGE_CHARGING_TIME</t>
  </si>
  <si>
    <t>hours</t>
  </si>
  <si>
    <t>BEGIN_CASE_DATA</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</si>
  <si>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</si>
  <si>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</si>
  <si>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</si>
  <si>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</si>
  <si>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</si>
  <si>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</si>
  <si>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</si>
  <si>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Note: values provided below will override values given above.</t>
  </si>
  <si>
    <t>Input_Data/Shaner-et-al_E&amp;ES2018</t>
  </si>
  <si>
    <t>solar_series_Shaner_normalized_to_0.2_mean.csv</t>
  </si>
  <si>
    <t>wind_series_Shaner_normalized_to_0.38_mean.csv</t>
  </si>
  <si>
    <t>demand_series_Shaner_normalized_to_1_mean.csv</t>
  </si>
  <si>
    <t>PGP_STORAGE_CHARGING_EFFICIENCY</t>
  </si>
  <si>
    <t>($/h)/kW</t>
  </si>
  <si>
    <t>All power-related (i.e., generation) costs  are in terms of $/kWh dispatched</t>
  </si>
  <si>
    <t>0.01953 is default value</t>
  </si>
  <si>
    <t>0.02065 is default value</t>
  </si>
  <si>
    <t>0.06243 is default value</t>
  </si>
  <si>
    <t>QUICKLOOK is true if you want to use the newer postprocessing system.</t>
  </si>
  <si>
    <t>NORMALIZE_DEMAND_TO_ONE</t>
  </si>
  <si>
    <t>Normalize demand to 1.</t>
  </si>
  <si>
    <t>($/h)/kWh</t>
  </si>
  <si>
    <t>If we assume $261/kWh capacity with a 8% cap recovery factor and 8760 hours per year (and 6 hour charge/discharge time)</t>
  </si>
  <si>
    <t>from $1568/kW and $261/kWh from Davis et al 2018</t>
  </si>
  <si>
    <t>2.7e-6 adds on about 2.4 cents per kWh if used one cycle per year</t>
  </si>
  <si>
    <t xml:space="preserve">Electrolyser $4600 per kW capital cost. Assume 8% capital recovery factor and 8760 hours per year = </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</si>
  <si>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</si>
  <si>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</si>
  <si>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</si>
  <si>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</si>
  <si>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Variable cost of energy storage (VAR_COST_storage) is in units of $/hr per kWh stored.</t>
  </si>
  <si>
    <t>VAR_COST_SOLAR</t>
  </si>
  <si>
    <t>VAR_COST_WIND</t>
  </si>
  <si>
    <t>VAR_COST_NATGAS</t>
  </si>
  <si>
    <t>VAR_COST_NUCLEAR</t>
  </si>
  <si>
    <t>VAR_COST_TO_STORAGE</t>
  </si>
  <si>
    <t>VAR_COST_FROM_STORAGE</t>
  </si>
  <si>
    <t>VAR_COST_TO_PGP_STORAGE</t>
  </si>
  <si>
    <t>VAR_COST_FROM_PGP_STORAGE</t>
  </si>
  <si>
    <t>VAR_COST_UNMET_DEMAND</t>
  </si>
  <si>
    <t>To reduce errors, if one keyword exists relevant to a technology, all keywords for that technology must be defined (i.e., if you have FIXED_COST_wind, you must have a VAR_COST_wind).</t>
  </si>
  <si>
    <t>FIXED_COST_SOLAR</t>
  </si>
  <si>
    <t>FIXED_COST_WIND</t>
  </si>
  <si>
    <t>FIXED_COST_NATGAS</t>
  </si>
  <si>
    <t>FIXED_COST_NUCLEAR</t>
  </si>
  <si>
    <t>FIXED_COST_STORAGE</t>
  </si>
  <si>
    <t>FIXED_COST_PGP_STORAGE</t>
  </si>
  <si>
    <t>FIXED_COST_TO_PGP_STORAGE</t>
  </si>
  <si>
    <t>FIXED_COST_FROM_PGP_STORAGE</t>
  </si>
  <si>
    <t>When these values are entered for cases below, they are not scaled but entered as they should be used.</t>
  </si>
  <si>
    <t>These values are suitable for NGCC/CCS</t>
  </si>
  <si>
    <t>EIAbase</t>
  </si>
  <si>
    <t>EIAtest</t>
  </si>
  <si>
    <t>1% per month</t>
  </si>
  <si>
    <t>PGP_STORAGE_DECAY_RATE</t>
  </si>
  <si>
    <t>1% per year</t>
  </si>
  <si>
    <t>EIAtest-100pct</t>
  </si>
  <si>
    <t>EIAtest-10pct</t>
  </si>
  <si>
    <t>EIAtest-1pct</t>
  </si>
  <si>
    <t>pgp_storage_test</t>
  </si>
  <si>
    <t>EIAtest_1e18</t>
  </si>
  <si>
    <t>EIAtest_1e16</t>
  </si>
  <si>
    <t>EIAtest_1e20</t>
  </si>
  <si>
    <t>EIAtest_1e22</t>
  </si>
  <si>
    <t>EIAtest_1e24</t>
  </si>
  <si>
    <t>EIAtest_1e26</t>
  </si>
  <si>
    <t>scaling_test</t>
  </si>
  <si>
    <t>Note: values provided below will override values given above. Cost numbers are given as ratios to the ALL_CASE_DATA (i.e., 2 ==&gt; twice as much as listed in ALL_CASE_DATA). Dates, efficiencies, etc, are given in absolute values.</t>
  </si>
  <si>
    <t>EIAbase_1e16</t>
  </si>
  <si>
    <t>EIAbase_1e18</t>
  </si>
  <si>
    <t>EIAbase_1e20</t>
  </si>
  <si>
    <t>EIAbase_1e22</t>
  </si>
  <si>
    <t>EIAbase_1e24</t>
  </si>
  <si>
    <t>EIAbase_1e26</t>
  </si>
  <si>
    <t>scaling_base</t>
  </si>
  <si>
    <t>NuclStorPGP_1e16</t>
  </si>
  <si>
    <t>NuclStorPGP_1e18</t>
  </si>
  <si>
    <t>NuclStorPGP_1e20</t>
  </si>
  <si>
    <t>NuclStorPGP_1e22</t>
  </si>
  <si>
    <t>NuclStorPGP_1e24</t>
  </si>
  <si>
    <t>NuclStorPGP_1e26</t>
  </si>
  <si>
    <t>scaling_NuclStorPGP</t>
  </si>
  <si>
    <t>test</t>
  </si>
  <si>
    <t>testyears</t>
  </si>
  <si>
    <t>test01</t>
  </si>
  <si>
    <t>test02</t>
  </si>
  <si>
    <t>test03</t>
  </si>
  <si>
    <t>test04</t>
  </si>
  <si>
    <t>test05</t>
  </si>
  <si>
    <t>test06</t>
  </si>
  <si>
    <t>test07</t>
  </si>
  <si>
    <t>test08</t>
  </si>
  <si>
    <t>test09</t>
  </si>
  <si>
    <t>test10</t>
  </si>
  <si>
    <t>QUICK_LOOK</t>
  </si>
  <si>
    <t>QUICK_LOOK is true if you want to use the newer postprocessing system.</t>
  </si>
  <si>
    <t>decay07</t>
  </si>
  <si>
    <t>decay03</t>
  </si>
  <si>
    <t>decay01</t>
  </si>
  <si>
    <t>decay00</t>
  </si>
  <si>
    <t>test_decay</t>
  </si>
  <si>
    <t>EIAbaseTestMonth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</si>
</sst>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applyAlignment="1">
      <alignment wrapText="1"/>
    </xf>
    <xf numFmtId="0" fontId="0" fillId="0" borderId="0" xfId="0" applyAlignment="1"/>
    <xf numFmtId="0" fontId="0" fillId="33" borderId="0" xfId="0" applyFill="1" applyAlignment="1">
      <alignment wrapText="1"/>
    </xf>
    <xf numFmtId="0" fontId="0" fillId="33" borderId="0" xfId="0" applyFill="1" applyAlignment="1"/>
    <xf numFmtId="0" fontId="0" fillId="34" borderId="0" xfId="0" applyFill="1" applyAlignment="1">
      <alignment wrapText="1"/>
    </xf>
    <xf numFmtId="0" fontId="0" fillId="35" borderId="0" xfId="0" applyFill="1" applyAlignment="1">
      <alignment wrapText="1"/>
    </xf>
    <xf numFmtId="0" fontId="16" fillId="0" borderId="0" xfId="0" applyFont="1" applyAlignment="1"/>
    <xf numFmtId="0" fontId="0" fillId="35" borderId="0" xfId="0" applyNumberFormat="1" applyFill="1" applyAlignment="1">
      <alignment wrapText="1"/>
    </xf>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4" fontId="0" fillId="35" borderId="0" xfId="0" applyNumberFormat="1" applyFill="1" applyAlignment="1">
      <alignment horizontal="left"/>
    </xf>
    <xf numFmtId="0" fontId="0" fillId="35" borderId="0" xfId="0" applyFill="1"/>
    <xf numFmtId="165" fontId="0" fillId="0" borderId="0" xfId="0" applyNumberFormat="1" applyAlignment="1"/>
    <xf numFmtId="11" fontId="0" fillId="35"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F748F-2438-463B-BA5E-87C8F32FAD91}">
  <dimension ref="A1:R112"/>
  <sheetViews>
    <sheetView tabSelected="1" topLeftCell="A55" workbookViewId="0">
      <selection activeCell="A33" sqref="A33"/>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134</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147</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41</v>
      </c>
      <c r="B70" s="12" t="s">
        <v>61</v>
      </c>
      <c r="C70" s="2"/>
      <c r="D70" s="2"/>
    </row>
    <row r="71" spans="1:5" x14ac:dyDescent="0.35">
      <c r="A71" s="5" t="s">
        <v>93</v>
      </c>
      <c r="B71" s="14">
        <v>2.4911838084243729E-2</v>
      </c>
      <c r="C71" s="2" t="s">
        <v>65</v>
      </c>
      <c r="D71" s="2" t="s">
        <v>67</v>
      </c>
    </row>
    <row r="72" spans="1:5" x14ac:dyDescent="0.35">
      <c r="A72" s="5" t="s">
        <v>83</v>
      </c>
      <c r="B72" s="13">
        <f>0.00000001</f>
        <v>1E-8</v>
      </c>
      <c r="C72" s="2" t="s">
        <v>42</v>
      </c>
      <c r="D72" s="2"/>
    </row>
    <row r="73" spans="1:5" x14ac:dyDescent="0.35">
      <c r="A73" s="5"/>
      <c r="B73" s="12"/>
      <c r="C73" s="2"/>
      <c r="D73" s="2"/>
    </row>
    <row r="74" spans="1:5" x14ac:dyDescent="0.35">
      <c r="A74" s="5" t="s">
        <v>43</v>
      </c>
      <c r="B74" s="12" t="s">
        <v>62</v>
      </c>
      <c r="C74" s="2"/>
      <c r="D74" s="2"/>
    </row>
    <row r="75" spans="1:5" x14ac:dyDescent="0.35">
      <c r="A75" s="5" t="s">
        <v>94</v>
      </c>
      <c r="B75" s="14">
        <v>2.0648572594225215E-2</v>
      </c>
      <c r="C75" s="2" t="s">
        <v>65</v>
      </c>
      <c r="D75" s="2" t="s">
        <v>68</v>
      </c>
    </row>
    <row r="76" spans="1:5" x14ac:dyDescent="0.35">
      <c r="A76" s="5" t="s">
        <v>84</v>
      </c>
      <c r="B76" s="13">
        <v>1.0999999999999999E-8</v>
      </c>
      <c r="C76" s="2" t="s">
        <v>45</v>
      </c>
      <c r="D76" s="2"/>
    </row>
    <row r="77" spans="1:5" x14ac:dyDescent="0.35">
      <c r="A77" s="5"/>
      <c r="B77" s="12"/>
      <c r="C77" s="2"/>
      <c r="D77" s="2"/>
    </row>
    <row r="78" spans="1:5" x14ac:dyDescent="0.35">
      <c r="A78" s="5" t="s">
        <v>95</v>
      </c>
      <c r="B78" s="14">
        <v>1.1841887362491711E-2</v>
      </c>
      <c r="C78" s="2" t="s">
        <v>65</v>
      </c>
      <c r="D78" s="16">
        <v>2.7271220888813726E-2</v>
      </c>
      <c r="E78" s="2" t="s">
        <v>102</v>
      </c>
    </row>
    <row r="79" spans="1:5" x14ac:dyDescent="0.35">
      <c r="A79" s="5" t="s">
        <v>85</v>
      </c>
      <c r="B79" s="14">
        <v>2.2590009128958689E-2</v>
      </c>
      <c r="C79" s="2" t="s">
        <v>44</v>
      </c>
      <c r="D79" s="16">
        <v>2.9679010772171249E-2</v>
      </c>
      <c r="E79" s="2" t="s">
        <v>102</v>
      </c>
    </row>
    <row r="80" spans="1:5" x14ac:dyDescent="0.35">
      <c r="A80" s="5"/>
      <c r="B80" s="12"/>
      <c r="C80" s="2"/>
      <c r="D80" s="2"/>
    </row>
    <row r="81" spans="1:5" x14ac:dyDescent="0.35">
      <c r="A81" s="5" t="s">
        <v>96</v>
      </c>
      <c r="B81" s="14">
        <v>6.2433901191501419E-2</v>
      </c>
      <c r="C81" s="2" t="s">
        <v>65</v>
      </c>
      <c r="D81" s="2" t="s">
        <v>69</v>
      </c>
    </row>
    <row r="82" spans="1:5" x14ac:dyDescent="0.35">
      <c r="A82" s="5" t="s">
        <v>86</v>
      </c>
      <c r="B82" s="14">
        <v>2.5158160216169324E-2</v>
      </c>
      <c r="C82" s="2" t="s">
        <v>44</v>
      </c>
      <c r="D82" s="2"/>
    </row>
    <row r="83" spans="1:5" x14ac:dyDescent="0.35">
      <c r="A83" s="5"/>
      <c r="B83" s="12"/>
      <c r="C83" s="2"/>
      <c r="D83" s="2"/>
    </row>
    <row r="84" spans="1:5" x14ac:dyDescent="0.35">
      <c r="A84" s="5" t="s">
        <v>97</v>
      </c>
      <c r="B84" s="12">
        <f>261*0.08/8760</f>
        <v>2.3835616438356165E-3</v>
      </c>
      <c r="C84" s="2" t="s">
        <v>73</v>
      </c>
      <c r="D84" s="2" t="s">
        <v>74</v>
      </c>
    </row>
    <row r="85" spans="1:5" x14ac:dyDescent="0.35">
      <c r="A85" s="5" t="s">
        <v>87</v>
      </c>
      <c r="B85" s="12">
        <v>0</v>
      </c>
      <c r="C85" s="2" t="s">
        <v>65</v>
      </c>
      <c r="D85" s="2"/>
    </row>
    <row r="86" spans="1:5" x14ac:dyDescent="0.35">
      <c r="A86" s="5" t="s">
        <v>88</v>
      </c>
      <c r="B86" s="12">
        <v>0</v>
      </c>
      <c r="C86" s="2" t="s">
        <v>65</v>
      </c>
      <c r="D86" s="2"/>
    </row>
    <row r="87" spans="1:5" x14ac:dyDescent="0.35">
      <c r="A87" s="5" t="s">
        <v>46</v>
      </c>
      <c r="B87" s="12">
        <v>0.9</v>
      </c>
      <c r="C87" s="2"/>
      <c r="D87" s="2"/>
    </row>
    <row r="88" spans="1:5" ht="13" customHeight="1" x14ac:dyDescent="0.35">
      <c r="A88" s="5" t="s">
        <v>47</v>
      </c>
      <c r="B88" s="12">
        <f>1.01^(1/(24*365.24/12))-1</f>
        <v>1.3621726294266168E-5</v>
      </c>
      <c r="C88" s="2" t="s">
        <v>48</v>
      </c>
      <c r="D88" s="2"/>
      <c r="E88" s="1" t="s">
        <v>105</v>
      </c>
    </row>
    <row r="89" spans="1:5" x14ac:dyDescent="0.35">
      <c r="A89" s="5" t="s">
        <v>49</v>
      </c>
      <c r="B89" s="12">
        <v>6</v>
      </c>
      <c r="C89" s="2" t="s">
        <v>50</v>
      </c>
      <c r="D89" s="2" t="s">
        <v>75</v>
      </c>
    </row>
    <row r="90" spans="1:5" x14ac:dyDescent="0.35">
      <c r="A90" s="5"/>
      <c r="B90" s="12"/>
      <c r="C90" s="2"/>
      <c r="D90" s="2"/>
    </row>
    <row r="91" spans="1:5" x14ac:dyDescent="0.35">
      <c r="A91" s="5" t="s">
        <v>98</v>
      </c>
      <c r="B91" s="12">
        <v>2.7397260273972604E-6</v>
      </c>
      <c r="C91" s="2" t="s">
        <v>73</v>
      </c>
      <c r="D91" s="12">
        <f>0.3*0.08/8760</f>
        <v>2.7397260273972604E-6</v>
      </c>
      <c r="E91" s="2" t="s">
        <v>76</v>
      </c>
    </row>
    <row r="92" spans="1:5" x14ac:dyDescent="0.35">
      <c r="A92" s="5" t="s">
        <v>99</v>
      </c>
      <c r="B92" s="12">
        <f>1100*0.08/8760</f>
        <v>1.0045662100456621E-2</v>
      </c>
      <c r="C92" s="2" t="s">
        <v>65</v>
      </c>
      <c r="D92" s="2" t="s">
        <v>65</v>
      </c>
    </row>
    <row r="93" spans="1:5" x14ac:dyDescent="0.35">
      <c r="A93" s="5" t="s">
        <v>100</v>
      </c>
      <c r="B93" s="12">
        <f>4600*0.08/8760</f>
        <v>4.2009132420091327E-2</v>
      </c>
      <c r="C93" s="2" t="s">
        <v>65</v>
      </c>
      <c r="D93" s="2" t="s">
        <v>77</v>
      </c>
    </row>
    <row r="94" spans="1:5" x14ac:dyDescent="0.35">
      <c r="A94" s="5" t="s">
        <v>89</v>
      </c>
      <c r="B94" s="12">
        <v>0</v>
      </c>
      <c r="C94" s="2" t="s">
        <v>65</v>
      </c>
      <c r="D94" s="2"/>
    </row>
    <row r="95" spans="1:5" x14ac:dyDescent="0.35">
      <c r="A95" s="5" t="s">
        <v>90</v>
      </c>
      <c r="B95" s="12">
        <v>0</v>
      </c>
      <c r="C95" s="2" t="s">
        <v>65</v>
      </c>
      <c r="D95" s="2"/>
    </row>
    <row r="96" spans="1:5" ht="13" customHeight="1" x14ac:dyDescent="0.35">
      <c r="A96" s="5" t="s">
        <v>106</v>
      </c>
      <c r="B96" s="12">
        <v>1.1351367708023474E-6</v>
      </c>
      <c r="C96" s="2" t="s">
        <v>48</v>
      </c>
      <c r="D96" s="12">
        <f>1.01^(1/(24*365.24))-1</f>
        <v>1.1351367708023474E-6</v>
      </c>
      <c r="E96" s="1" t="s">
        <v>107</v>
      </c>
    </row>
    <row r="97" spans="1:18" x14ac:dyDescent="0.35">
      <c r="A97" s="5" t="s">
        <v>64</v>
      </c>
      <c r="B97" s="12">
        <v>0.3</v>
      </c>
      <c r="C97" s="2"/>
      <c r="D97" s="2"/>
    </row>
    <row r="98" spans="1:18" x14ac:dyDescent="0.35">
      <c r="A98" s="5"/>
      <c r="B98" s="12"/>
      <c r="C98" s="2"/>
      <c r="D98" s="2"/>
    </row>
    <row r="99" spans="1:18" x14ac:dyDescent="0.35">
      <c r="A99" s="5" t="s">
        <v>91</v>
      </c>
      <c r="B99" s="12">
        <v>10</v>
      </c>
      <c r="C99" s="2" t="s">
        <v>65</v>
      </c>
      <c r="D99" s="2"/>
    </row>
    <row r="100" spans="1:18" x14ac:dyDescent="0.35">
      <c r="C100" s="10"/>
    </row>
    <row r="101" spans="1:18" x14ac:dyDescent="0.35">
      <c r="C101" s="2" t="s">
        <v>119</v>
      </c>
    </row>
    <row r="102" spans="1:18" s="3" customFormat="1" x14ac:dyDescent="0.35">
      <c r="A102" s="3" t="s">
        <v>51</v>
      </c>
      <c r="B102" s="11" t="s">
        <v>81</v>
      </c>
      <c r="C102" s="4"/>
    </row>
    <row r="103" spans="1:18" s="5" customFormat="1" ht="29" x14ac:dyDescent="0.35">
      <c r="A103" s="5" t="s">
        <v>52</v>
      </c>
      <c r="B103" s="5" t="s">
        <v>93</v>
      </c>
      <c r="C103" s="5" t="s">
        <v>83</v>
      </c>
      <c r="D103" s="5" t="s">
        <v>94</v>
      </c>
      <c r="E103" s="5" t="s">
        <v>84</v>
      </c>
      <c r="F103" s="5" t="s">
        <v>95</v>
      </c>
      <c r="G103" s="5" t="s">
        <v>85</v>
      </c>
      <c r="H103" s="5" t="s">
        <v>96</v>
      </c>
      <c r="I103" s="5" t="s">
        <v>86</v>
      </c>
      <c r="J103" s="5" t="s">
        <v>97</v>
      </c>
      <c r="K103" s="5" t="s">
        <v>87</v>
      </c>
      <c r="L103" s="5" t="s">
        <v>88</v>
      </c>
      <c r="M103" s="5" t="s">
        <v>98</v>
      </c>
      <c r="N103" s="5" t="s">
        <v>99</v>
      </c>
      <c r="O103" s="5" t="s">
        <v>100</v>
      </c>
      <c r="P103" s="5" t="s">
        <v>89</v>
      </c>
      <c r="Q103" s="5" t="s">
        <v>90</v>
      </c>
      <c r="R103" s="5" t="s">
        <v>91</v>
      </c>
    </row>
    <row r="104" spans="1:18" x14ac:dyDescent="0.35">
      <c r="B104" s="1"/>
    </row>
    <row r="105" spans="1:18" s="15" customFormat="1" x14ac:dyDescent="0.35">
      <c r="A105" s="15" t="s">
        <v>104</v>
      </c>
      <c r="B105" s="15">
        <v>0.6</v>
      </c>
      <c r="C105" s="15">
        <v>0.6</v>
      </c>
      <c r="D105" s="15">
        <v>1</v>
      </c>
      <c r="E105" s="15">
        <v>1</v>
      </c>
      <c r="F105" s="15">
        <v>2.2999999999999998</v>
      </c>
      <c r="G105" s="15">
        <v>2.2999999999999998</v>
      </c>
      <c r="H105" s="15">
        <v>0.86666666666666003</v>
      </c>
      <c r="I105" s="15">
        <v>0.86666666666666003</v>
      </c>
      <c r="J105" s="15">
        <v>0.4</v>
      </c>
      <c r="K105" s="15">
        <v>0.4</v>
      </c>
      <c r="L105" s="15">
        <v>0.4</v>
      </c>
      <c r="M105" s="15">
        <v>0.2</v>
      </c>
      <c r="N105" s="15">
        <v>0.2</v>
      </c>
      <c r="O105" s="15">
        <v>0.2</v>
      </c>
      <c r="P105" s="15">
        <v>0.2</v>
      </c>
      <c r="Q105" s="15">
        <v>0.2</v>
      </c>
      <c r="R105" s="15">
        <v>1</v>
      </c>
    </row>
    <row r="106" spans="1:18" s="6" customFormat="1" x14ac:dyDescent="0.35">
      <c r="A106" s="8" t="s">
        <v>103</v>
      </c>
      <c r="B106" s="6">
        <v>1</v>
      </c>
      <c r="C106" s="6">
        <v>1</v>
      </c>
      <c r="D106" s="6">
        <v>1</v>
      </c>
      <c r="E106" s="6">
        <v>1</v>
      </c>
      <c r="F106" s="6">
        <v>1</v>
      </c>
      <c r="G106" s="6">
        <v>1</v>
      </c>
      <c r="H106" s="6">
        <v>1</v>
      </c>
      <c r="I106" s="6">
        <v>1</v>
      </c>
      <c r="J106" s="6">
        <v>1</v>
      </c>
      <c r="K106" s="6">
        <v>1</v>
      </c>
      <c r="L106" s="6">
        <v>1</v>
      </c>
      <c r="M106" s="6">
        <v>1</v>
      </c>
      <c r="N106" s="6">
        <v>1</v>
      </c>
      <c r="O106" s="6">
        <v>1</v>
      </c>
      <c r="P106" s="6">
        <v>1</v>
      </c>
      <c r="Q106" s="6">
        <v>1</v>
      </c>
      <c r="R106" s="6">
        <v>1</v>
      </c>
    </row>
    <row r="108" spans="1:18" s="3" customFormat="1" x14ac:dyDescent="0.35">
      <c r="A108" s="3" t="s">
        <v>53</v>
      </c>
      <c r="B108" s="11"/>
    </row>
    <row r="112" spans="1:18" x14ac:dyDescent="0.35">
      <c r="A112" s="1" t="s">
        <v>54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DDC27-0C20-441D-A7BC-B4E9F459614A}">
  <dimension ref="A1:R112"/>
  <sheetViews>
    <sheetView topLeftCell="A23" workbookViewId="0">
      <selection activeCell="A49" sqref="A49"/>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153</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147</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41</v>
      </c>
      <c r="B70" s="12" t="s">
        <v>61</v>
      </c>
      <c r="C70" s="2"/>
      <c r="D70" s="2"/>
    </row>
    <row r="71" spans="1:5" x14ac:dyDescent="0.35">
      <c r="A71" s="5" t="s">
        <v>93</v>
      </c>
      <c r="B71" s="14">
        <v>2.4911838084243729E-2</v>
      </c>
      <c r="C71" s="2" t="s">
        <v>65</v>
      </c>
      <c r="D71" s="2" t="s">
        <v>67</v>
      </c>
    </row>
    <row r="72" spans="1:5" x14ac:dyDescent="0.35">
      <c r="A72" s="5" t="s">
        <v>83</v>
      </c>
      <c r="B72" s="13">
        <f>0.00000001</f>
        <v>1E-8</v>
      </c>
      <c r="C72" s="2" t="s">
        <v>42</v>
      </c>
      <c r="D72" s="2"/>
    </row>
    <row r="73" spans="1:5" x14ac:dyDescent="0.35">
      <c r="A73" s="5"/>
      <c r="B73" s="12"/>
      <c r="C73" s="2"/>
      <c r="D73" s="2"/>
    </row>
    <row r="74" spans="1:5" x14ac:dyDescent="0.35">
      <c r="A74" s="5" t="s">
        <v>43</v>
      </c>
      <c r="B74" s="12" t="s">
        <v>62</v>
      </c>
      <c r="C74" s="2"/>
      <c r="D74" s="2"/>
    </row>
    <row r="75" spans="1:5" x14ac:dyDescent="0.35">
      <c r="A75" s="5" t="s">
        <v>94</v>
      </c>
      <c r="B75" s="14">
        <v>2.0648572594225215E-2</v>
      </c>
      <c r="C75" s="2" t="s">
        <v>65</v>
      </c>
      <c r="D75" s="2" t="s">
        <v>68</v>
      </c>
    </row>
    <row r="76" spans="1:5" x14ac:dyDescent="0.35">
      <c r="A76" s="5" t="s">
        <v>84</v>
      </c>
      <c r="B76" s="13">
        <v>1.0999999999999999E-8</v>
      </c>
      <c r="C76" s="2" t="s">
        <v>45</v>
      </c>
      <c r="D76" s="2"/>
    </row>
    <row r="77" spans="1:5" x14ac:dyDescent="0.35">
      <c r="A77" s="5"/>
      <c r="B77" s="12"/>
      <c r="C77" s="2"/>
      <c r="D77" s="2"/>
    </row>
    <row r="78" spans="1:5" x14ac:dyDescent="0.35">
      <c r="A78" s="5" t="s">
        <v>95</v>
      </c>
      <c r="B78" s="14">
        <v>1.1841887362491711E-2</v>
      </c>
      <c r="C78" s="2" t="s">
        <v>65</v>
      </c>
      <c r="D78" s="16">
        <v>2.7271220888813726E-2</v>
      </c>
      <c r="E78" s="2" t="s">
        <v>102</v>
      </c>
    </row>
    <row r="79" spans="1:5" x14ac:dyDescent="0.35">
      <c r="A79" s="5" t="s">
        <v>85</v>
      </c>
      <c r="B79" s="14">
        <v>2.2590009128958689E-2</v>
      </c>
      <c r="C79" s="2" t="s">
        <v>44</v>
      </c>
      <c r="D79" s="16">
        <v>2.9679010772171249E-2</v>
      </c>
      <c r="E79" s="2" t="s">
        <v>102</v>
      </c>
    </row>
    <row r="80" spans="1:5" x14ac:dyDescent="0.35">
      <c r="A80" s="5"/>
      <c r="B80" s="12"/>
      <c r="C80" s="2"/>
      <c r="D80" s="2"/>
    </row>
    <row r="81" spans="1:5" x14ac:dyDescent="0.35">
      <c r="A81" s="5" t="s">
        <v>96</v>
      </c>
      <c r="B81" s="14">
        <v>6.2433901191501419E-2</v>
      </c>
      <c r="C81" s="2" t="s">
        <v>65</v>
      </c>
      <c r="D81" s="2" t="s">
        <v>69</v>
      </c>
    </row>
    <row r="82" spans="1:5" x14ac:dyDescent="0.35">
      <c r="A82" s="5" t="s">
        <v>86</v>
      </c>
      <c r="B82" s="14">
        <v>2.5158160216169324E-2</v>
      </c>
      <c r="C82" s="2" t="s">
        <v>44</v>
      </c>
      <c r="D82" s="2"/>
    </row>
    <row r="83" spans="1:5" x14ac:dyDescent="0.35">
      <c r="A83" s="5"/>
      <c r="B83" s="12"/>
      <c r="C83" s="2"/>
      <c r="D83" s="2"/>
    </row>
    <row r="84" spans="1:5" x14ac:dyDescent="0.35">
      <c r="A84" s="5" t="s">
        <v>97</v>
      </c>
      <c r="B84" s="12">
        <f>261*0.08/8760</f>
        <v>2.3835616438356165E-3</v>
      </c>
      <c r="C84" s="2" t="s">
        <v>73</v>
      </c>
      <c r="D84" s="2" t="s">
        <v>74</v>
      </c>
    </row>
    <row r="85" spans="1:5" x14ac:dyDescent="0.35">
      <c r="A85" s="5" t="s">
        <v>87</v>
      </c>
      <c r="B85" s="12">
        <v>0</v>
      </c>
      <c r="C85" s="2" t="s">
        <v>65</v>
      </c>
      <c r="D85" s="2"/>
    </row>
    <row r="86" spans="1:5" x14ac:dyDescent="0.35">
      <c r="A86" s="5" t="s">
        <v>88</v>
      </c>
      <c r="B86" s="12">
        <v>0</v>
      </c>
      <c r="C86" s="2" t="s">
        <v>65</v>
      </c>
      <c r="D86" s="2"/>
    </row>
    <row r="87" spans="1:5" x14ac:dyDescent="0.35">
      <c r="A87" s="5" t="s">
        <v>46</v>
      </c>
      <c r="B87" s="12">
        <v>0.9</v>
      </c>
      <c r="C87" s="2"/>
      <c r="D87" s="2"/>
    </row>
    <row r="88" spans="1:5" ht="13" customHeight="1" x14ac:dyDescent="0.35">
      <c r="A88" s="5" t="s">
        <v>47</v>
      </c>
      <c r="B88" s="12">
        <f>1.01^(1/(24*365.24/12))-1</f>
        <v>1.3621726294266168E-5</v>
      </c>
      <c r="C88" s="2" t="s">
        <v>48</v>
      </c>
      <c r="D88" s="2"/>
      <c r="E88" s="1" t="s">
        <v>105</v>
      </c>
    </row>
    <row r="89" spans="1:5" x14ac:dyDescent="0.35">
      <c r="A89" s="5" t="s">
        <v>49</v>
      </c>
      <c r="B89" s="12">
        <v>6</v>
      </c>
      <c r="C89" s="2" t="s">
        <v>50</v>
      </c>
      <c r="D89" s="2" t="s">
        <v>75</v>
      </c>
    </row>
    <row r="90" spans="1:5" x14ac:dyDescent="0.35">
      <c r="A90" s="5"/>
      <c r="B90" s="12"/>
      <c r="C90" s="2"/>
      <c r="D90" s="2"/>
    </row>
    <row r="91" spans="1:5" x14ac:dyDescent="0.35">
      <c r="A91" s="5" t="s">
        <v>98</v>
      </c>
      <c r="B91" s="12">
        <v>2.7397260273972604E-6</v>
      </c>
      <c r="C91" s="2" t="s">
        <v>73</v>
      </c>
      <c r="D91" s="12">
        <f>0.3*0.08/8760</f>
        <v>2.7397260273972604E-6</v>
      </c>
      <c r="E91" s="2" t="s">
        <v>76</v>
      </c>
    </row>
    <row r="92" spans="1:5" x14ac:dyDescent="0.35">
      <c r="A92" s="5" t="s">
        <v>99</v>
      </c>
      <c r="B92" s="12">
        <f>1100*0.08/8760</f>
        <v>1.0045662100456621E-2</v>
      </c>
      <c r="C92" s="2" t="s">
        <v>65</v>
      </c>
      <c r="D92" s="2" t="s">
        <v>65</v>
      </c>
    </row>
    <row r="93" spans="1:5" x14ac:dyDescent="0.35">
      <c r="A93" s="5" t="s">
        <v>100</v>
      </c>
      <c r="B93" s="12">
        <f>4600*0.08/8760</f>
        <v>4.2009132420091327E-2</v>
      </c>
      <c r="C93" s="2" t="s">
        <v>65</v>
      </c>
      <c r="D93" s="2" t="s">
        <v>77</v>
      </c>
    </row>
    <row r="94" spans="1:5" x14ac:dyDescent="0.35">
      <c r="A94" s="5" t="s">
        <v>89</v>
      </c>
      <c r="B94" s="12">
        <v>0</v>
      </c>
      <c r="C94" s="2" t="s">
        <v>65</v>
      </c>
      <c r="D94" s="2"/>
    </row>
    <row r="95" spans="1:5" x14ac:dyDescent="0.35">
      <c r="A95" s="5" t="s">
        <v>90</v>
      </c>
      <c r="B95" s="12">
        <v>0</v>
      </c>
      <c r="C95" s="2" t="s">
        <v>65</v>
      </c>
      <c r="D95" s="2"/>
    </row>
    <row r="96" spans="1:5" ht="13" customHeight="1" x14ac:dyDescent="0.35">
      <c r="A96" s="5" t="s">
        <v>106</v>
      </c>
      <c r="B96" s="12">
        <v>1.1351367708023474E-6</v>
      </c>
      <c r="C96" s="2" t="s">
        <v>48</v>
      </c>
      <c r="D96" s="12">
        <f>1.01^(1/(24*365.24))-1</f>
        <v>1.1351367708023474E-6</v>
      </c>
      <c r="E96" s="1" t="s">
        <v>107</v>
      </c>
    </row>
    <row r="97" spans="1:18" x14ac:dyDescent="0.35">
      <c r="A97" s="5" t="s">
        <v>64</v>
      </c>
      <c r="B97" s="12">
        <v>0.3</v>
      </c>
      <c r="C97" s="2"/>
      <c r="D97" s="2"/>
    </row>
    <row r="98" spans="1:18" x14ac:dyDescent="0.35">
      <c r="A98" s="5"/>
      <c r="B98" s="12"/>
      <c r="C98" s="2"/>
      <c r="D98" s="2"/>
    </row>
    <row r="99" spans="1:18" x14ac:dyDescent="0.35">
      <c r="A99" s="5" t="s">
        <v>91</v>
      </c>
      <c r="B99" s="12">
        <v>10</v>
      </c>
      <c r="C99" s="2" t="s">
        <v>65</v>
      </c>
      <c r="D99" s="2"/>
    </row>
    <row r="100" spans="1:18" x14ac:dyDescent="0.35">
      <c r="C100" s="10"/>
    </row>
    <row r="101" spans="1:18" x14ac:dyDescent="0.35">
      <c r="C101" s="2" t="s">
        <v>119</v>
      </c>
    </row>
    <row r="102" spans="1:18" s="3" customFormat="1" x14ac:dyDescent="0.35">
      <c r="A102" s="3" t="s">
        <v>51</v>
      </c>
      <c r="B102" s="11" t="s">
        <v>81</v>
      </c>
      <c r="C102" s="4"/>
    </row>
    <row r="103" spans="1:18" s="5" customFormat="1" ht="29" x14ac:dyDescent="0.35">
      <c r="A103" s="5" t="s">
        <v>52</v>
      </c>
      <c r="B103" s="5" t="s">
        <v>93</v>
      </c>
      <c r="C103" s="5" t="s">
        <v>83</v>
      </c>
      <c r="D103" s="5" t="s">
        <v>94</v>
      </c>
      <c r="E103" s="5" t="s">
        <v>84</v>
      </c>
      <c r="F103" s="5" t="s">
        <v>95</v>
      </c>
      <c r="G103" s="5" t="s">
        <v>85</v>
      </c>
      <c r="H103" s="5" t="s">
        <v>96</v>
      </c>
      <c r="I103" s="5" t="s">
        <v>86</v>
      </c>
      <c r="J103" s="5" t="s">
        <v>97</v>
      </c>
      <c r="K103" s="5" t="s">
        <v>87</v>
      </c>
      <c r="L103" s="5" t="s">
        <v>88</v>
      </c>
      <c r="M103" s="5" t="s">
        <v>98</v>
      </c>
      <c r="N103" s="5" t="s">
        <v>99</v>
      </c>
      <c r="O103" s="5" t="s">
        <v>100</v>
      </c>
      <c r="P103" s="5" t="s">
        <v>89</v>
      </c>
      <c r="Q103" s="5" t="s">
        <v>90</v>
      </c>
      <c r="R103" s="5" t="s">
        <v>91</v>
      </c>
    </row>
    <row r="104" spans="1:18" x14ac:dyDescent="0.35">
      <c r="B104" s="1"/>
    </row>
    <row r="105" spans="1:18" s="15" customFormat="1" x14ac:dyDescent="0.35">
      <c r="A105" s="15" t="s">
        <v>104</v>
      </c>
      <c r="B105" s="15">
        <v>0.6</v>
      </c>
      <c r="C105" s="15">
        <v>0.6</v>
      </c>
      <c r="D105" s="15">
        <v>1</v>
      </c>
      <c r="E105" s="15">
        <v>1</v>
      </c>
      <c r="F105" s="15">
        <v>2.2999999999999998</v>
      </c>
      <c r="G105" s="15">
        <v>2.2999999999999998</v>
      </c>
      <c r="H105" s="15">
        <v>0.86666666666666003</v>
      </c>
      <c r="I105" s="15">
        <v>0.86666666666666003</v>
      </c>
      <c r="J105" s="15">
        <v>0.4</v>
      </c>
      <c r="K105" s="15">
        <v>0.4</v>
      </c>
      <c r="L105" s="15">
        <v>0.4</v>
      </c>
      <c r="M105" s="15">
        <v>0.2</v>
      </c>
      <c r="N105" s="15">
        <v>0.2</v>
      </c>
      <c r="O105" s="15">
        <v>0.2</v>
      </c>
      <c r="P105" s="15">
        <v>0.2</v>
      </c>
      <c r="Q105" s="15">
        <v>0.2</v>
      </c>
      <c r="R105" s="15">
        <v>1</v>
      </c>
    </row>
    <row r="106" spans="1:18" s="6" customFormat="1" x14ac:dyDescent="0.35">
      <c r="A106" s="8" t="s">
        <v>103</v>
      </c>
      <c r="B106" s="6">
        <v>1</v>
      </c>
      <c r="C106" s="6">
        <v>1</v>
      </c>
      <c r="D106" s="6">
        <v>1</v>
      </c>
      <c r="E106" s="6">
        <v>1</v>
      </c>
      <c r="F106" s="6">
        <v>1</v>
      </c>
      <c r="G106" s="6">
        <v>1</v>
      </c>
      <c r="H106" s="6">
        <v>1</v>
      </c>
      <c r="I106" s="6">
        <v>1</v>
      </c>
      <c r="J106" s="6">
        <v>1</v>
      </c>
      <c r="K106" s="6">
        <v>1</v>
      </c>
      <c r="L106" s="6">
        <v>1</v>
      </c>
      <c r="M106" s="6">
        <v>1</v>
      </c>
      <c r="N106" s="6">
        <v>1</v>
      </c>
      <c r="O106" s="6">
        <v>1</v>
      </c>
      <c r="P106" s="6">
        <v>1</v>
      </c>
      <c r="Q106" s="6">
        <v>1</v>
      </c>
      <c r="R106" s="6">
        <v>1</v>
      </c>
    </row>
    <row r="108" spans="1:18" s="3" customFormat="1" x14ac:dyDescent="0.35">
      <c r="A108" s="3" t="s">
        <v>53</v>
      </c>
      <c r="B108" s="11"/>
    </row>
    <row r="112" spans="1:18" x14ac:dyDescent="0.35">
      <c r="A112" s="1" t="s">
        <v>54</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A55F3-71CF-4790-ABCB-757487BDCD56}">
  <dimension ref="A1:T120"/>
  <sheetViews>
    <sheetView topLeftCell="A42" workbookViewId="0">
      <selection activeCell="A49" sqref="A49"/>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135</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70</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41</v>
      </c>
      <c r="B70" s="12" t="s">
        <v>61</v>
      </c>
      <c r="C70" s="2"/>
      <c r="D70" s="2"/>
    </row>
    <row r="71" spans="1:5" x14ac:dyDescent="0.35">
      <c r="A71" s="5" t="s">
        <v>93</v>
      </c>
      <c r="B71" s="14">
        <v>2.4911838084243729E-2</v>
      </c>
      <c r="C71" s="2" t="s">
        <v>65</v>
      </c>
      <c r="D71" s="2" t="s">
        <v>67</v>
      </c>
    </row>
    <row r="72" spans="1:5" x14ac:dyDescent="0.35">
      <c r="A72" s="5" t="s">
        <v>83</v>
      </c>
      <c r="B72" s="13">
        <f>0.00000001</f>
        <v>1E-8</v>
      </c>
      <c r="C72" s="2" t="s">
        <v>42</v>
      </c>
      <c r="D72" s="2"/>
    </row>
    <row r="73" spans="1:5" x14ac:dyDescent="0.35">
      <c r="A73" s="5"/>
      <c r="B73" s="12"/>
      <c r="C73" s="2"/>
      <c r="D73" s="2"/>
    </row>
    <row r="74" spans="1:5" x14ac:dyDescent="0.35">
      <c r="A74" s="5" t="s">
        <v>43</v>
      </c>
      <c r="B74" s="12" t="s">
        <v>62</v>
      </c>
      <c r="C74" s="2"/>
      <c r="D74" s="2"/>
    </row>
    <row r="75" spans="1:5" x14ac:dyDescent="0.35">
      <c r="A75" s="5" t="s">
        <v>94</v>
      </c>
      <c r="B75" s="14">
        <v>2.0648572594225215E-2</v>
      </c>
      <c r="C75" s="2" t="s">
        <v>65</v>
      </c>
      <c r="D75" s="2" t="s">
        <v>68</v>
      </c>
    </row>
    <row r="76" spans="1:5" x14ac:dyDescent="0.35">
      <c r="A76" s="5" t="s">
        <v>84</v>
      </c>
      <c r="B76" s="13">
        <v>1.0999999999999999E-8</v>
      </c>
      <c r="C76" s="2" t="s">
        <v>45</v>
      </c>
      <c r="D76" s="2"/>
    </row>
    <row r="77" spans="1:5" x14ac:dyDescent="0.35">
      <c r="A77" s="5"/>
      <c r="B77" s="12"/>
      <c r="C77" s="2"/>
      <c r="D77" s="2"/>
    </row>
    <row r="78" spans="1:5" x14ac:dyDescent="0.35">
      <c r="A78" s="5" t="s">
        <v>95</v>
      </c>
      <c r="B78" s="14">
        <v>1.1841887362491711E-2</v>
      </c>
      <c r="C78" s="2" t="s">
        <v>65</v>
      </c>
      <c r="D78" s="16">
        <v>2.7271220888813726E-2</v>
      </c>
      <c r="E78" s="2" t="s">
        <v>102</v>
      </c>
    </row>
    <row r="79" spans="1:5" x14ac:dyDescent="0.35">
      <c r="A79" s="5" t="s">
        <v>85</v>
      </c>
      <c r="B79" s="14">
        <v>2.2590009128958689E-2</v>
      </c>
      <c r="C79" s="2" t="s">
        <v>44</v>
      </c>
      <c r="D79" s="16">
        <v>2.9679010772171249E-2</v>
      </c>
      <c r="E79" s="2" t="s">
        <v>102</v>
      </c>
    </row>
    <row r="80" spans="1:5" x14ac:dyDescent="0.35">
      <c r="A80" s="5"/>
      <c r="B80" s="12"/>
      <c r="C80" s="2"/>
      <c r="D80" s="2"/>
    </row>
    <row r="81" spans="1:5" x14ac:dyDescent="0.35">
      <c r="A81" s="5" t="s">
        <v>96</v>
      </c>
      <c r="B81" s="14">
        <v>6.2433901191501419E-2</v>
      </c>
      <c r="C81" s="2" t="s">
        <v>65</v>
      </c>
      <c r="D81" s="2" t="s">
        <v>69</v>
      </c>
    </row>
    <row r="82" spans="1:5" x14ac:dyDescent="0.35">
      <c r="A82" s="5" t="s">
        <v>86</v>
      </c>
      <c r="B82" s="14">
        <v>2.5158160216169324E-2</v>
      </c>
      <c r="C82" s="2" t="s">
        <v>44</v>
      </c>
      <c r="D82" s="2"/>
    </row>
    <row r="83" spans="1:5" x14ac:dyDescent="0.35">
      <c r="A83" s="5"/>
      <c r="B83" s="12"/>
      <c r="C83" s="2"/>
      <c r="D83" s="2"/>
    </row>
    <row r="84" spans="1:5" x14ac:dyDescent="0.35">
      <c r="A84" s="5" t="s">
        <v>97</v>
      </c>
      <c r="B84" s="12">
        <f>261*0.08/8760</f>
        <v>2.3835616438356165E-3</v>
      </c>
      <c r="C84" s="2" t="s">
        <v>73</v>
      </c>
      <c r="D84" s="2" t="s">
        <v>74</v>
      </c>
    </row>
    <row r="85" spans="1:5" x14ac:dyDescent="0.35">
      <c r="A85" s="5" t="s">
        <v>87</v>
      </c>
      <c r="B85" s="12">
        <v>0</v>
      </c>
      <c r="C85" s="2" t="s">
        <v>65</v>
      </c>
      <c r="D85" s="2"/>
    </row>
    <row r="86" spans="1:5" x14ac:dyDescent="0.35">
      <c r="A86" s="5" t="s">
        <v>88</v>
      </c>
      <c r="B86" s="12">
        <v>0</v>
      </c>
      <c r="C86" s="2" t="s">
        <v>65</v>
      </c>
      <c r="D86" s="2"/>
    </row>
    <row r="87" spans="1:5" x14ac:dyDescent="0.35">
      <c r="A87" s="5" t="s">
        <v>46</v>
      </c>
      <c r="B87" s="12">
        <v>0.9</v>
      </c>
      <c r="C87" s="2"/>
      <c r="D87" s="2"/>
    </row>
    <row r="88" spans="1:5" ht="13" customHeight="1" x14ac:dyDescent="0.35">
      <c r="A88" s="5" t="s">
        <v>47</v>
      </c>
      <c r="B88" s="12">
        <f>1.01^(1/(24*365.24/12))-1</f>
        <v>1.3621726294266168E-5</v>
      </c>
      <c r="C88" s="2" t="s">
        <v>48</v>
      </c>
      <c r="D88" s="2"/>
      <c r="E88" s="1" t="s">
        <v>105</v>
      </c>
    </row>
    <row r="89" spans="1:5" x14ac:dyDescent="0.35">
      <c r="A89" s="5" t="s">
        <v>49</v>
      </c>
      <c r="B89" s="12">
        <v>6</v>
      </c>
      <c r="C89" s="2" t="s">
        <v>50</v>
      </c>
      <c r="D89" s="2" t="s">
        <v>75</v>
      </c>
    </row>
    <row r="90" spans="1:5" x14ac:dyDescent="0.35">
      <c r="A90" s="5"/>
      <c r="B90" s="12"/>
      <c r="C90" s="2"/>
      <c r="D90" s="2"/>
    </row>
    <row r="91" spans="1:5" x14ac:dyDescent="0.35">
      <c r="A91" s="5" t="s">
        <v>98</v>
      </c>
      <c r="B91" s="12">
        <v>2.7397260273972604E-6</v>
      </c>
      <c r="C91" s="2" t="s">
        <v>73</v>
      </c>
      <c r="D91" s="12">
        <f>0.3*0.08/8760</f>
        <v>2.7397260273972604E-6</v>
      </c>
      <c r="E91" s="2" t="s">
        <v>76</v>
      </c>
    </row>
    <row r="92" spans="1:5" x14ac:dyDescent="0.35">
      <c r="A92" s="5" t="s">
        <v>99</v>
      </c>
      <c r="B92" s="12">
        <f>1100*0.08/8760</f>
        <v>1.0045662100456621E-2</v>
      </c>
      <c r="C92" s="2" t="s">
        <v>65</v>
      </c>
      <c r="D92" s="2" t="s">
        <v>65</v>
      </c>
    </row>
    <row r="93" spans="1:5" x14ac:dyDescent="0.35">
      <c r="A93" s="5" t="s">
        <v>100</v>
      </c>
      <c r="B93" s="12">
        <f>4600*0.08/8760</f>
        <v>4.2009132420091327E-2</v>
      </c>
      <c r="C93" s="2" t="s">
        <v>65</v>
      </c>
      <c r="D93" s="2" t="s">
        <v>77</v>
      </c>
    </row>
    <row r="94" spans="1:5" x14ac:dyDescent="0.35">
      <c r="A94" s="5" t="s">
        <v>89</v>
      </c>
      <c r="B94" s="12">
        <v>0</v>
      </c>
      <c r="C94" s="2" t="s">
        <v>65</v>
      </c>
      <c r="D94" s="2"/>
    </row>
    <row r="95" spans="1:5" x14ac:dyDescent="0.35">
      <c r="A95" s="5" t="s">
        <v>90</v>
      </c>
      <c r="B95" s="12">
        <v>0</v>
      </c>
      <c r="C95" s="2" t="s">
        <v>65</v>
      </c>
      <c r="D95" s="2"/>
    </row>
    <row r="96" spans="1:5" ht="13" customHeight="1" x14ac:dyDescent="0.35">
      <c r="A96" s="5" t="s">
        <v>106</v>
      </c>
      <c r="B96" s="12">
        <v>1.1351367708023474E-6</v>
      </c>
      <c r="C96" s="2" t="s">
        <v>48</v>
      </c>
      <c r="D96" s="12">
        <f>1.01^(1/(24*365.24))-1</f>
        <v>1.1351367708023474E-6</v>
      </c>
      <c r="E96" s="1" t="s">
        <v>107</v>
      </c>
    </row>
    <row r="97" spans="1:20" x14ac:dyDescent="0.35">
      <c r="A97" s="5" t="s">
        <v>64</v>
      </c>
      <c r="B97" s="12">
        <v>0.3</v>
      </c>
      <c r="C97" s="2"/>
      <c r="D97" s="2"/>
    </row>
    <row r="98" spans="1:20" x14ac:dyDescent="0.35">
      <c r="A98" s="5"/>
      <c r="B98" s="12"/>
      <c r="C98" s="2"/>
      <c r="D98" s="2"/>
    </row>
    <row r="99" spans="1:20" x14ac:dyDescent="0.35">
      <c r="A99" s="5" t="s">
        <v>91</v>
      </c>
      <c r="B99" s="12">
        <v>10</v>
      </c>
      <c r="C99" s="2" t="s">
        <v>65</v>
      </c>
      <c r="D99" s="2"/>
    </row>
    <row r="100" spans="1:20" x14ac:dyDescent="0.35">
      <c r="C100" s="10"/>
    </row>
    <row r="101" spans="1:20" x14ac:dyDescent="0.35">
      <c r="C101" s="2" t="s">
        <v>119</v>
      </c>
    </row>
    <row r="102" spans="1:20" s="3" customFormat="1" x14ac:dyDescent="0.35">
      <c r="A102" s="3" t="s">
        <v>51</v>
      </c>
      <c r="B102" s="11" t="s">
        <v>81</v>
      </c>
      <c r="C102" s="4"/>
    </row>
    <row r="103" spans="1:20" s="5" customFormat="1" ht="29" x14ac:dyDescent="0.35">
      <c r="A103" s="5" t="s">
        <v>52</v>
      </c>
      <c r="B103" s="5" t="s">
        <v>33</v>
      </c>
      <c r="C103" s="5" t="s">
        <v>37</v>
      </c>
      <c r="D103" s="5" t="s">
        <v>93</v>
      </c>
      <c r="E103" s="5" t="s">
        <v>83</v>
      </c>
      <c r="F103" s="5" t="s">
        <v>94</v>
      </c>
      <c r="G103" s="5" t="s">
        <v>84</v>
      </c>
      <c r="H103" s="5" t="s">
        <v>95</v>
      </c>
      <c r="I103" s="5" t="s">
        <v>85</v>
      </c>
      <c r="J103" s="5" t="s">
        <v>96</v>
      </c>
      <c r="K103" s="5" t="s">
        <v>86</v>
      </c>
      <c r="L103" s="5" t="s">
        <v>97</v>
      </c>
      <c r="M103" s="5" t="s">
        <v>87</v>
      </c>
      <c r="N103" s="5" t="s">
        <v>88</v>
      </c>
      <c r="O103" s="5" t="s">
        <v>98</v>
      </c>
      <c r="P103" s="5" t="s">
        <v>99</v>
      </c>
      <c r="Q103" s="5" t="s">
        <v>100</v>
      </c>
      <c r="R103" s="5" t="s">
        <v>89</v>
      </c>
      <c r="S103" s="5" t="s">
        <v>90</v>
      </c>
      <c r="T103" s="5" t="s">
        <v>91</v>
      </c>
    </row>
    <row r="104" spans="1:20" x14ac:dyDescent="0.35">
      <c r="B104" s="1"/>
    </row>
    <row r="105" spans="1:20" s="15" customFormat="1" x14ac:dyDescent="0.35">
      <c r="A105" s="15" t="s">
        <v>136</v>
      </c>
      <c r="B105" s="15">
        <v>2015</v>
      </c>
      <c r="C105" s="15">
        <v>2015</v>
      </c>
      <c r="D105" s="15">
        <v>0.6</v>
      </c>
      <c r="E105" s="15">
        <v>0.6</v>
      </c>
      <c r="F105" s="15">
        <v>1</v>
      </c>
      <c r="G105" s="15">
        <v>1</v>
      </c>
      <c r="H105" s="15">
        <v>2.2999999999999998</v>
      </c>
      <c r="I105" s="15">
        <v>2.2999999999999998</v>
      </c>
      <c r="J105" s="15">
        <v>0.86666666666666003</v>
      </c>
      <c r="K105" s="15">
        <v>0.86666666666666003</v>
      </c>
      <c r="L105" s="15">
        <v>0.4</v>
      </c>
      <c r="M105" s="15">
        <v>0.4</v>
      </c>
      <c r="N105" s="15">
        <v>0.4</v>
      </c>
      <c r="O105" s="15">
        <v>0.2</v>
      </c>
      <c r="P105" s="15">
        <v>0.2</v>
      </c>
      <c r="Q105" s="15">
        <v>0.2</v>
      </c>
      <c r="R105" s="15">
        <v>0.2</v>
      </c>
      <c r="S105" s="15">
        <v>0.2</v>
      </c>
      <c r="T105" s="15">
        <v>1</v>
      </c>
    </row>
    <row r="106" spans="1:20" s="15" customFormat="1" x14ac:dyDescent="0.35">
      <c r="A106" s="15" t="s">
        <v>137</v>
      </c>
      <c r="B106" s="15">
        <v>2014</v>
      </c>
      <c r="C106" s="15">
        <v>2015</v>
      </c>
      <c r="D106" s="15">
        <v>0.6</v>
      </c>
      <c r="E106" s="15">
        <v>0.6</v>
      </c>
      <c r="F106" s="15">
        <v>1</v>
      </c>
      <c r="G106" s="15">
        <v>1</v>
      </c>
      <c r="H106" s="15">
        <v>2.2999999999999998</v>
      </c>
      <c r="I106" s="15">
        <v>2.2999999999999998</v>
      </c>
      <c r="J106" s="15">
        <v>0.86666666666666003</v>
      </c>
      <c r="K106" s="15">
        <v>0.86666666666666003</v>
      </c>
      <c r="L106" s="15">
        <v>0.4</v>
      </c>
      <c r="M106" s="15">
        <v>0.4</v>
      </c>
      <c r="N106" s="15">
        <v>0.4</v>
      </c>
      <c r="O106" s="15">
        <v>0.2</v>
      </c>
      <c r="P106" s="15">
        <v>0.2</v>
      </c>
      <c r="Q106" s="15">
        <v>0.2</v>
      </c>
      <c r="R106" s="15">
        <v>0.2</v>
      </c>
      <c r="S106" s="15">
        <v>0.2</v>
      </c>
      <c r="T106" s="15">
        <v>1</v>
      </c>
    </row>
    <row r="107" spans="1:20" s="15" customFormat="1" x14ac:dyDescent="0.35">
      <c r="A107" s="15" t="s">
        <v>138</v>
      </c>
      <c r="B107" s="15">
        <v>2013</v>
      </c>
      <c r="C107" s="15">
        <v>2015</v>
      </c>
      <c r="D107" s="15">
        <v>0.6</v>
      </c>
      <c r="E107" s="15">
        <v>0.6</v>
      </c>
      <c r="F107" s="15">
        <v>1</v>
      </c>
      <c r="G107" s="15">
        <v>1</v>
      </c>
      <c r="H107" s="15">
        <v>2.2999999999999998</v>
      </c>
      <c r="I107" s="15">
        <v>2.2999999999999998</v>
      </c>
      <c r="J107" s="15">
        <v>0.86666666666666003</v>
      </c>
      <c r="K107" s="15">
        <v>0.86666666666666003</v>
      </c>
      <c r="L107" s="15">
        <v>0.4</v>
      </c>
      <c r="M107" s="15">
        <v>0.4</v>
      </c>
      <c r="N107" s="15">
        <v>0.4</v>
      </c>
      <c r="O107" s="15">
        <v>0.2</v>
      </c>
      <c r="P107" s="15">
        <v>0.2</v>
      </c>
      <c r="Q107" s="15">
        <v>0.2</v>
      </c>
      <c r="R107" s="15">
        <v>0.2</v>
      </c>
      <c r="S107" s="15">
        <v>0.2</v>
      </c>
      <c r="T107" s="15">
        <v>1</v>
      </c>
    </row>
    <row r="108" spans="1:20" s="15" customFormat="1" x14ac:dyDescent="0.35">
      <c r="A108" s="15" t="s">
        <v>139</v>
      </c>
      <c r="B108" s="15">
        <v>2012</v>
      </c>
      <c r="C108" s="15">
        <v>2015</v>
      </c>
      <c r="D108" s="15">
        <v>0.6</v>
      </c>
      <c r="E108" s="15">
        <v>0.6</v>
      </c>
      <c r="F108" s="15">
        <v>1</v>
      </c>
      <c r="G108" s="15">
        <v>1</v>
      </c>
      <c r="H108" s="15">
        <v>2.2999999999999998</v>
      </c>
      <c r="I108" s="15">
        <v>2.2999999999999998</v>
      </c>
      <c r="J108" s="15">
        <v>0.86666666666666003</v>
      </c>
      <c r="K108" s="15">
        <v>0.86666666666666003</v>
      </c>
      <c r="L108" s="15">
        <v>0.4</v>
      </c>
      <c r="M108" s="15">
        <v>0.4</v>
      </c>
      <c r="N108" s="15">
        <v>0.4</v>
      </c>
      <c r="O108" s="15">
        <v>0.2</v>
      </c>
      <c r="P108" s="15">
        <v>0.2</v>
      </c>
      <c r="Q108" s="15">
        <v>0.2</v>
      </c>
      <c r="R108" s="15">
        <v>0.2</v>
      </c>
      <c r="S108" s="15">
        <v>0.2</v>
      </c>
      <c r="T108" s="15">
        <v>1</v>
      </c>
    </row>
    <row r="109" spans="1:20" s="15" customFormat="1" x14ac:dyDescent="0.35">
      <c r="A109" s="15" t="s">
        <v>140</v>
      </c>
      <c r="B109" s="15">
        <v>2011</v>
      </c>
      <c r="C109" s="15">
        <v>2015</v>
      </c>
      <c r="D109" s="15">
        <v>0.6</v>
      </c>
      <c r="E109" s="15">
        <v>0.6</v>
      </c>
      <c r="F109" s="15">
        <v>1</v>
      </c>
      <c r="G109" s="15">
        <v>1</v>
      </c>
      <c r="H109" s="15">
        <v>2.2999999999999998</v>
      </c>
      <c r="I109" s="15">
        <v>2.2999999999999998</v>
      </c>
      <c r="J109" s="15">
        <v>0.86666666666666003</v>
      </c>
      <c r="K109" s="15">
        <v>0.86666666666666003</v>
      </c>
      <c r="L109" s="15">
        <v>0.4</v>
      </c>
      <c r="M109" s="15">
        <v>0.4</v>
      </c>
      <c r="N109" s="15">
        <v>0.4</v>
      </c>
      <c r="O109" s="15">
        <v>0.2</v>
      </c>
      <c r="P109" s="15">
        <v>0.2</v>
      </c>
      <c r="Q109" s="15">
        <v>0.2</v>
      </c>
      <c r="R109" s="15">
        <v>0.2</v>
      </c>
      <c r="S109" s="15">
        <v>0.2</v>
      </c>
      <c r="T109" s="15">
        <v>1</v>
      </c>
    </row>
    <row r="110" spans="1:20" s="15" customFormat="1" x14ac:dyDescent="0.35">
      <c r="A110" s="15" t="s">
        <v>141</v>
      </c>
      <c r="B110" s="15">
        <v>2010</v>
      </c>
      <c r="C110" s="15">
        <v>2015</v>
      </c>
      <c r="D110" s="15">
        <v>0.6</v>
      </c>
      <c r="E110" s="15">
        <v>0.6</v>
      </c>
      <c r="F110" s="15">
        <v>1</v>
      </c>
      <c r="G110" s="15">
        <v>1</v>
      </c>
      <c r="H110" s="15">
        <v>2.2999999999999998</v>
      </c>
      <c r="I110" s="15">
        <v>2.2999999999999998</v>
      </c>
      <c r="J110" s="15">
        <v>0.86666666666666003</v>
      </c>
      <c r="K110" s="15">
        <v>0.86666666666666003</v>
      </c>
      <c r="L110" s="15">
        <v>0.4</v>
      </c>
      <c r="M110" s="15">
        <v>0.4</v>
      </c>
      <c r="N110" s="15">
        <v>0.4</v>
      </c>
      <c r="O110" s="15">
        <v>0.2</v>
      </c>
      <c r="P110" s="15">
        <v>0.2</v>
      </c>
      <c r="Q110" s="15">
        <v>0.2</v>
      </c>
      <c r="R110" s="15">
        <v>0.2</v>
      </c>
      <c r="S110" s="15">
        <v>0.2</v>
      </c>
      <c r="T110" s="15">
        <v>1</v>
      </c>
    </row>
    <row r="111" spans="1:20" s="15" customFormat="1" x14ac:dyDescent="0.35">
      <c r="A111" s="15" t="s">
        <v>142</v>
      </c>
      <c r="B111" s="15">
        <v>2009</v>
      </c>
      <c r="C111" s="15">
        <v>2015</v>
      </c>
      <c r="D111" s="15">
        <v>0.6</v>
      </c>
      <c r="E111" s="15">
        <v>0.6</v>
      </c>
      <c r="F111" s="15">
        <v>1</v>
      </c>
      <c r="G111" s="15">
        <v>1</v>
      </c>
      <c r="H111" s="15">
        <v>2.2999999999999998</v>
      </c>
      <c r="I111" s="15">
        <v>2.2999999999999998</v>
      </c>
      <c r="J111" s="15">
        <v>0.86666666666666003</v>
      </c>
      <c r="K111" s="15">
        <v>0.86666666666666003</v>
      </c>
      <c r="L111" s="15">
        <v>0.4</v>
      </c>
      <c r="M111" s="15">
        <v>0.4</v>
      </c>
      <c r="N111" s="15">
        <v>0.4</v>
      </c>
      <c r="O111" s="15">
        <v>0.2</v>
      </c>
      <c r="P111" s="15">
        <v>0.2</v>
      </c>
      <c r="Q111" s="15">
        <v>0.2</v>
      </c>
      <c r="R111" s="15">
        <v>0.2</v>
      </c>
      <c r="S111" s="15">
        <v>0.2</v>
      </c>
      <c r="T111" s="15">
        <v>1</v>
      </c>
    </row>
    <row r="112" spans="1:20" s="15" customFormat="1" x14ac:dyDescent="0.35">
      <c r="A112" s="15" t="s">
        <v>143</v>
      </c>
      <c r="B112" s="15">
        <v>2008</v>
      </c>
      <c r="C112" s="15">
        <v>2015</v>
      </c>
      <c r="D112" s="15">
        <v>0.6</v>
      </c>
      <c r="E112" s="15">
        <v>0.6</v>
      </c>
      <c r="F112" s="15">
        <v>1</v>
      </c>
      <c r="G112" s="15">
        <v>1</v>
      </c>
      <c r="H112" s="15">
        <v>2.2999999999999998</v>
      </c>
      <c r="I112" s="15">
        <v>2.2999999999999998</v>
      </c>
      <c r="J112" s="15">
        <v>0.86666666666666003</v>
      </c>
      <c r="K112" s="15">
        <v>0.86666666666666003</v>
      </c>
      <c r="L112" s="15">
        <v>0.4</v>
      </c>
      <c r="M112" s="15">
        <v>0.4</v>
      </c>
      <c r="N112" s="15">
        <v>0.4</v>
      </c>
      <c r="O112" s="15">
        <v>0.2</v>
      </c>
      <c r="P112" s="15">
        <v>0.2</v>
      </c>
      <c r="Q112" s="15">
        <v>0.2</v>
      </c>
      <c r="R112" s="15">
        <v>0.2</v>
      </c>
      <c r="S112" s="15">
        <v>0.2</v>
      </c>
      <c r="T112" s="15">
        <v>1</v>
      </c>
    </row>
    <row r="113" spans="1:20" s="15" customFormat="1" x14ac:dyDescent="0.35">
      <c r="A113" s="15" t="s">
        <v>144</v>
      </c>
      <c r="B113" s="15">
        <v>2007</v>
      </c>
      <c r="C113" s="15">
        <v>2015</v>
      </c>
      <c r="D113" s="15">
        <v>0.6</v>
      </c>
      <c r="E113" s="15">
        <v>0.6</v>
      </c>
      <c r="F113" s="15">
        <v>1</v>
      </c>
      <c r="G113" s="15">
        <v>1</v>
      </c>
      <c r="H113" s="15">
        <v>2.2999999999999998</v>
      </c>
      <c r="I113" s="15">
        <v>2.2999999999999998</v>
      </c>
      <c r="J113" s="15">
        <v>0.86666666666666003</v>
      </c>
      <c r="K113" s="15">
        <v>0.86666666666666003</v>
      </c>
      <c r="L113" s="15">
        <v>0.4</v>
      </c>
      <c r="M113" s="15">
        <v>0.4</v>
      </c>
      <c r="N113" s="15">
        <v>0.4</v>
      </c>
      <c r="O113" s="15">
        <v>0.2</v>
      </c>
      <c r="P113" s="15">
        <v>0.2</v>
      </c>
      <c r="Q113" s="15">
        <v>0.2</v>
      </c>
      <c r="R113" s="15">
        <v>0.2</v>
      </c>
      <c r="S113" s="15">
        <v>0.2</v>
      </c>
      <c r="T113" s="15">
        <v>1</v>
      </c>
    </row>
    <row r="114" spans="1:20" s="15" customFormat="1" x14ac:dyDescent="0.35">
      <c r="A114" s="15" t="s">
        <v>145</v>
      </c>
      <c r="B114" s="15">
        <v>2006</v>
      </c>
      <c r="C114" s="15">
        <v>2015</v>
      </c>
      <c r="D114" s="15">
        <v>0.6</v>
      </c>
      <c r="E114" s="15">
        <v>0.6</v>
      </c>
      <c r="F114" s="15">
        <v>1</v>
      </c>
      <c r="G114" s="15">
        <v>1</v>
      </c>
      <c r="H114" s="15">
        <v>2.2999999999999998</v>
      </c>
      <c r="I114" s="15">
        <v>2.2999999999999998</v>
      </c>
      <c r="J114" s="15">
        <v>0.86666666666666003</v>
      </c>
      <c r="K114" s="15">
        <v>0.86666666666666003</v>
      </c>
      <c r="L114" s="15">
        <v>0.4</v>
      </c>
      <c r="M114" s="15">
        <v>0.4</v>
      </c>
      <c r="N114" s="15">
        <v>0.4</v>
      </c>
      <c r="O114" s="15">
        <v>0.2</v>
      </c>
      <c r="P114" s="15">
        <v>0.2</v>
      </c>
      <c r="Q114" s="15">
        <v>0.2</v>
      </c>
      <c r="R114" s="15">
        <v>0.2</v>
      </c>
      <c r="S114" s="15">
        <v>0.2</v>
      </c>
      <c r="T114" s="15">
        <v>1</v>
      </c>
    </row>
    <row r="115" spans="1:20" x14ac:dyDescent="0.35">
      <c r="B115" s="1"/>
      <c r="D115" s="10"/>
    </row>
    <row r="116" spans="1:20" s="3" customFormat="1" x14ac:dyDescent="0.35">
      <c r="A116" s="3" t="s">
        <v>53</v>
      </c>
      <c r="D116" s="11"/>
    </row>
    <row r="120" spans="1:20" s="10" customFormat="1" x14ac:dyDescent="0.35">
      <c r="A120" s="1" t="s">
        <v>54</v>
      </c>
      <c r="C120" s="1"/>
      <c r="D120" s="1"/>
      <c r="E120" s="1"/>
      <c r="F120" s="1"/>
      <c r="G120" s="1"/>
      <c r="H120" s="1"/>
      <c r="I120" s="1"/>
      <c r="J120" s="1"/>
      <c r="K120" s="1"/>
      <c r="L120" s="1"/>
      <c r="M120" s="1"/>
      <c r="N120" s="1"/>
      <c r="O120" s="1"/>
      <c r="P120" s="1"/>
      <c r="Q120" s="1"/>
      <c r="R120" s="1"/>
      <c r="S120" s="1"/>
      <c r="T120" s="1"/>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1A31D-6BD7-4871-811D-118FFE6482B3}">
  <dimension ref="A1:V114"/>
  <sheetViews>
    <sheetView topLeftCell="A25" workbookViewId="0">
      <selection activeCell="A49" sqref="A49"/>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152</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70</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41</v>
      </c>
      <c r="B70" s="12" t="s">
        <v>61</v>
      </c>
      <c r="C70" s="2"/>
      <c r="D70" s="2"/>
    </row>
    <row r="71" spans="1:5" x14ac:dyDescent="0.35">
      <c r="A71" s="5" t="s">
        <v>93</v>
      </c>
      <c r="B71" s="14">
        <v>2.4911838084243729E-2</v>
      </c>
      <c r="C71" s="2" t="s">
        <v>65</v>
      </c>
      <c r="D71" s="2" t="s">
        <v>67</v>
      </c>
    </row>
    <row r="72" spans="1:5" x14ac:dyDescent="0.35">
      <c r="A72" s="5" t="s">
        <v>83</v>
      </c>
      <c r="B72" s="13">
        <f>0.00000001</f>
        <v>1E-8</v>
      </c>
      <c r="C72" s="2" t="s">
        <v>42</v>
      </c>
      <c r="D72" s="2"/>
    </row>
    <row r="73" spans="1:5" x14ac:dyDescent="0.35">
      <c r="A73" s="5"/>
      <c r="B73" s="12"/>
      <c r="C73" s="2"/>
      <c r="D73" s="2"/>
    </row>
    <row r="74" spans="1:5" x14ac:dyDescent="0.35">
      <c r="A74" s="5" t="s">
        <v>43</v>
      </c>
      <c r="B74" s="12" t="s">
        <v>62</v>
      </c>
      <c r="C74" s="2"/>
      <c r="D74" s="2"/>
    </row>
    <row r="75" spans="1:5" x14ac:dyDescent="0.35">
      <c r="A75" s="5" t="s">
        <v>94</v>
      </c>
      <c r="B75" s="14">
        <v>2.0648572594225215E-2</v>
      </c>
      <c r="C75" s="2" t="s">
        <v>65</v>
      </c>
      <c r="D75" s="2" t="s">
        <v>68</v>
      </c>
    </row>
    <row r="76" spans="1:5" x14ac:dyDescent="0.35">
      <c r="A76" s="5" t="s">
        <v>84</v>
      </c>
      <c r="B76" s="13">
        <v>1.0999999999999999E-8</v>
      </c>
      <c r="C76" s="2" t="s">
        <v>45</v>
      </c>
      <c r="D76" s="2"/>
    </row>
    <row r="77" spans="1:5" x14ac:dyDescent="0.35">
      <c r="A77" s="5"/>
      <c r="B77" s="12"/>
      <c r="C77" s="2"/>
      <c r="D77" s="2"/>
    </row>
    <row r="78" spans="1:5" x14ac:dyDescent="0.35">
      <c r="A78" s="5" t="s">
        <v>95</v>
      </c>
      <c r="B78" s="14">
        <v>1.1841887362491711E-2</v>
      </c>
      <c r="C78" s="2" t="s">
        <v>65</v>
      </c>
      <c r="D78" s="16">
        <v>2.7271220888813726E-2</v>
      </c>
      <c r="E78" s="2" t="s">
        <v>102</v>
      </c>
    </row>
    <row r="79" spans="1:5" x14ac:dyDescent="0.35">
      <c r="A79" s="5" t="s">
        <v>85</v>
      </c>
      <c r="B79" s="14">
        <v>2.2590009128958689E-2</v>
      </c>
      <c r="C79" s="2" t="s">
        <v>44</v>
      </c>
      <c r="D79" s="16">
        <v>2.9679010772171249E-2</v>
      </c>
      <c r="E79" s="2" t="s">
        <v>102</v>
      </c>
    </row>
    <row r="80" spans="1:5" x14ac:dyDescent="0.35">
      <c r="A80" s="5"/>
      <c r="B80" s="12"/>
      <c r="C80" s="2"/>
      <c r="D80" s="2"/>
    </row>
    <row r="81" spans="1:5" x14ac:dyDescent="0.35">
      <c r="A81" s="5" t="s">
        <v>96</v>
      </c>
      <c r="B81" s="14">
        <v>6.2433901191501419E-2</v>
      </c>
      <c r="C81" s="2" t="s">
        <v>65</v>
      </c>
      <c r="D81" s="2" t="s">
        <v>69</v>
      </c>
    </row>
    <row r="82" spans="1:5" x14ac:dyDescent="0.35">
      <c r="A82" s="5" t="s">
        <v>86</v>
      </c>
      <c r="B82" s="14">
        <v>2.5158160216169324E-2</v>
      </c>
      <c r="C82" s="2" t="s">
        <v>44</v>
      </c>
      <c r="D82" s="2"/>
    </row>
    <row r="83" spans="1:5" x14ac:dyDescent="0.35">
      <c r="A83" s="5"/>
      <c r="B83" s="12"/>
      <c r="C83" s="2"/>
      <c r="D83" s="2"/>
    </row>
    <row r="84" spans="1:5" x14ac:dyDescent="0.35">
      <c r="A84" s="5" t="s">
        <v>97</v>
      </c>
      <c r="B84" s="12">
        <f>261*0.08/8760</f>
        <v>2.3835616438356165E-3</v>
      </c>
      <c r="C84" s="2" t="s">
        <v>73</v>
      </c>
      <c r="D84" s="2" t="s">
        <v>74</v>
      </c>
    </row>
    <row r="85" spans="1:5" x14ac:dyDescent="0.35">
      <c r="A85" s="5" t="s">
        <v>87</v>
      </c>
      <c r="B85" s="12">
        <v>0</v>
      </c>
      <c r="C85" s="2" t="s">
        <v>65</v>
      </c>
      <c r="D85" s="2"/>
    </row>
    <row r="86" spans="1:5" x14ac:dyDescent="0.35">
      <c r="A86" s="5" t="s">
        <v>88</v>
      </c>
      <c r="B86" s="12">
        <v>0</v>
      </c>
      <c r="C86" s="2" t="s">
        <v>65</v>
      </c>
      <c r="D86" s="2"/>
    </row>
    <row r="87" spans="1:5" x14ac:dyDescent="0.35">
      <c r="A87" s="5" t="s">
        <v>46</v>
      </c>
      <c r="B87" s="12">
        <v>0.9</v>
      </c>
      <c r="C87" s="2"/>
      <c r="D87" s="2"/>
    </row>
    <row r="88" spans="1:5" ht="13" customHeight="1" x14ac:dyDescent="0.35">
      <c r="A88" s="5" t="s">
        <v>47</v>
      </c>
      <c r="B88" s="12">
        <f>1.01^(1/(24*365.24/12))-1</f>
        <v>1.3621726294266168E-5</v>
      </c>
      <c r="C88" s="2" t="s">
        <v>48</v>
      </c>
      <c r="D88" s="2"/>
      <c r="E88" s="1" t="s">
        <v>105</v>
      </c>
    </row>
    <row r="89" spans="1:5" x14ac:dyDescent="0.35">
      <c r="A89" s="5" t="s">
        <v>49</v>
      </c>
      <c r="B89" s="12">
        <v>6</v>
      </c>
      <c r="C89" s="2" t="s">
        <v>50</v>
      </c>
      <c r="D89" s="2" t="s">
        <v>75</v>
      </c>
    </row>
    <row r="90" spans="1:5" x14ac:dyDescent="0.35">
      <c r="A90" s="5"/>
      <c r="B90" s="12"/>
      <c r="C90" s="2"/>
      <c r="D90" s="2"/>
    </row>
    <row r="91" spans="1:5" x14ac:dyDescent="0.35">
      <c r="A91" s="5" t="s">
        <v>98</v>
      </c>
      <c r="B91" s="12">
        <v>2.7397260273972604E-6</v>
      </c>
      <c r="C91" s="2" t="s">
        <v>73</v>
      </c>
      <c r="D91" s="12">
        <f>0.3*0.08/8760</f>
        <v>2.7397260273972604E-6</v>
      </c>
      <c r="E91" s="2" t="s">
        <v>76</v>
      </c>
    </row>
    <row r="92" spans="1:5" x14ac:dyDescent="0.35">
      <c r="A92" s="5" t="s">
        <v>99</v>
      </c>
      <c r="B92" s="12">
        <f>1100*0.08/8760</f>
        <v>1.0045662100456621E-2</v>
      </c>
      <c r="C92" s="2" t="s">
        <v>65</v>
      </c>
      <c r="D92" s="2" t="s">
        <v>65</v>
      </c>
    </row>
    <row r="93" spans="1:5" x14ac:dyDescent="0.35">
      <c r="A93" s="5" t="s">
        <v>100</v>
      </c>
      <c r="B93" s="12">
        <f>4600*0.08/8760</f>
        <v>4.2009132420091327E-2</v>
      </c>
      <c r="C93" s="2" t="s">
        <v>65</v>
      </c>
      <c r="D93" s="2" t="s">
        <v>77</v>
      </c>
    </row>
    <row r="94" spans="1:5" x14ac:dyDescent="0.35">
      <c r="A94" s="5" t="s">
        <v>89</v>
      </c>
      <c r="B94" s="12">
        <v>0</v>
      </c>
      <c r="C94" s="2" t="s">
        <v>65</v>
      </c>
      <c r="D94" s="2"/>
    </row>
    <row r="95" spans="1:5" x14ac:dyDescent="0.35">
      <c r="A95" s="5" t="s">
        <v>90</v>
      </c>
      <c r="B95" s="12">
        <v>0</v>
      </c>
      <c r="C95" s="2" t="s">
        <v>65</v>
      </c>
      <c r="D95" s="2"/>
    </row>
    <row r="96" spans="1:5" ht="13" customHeight="1" x14ac:dyDescent="0.35">
      <c r="A96" s="5" t="s">
        <v>106</v>
      </c>
      <c r="B96" s="12">
        <v>1.1351367708023474E-6</v>
      </c>
      <c r="C96" s="2" t="s">
        <v>48</v>
      </c>
      <c r="D96" s="12">
        <f>1.01^(1/(24*365.24))-1</f>
        <v>1.1351367708023474E-6</v>
      </c>
      <c r="E96" s="1" t="s">
        <v>107</v>
      </c>
    </row>
    <row r="97" spans="1:22" x14ac:dyDescent="0.35">
      <c r="A97" s="5" t="s">
        <v>64</v>
      </c>
      <c r="B97" s="12">
        <v>0.3</v>
      </c>
      <c r="C97" s="2"/>
      <c r="D97" s="2"/>
    </row>
    <row r="98" spans="1:22" x14ac:dyDescent="0.35">
      <c r="A98" s="5"/>
      <c r="B98" s="12"/>
      <c r="C98" s="2"/>
      <c r="D98" s="2"/>
    </row>
    <row r="99" spans="1:22" x14ac:dyDescent="0.35">
      <c r="A99" s="5" t="s">
        <v>91</v>
      </c>
      <c r="B99" s="12">
        <v>10</v>
      </c>
      <c r="C99" s="2" t="s">
        <v>65</v>
      </c>
      <c r="D99" s="2"/>
    </row>
    <row r="100" spans="1:22" x14ac:dyDescent="0.35">
      <c r="C100" s="10"/>
    </row>
    <row r="101" spans="1:22" x14ac:dyDescent="0.35">
      <c r="C101" s="2" t="s">
        <v>119</v>
      </c>
    </row>
    <row r="102" spans="1:22" s="3" customFormat="1" x14ac:dyDescent="0.35">
      <c r="A102" s="3" t="s">
        <v>51</v>
      </c>
      <c r="B102" s="11" t="s">
        <v>81</v>
      </c>
      <c r="C102" s="4"/>
    </row>
    <row r="103" spans="1:22" s="5" customFormat="1" ht="29" x14ac:dyDescent="0.35">
      <c r="A103" s="5" t="s">
        <v>52</v>
      </c>
      <c r="B103" s="5" t="s">
        <v>33</v>
      </c>
      <c r="C103" s="5" t="s">
        <v>37</v>
      </c>
      <c r="D103" s="5" t="s">
        <v>93</v>
      </c>
      <c r="E103" s="5" t="s">
        <v>83</v>
      </c>
      <c r="F103" s="5" t="s">
        <v>94</v>
      </c>
      <c r="G103" s="5" t="s">
        <v>84</v>
      </c>
      <c r="H103" s="5" t="s">
        <v>95</v>
      </c>
      <c r="I103" s="5" t="s">
        <v>85</v>
      </c>
      <c r="J103" s="5" t="s">
        <v>96</v>
      </c>
      <c r="K103" s="5" t="s">
        <v>86</v>
      </c>
      <c r="L103" s="5" t="s">
        <v>97</v>
      </c>
      <c r="M103" s="5" t="s">
        <v>87</v>
      </c>
      <c r="N103" s="5" t="s">
        <v>88</v>
      </c>
      <c r="O103" s="5" t="s">
        <v>98</v>
      </c>
      <c r="P103" s="5" t="s">
        <v>99</v>
      </c>
      <c r="Q103" s="5" t="s">
        <v>100</v>
      </c>
      <c r="R103" s="5" t="s">
        <v>89</v>
      </c>
      <c r="S103" s="5" t="s">
        <v>90</v>
      </c>
      <c r="T103" s="5" t="s">
        <v>91</v>
      </c>
      <c r="U103" s="5" t="s">
        <v>47</v>
      </c>
      <c r="V103" s="5" t="s">
        <v>106</v>
      </c>
    </row>
    <row r="104" spans="1:22" x14ac:dyDescent="0.35">
      <c r="B104" s="1"/>
    </row>
    <row r="105" spans="1:22" s="15" customFormat="1" x14ac:dyDescent="0.35">
      <c r="A105" s="15" t="s">
        <v>148</v>
      </c>
      <c r="B105" s="15">
        <v>2015</v>
      </c>
      <c r="C105" s="15">
        <v>2015</v>
      </c>
      <c r="D105" s="15">
        <v>0.6</v>
      </c>
      <c r="E105" s="15">
        <v>0.6</v>
      </c>
      <c r="F105" s="15">
        <v>1</v>
      </c>
      <c r="G105" s="15">
        <v>1</v>
      </c>
      <c r="H105" s="15">
        <v>2.2999999999999998</v>
      </c>
      <c r="I105" s="15">
        <v>2.2999999999999998</v>
      </c>
      <c r="J105" s="15">
        <v>0.86666666666666003</v>
      </c>
      <c r="K105" s="15">
        <v>0.86666666666666003</v>
      </c>
      <c r="L105" s="15">
        <v>0.4</v>
      </c>
      <c r="M105" s="15">
        <v>0.4</v>
      </c>
      <c r="N105" s="15">
        <v>0.4</v>
      </c>
      <c r="O105" s="15">
        <v>0.2</v>
      </c>
      <c r="P105" s="15">
        <v>0.2</v>
      </c>
      <c r="Q105" s="15">
        <v>0.2</v>
      </c>
      <c r="R105" s="15">
        <v>0.2</v>
      </c>
      <c r="S105" s="15">
        <v>0.2</v>
      </c>
      <c r="T105" s="15">
        <v>1</v>
      </c>
      <c r="U105" s="15">
        <f>1.07^(1/(365.24*24))-1</f>
        <v>7.71854460834831E-6</v>
      </c>
      <c r="V105" s="15">
        <f>1.07^(1/(365.24*24))-1</f>
        <v>7.71854460834831E-6</v>
      </c>
    </row>
    <row r="106" spans="1:22" s="15" customFormat="1" x14ac:dyDescent="0.35">
      <c r="A106" s="15" t="s">
        <v>149</v>
      </c>
      <c r="B106" s="15">
        <v>2015</v>
      </c>
      <c r="C106" s="15">
        <v>2015</v>
      </c>
      <c r="D106" s="15">
        <v>0.6</v>
      </c>
      <c r="E106" s="15">
        <v>0.6</v>
      </c>
      <c r="F106" s="15">
        <v>1</v>
      </c>
      <c r="G106" s="15">
        <v>1</v>
      </c>
      <c r="H106" s="15">
        <v>2.2999999999999998</v>
      </c>
      <c r="I106" s="15">
        <v>2.2999999999999998</v>
      </c>
      <c r="J106" s="15">
        <v>0.86666666666666003</v>
      </c>
      <c r="K106" s="15">
        <v>0.86666666666666003</v>
      </c>
      <c r="L106" s="15">
        <v>0.4</v>
      </c>
      <c r="M106" s="15">
        <v>0.4</v>
      </c>
      <c r="N106" s="15">
        <v>0.4</v>
      </c>
      <c r="O106" s="15">
        <v>0.2</v>
      </c>
      <c r="P106" s="15">
        <v>0.2</v>
      </c>
      <c r="Q106" s="15">
        <v>0.2</v>
      </c>
      <c r="R106" s="15">
        <v>0.2</v>
      </c>
      <c r="S106" s="15">
        <v>0.2</v>
      </c>
      <c r="T106" s="15">
        <v>1</v>
      </c>
      <c r="U106" s="15">
        <f>1.03^(1/(365.24*24))-1</f>
        <v>3.3720809238246829E-6</v>
      </c>
      <c r="V106" s="15">
        <f>1.03^(1/(365.24*24))-1</f>
        <v>3.3720809238246829E-6</v>
      </c>
    </row>
    <row r="107" spans="1:22" s="15" customFormat="1" x14ac:dyDescent="0.35">
      <c r="A107" s="15" t="s">
        <v>150</v>
      </c>
      <c r="B107" s="15">
        <v>2015</v>
      </c>
      <c r="C107" s="15">
        <v>2015</v>
      </c>
      <c r="D107" s="15">
        <v>0.6</v>
      </c>
      <c r="E107" s="15">
        <v>0.6</v>
      </c>
      <c r="F107" s="15">
        <v>1</v>
      </c>
      <c r="G107" s="15">
        <v>1</v>
      </c>
      <c r="H107" s="15">
        <v>2.2999999999999998</v>
      </c>
      <c r="I107" s="15">
        <v>2.2999999999999998</v>
      </c>
      <c r="J107" s="15">
        <v>0.86666666666666003</v>
      </c>
      <c r="K107" s="15">
        <v>0.86666666666666003</v>
      </c>
      <c r="L107" s="15">
        <v>0.4</v>
      </c>
      <c r="M107" s="15">
        <v>0.4</v>
      </c>
      <c r="N107" s="15">
        <v>0.4</v>
      </c>
      <c r="O107" s="15">
        <v>0.2</v>
      </c>
      <c r="P107" s="15">
        <v>0.2</v>
      </c>
      <c r="Q107" s="15">
        <v>0.2</v>
      </c>
      <c r="R107" s="15">
        <v>0.2</v>
      </c>
      <c r="S107" s="15">
        <v>0.2</v>
      </c>
      <c r="T107" s="15">
        <v>1</v>
      </c>
      <c r="U107" s="15">
        <f>1.01^(1/(365.24*24))-1</f>
        <v>1.1351367708023474E-6</v>
      </c>
      <c r="V107" s="15">
        <f>1.01^(1/(365.24*24))-1</f>
        <v>1.1351367708023474E-6</v>
      </c>
    </row>
    <row r="108" spans="1:22" s="15" customFormat="1" x14ac:dyDescent="0.35">
      <c r="A108" s="15" t="s">
        <v>151</v>
      </c>
      <c r="B108" s="15">
        <v>2015</v>
      </c>
      <c r="C108" s="15">
        <v>2015</v>
      </c>
      <c r="D108" s="15">
        <v>0.6</v>
      </c>
      <c r="E108" s="15">
        <v>0.6</v>
      </c>
      <c r="F108" s="15">
        <v>1</v>
      </c>
      <c r="G108" s="15">
        <v>1</v>
      </c>
      <c r="H108" s="15">
        <v>2.2999999999999998</v>
      </c>
      <c r="I108" s="15">
        <v>2.2999999999999998</v>
      </c>
      <c r="J108" s="15">
        <v>0.86666666666666003</v>
      </c>
      <c r="K108" s="15">
        <v>0.86666666666666003</v>
      </c>
      <c r="L108" s="15">
        <v>0.4</v>
      </c>
      <c r="M108" s="15">
        <v>0.4</v>
      </c>
      <c r="N108" s="15">
        <v>0.4</v>
      </c>
      <c r="O108" s="15">
        <v>0.2</v>
      </c>
      <c r="P108" s="15">
        <v>0.2</v>
      </c>
      <c r="Q108" s="15">
        <v>0.2</v>
      </c>
      <c r="R108" s="15">
        <v>0.2</v>
      </c>
      <c r="S108" s="15">
        <v>0.2</v>
      </c>
      <c r="T108" s="15">
        <v>1</v>
      </c>
      <c r="U108" s="15">
        <f>1^(1/(365.24*24))-1</f>
        <v>0</v>
      </c>
      <c r="V108" s="15">
        <f>1^(1/(365.24*24))-1</f>
        <v>0</v>
      </c>
    </row>
    <row r="109" spans="1:22" x14ac:dyDescent="0.35">
      <c r="B109" s="1"/>
      <c r="D109" s="10"/>
    </row>
    <row r="110" spans="1:22" s="3" customFormat="1" x14ac:dyDescent="0.35">
      <c r="A110" s="3" t="s">
        <v>53</v>
      </c>
      <c r="D110" s="11"/>
    </row>
    <row r="114" spans="1:20" s="10" customFormat="1" x14ac:dyDescent="0.35">
      <c r="A114" s="1" t="s">
        <v>54</v>
      </c>
      <c r="C114" s="1"/>
      <c r="D114" s="1"/>
      <c r="E114" s="1"/>
      <c r="F114" s="1"/>
      <c r="G114" s="1"/>
      <c r="H114" s="1"/>
      <c r="I114" s="1"/>
      <c r="J114" s="1"/>
      <c r="K114" s="1"/>
      <c r="L114" s="1"/>
      <c r="M114" s="1"/>
      <c r="N114" s="1"/>
      <c r="O114" s="1"/>
      <c r="P114" s="1"/>
      <c r="Q114" s="1"/>
      <c r="R114" s="1"/>
      <c r="S114" s="1"/>
      <c r="T114" s="1"/>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EB0C2-FE99-434C-ADBB-D79DBB252CC7}">
  <dimension ref="A1:T116"/>
  <sheetViews>
    <sheetView topLeftCell="A31" workbookViewId="0">
      <selection activeCell="A49" sqref="A49"/>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118</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70</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41</v>
      </c>
      <c r="B70" s="12" t="s">
        <v>61</v>
      </c>
      <c r="C70" s="2"/>
      <c r="D70" s="2"/>
    </row>
    <row r="71" spans="1:5" x14ac:dyDescent="0.35">
      <c r="A71" s="5" t="s">
        <v>93</v>
      </c>
      <c r="B71" s="14">
        <v>2.4911838084243729E-2</v>
      </c>
      <c r="C71" s="2" t="s">
        <v>65</v>
      </c>
      <c r="D71" s="2" t="s">
        <v>67</v>
      </c>
    </row>
    <row r="72" spans="1:5" x14ac:dyDescent="0.35">
      <c r="A72" s="5" t="s">
        <v>83</v>
      </c>
      <c r="B72" s="13">
        <f>0.00000001</f>
        <v>1E-8</v>
      </c>
      <c r="C72" s="2" t="s">
        <v>42</v>
      </c>
      <c r="D72" s="2"/>
    </row>
    <row r="73" spans="1:5" x14ac:dyDescent="0.35">
      <c r="A73" s="5"/>
      <c r="B73" s="12"/>
      <c r="C73" s="2"/>
      <c r="D73" s="2"/>
    </row>
    <row r="74" spans="1:5" x14ac:dyDescent="0.35">
      <c r="A74" s="5" t="s">
        <v>43</v>
      </c>
      <c r="B74" s="12" t="s">
        <v>62</v>
      </c>
      <c r="C74" s="2"/>
      <c r="D74" s="2"/>
    </row>
    <row r="75" spans="1:5" x14ac:dyDescent="0.35">
      <c r="A75" s="5" t="s">
        <v>94</v>
      </c>
      <c r="B75" s="14">
        <v>2.0648572594225215E-2</v>
      </c>
      <c r="C75" s="2" t="s">
        <v>65</v>
      </c>
      <c r="D75" s="2" t="s">
        <v>68</v>
      </c>
    </row>
    <row r="76" spans="1:5" x14ac:dyDescent="0.35">
      <c r="A76" s="5" t="s">
        <v>84</v>
      </c>
      <c r="B76" s="13">
        <v>1.0999999999999999E-8</v>
      </c>
      <c r="C76" s="2" t="s">
        <v>45</v>
      </c>
      <c r="D76" s="2"/>
    </row>
    <row r="77" spans="1:5" x14ac:dyDescent="0.35">
      <c r="A77" s="5"/>
      <c r="B77" s="12"/>
      <c r="C77" s="2"/>
      <c r="D77" s="2"/>
    </row>
    <row r="78" spans="1:5" x14ac:dyDescent="0.35">
      <c r="A78" s="5" t="s">
        <v>95</v>
      </c>
      <c r="B78" s="14">
        <v>1.1841887362491711E-2</v>
      </c>
      <c r="C78" s="2" t="s">
        <v>65</v>
      </c>
      <c r="D78" s="16">
        <v>2.7271220888813726E-2</v>
      </c>
      <c r="E78" s="2" t="s">
        <v>102</v>
      </c>
    </row>
    <row r="79" spans="1:5" x14ac:dyDescent="0.35">
      <c r="A79" s="5" t="s">
        <v>85</v>
      </c>
      <c r="B79" s="14">
        <v>2.2590009128958689E-2</v>
      </c>
      <c r="C79" s="2" t="s">
        <v>44</v>
      </c>
      <c r="D79" s="16">
        <v>2.9679010772171249E-2</v>
      </c>
      <c r="E79" s="2" t="s">
        <v>102</v>
      </c>
    </row>
    <row r="80" spans="1:5" x14ac:dyDescent="0.35">
      <c r="A80" s="5"/>
      <c r="B80" s="12"/>
      <c r="C80" s="2"/>
      <c r="D80" s="2"/>
    </row>
    <row r="81" spans="1:5" x14ac:dyDescent="0.35">
      <c r="A81" s="5" t="s">
        <v>96</v>
      </c>
      <c r="B81" s="14">
        <v>6.2433901191501419E-2</v>
      </c>
      <c r="C81" s="2" t="s">
        <v>65</v>
      </c>
      <c r="D81" s="2" t="s">
        <v>69</v>
      </c>
    </row>
    <row r="82" spans="1:5" x14ac:dyDescent="0.35">
      <c r="A82" s="5" t="s">
        <v>86</v>
      </c>
      <c r="B82" s="14">
        <v>2.5158160216169324E-2</v>
      </c>
      <c r="C82" s="2" t="s">
        <v>44</v>
      </c>
      <c r="D82" s="2"/>
    </row>
    <row r="83" spans="1:5" x14ac:dyDescent="0.35">
      <c r="A83" s="5"/>
      <c r="B83" s="12"/>
      <c r="C83" s="2"/>
      <c r="D83" s="2"/>
    </row>
    <row r="84" spans="1:5" x14ac:dyDescent="0.35">
      <c r="A84" s="5" t="s">
        <v>97</v>
      </c>
      <c r="B84" s="12">
        <f>261*0.08/8760</f>
        <v>2.3835616438356165E-3</v>
      </c>
      <c r="C84" s="2" t="s">
        <v>73</v>
      </c>
      <c r="D84" s="2" t="s">
        <v>74</v>
      </c>
    </row>
    <row r="85" spans="1:5" x14ac:dyDescent="0.35">
      <c r="A85" s="5" t="s">
        <v>87</v>
      </c>
      <c r="B85" s="12">
        <v>0</v>
      </c>
      <c r="C85" s="2" t="s">
        <v>65</v>
      </c>
      <c r="D85" s="2"/>
    </row>
    <row r="86" spans="1:5" x14ac:dyDescent="0.35">
      <c r="A86" s="5" t="s">
        <v>88</v>
      </c>
      <c r="B86" s="12">
        <v>0</v>
      </c>
      <c r="C86" s="2" t="s">
        <v>65</v>
      </c>
      <c r="D86" s="2"/>
    </row>
    <row r="87" spans="1:5" x14ac:dyDescent="0.35">
      <c r="A87" s="5" t="s">
        <v>46</v>
      </c>
      <c r="B87" s="12">
        <v>0.9</v>
      </c>
      <c r="C87" s="2"/>
      <c r="D87" s="2"/>
    </row>
    <row r="88" spans="1:5" ht="13" customHeight="1" x14ac:dyDescent="0.35">
      <c r="A88" s="5" t="s">
        <v>47</v>
      </c>
      <c r="B88" s="12">
        <f>1.01^(1/(24*365.24/12))-1</f>
        <v>1.3621726294266168E-5</v>
      </c>
      <c r="C88" s="2" t="s">
        <v>48</v>
      </c>
      <c r="D88" s="2"/>
      <c r="E88" s="1" t="s">
        <v>105</v>
      </c>
    </row>
    <row r="89" spans="1:5" x14ac:dyDescent="0.35">
      <c r="A89" s="5" t="s">
        <v>49</v>
      </c>
      <c r="B89" s="12">
        <v>6</v>
      </c>
      <c r="C89" s="2" t="s">
        <v>50</v>
      </c>
      <c r="D89" s="2" t="s">
        <v>75</v>
      </c>
    </row>
    <row r="90" spans="1:5" x14ac:dyDescent="0.35">
      <c r="A90" s="5"/>
      <c r="B90" s="12"/>
      <c r="C90" s="2"/>
      <c r="D90" s="2"/>
    </row>
    <row r="91" spans="1:5" x14ac:dyDescent="0.35">
      <c r="A91" s="5" t="s">
        <v>98</v>
      </c>
      <c r="B91" s="12">
        <v>2.7397260273972604E-6</v>
      </c>
      <c r="C91" s="2" t="s">
        <v>73</v>
      </c>
      <c r="D91" s="12">
        <f>0.3*0.08/8760</f>
        <v>2.7397260273972604E-6</v>
      </c>
      <c r="E91" s="2" t="s">
        <v>76</v>
      </c>
    </row>
    <row r="92" spans="1:5" x14ac:dyDescent="0.35">
      <c r="A92" s="5" t="s">
        <v>99</v>
      </c>
      <c r="B92" s="12">
        <f>1100*0.08/8760</f>
        <v>1.0045662100456621E-2</v>
      </c>
      <c r="C92" s="2" t="s">
        <v>65</v>
      </c>
      <c r="D92" s="2" t="s">
        <v>65</v>
      </c>
    </row>
    <row r="93" spans="1:5" x14ac:dyDescent="0.35">
      <c r="A93" s="5" t="s">
        <v>100</v>
      </c>
      <c r="B93" s="12">
        <f>4600*0.08/8760</f>
        <v>4.2009132420091327E-2</v>
      </c>
      <c r="C93" s="2" t="s">
        <v>65</v>
      </c>
      <c r="D93" s="2" t="s">
        <v>77</v>
      </c>
    </row>
    <row r="94" spans="1:5" x14ac:dyDescent="0.35">
      <c r="A94" s="5" t="s">
        <v>89</v>
      </c>
      <c r="B94" s="12">
        <v>0</v>
      </c>
      <c r="C94" s="2" t="s">
        <v>65</v>
      </c>
      <c r="D94" s="2"/>
    </row>
    <row r="95" spans="1:5" x14ac:dyDescent="0.35">
      <c r="A95" s="5" t="s">
        <v>90</v>
      </c>
      <c r="B95" s="12">
        <v>0</v>
      </c>
      <c r="C95" s="2" t="s">
        <v>65</v>
      </c>
      <c r="D95" s="2"/>
    </row>
    <row r="96" spans="1:5" ht="13" customHeight="1" x14ac:dyDescent="0.35">
      <c r="A96" s="5" t="s">
        <v>106</v>
      </c>
      <c r="B96" s="12">
        <v>1.1351367708023474E-6</v>
      </c>
      <c r="C96" s="2" t="s">
        <v>48</v>
      </c>
      <c r="D96" s="12">
        <f>1.01^(1/(24*365.24))-1</f>
        <v>1.1351367708023474E-6</v>
      </c>
      <c r="E96" s="1" t="s">
        <v>107</v>
      </c>
    </row>
    <row r="97" spans="1:20" x14ac:dyDescent="0.35">
      <c r="A97" s="5" t="s">
        <v>64</v>
      </c>
      <c r="B97" s="12">
        <v>0.3</v>
      </c>
      <c r="C97" s="2"/>
      <c r="D97" s="2"/>
    </row>
    <row r="98" spans="1:20" x14ac:dyDescent="0.35">
      <c r="A98" s="5"/>
      <c r="B98" s="12"/>
      <c r="C98" s="2"/>
      <c r="D98" s="2"/>
    </row>
    <row r="99" spans="1:20" x14ac:dyDescent="0.35">
      <c r="A99" s="5" t="s">
        <v>91</v>
      </c>
      <c r="B99" s="12">
        <v>10</v>
      </c>
      <c r="C99" s="2" t="s">
        <v>65</v>
      </c>
      <c r="D99" s="2"/>
    </row>
    <row r="100" spans="1:20" x14ac:dyDescent="0.35">
      <c r="C100" s="10"/>
    </row>
    <row r="101" spans="1:20" x14ac:dyDescent="0.35">
      <c r="C101" s="2" t="s">
        <v>119</v>
      </c>
    </row>
    <row r="102" spans="1:20" s="3" customFormat="1" x14ac:dyDescent="0.35">
      <c r="A102" s="3" t="s">
        <v>51</v>
      </c>
      <c r="B102" s="11" t="s">
        <v>81</v>
      </c>
      <c r="C102" s="4"/>
    </row>
    <row r="103" spans="1:20" s="5" customFormat="1" ht="29" x14ac:dyDescent="0.35">
      <c r="A103" s="5" t="s">
        <v>52</v>
      </c>
      <c r="B103" s="5" t="s">
        <v>93</v>
      </c>
      <c r="C103" s="5" t="s">
        <v>83</v>
      </c>
      <c r="D103" s="5" t="s">
        <v>94</v>
      </c>
      <c r="E103" s="5" t="s">
        <v>84</v>
      </c>
      <c r="F103" s="5" t="s">
        <v>95</v>
      </c>
      <c r="G103" s="5" t="s">
        <v>85</v>
      </c>
      <c r="H103" s="5" t="s">
        <v>96</v>
      </c>
      <c r="I103" s="5" t="s">
        <v>86</v>
      </c>
      <c r="J103" s="5" t="s">
        <v>97</v>
      </c>
      <c r="K103" s="5" t="s">
        <v>87</v>
      </c>
      <c r="L103" s="5" t="s">
        <v>88</v>
      </c>
      <c r="M103" s="5" t="s">
        <v>98</v>
      </c>
      <c r="N103" s="5" t="s">
        <v>99</v>
      </c>
      <c r="O103" s="5" t="s">
        <v>100</v>
      </c>
      <c r="P103" s="5" t="s">
        <v>89</v>
      </c>
      <c r="Q103" s="5" t="s">
        <v>90</v>
      </c>
      <c r="R103" s="5" t="s">
        <v>91</v>
      </c>
      <c r="S103" s="5" t="s">
        <v>55</v>
      </c>
      <c r="T103" s="5" t="s">
        <v>56</v>
      </c>
    </row>
    <row r="104" spans="1:20" x14ac:dyDescent="0.35">
      <c r="B104" s="1"/>
    </row>
    <row r="105" spans="1:20" s="15" customFormat="1" x14ac:dyDescent="0.35">
      <c r="A105" s="15" t="s">
        <v>113</v>
      </c>
      <c r="B105" s="15">
        <v>0.6</v>
      </c>
      <c r="C105" s="15">
        <v>0.6</v>
      </c>
      <c r="D105" s="15">
        <v>1</v>
      </c>
      <c r="E105" s="15">
        <v>1</v>
      </c>
      <c r="F105" s="15">
        <v>2.2999999999999998</v>
      </c>
      <c r="G105" s="15">
        <v>2.2999999999999998</v>
      </c>
      <c r="H105" s="15">
        <v>0.86666666666666003</v>
      </c>
      <c r="I105" s="15">
        <v>0.86666666666666003</v>
      </c>
      <c r="J105" s="15">
        <v>0.4</v>
      </c>
      <c r="K105" s="15">
        <v>0.4</v>
      </c>
      <c r="L105" s="15">
        <v>0.4</v>
      </c>
      <c r="M105" s="15">
        <v>0.2</v>
      </c>
      <c r="N105" s="15">
        <v>0.2</v>
      </c>
      <c r="O105" s="15">
        <v>0.2</v>
      </c>
      <c r="P105" s="15">
        <v>0.2</v>
      </c>
      <c r="Q105" s="15">
        <v>0.2</v>
      </c>
      <c r="R105" s="15">
        <v>1</v>
      </c>
      <c r="S105" s="17">
        <v>100000000</v>
      </c>
      <c r="T105" s="17">
        <v>100000000</v>
      </c>
    </row>
    <row r="106" spans="1:20" s="15" customFormat="1" x14ac:dyDescent="0.35">
      <c r="A106" s="15" t="s">
        <v>112</v>
      </c>
      <c r="B106" s="15">
        <v>0.6</v>
      </c>
      <c r="C106" s="15">
        <v>0.6</v>
      </c>
      <c r="D106" s="15">
        <v>1</v>
      </c>
      <c r="E106" s="15">
        <v>1</v>
      </c>
      <c r="F106" s="15">
        <v>2.2999999999999998</v>
      </c>
      <c r="G106" s="15">
        <v>2.2999999999999998</v>
      </c>
      <c r="H106" s="15">
        <v>0.86666666666666003</v>
      </c>
      <c r="I106" s="15">
        <v>0.86666666666666003</v>
      </c>
      <c r="J106" s="15">
        <v>0.4</v>
      </c>
      <c r="K106" s="15">
        <v>0.4</v>
      </c>
      <c r="L106" s="15">
        <v>0.4</v>
      </c>
      <c r="M106" s="15">
        <v>0.2</v>
      </c>
      <c r="N106" s="15">
        <v>0.2</v>
      </c>
      <c r="O106" s="15">
        <v>0.2</v>
      </c>
      <c r="P106" s="15">
        <v>0.2</v>
      </c>
      <c r="Q106" s="15">
        <v>0.2</v>
      </c>
      <c r="R106" s="15">
        <v>1</v>
      </c>
      <c r="S106" s="17">
        <v>1000000000</v>
      </c>
      <c r="T106" s="17">
        <v>1000000000</v>
      </c>
    </row>
    <row r="107" spans="1:20" s="15" customFormat="1" x14ac:dyDescent="0.35">
      <c r="A107" s="15" t="s">
        <v>114</v>
      </c>
      <c r="B107" s="15">
        <v>0.6</v>
      </c>
      <c r="C107" s="15">
        <v>0.6</v>
      </c>
      <c r="D107" s="15">
        <v>1</v>
      </c>
      <c r="E107" s="15">
        <v>1</v>
      </c>
      <c r="F107" s="15">
        <v>2.2999999999999998</v>
      </c>
      <c r="G107" s="15">
        <v>2.2999999999999998</v>
      </c>
      <c r="H107" s="15">
        <v>0.86666666666666003</v>
      </c>
      <c r="I107" s="15">
        <v>0.86666666666666003</v>
      </c>
      <c r="J107" s="15">
        <v>0.4</v>
      </c>
      <c r="K107" s="15">
        <v>0.4</v>
      </c>
      <c r="L107" s="15">
        <v>0.4</v>
      </c>
      <c r="M107" s="15">
        <v>0.2</v>
      </c>
      <c r="N107" s="15">
        <v>0.2</v>
      </c>
      <c r="O107" s="15">
        <v>0.2</v>
      </c>
      <c r="P107" s="15">
        <v>0.2</v>
      </c>
      <c r="Q107" s="15">
        <v>0.2</v>
      </c>
      <c r="R107" s="15">
        <v>1</v>
      </c>
      <c r="S107" s="17">
        <v>10000000000</v>
      </c>
      <c r="T107" s="17">
        <v>10000000000</v>
      </c>
    </row>
    <row r="108" spans="1:20" s="15" customFormat="1" x14ac:dyDescent="0.35">
      <c r="A108" s="15" t="s">
        <v>115</v>
      </c>
      <c r="B108" s="15">
        <v>0.6</v>
      </c>
      <c r="C108" s="15">
        <v>0.6</v>
      </c>
      <c r="D108" s="15">
        <v>1</v>
      </c>
      <c r="E108" s="15">
        <v>1</v>
      </c>
      <c r="F108" s="15">
        <v>2.2999999999999998</v>
      </c>
      <c r="G108" s="15">
        <v>2.2999999999999998</v>
      </c>
      <c r="H108" s="15">
        <v>0.86666666666666003</v>
      </c>
      <c r="I108" s="15">
        <v>0.86666666666666003</v>
      </c>
      <c r="J108" s="15">
        <v>0.4</v>
      </c>
      <c r="K108" s="15">
        <v>0.4</v>
      </c>
      <c r="L108" s="15">
        <v>0.4</v>
      </c>
      <c r="M108" s="15">
        <v>0.2</v>
      </c>
      <c r="N108" s="15">
        <v>0.2</v>
      </c>
      <c r="O108" s="15">
        <v>0.2</v>
      </c>
      <c r="P108" s="15">
        <v>0.2</v>
      </c>
      <c r="Q108" s="15">
        <v>0.2</v>
      </c>
      <c r="R108" s="15">
        <v>1</v>
      </c>
      <c r="S108" s="17">
        <v>100000000000</v>
      </c>
      <c r="T108" s="17">
        <v>100000000000</v>
      </c>
    </row>
    <row r="109" spans="1:20" s="15" customFormat="1" x14ac:dyDescent="0.35">
      <c r="A109" s="15" t="s">
        <v>116</v>
      </c>
      <c r="B109" s="15">
        <v>0.6</v>
      </c>
      <c r="C109" s="15">
        <v>0.6</v>
      </c>
      <c r="D109" s="15">
        <v>1</v>
      </c>
      <c r="E109" s="15">
        <v>1</v>
      </c>
      <c r="F109" s="15">
        <v>2.2999999999999998</v>
      </c>
      <c r="G109" s="15">
        <v>2.2999999999999998</v>
      </c>
      <c r="H109" s="15">
        <v>0.86666666666666003</v>
      </c>
      <c r="I109" s="15">
        <v>0.86666666666666003</v>
      </c>
      <c r="J109" s="15">
        <v>0.4</v>
      </c>
      <c r="K109" s="15">
        <v>0.4</v>
      </c>
      <c r="L109" s="15">
        <v>0.4</v>
      </c>
      <c r="M109" s="15">
        <v>0.2</v>
      </c>
      <c r="N109" s="15">
        <v>0.2</v>
      </c>
      <c r="O109" s="15">
        <v>0.2</v>
      </c>
      <c r="P109" s="15">
        <v>0.2</v>
      </c>
      <c r="Q109" s="15">
        <v>0.2</v>
      </c>
      <c r="R109" s="15">
        <v>1</v>
      </c>
      <c r="S109" s="17">
        <v>1000000000000</v>
      </c>
      <c r="T109" s="17">
        <v>1000000000000</v>
      </c>
    </row>
    <row r="110" spans="1:20" s="15" customFormat="1" x14ac:dyDescent="0.35">
      <c r="A110" s="15" t="s">
        <v>117</v>
      </c>
      <c r="B110" s="15">
        <v>0.6</v>
      </c>
      <c r="C110" s="15">
        <v>0.6</v>
      </c>
      <c r="D110" s="15">
        <v>1</v>
      </c>
      <c r="E110" s="15">
        <v>1</v>
      </c>
      <c r="F110" s="15">
        <v>2.2999999999999998</v>
      </c>
      <c r="G110" s="15">
        <v>2.2999999999999998</v>
      </c>
      <c r="H110" s="15">
        <v>0.86666666666666003</v>
      </c>
      <c r="I110" s="15">
        <v>0.86666666666666003</v>
      </c>
      <c r="J110" s="15">
        <v>0.4</v>
      </c>
      <c r="K110" s="15">
        <v>0.4</v>
      </c>
      <c r="L110" s="15">
        <v>0.4</v>
      </c>
      <c r="M110" s="15">
        <v>0.2</v>
      </c>
      <c r="N110" s="15">
        <v>0.2</v>
      </c>
      <c r="O110" s="15">
        <v>0.2</v>
      </c>
      <c r="P110" s="15">
        <v>0.2</v>
      </c>
      <c r="Q110" s="15">
        <v>0.2</v>
      </c>
      <c r="R110" s="15">
        <v>1</v>
      </c>
      <c r="S110" s="17">
        <v>10000000000000</v>
      </c>
      <c r="T110" s="17">
        <v>10000000000000</v>
      </c>
    </row>
    <row r="112" spans="1:20" s="3" customFormat="1" x14ac:dyDescent="0.35">
      <c r="A112" s="3" t="s">
        <v>53</v>
      </c>
      <c r="B112" s="11"/>
    </row>
    <row r="116" spans="1:1" x14ac:dyDescent="0.35">
      <c r="A116" s="1" t="s">
        <v>54</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6335C-F191-4ED6-89FF-CFA62346621A}">
  <dimension ref="A1:T116"/>
  <sheetViews>
    <sheetView topLeftCell="A40" workbookViewId="0">
      <selection activeCell="A49" sqref="A49"/>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126</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70</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41</v>
      </c>
      <c r="B70" s="12" t="s">
        <v>61</v>
      </c>
      <c r="C70" s="2"/>
      <c r="D70" s="2"/>
    </row>
    <row r="71" spans="1:5" x14ac:dyDescent="0.35">
      <c r="A71" s="5" t="s">
        <v>93</v>
      </c>
      <c r="B71" s="14">
        <v>2.4911838084243729E-2</v>
      </c>
      <c r="C71" s="2" t="s">
        <v>65</v>
      </c>
      <c r="D71" s="2" t="s">
        <v>67</v>
      </c>
    </row>
    <row r="72" spans="1:5" x14ac:dyDescent="0.35">
      <c r="A72" s="5" t="s">
        <v>83</v>
      </c>
      <c r="B72" s="13">
        <f>0.00000001</f>
        <v>1E-8</v>
      </c>
      <c r="C72" s="2" t="s">
        <v>42</v>
      </c>
      <c r="D72" s="2"/>
    </row>
    <row r="73" spans="1:5" x14ac:dyDescent="0.35">
      <c r="A73" s="5"/>
      <c r="B73" s="12"/>
      <c r="C73" s="2"/>
      <c r="D73" s="2"/>
    </row>
    <row r="74" spans="1:5" x14ac:dyDescent="0.35">
      <c r="A74" s="5" t="s">
        <v>43</v>
      </c>
      <c r="B74" s="12" t="s">
        <v>62</v>
      </c>
      <c r="C74" s="2"/>
      <c r="D74" s="2"/>
    </row>
    <row r="75" spans="1:5" x14ac:dyDescent="0.35">
      <c r="A75" s="5" t="s">
        <v>94</v>
      </c>
      <c r="B75" s="14">
        <v>2.0648572594225215E-2</v>
      </c>
      <c r="C75" s="2" t="s">
        <v>65</v>
      </c>
      <c r="D75" s="2" t="s">
        <v>68</v>
      </c>
    </row>
    <row r="76" spans="1:5" x14ac:dyDescent="0.35">
      <c r="A76" s="5" t="s">
        <v>84</v>
      </c>
      <c r="B76" s="13">
        <v>1.0999999999999999E-8</v>
      </c>
      <c r="C76" s="2" t="s">
        <v>45</v>
      </c>
      <c r="D76" s="2"/>
    </row>
    <row r="77" spans="1:5" x14ac:dyDescent="0.35">
      <c r="A77" s="5"/>
      <c r="B77" s="12"/>
      <c r="C77" s="2"/>
      <c r="D77" s="2"/>
    </row>
    <row r="78" spans="1:5" x14ac:dyDescent="0.35">
      <c r="A78" s="5" t="s">
        <v>95</v>
      </c>
      <c r="B78" s="14">
        <v>1.1841887362491711E-2</v>
      </c>
      <c r="C78" s="2" t="s">
        <v>65</v>
      </c>
      <c r="D78" s="16">
        <v>2.7271220888813726E-2</v>
      </c>
      <c r="E78" s="2" t="s">
        <v>102</v>
      </c>
    </row>
    <row r="79" spans="1:5" x14ac:dyDescent="0.35">
      <c r="A79" s="5" t="s">
        <v>85</v>
      </c>
      <c r="B79" s="14">
        <v>2.2590009128958689E-2</v>
      </c>
      <c r="C79" s="2" t="s">
        <v>44</v>
      </c>
      <c r="D79" s="16">
        <v>2.9679010772171249E-2</v>
      </c>
      <c r="E79" s="2" t="s">
        <v>102</v>
      </c>
    </row>
    <row r="80" spans="1:5" x14ac:dyDescent="0.35">
      <c r="A80" s="5"/>
      <c r="B80" s="12"/>
      <c r="C80" s="2"/>
      <c r="D80" s="2"/>
    </row>
    <row r="81" spans="1:5" x14ac:dyDescent="0.35">
      <c r="A81" s="5" t="s">
        <v>96</v>
      </c>
      <c r="B81" s="14">
        <v>6.2433901191501419E-2</v>
      </c>
      <c r="C81" s="2" t="s">
        <v>65</v>
      </c>
      <c r="D81" s="2" t="s">
        <v>69</v>
      </c>
    </row>
    <row r="82" spans="1:5" x14ac:dyDescent="0.35">
      <c r="A82" s="5" t="s">
        <v>86</v>
      </c>
      <c r="B82" s="14">
        <v>2.5158160216169324E-2</v>
      </c>
      <c r="C82" s="2" t="s">
        <v>44</v>
      </c>
      <c r="D82" s="2"/>
    </row>
    <row r="83" spans="1:5" x14ac:dyDescent="0.35">
      <c r="A83" s="5"/>
      <c r="B83" s="12"/>
      <c r="C83" s="2"/>
      <c r="D83" s="2"/>
    </row>
    <row r="84" spans="1:5" x14ac:dyDescent="0.35">
      <c r="A84" s="5" t="s">
        <v>97</v>
      </c>
      <c r="B84" s="12">
        <f>261*0.08/8760</f>
        <v>2.3835616438356165E-3</v>
      </c>
      <c r="C84" s="2" t="s">
        <v>73</v>
      </c>
      <c r="D84" s="2" t="s">
        <v>74</v>
      </c>
    </row>
    <row r="85" spans="1:5" x14ac:dyDescent="0.35">
      <c r="A85" s="5" t="s">
        <v>87</v>
      </c>
      <c r="B85" s="12">
        <v>0</v>
      </c>
      <c r="C85" s="2" t="s">
        <v>65</v>
      </c>
      <c r="D85" s="2"/>
    </row>
    <row r="86" spans="1:5" x14ac:dyDescent="0.35">
      <c r="A86" s="5" t="s">
        <v>88</v>
      </c>
      <c r="B86" s="12">
        <v>0</v>
      </c>
      <c r="C86" s="2" t="s">
        <v>65</v>
      </c>
      <c r="D86" s="2"/>
    </row>
    <row r="87" spans="1:5" x14ac:dyDescent="0.35">
      <c r="A87" s="5" t="s">
        <v>46</v>
      </c>
      <c r="B87" s="12">
        <v>0.9</v>
      </c>
      <c r="C87" s="2"/>
      <c r="D87" s="2"/>
    </row>
    <row r="88" spans="1:5" ht="13" customHeight="1" x14ac:dyDescent="0.35">
      <c r="A88" s="5" t="s">
        <v>47</v>
      </c>
      <c r="B88" s="12">
        <f>1.01^(1/(24*365.24/12))-1</f>
        <v>1.3621726294266168E-5</v>
      </c>
      <c r="C88" s="2" t="s">
        <v>48</v>
      </c>
      <c r="D88" s="2"/>
      <c r="E88" s="1" t="s">
        <v>105</v>
      </c>
    </row>
    <row r="89" spans="1:5" x14ac:dyDescent="0.35">
      <c r="A89" s="5" t="s">
        <v>49</v>
      </c>
      <c r="B89" s="12">
        <v>6</v>
      </c>
      <c r="C89" s="2" t="s">
        <v>50</v>
      </c>
      <c r="D89" s="2" t="s">
        <v>75</v>
      </c>
    </row>
    <row r="90" spans="1:5" x14ac:dyDescent="0.35">
      <c r="A90" s="5"/>
      <c r="B90" s="12"/>
      <c r="C90" s="2"/>
      <c r="D90" s="2"/>
    </row>
    <row r="91" spans="1:5" x14ac:dyDescent="0.35">
      <c r="A91" s="5" t="s">
        <v>98</v>
      </c>
      <c r="B91" s="12">
        <v>2.7397260273972604E-6</v>
      </c>
      <c r="C91" s="2" t="s">
        <v>73</v>
      </c>
      <c r="D91" s="12">
        <f>0.3*0.08/8760</f>
        <v>2.7397260273972604E-6</v>
      </c>
      <c r="E91" s="2" t="s">
        <v>76</v>
      </c>
    </row>
    <row r="92" spans="1:5" x14ac:dyDescent="0.35">
      <c r="A92" s="5" t="s">
        <v>99</v>
      </c>
      <c r="B92" s="12">
        <f>1100*0.08/8760</f>
        <v>1.0045662100456621E-2</v>
      </c>
      <c r="C92" s="2" t="s">
        <v>65</v>
      </c>
      <c r="D92" s="2" t="s">
        <v>65</v>
      </c>
    </row>
    <row r="93" spans="1:5" x14ac:dyDescent="0.35">
      <c r="A93" s="5" t="s">
        <v>100</v>
      </c>
      <c r="B93" s="12">
        <f>4600*0.08/8760</f>
        <v>4.2009132420091327E-2</v>
      </c>
      <c r="C93" s="2" t="s">
        <v>65</v>
      </c>
      <c r="D93" s="2" t="s">
        <v>77</v>
      </c>
    </row>
    <row r="94" spans="1:5" x14ac:dyDescent="0.35">
      <c r="A94" s="5" t="s">
        <v>89</v>
      </c>
      <c r="B94" s="12">
        <v>0</v>
      </c>
      <c r="C94" s="2" t="s">
        <v>65</v>
      </c>
      <c r="D94" s="2"/>
    </row>
    <row r="95" spans="1:5" x14ac:dyDescent="0.35">
      <c r="A95" s="5" t="s">
        <v>90</v>
      </c>
      <c r="B95" s="12">
        <v>0</v>
      </c>
      <c r="C95" s="2" t="s">
        <v>65</v>
      </c>
      <c r="D95" s="2"/>
    </row>
    <row r="96" spans="1:5" ht="13" customHeight="1" x14ac:dyDescent="0.35">
      <c r="A96" s="5" t="s">
        <v>106</v>
      </c>
      <c r="B96" s="12">
        <v>1.1351367708023474E-6</v>
      </c>
      <c r="C96" s="2" t="s">
        <v>48</v>
      </c>
      <c r="D96" s="12">
        <f>1.01^(1/(24*365.24))-1</f>
        <v>1.1351367708023474E-6</v>
      </c>
      <c r="E96" s="1" t="s">
        <v>107</v>
      </c>
    </row>
    <row r="97" spans="1:20" x14ac:dyDescent="0.35">
      <c r="A97" s="5" t="s">
        <v>64</v>
      </c>
      <c r="B97" s="12">
        <v>0.3</v>
      </c>
      <c r="C97" s="2"/>
      <c r="D97" s="2"/>
    </row>
    <row r="98" spans="1:20" x14ac:dyDescent="0.35">
      <c r="A98" s="5"/>
      <c r="B98" s="12"/>
      <c r="C98" s="2"/>
      <c r="D98" s="2"/>
    </row>
    <row r="99" spans="1:20" x14ac:dyDescent="0.35">
      <c r="A99" s="5" t="s">
        <v>91</v>
      </c>
      <c r="B99" s="12">
        <v>10</v>
      </c>
      <c r="C99" s="2" t="s">
        <v>65</v>
      </c>
      <c r="D99" s="2"/>
    </row>
    <row r="100" spans="1:20" x14ac:dyDescent="0.35">
      <c r="C100" s="10"/>
    </row>
    <row r="101" spans="1:20" x14ac:dyDescent="0.35">
      <c r="C101" s="2" t="s">
        <v>119</v>
      </c>
    </row>
    <row r="102" spans="1:20" s="3" customFormat="1" x14ac:dyDescent="0.35">
      <c r="A102" s="3" t="s">
        <v>51</v>
      </c>
      <c r="B102" s="11" t="s">
        <v>81</v>
      </c>
      <c r="C102" s="4"/>
    </row>
    <row r="103" spans="1:20" s="5" customFormat="1" ht="29" x14ac:dyDescent="0.35">
      <c r="A103" s="5" t="s">
        <v>52</v>
      </c>
      <c r="B103" s="5" t="s">
        <v>93</v>
      </c>
      <c r="C103" s="5" t="s">
        <v>83</v>
      </c>
      <c r="D103" s="5" t="s">
        <v>94</v>
      </c>
      <c r="E103" s="5" t="s">
        <v>84</v>
      </c>
      <c r="F103" s="5" t="s">
        <v>95</v>
      </c>
      <c r="G103" s="5" t="s">
        <v>85</v>
      </c>
      <c r="H103" s="5" t="s">
        <v>96</v>
      </c>
      <c r="I103" s="5" t="s">
        <v>86</v>
      </c>
      <c r="J103" s="5" t="s">
        <v>97</v>
      </c>
      <c r="K103" s="5" t="s">
        <v>87</v>
      </c>
      <c r="L103" s="5" t="s">
        <v>88</v>
      </c>
      <c r="M103" s="5" t="s">
        <v>98</v>
      </c>
      <c r="N103" s="5" t="s">
        <v>99</v>
      </c>
      <c r="O103" s="5" t="s">
        <v>100</v>
      </c>
      <c r="P103" s="5" t="s">
        <v>89</v>
      </c>
      <c r="Q103" s="5" t="s">
        <v>90</v>
      </c>
      <c r="R103" s="5" t="s">
        <v>91</v>
      </c>
      <c r="S103" s="5" t="s">
        <v>55</v>
      </c>
      <c r="T103" s="5" t="s">
        <v>56</v>
      </c>
    </row>
    <row r="104" spans="1:20" x14ac:dyDescent="0.35">
      <c r="B104" s="1"/>
    </row>
    <row r="105" spans="1:20" s="15" customFormat="1" x14ac:dyDescent="0.35">
      <c r="A105" s="15" t="s">
        <v>120</v>
      </c>
      <c r="B105" s="15">
        <v>1</v>
      </c>
      <c r="C105" s="15">
        <v>1</v>
      </c>
      <c r="D105" s="15">
        <v>1</v>
      </c>
      <c r="E105" s="15">
        <v>1</v>
      </c>
      <c r="F105" s="15">
        <v>1</v>
      </c>
      <c r="G105" s="15">
        <v>1</v>
      </c>
      <c r="H105" s="15">
        <v>1</v>
      </c>
      <c r="I105" s="15">
        <v>1</v>
      </c>
      <c r="J105" s="15">
        <v>1</v>
      </c>
      <c r="K105" s="15">
        <v>1</v>
      </c>
      <c r="L105" s="15">
        <v>1</v>
      </c>
      <c r="M105" s="15">
        <v>1</v>
      </c>
      <c r="N105" s="15">
        <v>1</v>
      </c>
      <c r="O105" s="15">
        <v>1</v>
      </c>
      <c r="P105" s="15">
        <v>1</v>
      </c>
      <c r="Q105" s="15">
        <v>1</v>
      </c>
      <c r="R105" s="15">
        <v>1</v>
      </c>
      <c r="S105" s="17">
        <v>100000000</v>
      </c>
      <c r="T105" s="17">
        <v>100000000</v>
      </c>
    </row>
    <row r="106" spans="1:20" s="15" customFormat="1" x14ac:dyDescent="0.35">
      <c r="A106" s="15" t="s">
        <v>121</v>
      </c>
      <c r="B106" s="15">
        <v>1</v>
      </c>
      <c r="C106" s="15">
        <v>1</v>
      </c>
      <c r="D106" s="15">
        <v>1</v>
      </c>
      <c r="E106" s="15">
        <v>1</v>
      </c>
      <c r="F106" s="15">
        <v>1</v>
      </c>
      <c r="G106" s="15">
        <v>1</v>
      </c>
      <c r="H106" s="15">
        <v>1</v>
      </c>
      <c r="I106" s="15">
        <v>1</v>
      </c>
      <c r="J106" s="15">
        <v>1</v>
      </c>
      <c r="K106" s="15">
        <v>1</v>
      </c>
      <c r="L106" s="15">
        <v>1</v>
      </c>
      <c r="M106" s="15">
        <v>1</v>
      </c>
      <c r="N106" s="15">
        <v>1</v>
      </c>
      <c r="O106" s="15">
        <v>1</v>
      </c>
      <c r="P106" s="15">
        <v>1</v>
      </c>
      <c r="Q106" s="15">
        <v>1</v>
      </c>
      <c r="R106" s="15">
        <v>1</v>
      </c>
      <c r="S106" s="17">
        <v>1000000000</v>
      </c>
      <c r="T106" s="17">
        <v>1000000000</v>
      </c>
    </row>
    <row r="107" spans="1:20" s="15" customFormat="1" x14ac:dyDescent="0.35">
      <c r="A107" s="15" t="s">
        <v>122</v>
      </c>
      <c r="B107" s="15">
        <v>1</v>
      </c>
      <c r="C107" s="15">
        <v>1</v>
      </c>
      <c r="D107" s="15">
        <v>1</v>
      </c>
      <c r="E107" s="15">
        <v>1</v>
      </c>
      <c r="F107" s="15">
        <v>1</v>
      </c>
      <c r="G107" s="15">
        <v>1</v>
      </c>
      <c r="H107" s="15">
        <v>1</v>
      </c>
      <c r="I107" s="15">
        <v>1</v>
      </c>
      <c r="J107" s="15">
        <v>1</v>
      </c>
      <c r="K107" s="15">
        <v>1</v>
      </c>
      <c r="L107" s="15">
        <v>1</v>
      </c>
      <c r="M107" s="15">
        <v>1</v>
      </c>
      <c r="N107" s="15">
        <v>1</v>
      </c>
      <c r="O107" s="15">
        <v>1</v>
      </c>
      <c r="P107" s="15">
        <v>1</v>
      </c>
      <c r="Q107" s="15">
        <v>1</v>
      </c>
      <c r="R107" s="15">
        <v>1</v>
      </c>
      <c r="S107" s="17">
        <v>10000000000</v>
      </c>
      <c r="T107" s="17">
        <v>10000000000</v>
      </c>
    </row>
    <row r="108" spans="1:20" s="15" customFormat="1" x14ac:dyDescent="0.35">
      <c r="A108" s="15" t="s">
        <v>123</v>
      </c>
      <c r="B108" s="15">
        <v>1</v>
      </c>
      <c r="C108" s="15">
        <v>1</v>
      </c>
      <c r="D108" s="15">
        <v>1</v>
      </c>
      <c r="E108" s="15">
        <v>1</v>
      </c>
      <c r="F108" s="15">
        <v>1</v>
      </c>
      <c r="G108" s="15">
        <v>1</v>
      </c>
      <c r="H108" s="15">
        <v>1</v>
      </c>
      <c r="I108" s="15">
        <v>1</v>
      </c>
      <c r="J108" s="15">
        <v>1</v>
      </c>
      <c r="K108" s="15">
        <v>1</v>
      </c>
      <c r="L108" s="15">
        <v>1</v>
      </c>
      <c r="M108" s="15">
        <v>1</v>
      </c>
      <c r="N108" s="15">
        <v>1</v>
      </c>
      <c r="O108" s="15">
        <v>1</v>
      </c>
      <c r="P108" s="15">
        <v>1</v>
      </c>
      <c r="Q108" s="15">
        <v>1</v>
      </c>
      <c r="R108" s="15">
        <v>1</v>
      </c>
      <c r="S108" s="17">
        <v>100000000000</v>
      </c>
      <c r="T108" s="17">
        <v>100000000000</v>
      </c>
    </row>
    <row r="109" spans="1:20" s="15" customFormat="1" x14ac:dyDescent="0.35">
      <c r="A109" s="15" t="s">
        <v>124</v>
      </c>
      <c r="B109" s="15">
        <v>1</v>
      </c>
      <c r="C109" s="15">
        <v>1</v>
      </c>
      <c r="D109" s="15">
        <v>1</v>
      </c>
      <c r="E109" s="15">
        <v>1</v>
      </c>
      <c r="F109" s="15">
        <v>1</v>
      </c>
      <c r="G109" s="15">
        <v>1</v>
      </c>
      <c r="H109" s="15">
        <v>1</v>
      </c>
      <c r="I109" s="15">
        <v>1</v>
      </c>
      <c r="J109" s="15">
        <v>1</v>
      </c>
      <c r="K109" s="15">
        <v>1</v>
      </c>
      <c r="L109" s="15">
        <v>1</v>
      </c>
      <c r="M109" s="15">
        <v>1</v>
      </c>
      <c r="N109" s="15">
        <v>1</v>
      </c>
      <c r="O109" s="15">
        <v>1</v>
      </c>
      <c r="P109" s="15">
        <v>1</v>
      </c>
      <c r="Q109" s="15">
        <v>1</v>
      </c>
      <c r="R109" s="15">
        <v>1</v>
      </c>
      <c r="S109" s="17">
        <v>1000000000000</v>
      </c>
      <c r="T109" s="17">
        <v>1000000000000</v>
      </c>
    </row>
    <row r="110" spans="1:20" s="15" customFormat="1" x14ac:dyDescent="0.35">
      <c r="A110" s="15" t="s">
        <v>125</v>
      </c>
      <c r="B110" s="15">
        <v>1</v>
      </c>
      <c r="C110" s="15">
        <v>1</v>
      </c>
      <c r="D110" s="15">
        <v>1</v>
      </c>
      <c r="E110" s="15">
        <v>1</v>
      </c>
      <c r="F110" s="15">
        <v>1</v>
      </c>
      <c r="G110" s="15">
        <v>1</v>
      </c>
      <c r="H110" s="15">
        <v>1</v>
      </c>
      <c r="I110" s="15">
        <v>1</v>
      </c>
      <c r="J110" s="15">
        <v>1</v>
      </c>
      <c r="K110" s="15">
        <v>1</v>
      </c>
      <c r="L110" s="15">
        <v>1</v>
      </c>
      <c r="M110" s="15">
        <v>1</v>
      </c>
      <c r="N110" s="15">
        <v>1</v>
      </c>
      <c r="O110" s="15">
        <v>1</v>
      </c>
      <c r="P110" s="15">
        <v>1</v>
      </c>
      <c r="Q110" s="15">
        <v>1</v>
      </c>
      <c r="R110" s="15">
        <v>1</v>
      </c>
      <c r="S110" s="17">
        <v>10000000000000</v>
      </c>
      <c r="T110" s="17">
        <v>10000000000000</v>
      </c>
    </row>
    <row r="112" spans="1:20" s="3" customFormat="1" x14ac:dyDescent="0.35">
      <c r="A112" s="3" t="s">
        <v>53</v>
      </c>
      <c r="B112" s="11"/>
    </row>
    <row r="116" spans="1:1" x14ac:dyDescent="0.35">
      <c r="A116" s="1" t="s">
        <v>54</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BF5ED-661D-4D09-9F77-3E237FF024FA}">
  <dimension ref="A1:T116"/>
  <sheetViews>
    <sheetView topLeftCell="A28" workbookViewId="0">
      <selection activeCell="A49" sqref="A49"/>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133</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70</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41</v>
      </c>
      <c r="B70" s="12" t="s">
        <v>61</v>
      </c>
      <c r="C70" s="2"/>
      <c r="D70" s="2"/>
    </row>
    <row r="71" spans="1:5" x14ac:dyDescent="0.35">
      <c r="A71" s="5" t="s">
        <v>93</v>
      </c>
      <c r="B71" s="14">
        <v>2.4911838084243729E-2</v>
      </c>
      <c r="C71" s="2" t="s">
        <v>65</v>
      </c>
      <c r="D71" s="2" t="s">
        <v>67</v>
      </c>
    </row>
    <row r="72" spans="1:5" x14ac:dyDescent="0.35">
      <c r="A72" s="5" t="s">
        <v>83</v>
      </c>
      <c r="B72" s="13">
        <f>0.00000001</f>
        <v>1E-8</v>
      </c>
      <c r="C72" s="2" t="s">
        <v>42</v>
      </c>
      <c r="D72" s="2"/>
    </row>
    <row r="73" spans="1:5" x14ac:dyDescent="0.35">
      <c r="A73" s="5"/>
      <c r="B73" s="12"/>
      <c r="C73" s="2"/>
      <c r="D73" s="2"/>
    </row>
    <row r="74" spans="1:5" x14ac:dyDescent="0.35">
      <c r="A74" s="5" t="s">
        <v>43</v>
      </c>
      <c r="B74" s="12" t="s">
        <v>62</v>
      </c>
      <c r="C74" s="2"/>
      <c r="D74" s="2"/>
    </row>
    <row r="75" spans="1:5" x14ac:dyDescent="0.35">
      <c r="A75" s="5" t="s">
        <v>94</v>
      </c>
      <c r="B75" s="14">
        <v>2.0648572594225215E-2</v>
      </c>
      <c r="C75" s="2" t="s">
        <v>65</v>
      </c>
      <c r="D75" s="2" t="s">
        <v>68</v>
      </c>
    </row>
    <row r="76" spans="1:5" x14ac:dyDescent="0.35">
      <c r="A76" s="5" t="s">
        <v>84</v>
      </c>
      <c r="B76" s="13">
        <v>1.0999999999999999E-8</v>
      </c>
      <c r="C76" s="2" t="s">
        <v>45</v>
      </c>
      <c r="D76" s="2"/>
    </row>
    <row r="77" spans="1:5" x14ac:dyDescent="0.35">
      <c r="A77" s="5"/>
      <c r="B77" s="12"/>
      <c r="C77" s="2"/>
      <c r="D77" s="2"/>
    </row>
    <row r="78" spans="1:5" x14ac:dyDescent="0.35">
      <c r="A78" s="5" t="s">
        <v>95</v>
      </c>
      <c r="B78" s="14">
        <v>1.1841887362491711E-2</v>
      </c>
      <c r="C78" s="2" t="s">
        <v>65</v>
      </c>
      <c r="D78" s="16">
        <v>2.7271220888813726E-2</v>
      </c>
      <c r="E78" s="2" t="s">
        <v>102</v>
      </c>
    </row>
    <row r="79" spans="1:5" x14ac:dyDescent="0.35">
      <c r="A79" s="5" t="s">
        <v>85</v>
      </c>
      <c r="B79" s="14">
        <v>2.2590009128958689E-2</v>
      </c>
      <c r="C79" s="2" t="s">
        <v>44</v>
      </c>
      <c r="D79" s="16">
        <v>2.9679010772171249E-2</v>
      </c>
      <c r="E79" s="2" t="s">
        <v>102</v>
      </c>
    </row>
    <row r="80" spans="1:5" x14ac:dyDescent="0.35">
      <c r="A80" s="5"/>
      <c r="B80" s="12"/>
      <c r="C80" s="2"/>
      <c r="D80" s="2"/>
    </row>
    <row r="81" spans="1:5" x14ac:dyDescent="0.35">
      <c r="A81" s="5" t="s">
        <v>96</v>
      </c>
      <c r="B81" s="14">
        <v>6.2433901191501419E-2</v>
      </c>
      <c r="C81" s="2" t="s">
        <v>65</v>
      </c>
      <c r="D81" s="2" t="s">
        <v>69</v>
      </c>
    </row>
    <row r="82" spans="1:5" x14ac:dyDescent="0.35">
      <c r="A82" s="5" t="s">
        <v>86</v>
      </c>
      <c r="B82" s="14">
        <v>2.5158160216169324E-2</v>
      </c>
      <c r="C82" s="2" t="s">
        <v>44</v>
      </c>
      <c r="D82" s="2"/>
    </row>
    <row r="83" spans="1:5" x14ac:dyDescent="0.35">
      <c r="A83" s="5"/>
      <c r="B83" s="12"/>
      <c r="C83" s="2"/>
      <c r="D83" s="2"/>
    </row>
    <row r="84" spans="1:5" x14ac:dyDescent="0.35">
      <c r="A84" s="5" t="s">
        <v>97</v>
      </c>
      <c r="B84" s="12">
        <f>261*0.08/8760</f>
        <v>2.3835616438356165E-3</v>
      </c>
      <c r="C84" s="2" t="s">
        <v>73</v>
      </c>
      <c r="D84" s="2" t="s">
        <v>74</v>
      </c>
    </row>
    <row r="85" spans="1:5" x14ac:dyDescent="0.35">
      <c r="A85" s="5" t="s">
        <v>87</v>
      </c>
      <c r="B85" s="12">
        <v>0</v>
      </c>
      <c r="C85" s="2" t="s">
        <v>65</v>
      </c>
      <c r="D85" s="2"/>
    </row>
    <row r="86" spans="1:5" x14ac:dyDescent="0.35">
      <c r="A86" s="5" t="s">
        <v>88</v>
      </c>
      <c r="B86" s="12">
        <v>0</v>
      </c>
      <c r="C86" s="2" t="s">
        <v>65</v>
      </c>
      <c r="D86" s="2"/>
    </row>
    <row r="87" spans="1:5" x14ac:dyDescent="0.35">
      <c r="A87" s="5" t="s">
        <v>46</v>
      </c>
      <c r="B87" s="12">
        <v>0.9</v>
      </c>
      <c r="C87" s="2"/>
      <c r="D87" s="2"/>
    </row>
    <row r="88" spans="1:5" ht="13" customHeight="1" x14ac:dyDescent="0.35">
      <c r="A88" s="5" t="s">
        <v>47</v>
      </c>
      <c r="B88" s="12">
        <f>1.01^(1/(24*365.24/12))-1</f>
        <v>1.3621726294266168E-5</v>
      </c>
      <c r="C88" s="2" t="s">
        <v>48</v>
      </c>
      <c r="D88" s="2"/>
      <c r="E88" s="1" t="s">
        <v>105</v>
      </c>
    </row>
    <row r="89" spans="1:5" x14ac:dyDescent="0.35">
      <c r="A89" s="5" t="s">
        <v>49</v>
      </c>
      <c r="B89" s="12">
        <v>6</v>
      </c>
      <c r="C89" s="2" t="s">
        <v>50</v>
      </c>
      <c r="D89" s="2" t="s">
        <v>75</v>
      </c>
    </row>
    <row r="90" spans="1:5" x14ac:dyDescent="0.35">
      <c r="A90" s="5"/>
      <c r="B90" s="12"/>
      <c r="C90" s="2"/>
      <c r="D90" s="2"/>
    </row>
    <row r="91" spans="1:5" x14ac:dyDescent="0.35">
      <c r="A91" s="5" t="s">
        <v>98</v>
      </c>
      <c r="B91" s="12">
        <v>2.7397260273972604E-6</v>
      </c>
      <c r="C91" s="2" t="s">
        <v>73</v>
      </c>
      <c r="D91" s="12">
        <f>0.3*0.08/8760</f>
        <v>2.7397260273972604E-6</v>
      </c>
      <c r="E91" s="2" t="s">
        <v>76</v>
      </c>
    </row>
    <row r="92" spans="1:5" x14ac:dyDescent="0.35">
      <c r="A92" s="5" t="s">
        <v>99</v>
      </c>
      <c r="B92" s="12">
        <f>1100*0.08/8760</f>
        <v>1.0045662100456621E-2</v>
      </c>
      <c r="C92" s="2" t="s">
        <v>65</v>
      </c>
      <c r="D92" s="2" t="s">
        <v>65</v>
      </c>
    </row>
    <row r="93" spans="1:5" x14ac:dyDescent="0.35">
      <c r="A93" s="5" t="s">
        <v>100</v>
      </c>
      <c r="B93" s="12">
        <f>4600*0.08/8760</f>
        <v>4.2009132420091327E-2</v>
      </c>
      <c r="C93" s="2" t="s">
        <v>65</v>
      </c>
      <c r="D93" s="2" t="s">
        <v>77</v>
      </c>
    </row>
    <row r="94" spans="1:5" x14ac:dyDescent="0.35">
      <c r="A94" s="5" t="s">
        <v>89</v>
      </c>
      <c r="B94" s="12">
        <v>0</v>
      </c>
      <c r="C94" s="2" t="s">
        <v>65</v>
      </c>
      <c r="D94" s="2"/>
    </row>
    <row r="95" spans="1:5" x14ac:dyDescent="0.35">
      <c r="A95" s="5" t="s">
        <v>90</v>
      </c>
      <c r="B95" s="12">
        <v>0</v>
      </c>
      <c r="C95" s="2" t="s">
        <v>65</v>
      </c>
      <c r="D95" s="2"/>
    </row>
    <row r="96" spans="1:5" ht="13" customHeight="1" x14ac:dyDescent="0.35">
      <c r="A96" s="5" t="s">
        <v>106</v>
      </c>
      <c r="B96" s="12">
        <v>1.1351367708023474E-6</v>
      </c>
      <c r="C96" s="2" t="s">
        <v>48</v>
      </c>
      <c r="D96" s="12">
        <f>1.01^(1/(24*365.24))-1</f>
        <v>1.1351367708023474E-6</v>
      </c>
      <c r="E96" s="1" t="s">
        <v>107</v>
      </c>
    </row>
    <row r="97" spans="1:20" x14ac:dyDescent="0.35">
      <c r="A97" s="5" t="s">
        <v>64</v>
      </c>
      <c r="B97" s="12">
        <v>0.3</v>
      </c>
      <c r="C97" s="2"/>
      <c r="D97" s="2"/>
    </row>
    <row r="98" spans="1:20" x14ac:dyDescent="0.35">
      <c r="A98" s="5"/>
      <c r="B98" s="12"/>
      <c r="C98" s="2"/>
      <c r="D98" s="2"/>
    </row>
    <row r="99" spans="1:20" x14ac:dyDescent="0.35">
      <c r="A99" s="5" t="s">
        <v>91</v>
      </c>
      <c r="B99" s="12">
        <v>10</v>
      </c>
      <c r="C99" s="2" t="s">
        <v>65</v>
      </c>
      <c r="D99" s="2"/>
    </row>
    <row r="100" spans="1:20" x14ac:dyDescent="0.35">
      <c r="C100" s="10"/>
    </row>
    <row r="101" spans="1:20" x14ac:dyDescent="0.35">
      <c r="C101" s="2" t="s">
        <v>119</v>
      </c>
    </row>
    <row r="102" spans="1:20" s="3" customFormat="1" x14ac:dyDescent="0.35">
      <c r="A102" s="3" t="s">
        <v>51</v>
      </c>
      <c r="B102" s="11" t="s">
        <v>81</v>
      </c>
      <c r="C102" s="4"/>
    </row>
    <row r="103" spans="1:20" s="5" customFormat="1" ht="29" x14ac:dyDescent="0.35">
      <c r="A103" s="5" t="s">
        <v>52</v>
      </c>
      <c r="B103" s="5" t="s">
        <v>93</v>
      </c>
      <c r="C103" s="5" t="s">
        <v>83</v>
      </c>
      <c r="D103" s="5" t="s">
        <v>94</v>
      </c>
      <c r="E103" s="5" t="s">
        <v>84</v>
      </c>
      <c r="F103" s="5" t="s">
        <v>95</v>
      </c>
      <c r="G103" s="5" t="s">
        <v>85</v>
      </c>
      <c r="H103" s="5" t="s">
        <v>96</v>
      </c>
      <c r="I103" s="5" t="s">
        <v>86</v>
      </c>
      <c r="J103" s="5" t="s">
        <v>97</v>
      </c>
      <c r="K103" s="5" t="s">
        <v>87</v>
      </c>
      <c r="L103" s="5" t="s">
        <v>88</v>
      </c>
      <c r="M103" s="5" t="s">
        <v>98</v>
      </c>
      <c r="N103" s="5" t="s">
        <v>99</v>
      </c>
      <c r="O103" s="5" t="s">
        <v>100</v>
      </c>
      <c r="P103" s="5" t="s">
        <v>89</v>
      </c>
      <c r="Q103" s="5" t="s">
        <v>90</v>
      </c>
      <c r="R103" s="5" t="s">
        <v>91</v>
      </c>
      <c r="S103" s="5" t="s">
        <v>55</v>
      </c>
      <c r="T103" s="5" t="s">
        <v>56</v>
      </c>
    </row>
    <row r="104" spans="1:20" x14ac:dyDescent="0.35">
      <c r="B104" s="1"/>
    </row>
    <row r="105" spans="1:20" s="15" customFormat="1" x14ac:dyDescent="0.35">
      <c r="A105" s="15" t="s">
        <v>127</v>
      </c>
      <c r="B105" s="15">
        <v>-1</v>
      </c>
      <c r="C105" s="15">
        <v>-1</v>
      </c>
      <c r="D105" s="15">
        <v>-1</v>
      </c>
      <c r="E105" s="15">
        <v>-1</v>
      </c>
      <c r="F105" s="15">
        <v>-1</v>
      </c>
      <c r="G105" s="15">
        <v>-1</v>
      </c>
      <c r="H105" s="15">
        <v>1</v>
      </c>
      <c r="I105" s="15">
        <v>1</v>
      </c>
      <c r="J105" s="15">
        <v>1</v>
      </c>
      <c r="K105" s="15">
        <v>1</v>
      </c>
      <c r="L105" s="15">
        <v>1</v>
      </c>
      <c r="M105" s="15">
        <v>1</v>
      </c>
      <c r="N105" s="15">
        <v>1</v>
      </c>
      <c r="O105" s="15">
        <v>1</v>
      </c>
      <c r="P105" s="15">
        <v>1</v>
      </c>
      <c r="Q105" s="15">
        <v>1</v>
      </c>
      <c r="R105" s="15">
        <v>-1</v>
      </c>
      <c r="S105" s="17">
        <v>100000000</v>
      </c>
      <c r="T105" s="17">
        <v>100000000</v>
      </c>
    </row>
    <row r="106" spans="1:20" s="15" customFormat="1" x14ac:dyDescent="0.35">
      <c r="A106" s="15" t="s">
        <v>128</v>
      </c>
      <c r="B106" s="15">
        <v>-1</v>
      </c>
      <c r="C106" s="15">
        <v>-1</v>
      </c>
      <c r="D106" s="15">
        <v>-1</v>
      </c>
      <c r="E106" s="15">
        <v>-1</v>
      </c>
      <c r="F106" s="15">
        <v>-1</v>
      </c>
      <c r="G106" s="15">
        <v>-1</v>
      </c>
      <c r="H106" s="15">
        <v>1</v>
      </c>
      <c r="I106" s="15">
        <v>1</v>
      </c>
      <c r="J106" s="15">
        <v>1</v>
      </c>
      <c r="K106" s="15">
        <v>1</v>
      </c>
      <c r="L106" s="15">
        <v>1</v>
      </c>
      <c r="M106" s="15">
        <v>1</v>
      </c>
      <c r="N106" s="15">
        <v>1</v>
      </c>
      <c r="O106" s="15">
        <v>1</v>
      </c>
      <c r="P106" s="15">
        <v>1</v>
      </c>
      <c r="Q106" s="15">
        <v>1</v>
      </c>
      <c r="R106" s="15">
        <v>-1</v>
      </c>
      <c r="S106" s="17">
        <v>1000000000</v>
      </c>
      <c r="T106" s="17">
        <v>1000000000</v>
      </c>
    </row>
    <row r="107" spans="1:20" s="15" customFormat="1" x14ac:dyDescent="0.35">
      <c r="A107" s="15" t="s">
        <v>129</v>
      </c>
      <c r="B107" s="15">
        <v>-1</v>
      </c>
      <c r="C107" s="15">
        <v>-1</v>
      </c>
      <c r="D107" s="15">
        <v>-1</v>
      </c>
      <c r="E107" s="15">
        <v>-1</v>
      </c>
      <c r="F107" s="15">
        <v>-1</v>
      </c>
      <c r="G107" s="15">
        <v>-1</v>
      </c>
      <c r="H107" s="15">
        <v>1</v>
      </c>
      <c r="I107" s="15">
        <v>1</v>
      </c>
      <c r="J107" s="15">
        <v>1</v>
      </c>
      <c r="K107" s="15">
        <v>1</v>
      </c>
      <c r="L107" s="15">
        <v>1</v>
      </c>
      <c r="M107" s="15">
        <v>1</v>
      </c>
      <c r="N107" s="15">
        <v>1</v>
      </c>
      <c r="O107" s="15">
        <v>1</v>
      </c>
      <c r="P107" s="15">
        <v>1</v>
      </c>
      <c r="Q107" s="15">
        <v>1</v>
      </c>
      <c r="R107" s="15">
        <v>-1</v>
      </c>
      <c r="S107" s="17">
        <v>10000000000</v>
      </c>
      <c r="T107" s="17">
        <v>10000000000</v>
      </c>
    </row>
    <row r="108" spans="1:20" s="15" customFormat="1" x14ac:dyDescent="0.35">
      <c r="A108" s="15" t="s">
        <v>130</v>
      </c>
      <c r="B108" s="15">
        <v>-1</v>
      </c>
      <c r="C108" s="15">
        <v>-1</v>
      </c>
      <c r="D108" s="15">
        <v>-1</v>
      </c>
      <c r="E108" s="15">
        <v>-1</v>
      </c>
      <c r="F108" s="15">
        <v>-1</v>
      </c>
      <c r="G108" s="15">
        <v>-1</v>
      </c>
      <c r="H108" s="15">
        <v>1</v>
      </c>
      <c r="I108" s="15">
        <v>1</v>
      </c>
      <c r="J108" s="15">
        <v>1</v>
      </c>
      <c r="K108" s="15">
        <v>1</v>
      </c>
      <c r="L108" s="15">
        <v>1</v>
      </c>
      <c r="M108" s="15">
        <v>1</v>
      </c>
      <c r="N108" s="15">
        <v>1</v>
      </c>
      <c r="O108" s="15">
        <v>1</v>
      </c>
      <c r="P108" s="15">
        <v>1</v>
      </c>
      <c r="Q108" s="15">
        <v>1</v>
      </c>
      <c r="R108" s="15">
        <v>-1</v>
      </c>
      <c r="S108" s="17">
        <v>100000000000</v>
      </c>
      <c r="T108" s="17">
        <v>100000000000</v>
      </c>
    </row>
    <row r="109" spans="1:20" s="15" customFormat="1" x14ac:dyDescent="0.35">
      <c r="A109" s="15" t="s">
        <v>131</v>
      </c>
      <c r="B109" s="15">
        <v>-1</v>
      </c>
      <c r="C109" s="15">
        <v>-1</v>
      </c>
      <c r="D109" s="15">
        <v>-1</v>
      </c>
      <c r="E109" s="15">
        <v>-1</v>
      </c>
      <c r="F109" s="15">
        <v>-1</v>
      </c>
      <c r="G109" s="15">
        <v>-1</v>
      </c>
      <c r="H109" s="15">
        <v>1</v>
      </c>
      <c r="I109" s="15">
        <v>1</v>
      </c>
      <c r="J109" s="15">
        <v>1</v>
      </c>
      <c r="K109" s="15">
        <v>1</v>
      </c>
      <c r="L109" s="15">
        <v>1</v>
      </c>
      <c r="M109" s="15">
        <v>1</v>
      </c>
      <c r="N109" s="15">
        <v>1</v>
      </c>
      <c r="O109" s="15">
        <v>1</v>
      </c>
      <c r="P109" s="15">
        <v>1</v>
      </c>
      <c r="Q109" s="15">
        <v>1</v>
      </c>
      <c r="R109" s="15">
        <v>-1</v>
      </c>
      <c r="S109" s="17">
        <v>1000000000000</v>
      </c>
      <c r="T109" s="17">
        <v>1000000000000</v>
      </c>
    </row>
    <row r="110" spans="1:20" s="15" customFormat="1" x14ac:dyDescent="0.35">
      <c r="A110" s="15" t="s">
        <v>132</v>
      </c>
      <c r="B110" s="15">
        <v>-1</v>
      </c>
      <c r="C110" s="15">
        <v>-1</v>
      </c>
      <c r="D110" s="15">
        <v>-1</v>
      </c>
      <c r="E110" s="15">
        <v>-1</v>
      </c>
      <c r="F110" s="15">
        <v>-1</v>
      </c>
      <c r="G110" s="15">
        <v>-1</v>
      </c>
      <c r="H110" s="15">
        <v>1</v>
      </c>
      <c r="I110" s="15">
        <v>1</v>
      </c>
      <c r="J110" s="15">
        <v>1</v>
      </c>
      <c r="K110" s="15">
        <v>1</v>
      </c>
      <c r="L110" s="15">
        <v>1</v>
      </c>
      <c r="M110" s="15">
        <v>1</v>
      </c>
      <c r="N110" s="15">
        <v>1</v>
      </c>
      <c r="O110" s="15">
        <v>1</v>
      </c>
      <c r="P110" s="15">
        <v>1</v>
      </c>
      <c r="Q110" s="15">
        <v>1</v>
      </c>
      <c r="R110" s="15">
        <v>-1</v>
      </c>
      <c r="S110" s="17">
        <v>10000000000000</v>
      </c>
      <c r="T110" s="17">
        <v>10000000000000</v>
      </c>
    </row>
    <row r="112" spans="1:20" s="3" customFormat="1" x14ac:dyDescent="0.35">
      <c r="A112" s="3" t="s">
        <v>53</v>
      </c>
      <c r="B112" s="11"/>
    </row>
    <row r="116" spans="1:1" x14ac:dyDescent="0.35">
      <c r="A116" s="1" t="s">
        <v>54</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5A23C-713E-4F09-9EE7-90C0F3AF5059}">
  <dimension ref="A1:S112"/>
  <sheetViews>
    <sheetView topLeftCell="A25" workbookViewId="0">
      <selection activeCell="A49" sqref="A49"/>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111</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70</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41</v>
      </c>
      <c r="B70" s="12" t="s">
        <v>61</v>
      </c>
      <c r="C70" s="2"/>
      <c r="D70" s="2"/>
    </row>
    <row r="71" spans="1:5" x14ac:dyDescent="0.35">
      <c r="A71" s="5" t="s">
        <v>93</v>
      </c>
      <c r="B71" s="14">
        <v>2.4911838084243729E-2</v>
      </c>
      <c r="C71" s="2" t="s">
        <v>65</v>
      </c>
      <c r="D71" s="2" t="s">
        <v>67</v>
      </c>
    </row>
    <row r="72" spans="1:5" x14ac:dyDescent="0.35">
      <c r="A72" s="5" t="s">
        <v>83</v>
      </c>
      <c r="B72" s="13">
        <f>0.00000001</f>
        <v>1E-8</v>
      </c>
      <c r="C72" s="2" t="s">
        <v>42</v>
      </c>
      <c r="D72" s="2"/>
    </row>
    <row r="73" spans="1:5" x14ac:dyDescent="0.35">
      <c r="A73" s="5"/>
      <c r="B73" s="12"/>
      <c r="C73" s="2"/>
      <c r="D73" s="2"/>
    </row>
    <row r="74" spans="1:5" x14ac:dyDescent="0.35">
      <c r="A74" s="5" t="s">
        <v>43</v>
      </c>
      <c r="B74" s="12" t="s">
        <v>62</v>
      </c>
      <c r="C74" s="2"/>
      <c r="D74" s="2"/>
    </row>
    <row r="75" spans="1:5" x14ac:dyDescent="0.35">
      <c r="A75" s="5" t="s">
        <v>94</v>
      </c>
      <c r="B75" s="14">
        <v>2.0648572594225215E-2</v>
      </c>
      <c r="C75" s="2" t="s">
        <v>65</v>
      </c>
      <c r="D75" s="2" t="s">
        <v>68</v>
      </c>
    </row>
    <row r="76" spans="1:5" x14ac:dyDescent="0.35">
      <c r="A76" s="5" t="s">
        <v>84</v>
      </c>
      <c r="B76" s="13">
        <v>1.0999999999999999E-8</v>
      </c>
      <c r="C76" s="2" t="s">
        <v>45</v>
      </c>
      <c r="D76" s="2"/>
    </row>
    <row r="77" spans="1:5" x14ac:dyDescent="0.35">
      <c r="A77" s="5"/>
      <c r="B77" s="12"/>
      <c r="C77" s="2"/>
      <c r="D77" s="2"/>
    </row>
    <row r="78" spans="1:5" x14ac:dyDescent="0.35">
      <c r="A78" s="5" t="s">
        <v>95</v>
      </c>
      <c r="B78" s="14">
        <v>1.1841887362491711E-2</v>
      </c>
      <c r="C78" s="2" t="s">
        <v>65</v>
      </c>
      <c r="D78" s="16">
        <v>2.7271220888813726E-2</v>
      </c>
      <c r="E78" s="2" t="s">
        <v>102</v>
      </c>
    </row>
    <row r="79" spans="1:5" x14ac:dyDescent="0.35">
      <c r="A79" s="5" t="s">
        <v>85</v>
      </c>
      <c r="B79" s="14">
        <v>2.2590009128958689E-2</v>
      </c>
      <c r="C79" s="2" t="s">
        <v>44</v>
      </c>
      <c r="D79" s="16">
        <v>2.9679010772171249E-2</v>
      </c>
      <c r="E79" s="2" t="s">
        <v>102</v>
      </c>
    </row>
    <row r="80" spans="1:5" x14ac:dyDescent="0.35">
      <c r="A80" s="5"/>
      <c r="B80" s="12"/>
      <c r="C80" s="2"/>
      <c r="D80" s="2"/>
    </row>
    <row r="81" spans="1:5" x14ac:dyDescent="0.35">
      <c r="A81" s="5" t="s">
        <v>96</v>
      </c>
      <c r="B81" s="14">
        <v>6.2433901191501419E-2</v>
      </c>
      <c r="C81" s="2" t="s">
        <v>65</v>
      </c>
      <c r="D81" s="2" t="s">
        <v>69</v>
      </c>
    </row>
    <row r="82" spans="1:5" x14ac:dyDescent="0.35">
      <c r="A82" s="5" t="s">
        <v>86</v>
      </c>
      <c r="B82" s="14">
        <v>2.5158160216169324E-2</v>
      </c>
      <c r="C82" s="2" t="s">
        <v>44</v>
      </c>
      <c r="D82" s="2"/>
    </row>
    <row r="83" spans="1:5" x14ac:dyDescent="0.35">
      <c r="A83" s="5"/>
      <c r="B83" s="12"/>
      <c r="C83" s="2"/>
      <c r="D83" s="2"/>
    </row>
    <row r="84" spans="1:5" x14ac:dyDescent="0.35">
      <c r="A84" s="5" t="s">
        <v>97</v>
      </c>
      <c r="B84" s="12">
        <f>261*0.08/8760</f>
        <v>2.3835616438356165E-3</v>
      </c>
      <c r="C84" s="2" t="s">
        <v>73</v>
      </c>
      <c r="D84" s="2" t="s">
        <v>74</v>
      </c>
    </row>
    <row r="85" spans="1:5" x14ac:dyDescent="0.35">
      <c r="A85" s="5" t="s">
        <v>87</v>
      </c>
      <c r="B85" s="12">
        <v>0</v>
      </c>
      <c r="C85" s="2" t="s">
        <v>65</v>
      </c>
      <c r="D85" s="2"/>
    </row>
    <row r="86" spans="1:5" x14ac:dyDescent="0.35">
      <c r="A86" s="5" t="s">
        <v>88</v>
      </c>
      <c r="B86" s="12">
        <v>0</v>
      </c>
      <c r="C86" s="2" t="s">
        <v>65</v>
      </c>
      <c r="D86" s="2"/>
    </row>
    <row r="87" spans="1:5" x14ac:dyDescent="0.35">
      <c r="A87" s="5" t="s">
        <v>46</v>
      </c>
      <c r="B87" s="12">
        <v>0.9</v>
      </c>
      <c r="C87" s="2"/>
      <c r="D87" s="2"/>
    </row>
    <row r="88" spans="1:5" ht="13" customHeight="1" x14ac:dyDescent="0.35">
      <c r="A88" s="5" t="s">
        <v>47</v>
      </c>
      <c r="B88" s="12">
        <f>1.01^(1/(24*365.24/12))-1</f>
        <v>1.3621726294266168E-5</v>
      </c>
      <c r="C88" s="2" t="s">
        <v>48</v>
      </c>
      <c r="D88" s="2"/>
      <c r="E88" s="1" t="s">
        <v>105</v>
      </c>
    </row>
    <row r="89" spans="1:5" x14ac:dyDescent="0.35">
      <c r="A89" s="5" t="s">
        <v>49</v>
      </c>
      <c r="B89" s="12">
        <v>6</v>
      </c>
      <c r="C89" s="2" t="s">
        <v>50</v>
      </c>
      <c r="D89" s="2" t="s">
        <v>75</v>
      </c>
    </row>
    <row r="90" spans="1:5" x14ac:dyDescent="0.35">
      <c r="A90" s="5"/>
      <c r="B90" s="12"/>
      <c r="C90" s="2"/>
      <c r="D90" s="2"/>
    </row>
    <row r="91" spans="1:5" x14ac:dyDescent="0.35">
      <c r="A91" s="5" t="s">
        <v>98</v>
      </c>
      <c r="B91" s="12">
        <v>2.7397260273972604E-6</v>
      </c>
      <c r="C91" s="2" t="s">
        <v>73</v>
      </c>
      <c r="D91" s="12">
        <f>0.3*0.08/8760</f>
        <v>2.7397260273972604E-6</v>
      </c>
      <c r="E91" s="2" t="s">
        <v>76</v>
      </c>
    </row>
    <row r="92" spans="1:5" x14ac:dyDescent="0.35">
      <c r="A92" s="5" t="s">
        <v>99</v>
      </c>
      <c r="B92" s="12">
        <f>1100*0.08/8760</f>
        <v>1.0045662100456621E-2</v>
      </c>
      <c r="C92" s="2" t="s">
        <v>65</v>
      </c>
      <c r="D92" s="2" t="s">
        <v>65</v>
      </c>
    </row>
    <row r="93" spans="1:5" x14ac:dyDescent="0.35">
      <c r="A93" s="5" t="s">
        <v>100</v>
      </c>
      <c r="B93" s="12">
        <f>4600*0.08/8760</f>
        <v>4.2009132420091327E-2</v>
      </c>
      <c r="C93" s="2" t="s">
        <v>65</v>
      </c>
      <c r="D93" s="2" t="s">
        <v>77</v>
      </c>
    </row>
    <row r="94" spans="1:5" x14ac:dyDescent="0.35">
      <c r="A94" s="5" t="s">
        <v>89</v>
      </c>
      <c r="B94" s="12">
        <v>0</v>
      </c>
      <c r="C94" s="2" t="s">
        <v>65</v>
      </c>
      <c r="D94" s="2"/>
    </row>
    <row r="95" spans="1:5" x14ac:dyDescent="0.35">
      <c r="A95" s="5" t="s">
        <v>90</v>
      </c>
      <c r="B95" s="12">
        <v>0</v>
      </c>
      <c r="C95" s="2" t="s">
        <v>65</v>
      </c>
      <c r="D95" s="2"/>
    </row>
    <row r="96" spans="1:5" ht="13" customHeight="1" x14ac:dyDescent="0.35">
      <c r="A96" s="5" t="s">
        <v>106</v>
      </c>
      <c r="B96" s="12">
        <v>1.1351367708023474E-6</v>
      </c>
      <c r="C96" s="2" t="s">
        <v>48</v>
      </c>
      <c r="D96" s="12">
        <f>1.01^(1/(24*365.24))-1</f>
        <v>1.1351367708023474E-6</v>
      </c>
      <c r="E96" s="1" t="s">
        <v>107</v>
      </c>
    </row>
    <row r="97" spans="1:19" x14ac:dyDescent="0.35">
      <c r="A97" s="5" t="s">
        <v>64</v>
      </c>
      <c r="B97" s="12">
        <v>0.3</v>
      </c>
      <c r="C97" s="2"/>
      <c r="D97" s="2"/>
    </row>
    <row r="98" spans="1:19" x14ac:dyDescent="0.35">
      <c r="A98" s="5"/>
      <c r="B98" s="12"/>
      <c r="C98" s="2"/>
      <c r="D98" s="2"/>
    </row>
    <row r="99" spans="1:19" x14ac:dyDescent="0.35">
      <c r="A99" s="5" t="s">
        <v>91</v>
      </c>
      <c r="B99" s="12">
        <v>10</v>
      </c>
      <c r="C99" s="2" t="s">
        <v>65</v>
      </c>
      <c r="D99" s="2"/>
    </row>
    <row r="100" spans="1:19" x14ac:dyDescent="0.35">
      <c r="C100" s="2" t="s">
        <v>59</v>
      </c>
    </row>
    <row r="101" spans="1:19" s="3" customFormat="1" x14ac:dyDescent="0.35">
      <c r="A101" s="3" t="s">
        <v>51</v>
      </c>
      <c r="B101" s="11" t="s">
        <v>81</v>
      </c>
      <c r="C101" s="4"/>
    </row>
    <row r="102" spans="1:19" s="5" customFormat="1" ht="29" x14ac:dyDescent="0.35">
      <c r="A102" s="5" t="s">
        <v>52</v>
      </c>
      <c r="B102" s="5" t="s">
        <v>93</v>
      </c>
      <c r="C102" s="5" t="s">
        <v>83</v>
      </c>
      <c r="D102" s="5" t="s">
        <v>94</v>
      </c>
      <c r="E102" s="5" t="s">
        <v>84</v>
      </c>
      <c r="F102" s="5" t="s">
        <v>95</v>
      </c>
      <c r="G102" s="5" t="s">
        <v>85</v>
      </c>
      <c r="H102" s="5" t="s">
        <v>96</v>
      </c>
      <c r="I102" s="5" t="s">
        <v>86</v>
      </c>
      <c r="J102" s="5" t="s">
        <v>97</v>
      </c>
      <c r="K102" s="5" t="s">
        <v>87</v>
      </c>
      <c r="L102" s="5" t="s">
        <v>88</v>
      </c>
      <c r="M102" s="5" t="s">
        <v>98</v>
      </c>
      <c r="N102" s="5" t="s">
        <v>99</v>
      </c>
      <c r="O102" s="5" t="s">
        <v>100</v>
      </c>
      <c r="P102" s="5" t="s">
        <v>89</v>
      </c>
      <c r="Q102" s="5" t="s">
        <v>90</v>
      </c>
      <c r="R102" s="5" t="s">
        <v>91</v>
      </c>
      <c r="S102" s="5" t="s">
        <v>106</v>
      </c>
    </row>
    <row r="103" spans="1:19" x14ac:dyDescent="0.35">
      <c r="B103" s="1"/>
    </row>
    <row r="104" spans="1:19" s="15" customFormat="1" x14ac:dyDescent="0.35">
      <c r="A104" s="15" t="s">
        <v>108</v>
      </c>
      <c r="B104" s="15">
        <v>0.6</v>
      </c>
      <c r="C104" s="15">
        <v>0.6</v>
      </c>
      <c r="D104" s="15">
        <v>1</v>
      </c>
      <c r="E104" s="15">
        <v>1</v>
      </c>
      <c r="F104" s="15">
        <v>2.2999999999999998</v>
      </c>
      <c r="G104" s="15">
        <v>2.2999999999999998</v>
      </c>
      <c r="H104" s="15">
        <v>0.86666666666666003</v>
      </c>
      <c r="I104" s="15">
        <v>0.86666666666666003</v>
      </c>
      <c r="J104" s="15">
        <v>0.4</v>
      </c>
      <c r="K104" s="15">
        <v>0.4</v>
      </c>
      <c r="L104" s="15">
        <v>0.4</v>
      </c>
      <c r="M104" s="15">
        <v>0.2</v>
      </c>
      <c r="N104" s="15">
        <v>0.2</v>
      </c>
      <c r="O104" s="15">
        <v>0.2</v>
      </c>
      <c r="P104" s="15">
        <v>0.2</v>
      </c>
      <c r="Q104" s="15">
        <v>0.2</v>
      </c>
      <c r="R104" s="15">
        <v>1</v>
      </c>
      <c r="S104" s="15">
        <f>2^(1/(365.24*24))-1</f>
        <v>7.9077522813664203E-5</v>
      </c>
    </row>
    <row r="105" spans="1:19" s="15" customFormat="1" x14ac:dyDescent="0.35">
      <c r="A105" s="15" t="s">
        <v>109</v>
      </c>
      <c r="B105" s="15">
        <v>0.6</v>
      </c>
      <c r="C105" s="15">
        <v>0.6</v>
      </c>
      <c r="D105" s="15">
        <v>1</v>
      </c>
      <c r="E105" s="15">
        <v>1</v>
      </c>
      <c r="F105" s="15">
        <v>2.2999999999999998</v>
      </c>
      <c r="G105" s="15">
        <v>2.2999999999999998</v>
      </c>
      <c r="H105" s="15">
        <v>0.86666666666666003</v>
      </c>
      <c r="I105" s="15">
        <v>0.86666666666666003</v>
      </c>
      <c r="J105" s="15">
        <v>0.4</v>
      </c>
      <c r="K105" s="15">
        <v>0.4</v>
      </c>
      <c r="L105" s="15">
        <v>0.4</v>
      </c>
      <c r="M105" s="15">
        <v>0.2</v>
      </c>
      <c r="N105" s="15">
        <v>0.2</v>
      </c>
      <c r="O105" s="15">
        <v>0.2</v>
      </c>
      <c r="P105" s="15">
        <v>0.2</v>
      </c>
      <c r="Q105" s="15">
        <v>0.2</v>
      </c>
      <c r="R105" s="15">
        <v>1</v>
      </c>
      <c r="S105" s="15">
        <f>1.1^(1/(365.24*24))-1</f>
        <v>1.0873067248118318E-5</v>
      </c>
    </row>
    <row r="106" spans="1:19" s="15" customFormat="1" x14ac:dyDescent="0.35">
      <c r="A106" s="15" t="s">
        <v>110</v>
      </c>
      <c r="B106" s="15">
        <v>0.6</v>
      </c>
      <c r="C106" s="15">
        <v>0.6</v>
      </c>
      <c r="D106" s="15">
        <v>1</v>
      </c>
      <c r="E106" s="15">
        <v>1</v>
      </c>
      <c r="F106" s="15">
        <v>2.2999999999999998</v>
      </c>
      <c r="G106" s="15">
        <v>2.2999999999999998</v>
      </c>
      <c r="H106" s="15">
        <v>0.86666666666666003</v>
      </c>
      <c r="I106" s="15">
        <v>0.86666666666666003</v>
      </c>
      <c r="J106" s="15">
        <v>0.4</v>
      </c>
      <c r="K106" s="15">
        <v>0.4</v>
      </c>
      <c r="L106" s="15">
        <v>0.4</v>
      </c>
      <c r="M106" s="15">
        <v>0.2</v>
      </c>
      <c r="N106" s="15">
        <v>0.2</v>
      </c>
      <c r="O106" s="15">
        <v>0.2</v>
      </c>
      <c r="P106" s="15">
        <v>0.2</v>
      </c>
      <c r="Q106" s="15">
        <v>0.2</v>
      </c>
      <c r="R106" s="15">
        <v>1</v>
      </c>
      <c r="S106" s="15">
        <f>1.01^(1/(365.24*24))-1</f>
        <v>1.1351367708023474E-6</v>
      </c>
    </row>
    <row r="107" spans="1:19" x14ac:dyDescent="0.35">
      <c r="B107" s="1"/>
    </row>
    <row r="108" spans="1:19" s="3" customFormat="1" x14ac:dyDescent="0.35">
      <c r="A108" s="3" t="s">
        <v>53</v>
      </c>
      <c r="B108" s="11"/>
    </row>
    <row r="110" spans="1:19" s="6" customFormat="1" x14ac:dyDescent="0.35">
      <c r="A110" s="8" t="s">
        <v>103</v>
      </c>
      <c r="B110" s="6">
        <v>1</v>
      </c>
      <c r="C110" s="6">
        <v>1</v>
      </c>
      <c r="D110" s="6">
        <v>1</v>
      </c>
      <c r="E110" s="6">
        <v>1</v>
      </c>
      <c r="F110" s="6">
        <v>1</v>
      </c>
      <c r="G110" s="6">
        <v>1</v>
      </c>
      <c r="H110" s="6">
        <v>1</v>
      </c>
      <c r="I110" s="6">
        <v>1</v>
      </c>
      <c r="J110" s="6">
        <v>1</v>
      </c>
      <c r="K110" s="6">
        <v>1</v>
      </c>
      <c r="L110" s="6">
        <v>1</v>
      </c>
      <c r="M110" s="6">
        <v>1</v>
      </c>
      <c r="N110" s="6">
        <v>1</v>
      </c>
      <c r="O110" s="6">
        <v>1</v>
      </c>
      <c r="P110" s="6">
        <v>1</v>
      </c>
      <c r="Q110" s="6">
        <v>1</v>
      </c>
      <c r="R110" s="6">
        <v>1</v>
      </c>
    </row>
    <row r="112" spans="1:19" x14ac:dyDescent="0.35">
      <c r="A112" s="1" t="s">
        <v>54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EIAbaseTest</vt:lpstr>
      <vt:lpstr>EIAbaseTestMonth</vt:lpstr>
      <vt:lpstr>testyears</vt:lpstr>
      <vt:lpstr>test_decay</vt:lpstr>
      <vt:lpstr>testScaling</vt:lpstr>
      <vt:lpstr>baseScaling</vt:lpstr>
      <vt:lpstr>nukeStorScaling</vt:lpstr>
      <vt:lpstr>PGP storage decay 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kcaldeira</cp:lastModifiedBy>
  <dcterms:created xsi:type="dcterms:W3CDTF">2018-06-05T21:59:17Z</dcterms:created>
  <dcterms:modified xsi:type="dcterms:W3CDTF">2018-10-05T01:35:39Z</dcterms:modified>
</cp:coreProperties>
</file>