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Mengyao @ Carnegie\research\models\archived models\SEM-1.1-my181107\"/>
    </mc:Choice>
  </mc:AlternateContent>
  <xr:revisionPtr revIDLastSave="0" documentId="13_ncr:1_{2DEC71E3-07E4-4509-B478-084E1397838E}" xr6:coauthVersionLast="38" xr6:coauthVersionMax="38" xr10:uidLastSave="{00000000-0000-0000-0000-000000000000}"/>
  <bookViews>
    <workbookView xWindow="0" yWindow="0" windowWidth="21570" windowHeight="7020" xr2:uid="{00000000-000D-0000-FFFF-FFFF00000000}"/>
  </bookViews>
  <sheets>
    <sheet name="EIAbaseTest" sheetId="19" r:id="rId1"/>
    <sheet name="carbon_cost_test" sheetId="27" r:id="rId2"/>
    <sheet name="EIAbaseTestMonth" sheetId="26" r:id="rId3"/>
    <sheet name="testyears" sheetId="23" r:id="rId4"/>
    <sheet name="test_decay" sheetId="25" r:id="rId5"/>
    <sheet name="testScaling" sheetId="20" r:id="rId6"/>
    <sheet name="baseScaling" sheetId="21" r:id="rId7"/>
    <sheet name="nukeStorScaling" sheetId="22" r:id="rId8"/>
    <sheet name="PGP storage decay test" sheetId="18" r:id="rId9"/>
  </sheets>
  <calcPr calcId="179021"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1" i="27" l="1"/>
  <c r="D111" i="27"/>
  <c r="B108" i="27"/>
  <c r="B107" i="27"/>
  <c r="B74" i="27"/>
  <c r="D111" i="19" l="1"/>
  <c r="B111" i="19" s="1"/>
  <c r="D106" i="27" l="1"/>
  <c r="B103" i="27"/>
  <c r="D96" i="26" l="1"/>
  <c r="B93" i="26"/>
  <c r="B92" i="26"/>
  <c r="D91" i="26"/>
  <c r="B88" i="26"/>
  <c r="B84" i="26"/>
  <c r="B72" i="26"/>
  <c r="V108" i="25" l="1"/>
  <c r="V107" i="25"/>
  <c r="V106" i="25"/>
  <c r="V105" i="25"/>
  <c r="U108" i="25"/>
  <c r="U107" i="25"/>
  <c r="U106" i="25"/>
  <c r="U105" i="25"/>
  <c r="D96" i="25"/>
  <c r="B93" i="25"/>
  <c r="B92" i="25"/>
  <c r="D91" i="25"/>
  <c r="B88" i="25"/>
  <c r="B84" i="25"/>
  <c r="B72" i="25"/>
  <c r="D96" i="23" l="1"/>
  <c r="B93" i="23"/>
  <c r="B92" i="23"/>
  <c r="D91" i="23"/>
  <c r="B88" i="23"/>
  <c r="B84" i="23"/>
  <c r="B72" i="23"/>
  <c r="D96" i="22" l="1"/>
  <c r="B93" i="22"/>
  <c r="B92" i="22"/>
  <c r="D91" i="22"/>
  <c r="B88" i="22"/>
  <c r="B84" i="22"/>
  <c r="B72" i="22"/>
  <c r="D96" i="21" l="1"/>
  <c r="B93" i="21"/>
  <c r="B92" i="21"/>
  <c r="D91" i="21"/>
  <c r="B88" i="21"/>
  <c r="B84" i="21"/>
  <c r="B72" i="21"/>
  <c r="D96" i="20" l="1"/>
  <c r="B93" i="20"/>
  <c r="B92" i="20"/>
  <c r="D91" i="20"/>
  <c r="B88" i="20"/>
  <c r="B84" i="20"/>
  <c r="B72" i="20"/>
  <c r="B108" i="19"/>
  <c r="B107" i="19"/>
  <c r="D106" i="19"/>
  <c r="B103" i="19"/>
  <c r="B74" i="19"/>
  <c r="S106" i="18" l="1"/>
  <c r="S105" i="18"/>
  <c r="S104" i="18"/>
  <c r="D91" i="18" l="1"/>
  <c r="D96" i="18"/>
  <c r="B84" i="18" l="1"/>
  <c r="B88" i="18" l="1"/>
  <c r="B93" i="18"/>
  <c r="B92" i="18"/>
  <c r="B72" i="18"/>
</calcChain>
</file>

<file path=xl/sharedStrings.xml><?xml version="1.0" encoding="utf-8"?>
<sst xmlns="http://schemas.openxmlformats.org/spreadsheetml/2006/main" count="1442" uniqueCount="185">
  <si>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</si>
  <si>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</si>
  <si>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</si>
  <si>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</si>
  <si>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</si>
  <si>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</si>
  <si>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</si>
  <si>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</si>
  <si>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</si>
  <si>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</si>
  <si>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</si>
  <si>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</si>
  <si>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</si>
  <si>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</si>
  <si>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</si>
  <si>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</si>
  <si>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</si>
  <si>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</si>
  <si>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</si>
  <si>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</si>
  <si>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</si>
  <si>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</si>
  <si>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</si>
  <si>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</si>
  <si>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</si>
  <si>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</si>
  <si>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</si>
  <si>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</si>
  <si>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</si>
  <si>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</si>
  <si>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</si>
  <si>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</si>
  <si>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</si>
  <si>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</si>
  <si>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</si>
  <si>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</si>
  <si>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</si>
  <si>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</si>
  <si>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</si>
  <si>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</si>
  <si>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</si>
  <si>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</si>
  <si>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</si>
  <si>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</si>
  <si>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</si>
  <si>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</si>
  <si>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</si>
  <si>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</si>
  <si>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</si>
  <si>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</si>
  <si>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</si>
  <si>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</si>
  <si>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</si>
  <si>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</si>
  <si>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</si>
  <si>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</si>
  <si>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</si>
  <si>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</si>
  <si>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</si>
  <si>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</si>
  <si>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</si>
  <si>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</si>
  <si>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</si>
  <si>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</si>
  <si>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</si>
  <si>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</si>
  <si>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</si>
  <si>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0.01953 is default value</t>
  </si>
  <si>
    <t>0.02065 is default value</t>
  </si>
  <si>
    <t>0.06243 is default value</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</si>
  <si>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</si>
  <si>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</si>
  <si>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</si>
  <si>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</si>
  <si>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</si>
  <si>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</si>
  <si>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</si>
  <si>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</si>
  <si>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</si>
  <si>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</si>
  <si>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</si>
  <si>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</si>
  <si>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</si>
  <si>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</si>
  <si>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</si>
  <si>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</si>
  <si>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</si>
  <si>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</si>
  <si>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</si>
  <si>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</si>
  <si>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</si>
  <si>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</si>
  <si>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</si>
  <si>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</si>
  <si>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</si>
  <si>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</si>
  <si>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</si>
  <si>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</si>
  <si>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</si>
  <si>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</si>
  <si>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</si>
  <si>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</si>
  <si>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These values are suitable for NGCC/CCS</t>
  </si>
  <si>
    <t>EIAbase</t>
  </si>
  <si>
    <t>EIAtest</t>
  </si>
  <si>
    <t>1% per month</t>
  </si>
  <si>
    <t>PGP_STORAGE_DECAY_RATE</t>
  </si>
  <si>
    <t>1% per year</t>
  </si>
  <si>
    <t>EIAtest-100pct</t>
  </si>
  <si>
    <t>EIAtest-10pct</t>
  </si>
  <si>
    <t>EIAtest-1pct</t>
  </si>
  <si>
    <t>pgp_storage_test</t>
  </si>
  <si>
    <t>EIAtest_1e18</t>
  </si>
  <si>
    <t>EIAtest_1e16</t>
  </si>
  <si>
    <t>EIAtest_1e20</t>
  </si>
  <si>
    <t>EIAtest_1e22</t>
  </si>
  <si>
    <t>EIAtest_1e24</t>
  </si>
  <si>
    <t>EIAtest_1e26</t>
  </si>
  <si>
    <t>scaling_test</t>
  </si>
  <si>
    <t>Note: values provided below will override values given above. Cost numbers are given as ratios to the ALL_CASE_DATA (i.e., 2 ==&gt; twice as much as listed in ALL_CASE_DATA). Dates, efficiencies, etc, are given in absolute values.</t>
  </si>
  <si>
    <t>EIAbase_1e16</t>
  </si>
  <si>
    <t>EIAbase_1e18</t>
  </si>
  <si>
    <t>EIAbase_1e20</t>
  </si>
  <si>
    <t>EIAbase_1e22</t>
  </si>
  <si>
    <t>EIAbase_1e24</t>
  </si>
  <si>
    <t>EIAbase_1e26</t>
  </si>
  <si>
    <t>scaling_base</t>
  </si>
  <si>
    <t>NuclStorPGP_1e16</t>
  </si>
  <si>
    <t>NuclStorPGP_1e18</t>
  </si>
  <si>
    <t>NuclStorPGP_1e20</t>
  </si>
  <si>
    <t>NuclStorPGP_1e22</t>
  </si>
  <si>
    <t>NuclStorPGP_1e24</t>
  </si>
  <si>
    <t>NuclStorPGP_1e26</t>
  </si>
  <si>
    <t>scaling_NuclStorPGP</t>
  </si>
  <si>
    <t>test</t>
  </si>
  <si>
    <t>testyears</t>
  </si>
  <si>
    <t>test01</t>
  </si>
  <si>
    <t>test02</t>
  </si>
  <si>
    <t>test03</t>
  </si>
  <si>
    <t>test04</t>
  </si>
  <si>
    <t>test05</t>
  </si>
  <si>
    <t>test06</t>
  </si>
  <si>
    <t>test07</t>
  </si>
  <si>
    <t>test08</t>
  </si>
  <si>
    <t>test09</t>
  </si>
  <si>
    <t>test10</t>
  </si>
  <si>
    <t>QUICK_LOOK</t>
  </si>
  <si>
    <t>QUICK_LOOK is true if you want to use the newer postprocessing system.</t>
  </si>
  <si>
    <t>decay07</t>
  </si>
  <si>
    <t>decay03</t>
  </si>
  <si>
    <t>decay01</t>
  </si>
  <si>
    <t>decay00</t>
  </si>
  <si>
    <t>test_decay</t>
  </si>
  <si>
    <t>EIAbaseTestMonth</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</si>
  <si>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</si>
  <si>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</si>
  <si>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</si>
  <si>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</si>
  <si>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</si>
  <si>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</si>
  <si>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</si>
  <si>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</si>
  <si>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</si>
  <si>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</si>
  <si>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</si>
  <si>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</si>
  <si>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</si>
  <si>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</si>
  <si>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</si>
  <si>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</si>
  <si>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</si>
  <si>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</si>
  <si>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</si>
  <si>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</si>
  <si>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$/kgCO2:  CO2 price to be used for fixed and variable co2 emissions, default is $100 per tonCO2</t>
  </si>
  <si>
    <t>P0000</t>
  </si>
  <si>
    <t>P0010</t>
  </si>
  <si>
    <t>P0100</t>
  </si>
  <si>
    <t>P1000</t>
  </si>
  <si>
    <t>test_price_co2</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</si>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</sst>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165" fontId="0" fillId="0" borderId="0" xfId="0" applyNumberFormat="1" applyAlignment="1"/>
    <xf numFmtId="11" fontId="0" fillId="35" borderId="0" xfId="0" applyNumberFormat="1" applyFill="1"/>
    <xf numFmtId="166" fontId="0" fillId="35" borderId="0" xfId="0" applyNumberFormat="1" applyFill="1" applyAlignment="1">
      <alignment horizontal="left"/>
    </xf>
    <xf numFmtId="167" fontId="0" fillId="35" borderId="0" xfId="0" applyNumberFormat="1" applyFill="1" applyAlignment="1">
      <alignment horizontal="left"/>
    </xf>
    <xf numFmtId="16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R127"/>
  <sheetViews>
    <sheetView tabSelected="1" topLeftCell="A81" workbookViewId="0">
      <selection activeCell="E103" sqref="E103"/>
    </sheetView>
  </sheetViews>
  <sheetFormatPr defaultColWidth="12.5703125" defaultRowHeight="15" x14ac:dyDescent="0.25"/>
  <cols>
    <col min="1" max="1" width="39.5703125" style="1" customWidth="1"/>
    <col min="2" max="2" width="13.42578125" style="10" customWidth="1"/>
    <col min="3" max="16384" width="12.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134</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147</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170</v>
      </c>
      <c r="B70" s="12">
        <v>0</v>
      </c>
      <c r="C70" s="2" t="s">
        <v>171</v>
      </c>
      <c r="D70" s="2"/>
    </row>
    <row r="71" spans="1:5" x14ac:dyDescent="0.25">
      <c r="A71" s="5"/>
      <c r="B71" s="12"/>
      <c r="C71" s="2"/>
      <c r="D71" s="2"/>
    </row>
    <row r="72" spans="1:5" x14ac:dyDescent="0.25">
      <c r="A72" s="5" t="s">
        <v>41</v>
      </c>
      <c r="B72" s="12" t="s">
        <v>61</v>
      </c>
      <c r="C72" s="2"/>
      <c r="D72" s="2"/>
    </row>
    <row r="73" spans="1:5" x14ac:dyDescent="0.25">
      <c r="A73" s="5" t="s">
        <v>93</v>
      </c>
      <c r="B73" s="19">
        <v>1.9528741509529837E-2</v>
      </c>
      <c r="C73" s="2" t="s">
        <v>65</v>
      </c>
      <c r="D73" s="20">
        <v>1.9528741509529837E-2</v>
      </c>
      <c r="E73" s="2" t="s">
        <v>180</v>
      </c>
    </row>
    <row r="74" spans="1:5" x14ac:dyDescent="0.25">
      <c r="A74" s="5" t="s">
        <v>83</v>
      </c>
      <c r="B74" s="13">
        <f>0.00000001</f>
        <v>1E-8</v>
      </c>
      <c r="C74" s="2" t="s">
        <v>42</v>
      </c>
      <c r="D74" s="2"/>
    </row>
    <row r="75" spans="1:5" x14ac:dyDescent="0.25">
      <c r="A75" s="5" t="s">
        <v>158</v>
      </c>
      <c r="B75" s="13">
        <v>0</v>
      </c>
      <c r="C75" s="2" t="s">
        <v>159</v>
      </c>
      <c r="D75" s="2" t="s">
        <v>160</v>
      </c>
    </row>
    <row r="76" spans="1:5" x14ac:dyDescent="0.25">
      <c r="A76" s="5" t="s">
        <v>157</v>
      </c>
      <c r="B76" s="13">
        <v>0</v>
      </c>
      <c r="C76" s="2" t="s">
        <v>156</v>
      </c>
      <c r="D76" s="2" t="s">
        <v>161</v>
      </c>
    </row>
    <row r="77" spans="1:5" x14ac:dyDescent="0.25">
      <c r="A77" s="5"/>
      <c r="B77" s="12"/>
      <c r="C77" s="2"/>
      <c r="D77" s="2"/>
    </row>
    <row r="78" spans="1:5" x14ac:dyDescent="0.25">
      <c r="A78" s="5" t="s">
        <v>43</v>
      </c>
      <c r="B78" s="12" t="s">
        <v>62</v>
      </c>
      <c r="C78" s="2"/>
      <c r="D78" s="2"/>
    </row>
    <row r="79" spans="1:5" x14ac:dyDescent="0.25">
      <c r="A79" s="5" t="s">
        <v>94</v>
      </c>
      <c r="B79" s="19">
        <v>2.0648572594225215E-2</v>
      </c>
      <c r="C79" s="2" t="s">
        <v>65</v>
      </c>
      <c r="D79" s="20">
        <v>2.0648572594225215E-2</v>
      </c>
      <c r="E79" s="2" t="s">
        <v>180</v>
      </c>
    </row>
    <row r="80" spans="1:5" x14ac:dyDescent="0.25">
      <c r="A80" s="5" t="s">
        <v>84</v>
      </c>
      <c r="B80" s="13">
        <v>2E-8</v>
      </c>
      <c r="C80" s="2" t="s">
        <v>45</v>
      </c>
      <c r="D80" s="2"/>
    </row>
    <row r="81" spans="1:5" x14ac:dyDescent="0.25">
      <c r="A81" s="5" t="s">
        <v>162</v>
      </c>
      <c r="B81" s="13">
        <v>0</v>
      </c>
      <c r="C81" s="2" t="s">
        <v>159</v>
      </c>
      <c r="D81" s="2" t="s">
        <v>160</v>
      </c>
    </row>
    <row r="82" spans="1:5" x14ac:dyDescent="0.25">
      <c r="A82" s="5" t="s">
        <v>163</v>
      </c>
      <c r="B82" s="13">
        <v>0</v>
      </c>
      <c r="C82" s="2" t="s">
        <v>156</v>
      </c>
      <c r="D82" s="2" t="s">
        <v>161</v>
      </c>
    </row>
    <row r="83" spans="1:5" x14ac:dyDescent="0.25">
      <c r="A83" s="5"/>
      <c r="B83" s="12"/>
      <c r="C83" s="2"/>
      <c r="D83" s="2"/>
    </row>
    <row r="84" spans="1:5" x14ac:dyDescent="0.25">
      <c r="A84" s="5" t="s">
        <v>95</v>
      </c>
      <c r="B84" s="19">
        <v>1.1841887362491711E-2</v>
      </c>
      <c r="C84" s="2" t="s">
        <v>65</v>
      </c>
      <c r="D84" s="20">
        <v>1.1841887362491711E-2</v>
      </c>
      <c r="E84" s="2" t="s">
        <v>180</v>
      </c>
    </row>
    <row r="85" spans="1:5" x14ac:dyDescent="0.25">
      <c r="A85" s="5" t="s">
        <v>85</v>
      </c>
      <c r="B85" s="19">
        <v>2.2590009128958689E-2</v>
      </c>
      <c r="C85" s="2" t="s">
        <v>44</v>
      </c>
      <c r="D85" s="20">
        <v>2.2590009128958689E-2</v>
      </c>
      <c r="E85" s="2" t="s">
        <v>180</v>
      </c>
    </row>
    <row r="86" spans="1:5" x14ac:dyDescent="0.25">
      <c r="A86" s="5" t="s">
        <v>164</v>
      </c>
      <c r="B86" s="13">
        <v>0</v>
      </c>
      <c r="C86" s="2" t="s">
        <v>159</v>
      </c>
      <c r="D86" s="2" t="s">
        <v>160</v>
      </c>
    </row>
    <row r="87" spans="1:5" x14ac:dyDescent="0.25">
      <c r="A87" s="5" t="s">
        <v>165</v>
      </c>
      <c r="B87" s="18">
        <v>0.49</v>
      </c>
      <c r="C87" s="2" t="s">
        <v>156</v>
      </c>
      <c r="D87" s="2" t="s">
        <v>172</v>
      </c>
    </row>
    <row r="88" spans="1:5" x14ac:dyDescent="0.25">
      <c r="A88" s="5"/>
      <c r="B88" s="12"/>
      <c r="C88" s="2"/>
      <c r="D88" s="2"/>
    </row>
    <row r="89" spans="1:5" x14ac:dyDescent="0.25">
      <c r="A89" s="5" t="s">
        <v>154</v>
      </c>
      <c r="B89" s="19">
        <v>2.7271220888813726E-2</v>
      </c>
      <c r="C89" s="2" t="s">
        <v>65</v>
      </c>
      <c r="D89" s="20">
        <v>2.7271220888813726E-2</v>
      </c>
      <c r="E89" s="2" t="s">
        <v>180</v>
      </c>
    </row>
    <row r="90" spans="1:5" x14ac:dyDescent="0.25">
      <c r="A90" s="5" t="s">
        <v>155</v>
      </c>
      <c r="B90" s="19">
        <v>2.9679010772171249E-2</v>
      </c>
      <c r="C90" s="2" t="s">
        <v>44</v>
      </c>
      <c r="D90" s="20">
        <v>2.9679010772171249E-2</v>
      </c>
      <c r="E90" s="2" t="s">
        <v>180</v>
      </c>
    </row>
    <row r="91" spans="1:5" x14ac:dyDescent="0.25">
      <c r="A91" s="5" t="s">
        <v>166</v>
      </c>
      <c r="B91" s="13">
        <v>0</v>
      </c>
      <c r="C91" s="2" t="s">
        <v>159</v>
      </c>
      <c r="D91" s="2" t="s">
        <v>160</v>
      </c>
    </row>
    <row r="92" spans="1:5" x14ac:dyDescent="0.25">
      <c r="A92" s="5" t="s">
        <v>167</v>
      </c>
      <c r="B92" s="18">
        <v>0.17</v>
      </c>
      <c r="C92" s="2" t="s">
        <v>156</v>
      </c>
      <c r="D92" s="2" t="s">
        <v>173</v>
      </c>
    </row>
    <row r="93" spans="1:5" x14ac:dyDescent="0.25">
      <c r="A93" s="5"/>
      <c r="B93" s="12"/>
      <c r="C93" s="2"/>
      <c r="D93" s="2"/>
    </row>
    <row r="94" spans="1:5" x14ac:dyDescent="0.25">
      <c r="A94" s="5" t="s">
        <v>96</v>
      </c>
      <c r="B94" s="19">
        <v>6.2433901191501419E-2</v>
      </c>
      <c r="C94" s="2" t="s">
        <v>65</v>
      </c>
      <c r="D94" s="20">
        <v>6.2433901191501419E-2</v>
      </c>
      <c r="E94" s="2" t="s">
        <v>182</v>
      </c>
    </row>
    <row r="95" spans="1:5" x14ac:dyDescent="0.25">
      <c r="A95" s="5" t="s">
        <v>86</v>
      </c>
      <c r="B95" s="19">
        <v>2.5158160216169324E-2</v>
      </c>
      <c r="C95" s="2" t="s">
        <v>44</v>
      </c>
      <c r="D95" s="20">
        <v>2.5158160216169324E-2</v>
      </c>
      <c r="E95" s="2" t="s">
        <v>183</v>
      </c>
    </row>
    <row r="96" spans="1:5" x14ac:dyDescent="0.25">
      <c r="A96" s="5" t="s">
        <v>168</v>
      </c>
      <c r="B96" s="13">
        <v>0</v>
      </c>
      <c r="C96" s="2" t="s">
        <v>159</v>
      </c>
      <c r="D96" s="2" t="s">
        <v>160</v>
      </c>
    </row>
    <row r="97" spans="1:5" x14ac:dyDescent="0.25">
      <c r="A97" s="5" t="s">
        <v>169</v>
      </c>
      <c r="B97" s="13">
        <v>0</v>
      </c>
      <c r="C97" s="2" t="s">
        <v>156</v>
      </c>
      <c r="D97" s="2" t="s">
        <v>161</v>
      </c>
    </row>
    <row r="98" spans="1:5" x14ac:dyDescent="0.25">
      <c r="A98" s="5"/>
      <c r="B98" s="12"/>
      <c r="C98" s="2"/>
      <c r="D98" s="2"/>
    </row>
    <row r="99" spans="1:5" x14ac:dyDescent="0.25">
      <c r="A99" s="5" t="s">
        <v>97</v>
      </c>
      <c r="B99" s="19">
        <v>4.2392529406082022E-3</v>
      </c>
      <c r="C99" s="2" t="s">
        <v>73</v>
      </c>
      <c r="D99" s="2" t="s">
        <v>184</v>
      </c>
    </row>
    <row r="100" spans="1:5" x14ac:dyDescent="0.25">
      <c r="A100" s="5" t="s">
        <v>87</v>
      </c>
      <c r="B100" s="12">
        <v>0</v>
      </c>
      <c r="C100" s="2" t="s">
        <v>65</v>
      </c>
      <c r="D100" s="2"/>
    </row>
    <row r="101" spans="1:5" x14ac:dyDescent="0.25">
      <c r="A101" s="5" t="s">
        <v>88</v>
      </c>
      <c r="B101" s="12">
        <v>0</v>
      </c>
      <c r="C101" s="2" t="s">
        <v>65</v>
      </c>
      <c r="D101" s="2"/>
    </row>
    <row r="102" spans="1:5" x14ac:dyDescent="0.25">
      <c r="A102" s="5" t="s">
        <v>46</v>
      </c>
      <c r="B102" s="12">
        <v>0.9</v>
      </c>
      <c r="C102" s="2"/>
      <c r="D102" s="2"/>
    </row>
    <row r="103" spans="1:5" x14ac:dyDescent="0.25">
      <c r="A103" s="5" t="s">
        <v>47</v>
      </c>
      <c r="B103" s="19">
        <f>1.01^(1/(24*365.24/12))-1</f>
        <v>1.3621726294266168E-5</v>
      </c>
      <c r="C103" s="2" t="s">
        <v>48</v>
      </c>
      <c r="D103" s="2"/>
      <c r="E103" s="2" t="s">
        <v>105</v>
      </c>
    </row>
    <row r="104" spans="1:5" x14ac:dyDescent="0.25">
      <c r="A104" s="5" t="s">
        <v>49</v>
      </c>
      <c r="B104" s="12">
        <v>6</v>
      </c>
      <c r="C104" s="2" t="s">
        <v>50</v>
      </c>
      <c r="D104" s="2" t="s">
        <v>75</v>
      </c>
    </row>
    <row r="105" spans="1:5" x14ac:dyDescent="0.25">
      <c r="A105" s="5"/>
      <c r="B105" s="12"/>
      <c r="C105" s="2"/>
      <c r="D105" s="2"/>
    </row>
    <row r="106" spans="1:5" x14ac:dyDescent="0.25">
      <c r="A106" s="5" t="s">
        <v>98</v>
      </c>
      <c r="B106" s="19">
        <v>2.7397260273972604E-6</v>
      </c>
      <c r="C106" s="2" t="s">
        <v>73</v>
      </c>
      <c r="D106" s="12">
        <f>0.3*0.08/8760</f>
        <v>2.7397260273972604E-6</v>
      </c>
      <c r="E106" s="2" t="s">
        <v>76</v>
      </c>
    </row>
    <row r="107" spans="1:5" x14ac:dyDescent="0.25">
      <c r="A107" s="5" t="s">
        <v>99</v>
      </c>
      <c r="B107" s="19">
        <f>1100*0.08/8760</f>
        <v>1.0045662100456621E-2</v>
      </c>
      <c r="C107" s="2" t="s">
        <v>65</v>
      </c>
      <c r="D107" s="2" t="s">
        <v>65</v>
      </c>
    </row>
    <row r="108" spans="1:5" x14ac:dyDescent="0.25">
      <c r="A108" s="5" t="s">
        <v>100</v>
      </c>
      <c r="B108" s="19">
        <f>4600*0.08/8760</f>
        <v>4.2009132420091327E-2</v>
      </c>
      <c r="C108" s="2" t="s">
        <v>65</v>
      </c>
      <c r="D108" s="2" t="s">
        <v>77</v>
      </c>
    </row>
    <row r="109" spans="1:5" x14ac:dyDescent="0.25">
      <c r="A109" s="5" t="s">
        <v>89</v>
      </c>
      <c r="B109" s="12">
        <v>0</v>
      </c>
      <c r="C109" s="2" t="s">
        <v>65</v>
      </c>
      <c r="D109" s="2"/>
    </row>
    <row r="110" spans="1:5" x14ac:dyDescent="0.25">
      <c r="A110" s="5" t="s">
        <v>90</v>
      </c>
      <c r="B110" s="12">
        <v>0</v>
      </c>
      <c r="C110" s="2" t="s">
        <v>65</v>
      </c>
      <c r="D110" s="2"/>
    </row>
    <row r="111" spans="1:5" x14ac:dyDescent="0.25">
      <c r="A111" s="5" t="s">
        <v>106</v>
      </c>
      <c r="B111" s="12">
        <f>D111</f>
        <v>1.1407453648359933E-8</v>
      </c>
      <c r="C111" s="2" t="s">
        <v>48</v>
      </c>
      <c r="D111" s="12">
        <f>1.0001^(1/(24*365.24))-1</f>
        <v>1.1407453648359933E-8</v>
      </c>
      <c r="E111" s="2" t="s">
        <v>181</v>
      </c>
    </row>
    <row r="112" spans="1:5" x14ac:dyDescent="0.25">
      <c r="A112" s="5" t="s">
        <v>64</v>
      </c>
      <c r="B112" s="12">
        <v>0.3</v>
      </c>
      <c r="C112" s="2"/>
      <c r="D112" s="2"/>
    </row>
    <row r="113" spans="1:18" x14ac:dyDescent="0.25">
      <c r="A113" s="5"/>
      <c r="B113" s="12"/>
      <c r="C113" s="2"/>
      <c r="D113" s="2"/>
    </row>
    <row r="114" spans="1:18" x14ac:dyDescent="0.25">
      <c r="A114" s="5" t="s">
        <v>91</v>
      </c>
      <c r="B114" s="12">
        <v>10</v>
      </c>
      <c r="C114" s="2" t="s">
        <v>65</v>
      </c>
      <c r="D114" s="2"/>
    </row>
    <row r="115" spans="1:18" x14ac:dyDescent="0.25">
      <c r="C115" s="10"/>
    </row>
    <row r="116" spans="1:18" x14ac:dyDescent="0.25">
      <c r="C116" s="2" t="s">
        <v>119</v>
      </c>
    </row>
    <row r="117" spans="1:18" s="3" customFormat="1" x14ac:dyDescent="0.25">
      <c r="A117" s="3" t="s">
        <v>51</v>
      </c>
      <c r="B117" s="11" t="s">
        <v>81</v>
      </c>
      <c r="C117" s="4"/>
    </row>
    <row r="118" spans="1:18" s="5" customFormat="1" ht="45" x14ac:dyDescent="0.25">
      <c r="A118" s="5" t="s">
        <v>52</v>
      </c>
      <c r="B118" s="5" t="s">
        <v>93</v>
      </c>
      <c r="C118" s="5" t="s">
        <v>83</v>
      </c>
      <c r="D118" s="5" t="s">
        <v>94</v>
      </c>
      <c r="E118" s="5" t="s">
        <v>84</v>
      </c>
      <c r="F118" s="5" t="s">
        <v>95</v>
      </c>
      <c r="G118" s="5" t="s">
        <v>85</v>
      </c>
      <c r="H118" s="5" t="s">
        <v>96</v>
      </c>
      <c r="I118" s="5" t="s">
        <v>86</v>
      </c>
      <c r="J118" s="5" t="s">
        <v>97</v>
      </c>
      <c r="K118" s="5" t="s">
        <v>87</v>
      </c>
      <c r="L118" s="5" t="s">
        <v>88</v>
      </c>
      <c r="M118" s="5" t="s">
        <v>98</v>
      </c>
      <c r="N118" s="5" t="s">
        <v>99</v>
      </c>
      <c r="O118" s="5" t="s">
        <v>100</v>
      </c>
      <c r="P118" s="5" t="s">
        <v>89</v>
      </c>
      <c r="Q118" s="5" t="s">
        <v>90</v>
      </c>
      <c r="R118" s="5" t="s">
        <v>91</v>
      </c>
    </row>
    <row r="119" spans="1:18" x14ac:dyDescent="0.25">
      <c r="B119" s="1"/>
    </row>
    <row r="120" spans="1:18" s="15" customFormat="1" x14ac:dyDescent="0.25">
      <c r="A120" s="15" t="s">
        <v>104</v>
      </c>
      <c r="B120" s="15">
        <v>0.6</v>
      </c>
      <c r="C120" s="15">
        <v>0.6</v>
      </c>
      <c r="D120" s="15">
        <v>1</v>
      </c>
      <c r="E120" s="15">
        <v>1</v>
      </c>
      <c r="F120" s="15">
        <v>2.2999999999999998</v>
      </c>
      <c r="G120" s="15">
        <v>2.2999999999999998</v>
      </c>
      <c r="H120" s="15">
        <v>0.86666666666666003</v>
      </c>
      <c r="I120" s="15">
        <v>0.86666666666666003</v>
      </c>
      <c r="J120" s="15">
        <v>0.4</v>
      </c>
      <c r="K120" s="15">
        <v>0.4</v>
      </c>
      <c r="L120" s="15">
        <v>0.4</v>
      </c>
      <c r="M120" s="15">
        <v>0.2</v>
      </c>
      <c r="N120" s="15">
        <v>0.2</v>
      </c>
      <c r="O120" s="15">
        <v>0.2</v>
      </c>
      <c r="P120" s="15">
        <v>0.2</v>
      </c>
      <c r="Q120" s="15">
        <v>0.2</v>
      </c>
      <c r="R120" s="15">
        <v>1</v>
      </c>
    </row>
    <row r="121" spans="1:18" s="6" customFormat="1" x14ac:dyDescent="0.25">
      <c r="A121" s="8" t="s">
        <v>103</v>
      </c>
      <c r="B121" s="6">
        <v>1</v>
      </c>
      <c r="C121" s="6">
        <v>1</v>
      </c>
      <c r="D121" s="6">
        <v>1</v>
      </c>
      <c r="E121" s="6">
        <v>1</v>
      </c>
      <c r="F121" s="6">
        <v>1</v>
      </c>
      <c r="G121" s="6">
        <v>1</v>
      </c>
      <c r="H121" s="6">
        <v>1</v>
      </c>
      <c r="I121" s="6">
        <v>1</v>
      </c>
      <c r="J121" s="6">
        <v>1</v>
      </c>
      <c r="K121" s="6">
        <v>1</v>
      </c>
      <c r="L121" s="6">
        <v>1</v>
      </c>
      <c r="M121" s="6">
        <v>1</v>
      </c>
      <c r="N121" s="6">
        <v>1</v>
      </c>
      <c r="O121" s="6">
        <v>1</v>
      </c>
      <c r="P121" s="6">
        <v>1</v>
      </c>
      <c r="Q121" s="6">
        <v>1</v>
      </c>
      <c r="R121" s="6">
        <v>1</v>
      </c>
    </row>
    <row r="123" spans="1:18" s="3" customFormat="1" x14ac:dyDescent="0.25">
      <c r="A123" s="3" t="s">
        <v>53</v>
      </c>
      <c r="B123" s="11"/>
    </row>
    <row r="127" spans="1:18" x14ac:dyDescent="0.25">
      <c r="A127"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49B8-3B14-4EAF-B724-8E52EEBD60DB}">
  <dimension ref="A1:E129"/>
  <sheetViews>
    <sheetView topLeftCell="A33" workbookViewId="0">
      <selection activeCell="B43" sqref="B43"/>
    </sheetView>
  </sheetViews>
  <sheetFormatPr defaultColWidth="16.5703125" defaultRowHeight="15" x14ac:dyDescent="0.25"/>
  <cols>
    <col min="1" max="1" width="36" style="1" customWidth="1"/>
    <col min="2" max="2" width="17.14062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179</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147</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170</v>
      </c>
      <c r="B70" s="12">
        <v>0.1</v>
      </c>
      <c r="C70" s="2" t="s">
        <v>174</v>
      </c>
      <c r="D70" s="2"/>
    </row>
    <row r="71" spans="1:5" x14ac:dyDescent="0.25">
      <c r="A71" s="5"/>
      <c r="B71" s="12"/>
      <c r="C71" s="2"/>
      <c r="D71" s="2"/>
    </row>
    <row r="72" spans="1:5" x14ac:dyDescent="0.25">
      <c r="A72" s="5" t="s">
        <v>41</v>
      </c>
      <c r="B72" s="12" t="s">
        <v>61</v>
      </c>
      <c r="C72" s="2"/>
      <c r="D72" s="2"/>
    </row>
    <row r="73" spans="1:5" x14ac:dyDescent="0.25">
      <c r="A73" s="5" t="s">
        <v>93</v>
      </c>
      <c r="B73" s="19">
        <v>1.9528741509529837E-2</v>
      </c>
      <c r="C73" s="2" t="s">
        <v>65</v>
      </c>
      <c r="D73" s="20">
        <v>1.9528741509529837E-2</v>
      </c>
      <c r="E73" s="2" t="s">
        <v>180</v>
      </c>
    </row>
    <row r="74" spans="1:5" x14ac:dyDescent="0.25">
      <c r="A74" s="5" t="s">
        <v>83</v>
      </c>
      <c r="B74" s="13">
        <f>0.00000001</f>
        <v>1E-8</v>
      </c>
      <c r="C74" s="2" t="s">
        <v>42</v>
      </c>
      <c r="D74" s="2"/>
    </row>
    <row r="75" spans="1:5" x14ac:dyDescent="0.25">
      <c r="A75" s="5" t="s">
        <v>158</v>
      </c>
      <c r="B75" s="13">
        <v>0</v>
      </c>
      <c r="C75" s="2" t="s">
        <v>159</v>
      </c>
      <c r="D75" s="2" t="s">
        <v>160</v>
      </c>
    </row>
    <row r="76" spans="1:5" x14ac:dyDescent="0.25">
      <c r="A76" s="5" t="s">
        <v>157</v>
      </c>
      <c r="B76" s="13">
        <v>0</v>
      </c>
      <c r="C76" s="2" t="s">
        <v>156</v>
      </c>
      <c r="D76" s="2" t="s">
        <v>161</v>
      </c>
    </row>
    <row r="77" spans="1:5" x14ac:dyDescent="0.25">
      <c r="A77" s="5"/>
      <c r="B77" s="12"/>
      <c r="C77" s="2"/>
      <c r="D77" s="2"/>
    </row>
    <row r="78" spans="1:5" x14ac:dyDescent="0.25">
      <c r="A78" s="5" t="s">
        <v>43</v>
      </c>
      <c r="B78" s="12" t="s">
        <v>62</v>
      </c>
      <c r="C78" s="2"/>
      <c r="D78" s="2"/>
    </row>
    <row r="79" spans="1:5" x14ac:dyDescent="0.25">
      <c r="A79" s="5" t="s">
        <v>94</v>
      </c>
      <c r="B79" s="19">
        <v>2.0648572594225215E-2</v>
      </c>
      <c r="C79" s="2" t="s">
        <v>65</v>
      </c>
      <c r="D79" s="20">
        <v>2.0648572594225215E-2</v>
      </c>
      <c r="E79" s="2" t="s">
        <v>180</v>
      </c>
    </row>
    <row r="80" spans="1:5" x14ac:dyDescent="0.25">
      <c r="A80" s="5" t="s">
        <v>84</v>
      </c>
      <c r="B80" s="13">
        <v>2E-8</v>
      </c>
      <c r="C80" s="2" t="s">
        <v>45</v>
      </c>
      <c r="D80" s="2"/>
    </row>
    <row r="81" spans="1:5" x14ac:dyDescent="0.25">
      <c r="A81" s="5" t="s">
        <v>162</v>
      </c>
      <c r="B81" s="13">
        <v>0</v>
      </c>
      <c r="C81" s="2" t="s">
        <v>159</v>
      </c>
      <c r="D81" s="2" t="s">
        <v>160</v>
      </c>
    </row>
    <row r="82" spans="1:5" x14ac:dyDescent="0.25">
      <c r="A82" s="5" t="s">
        <v>163</v>
      </c>
      <c r="B82" s="13">
        <v>0</v>
      </c>
      <c r="C82" s="2" t="s">
        <v>156</v>
      </c>
      <c r="D82" s="2" t="s">
        <v>161</v>
      </c>
    </row>
    <row r="83" spans="1:5" x14ac:dyDescent="0.25">
      <c r="A83" s="5"/>
      <c r="B83" s="12"/>
      <c r="C83" s="2"/>
      <c r="D83" s="2"/>
    </row>
    <row r="84" spans="1:5" x14ac:dyDescent="0.25">
      <c r="A84" s="5" t="s">
        <v>95</v>
      </c>
      <c r="B84" s="19">
        <v>1.1841887362491711E-2</v>
      </c>
      <c r="C84" s="2" t="s">
        <v>65</v>
      </c>
      <c r="D84" s="20">
        <v>1.1841887362491711E-2</v>
      </c>
      <c r="E84" s="2" t="s">
        <v>180</v>
      </c>
    </row>
    <row r="85" spans="1:5" x14ac:dyDescent="0.25">
      <c r="A85" s="5" t="s">
        <v>85</v>
      </c>
      <c r="B85" s="19">
        <v>2.2590009128958689E-2</v>
      </c>
      <c r="C85" s="2" t="s">
        <v>44</v>
      </c>
      <c r="D85" s="20">
        <v>2.2590009128958689E-2</v>
      </c>
      <c r="E85" s="2" t="s">
        <v>180</v>
      </c>
    </row>
    <row r="86" spans="1:5" x14ac:dyDescent="0.25">
      <c r="A86" s="5" t="s">
        <v>164</v>
      </c>
      <c r="B86" s="13">
        <v>0</v>
      </c>
      <c r="C86" s="2" t="s">
        <v>159</v>
      </c>
      <c r="D86" s="2" t="s">
        <v>160</v>
      </c>
    </row>
    <row r="87" spans="1:5" x14ac:dyDescent="0.25">
      <c r="A87" s="5" t="s">
        <v>165</v>
      </c>
      <c r="B87" s="18">
        <v>0.49</v>
      </c>
      <c r="C87" s="2" t="s">
        <v>156</v>
      </c>
      <c r="D87" s="2" t="s">
        <v>172</v>
      </c>
    </row>
    <row r="88" spans="1:5" x14ac:dyDescent="0.25">
      <c r="A88" s="5"/>
      <c r="B88" s="12"/>
      <c r="C88" s="2"/>
      <c r="D88" s="2"/>
    </row>
    <row r="89" spans="1:5" x14ac:dyDescent="0.25">
      <c r="A89" s="5" t="s">
        <v>154</v>
      </c>
      <c r="B89" s="19">
        <v>2.7271220888813726E-2</v>
      </c>
      <c r="C89" s="2" t="s">
        <v>65</v>
      </c>
      <c r="D89" s="20">
        <v>2.7271220888813726E-2</v>
      </c>
      <c r="E89" s="2" t="s">
        <v>180</v>
      </c>
    </row>
    <row r="90" spans="1:5" x14ac:dyDescent="0.25">
      <c r="A90" s="5" t="s">
        <v>155</v>
      </c>
      <c r="B90" s="19">
        <v>2.9679010772171249E-2</v>
      </c>
      <c r="C90" s="2" t="s">
        <v>44</v>
      </c>
      <c r="D90" s="20">
        <v>2.9679010772171249E-2</v>
      </c>
      <c r="E90" s="2" t="s">
        <v>180</v>
      </c>
    </row>
    <row r="91" spans="1:5" x14ac:dyDescent="0.25">
      <c r="A91" s="5" t="s">
        <v>166</v>
      </c>
      <c r="B91" s="13">
        <v>0</v>
      </c>
      <c r="C91" s="2" t="s">
        <v>159</v>
      </c>
      <c r="D91" s="2" t="s">
        <v>160</v>
      </c>
    </row>
    <row r="92" spans="1:5" x14ac:dyDescent="0.25">
      <c r="A92" s="5" t="s">
        <v>167</v>
      </c>
      <c r="B92" s="18">
        <v>0.17</v>
      </c>
      <c r="C92" s="2" t="s">
        <v>156</v>
      </c>
      <c r="D92" s="2" t="s">
        <v>173</v>
      </c>
    </row>
    <row r="93" spans="1:5" x14ac:dyDescent="0.25">
      <c r="A93" s="5"/>
      <c r="B93" s="12"/>
      <c r="C93" s="2"/>
      <c r="D93" s="2"/>
    </row>
    <row r="94" spans="1:5" x14ac:dyDescent="0.25">
      <c r="A94" s="5" t="s">
        <v>96</v>
      </c>
      <c r="B94" s="19">
        <v>6.2433901191501419E-2</v>
      </c>
      <c r="C94" s="2" t="s">
        <v>65</v>
      </c>
      <c r="D94" s="20">
        <v>6.2433901191501419E-2</v>
      </c>
      <c r="E94" s="2" t="s">
        <v>182</v>
      </c>
    </row>
    <row r="95" spans="1:5" x14ac:dyDescent="0.25">
      <c r="A95" s="5" t="s">
        <v>86</v>
      </c>
      <c r="B95" s="19">
        <v>2.5158160216169324E-2</v>
      </c>
      <c r="C95" s="2" t="s">
        <v>44</v>
      </c>
      <c r="D95" s="20">
        <v>2.5158160216169324E-2</v>
      </c>
      <c r="E95" s="2" t="s">
        <v>183</v>
      </c>
    </row>
    <row r="96" spans="1:5" x14ac:dyDescent="0.25">
      <c r="A96" s="5" t="s">
        <v>168</v>
      </c>
      <c r="B96" s="13">
        <v>0</v>
      </c>
      <c r="C96" s="2" t="s">
        <v>159</v>
      </c>
      <c r="D96" s="2" t="s">
        <v>160</v>
      </c>
    </row>
    <row r="97" spans="1:5" x14ac:dyDescent="0.25">
      <c r="A97" s="5" t="s">
        <v>169</v>
      </c>
      <c r="B97" s="13">
        <v>0</v>
      </c>
      <c r="C97" s="2" t="s">
        <v>156</v>
      </c>
      <c r="D97" s="2" t="s">
        <v>161</v>
      </c>
    </row>
    <row r="98" spans="1:5" x14ac:dyDescent="0.25">
      <c r="A98" s="5"/>
      <c r="B98" s="12"/>
      <c r="C98" s="2"/>
      <c r="D98" s="2"/>
    </row>
    <row r="99" spans="1:5" x14ac:dyDescent="0.25">
      <c r="A99" s="5" t="s">
        <v>97</v>
      </c>
      <c r="B99" s="19">
        <v>4.2392529406082022E-3</v>
      </c>
      <c r="C99" s="2" t="s">
        <v>73</v>
      </c>
      <c r="D99" s="2" t="s">
        <v>184</v>
      </c>
    </row>
    <row r="100" spans="1:5" x14ac:dyDescent="0.25">
      <c r="A100" s="5" t="s">
        <v>87</v>
      </c>
      <c r="B100" s="12">
        <v>0</v>
      </c>
      <c r="C100" s="2" t="s">
        <v>65</v>
      </c>
      <c r="D100" s="2"/>
    </row>
    <row r="101" spans="1:5" x14ac:dyDescent="0.25">
      <c r="A101" s="5" t="s">
        <v>88</v>
      </c>
      <c r="B101" s="12">
        <v>0</v>
      </c>
      <c r="C101" s="2" t="s">
        <v>65</v>
      </c>
      <c r="D101" s="2"/>
    </row>
    <row r="102" spans="1:5" x14ac:dyDescent="0.25">
      <c r="A102" s="5" t="s">
        <v>46</v>
      </c>
      <c r="B102" s="12">
        <v>0.9</v>
      </c>
      <c r="C102" s="2"/>
      <c r="D102" s="2"/>
    </row>
    <row r="103" spans="1:5" ht="12.95" customHeight="1" x14ac:dyDescent="0.25">
      <c r="A103" s="5" t="s">
        <v>47</v>
      </c>
      <c r="B103" s="12">
        <f>1.01^(1/(24*365.24/12))-1</f>
        <v>1.3621726294266168E-5</v>
      </c>
      <c r="C103" s="2" t="s">
        <v>48</v>
      </c>
      <c r="D103" s="2"/>
      <c r="E103" s="1" t="s">
        <v>105</v>
      </c>
    </row>
    <row r="104" spans="1:5" x14ac:dyDescent="0.25">
      <c r="A104" s="5" t="s">
        <v>49</v>
      </c>
      <c r="B104" s="12">
        <v>6</v>
      </c>
      <c r="C104" s="2" t="s">
        <v>50</v>
      </c>
      <c r="D104" s="2" t="s">
        <v>75</v>
      </c>
    </row>
    <row r="105" spans="1:5" x14ac:dyDescent="0.25">
      <c r="A105" s="5"/>
      <c r="B105" s="12"/>
      <c r="C105" s="2"/>
      <c r="D105" s="2"/>
    </row>
    <row r="106" spans="1:5" x14ac:dyDescent="0.25">
      <c r="A106" s="5" t="s">
        <v>98</v>
      </c>
      <c r="B106" s="19">
        <v>2.7397260273972604E-6</v>
      </c>
      <c r="C106" s="2" t="s">
        <v>73</v>
      </c>
      <c r="D106" s="12">
        <f>0.3*0.08/8760</f>
        <v>2.7397260273972604E-6</v>
      </c>
      <c r="E106" s="2" t="s">
        <v>76</v>
      </c>
    </row>
    <row r="107" spans="1:5" x14ac:dyDescent="0.25">
      <c r="A107" s="5" t="s">
        <v>99</v>
      </c>
      <c r="B107" s="19">
        <f>1100*0.08/8760</f>
        <v>1.0045662100456621E-2</v>
      </c>
      <c r="C107" s="2" t="s">
        <v>65</v>
      </c>
      <c r="D107" s="2" t="s">
        <v>65</v>
      </c>
    </row>
    <row r="108" spans="1:5" x14ac:dyDescent="0.25">
      <c r="A108" s="5" t="s">
        <v>100</v>
      </c>
      <c r="B108" s="19">
        <f>4600*0.08/8760</f>
        <v>4.2009132420091327E-2</v>
      </c>
      <c r="C108" s="2" t="s">
        <v>65</v>
      </c>
      <c r="D108" s="2" t="s">
        <v>77</v>
      </c>
    </row>
    <row r="109" spans="1:5" x14ac:dyDescent="0.25">
      <c r="A109" s="5" t="s">
        <v>89</v>
      </c>
      <c r="B109" s="12">
        <v>0</v>
      </c>
      <c r="C109" s="2" t="s">
        <v>65</v>
      </c>
      <c r="D109" s="2"/>
    </row>
    <row r="110" spans="1:5" x14ac:dyDescent="0.25">
      <c r="A110" s="5" t="s">
        <v>90</v>
      </c>
      <c r="B110" s="12">
        <v>0</v>
      </c>
      <c r="C110" s="2" t="s">
        <v>65</v>
      </c>
      <c r="D110" s="2"/>
    </row>
    <row r="111" spans="1:5" ht="12.95" customHeight="1" x14ac:dyDescent="0.25">
      <c r="A111" s="5" t="s">
        <v>106</v>
      </c>
      <c r="B111" s="12">
        <f>D111</f>
        <v>1.1407453648359933E-8</v>
      </c>
      <c r="C111" s="2" t="s">
        <v>48</v>
      </c>
      <c r="D111" s="12">
        <f>1.0001^(1/(24*365.24))-1</f>
        <v>1.1407453648359933E-8</v>
      </c>
      <c r="E111" s="2" t="s">
        <v>181</v>
      </c>
    </row>
    <row r="112" spans="1:5" x14ac:dyDescent="0.25">
      <c r="A112" s="5" t="s">
        <v>64</v>
      </c>
      <c r="B112" s="12">
        <v>0.3</v>
      </c>
      <c r="C112" s="2"/>
      <c r="D112" s="2"/>
    </row>
    <row r="113" spans="1:4" x14ac:dyDescent="0.25">
      <c r="A113" s="5"/>
      <c r="B113" s="12"/>
      <c r="C113" s="2"/>
      <c r="D113" s="2"/>
    </row>
    <row r="114" spans="1:4" x14ac:dyDescent="0.25">
      <c r="A114" s="5" t="s">
        <v>91</v>
      </c>
      <c r="B114" s="12">
        <v>10</v>
      </c>
      <c r="C114" s="2" t="s">
        <v>65</v>
      </c>
      <c r="D114" s="2"/>
    </row>
    <row r="115" spans="1:4" x14ac:dyDescent="0.25">
      <c r="C115" s="10"/>
    </row>
    <row r="116" spans="1:4" x14ac:dyDescent="0.25">
      <c r="C116" s="2" t="s">
        <v>119</v>
      </c>
    </row>
    <row r="117" spans="1:4" s="3" customFormat="1" x14ac:dyDescent="0.25">
      <c r="A117" s="3" t="s">
        <v>51</v>
      </c>
      <c r="B117" s="11" t="s">
        <v>81</v>
      </c>
      <c r="C117" s="4"/>
    </row>
    <row r="118" spans="1:4" s="5" customFormat="1" x14ac:dyDescent="0.25">
      <c r="A118" s="5" t="s">
        <v>52</v>
      </c>
      <c r="B118" s="5" t="s">
        <v>170</v>
      </c>
    </row>
    <row r="119" spans="1:4" x14ac:dyDescent="0.25">
      <c r="B119" s="1"/>
    </row>
    <row r="120" spans="1:4" s="15" customFormat="1" x14ac:dyDescent="0.25">
      <c r="A120" s="15" t="s">
        <v>175</v>
      </c>
      <c r="B120" s="15">
        <v>0</v>
      </c>
    </row>
    <row r="121" spans="1:4" s="6" customFormat="1" x14ac:dyDescent="0.25">
      <c r="A121" s="8" t="s">
        <v>176</v>
      </c>
      <c r="B121" s="6">
        <v>0.1</v>
      </c>
    </row>
    <row r="122" spans="1:4" s="6" customFormat="1" x14ac:dyDescent="0.25">
      <c r="A122" s="8" t="s">
        <v>177</v>
      </c>
      <c r="B122" s="6">
        <v>1</v>
      </c>
    </row>
    <row r="123" spans="1:4" s="6" customFormat="1" x14ac:dyDescent="0.25">
      <c r="A123" s="8" t="s">
        <v>178</v>
      </c>
      <c r="B123" s="6">
        <v>10</v>
      </c>
    </row>
    <row r="125" spans="1:4" s="3" customFormat="1" x14ac:dyDescent="0.25">
      <c r="A125" s="3" t="s">
        <v>53</v>
      </c>
      <c r="B125" s="11"/>
    </row>
    <row r="129" spans="1:1" x14ac:dyDescent="0.25">
      <c r="A129" s="1" t="s">
        <v>54</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DC27-0C20-441D-A7BC-B4E9F459614A}">
  <dimension ref="A1:R112"/>
  <sheetViews>
    <sheetView topLeftCell="A23" workbookViewId="0">
      <selection activeCell="A49" sqref="A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153</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147</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41</v>
      </c>
      <c r="B70" s="12" t="s">
        <v>61</v>
      </c>
      <c r="C70" s="2"/>
      <c r="D70" s="2"/>
    </row>
    <row r="71" spans="1:5" x14ac:dyDescent="0.25">
      <c r="A71" s="5" t="s">
        <v>93</v>
      </c>
      <c r="B71" s="14">
        <v>2.4911838084243729E-2</v>
      </c>
      <c r="C71" s="2" t="s">
        <v>65</v>
      </c>
      <c r="D71" s="2" t="s">
        <v>67</v>
      </c>
    </row>
    <row r="72" spans="1:5" x14ac:dyDescent="0.25">
      <c r="A72" s="5" t="s">
        <v>83</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94</v>
      </c>
      <c r="B75" s="14">
        <v>2.0648572594225215E-2</v>
      </c>
      <c r="C75" s="2" t="s">
        <v>65</v>
      </c>
      <c r="D75" s="2" t="s">
        <v>68</v>
      </c>
    </row>
    <row r="76" spans="1:5" x14ac:dyDescent="0.25">
      <c r="A76" s="5" t="s">
        <v>84</v>
      </c>
      <c r="B76" s="13">
        <v>1.0999999999999999E-8</v>
      </c>
      <c r="C76" s="2" t="s">
        <v>45</v>
      </c>
      <c r="D76" s="2"/>
    </row>
    <row r="77" spans="1:5" x14ac:dyDescent="0.25">
      <c r="A77" s="5"/>
      <c r="B77" s="12"/>
      <c r="C77" s="2"/>
      <c r="D77" s="2"/>
    </row>
    <row r="78" spans="1:5" x14ac:dyDescent="0.25">
      <c r="A78" s="5" t="s">
        <v>95</v>
      </c>
      <c r="B78" s="14">
        <v>1.1841887362491711E-2</v>
      </c>
      <c r="C78" s="2" t="s">
        <v>65</v>
      </c>
      <c r="D78" s="16">
        <v>2.7271220888813726E-2</v>
      </c>
      <c r="E78" s="2" t="s">
        <v>102</v>
      </c>
    </row>
    <row r="79" spans="1:5" x14ac:dyDescent="0.25">
      <c r="A79" s="5" t="s">
        <v>85</v>
      </c>
      <c r="B79" s="14">
        <v>2.2590009128958689E-2</v>
      </c>
      <c r="C79" s="2" t="s">
        <v>44</v>
      </c>
      <c r="D79" s="16">
        <v>2.9679010772171249E-2</v>
      </c>
      <c r="E79" s="2" t="s">
        <v>102</v>
      </c>
    </row>
    <row r="80" spans="1:5" x14ac:dyDescent="0.25">
      <c r="A80" s="5"/>
      <c r="B80" s="12"/>
      <c r="C80" s="2"/>
      <c r="D80" s="2"/>
    </row>
    <row r="81" spans="1:5" x14ac:dyDescent="0.25">
      <c r="A81" s="5" t="s">
        <v>96</v>
      </c>
      <c r="B81" s="14">
        <v>6.2433901191501419E-2</v>
      </c>
      <c r="C81" s="2" t="s">
        <v>65</v>
      </c>
      <c r="D81" s="2" t="s">
        <v>69</v>
      </c>
    </row>
    <row r="82" spans="1:5" x14ac:dyDescent="0.25">
      <c r="A82" s="5" t="s">
        <v>86</v>
      </c>
      <c r="B82" s="14">
        <v>2.5158160216169324E-2</v>
      </c>
      <c r="C82" s="2" t="s">
        <v>44</v>
      </c>
      <c r="D82" s="2"/>
    </row>
    <row r="83" spans="1:5" x14ac:dyDescent="0.25">
      <c r="A83" s="5"/>
      <c r="B83" s="12"/>
      <c r="C83" s="2"/>
      <c r="D83" s="2"/>
    </row>
    <row r="84" spans="1:5" x14ac:dyDescent="0.25">
      <c r="A84" s="5" t="s">
        <v>97</v>
      </c>
      <c r="B84" s="12">
        <f>261*0.08/8760</f>
        <v>2.3835616438356165E-3</v>
      </c>
      <c r="C84" s="2" t="s">
        <v>73</v>
      </c>
      <c r="D84" s="2" t="s">
        <v>74</v>
      </c>
    </row>
    <row r="85" spans="1:5" x14ac:dyDescent="0.25">
      <c r="A85" s="5" t="s">
        <v>87</v>
      </c>
      <c r="B85" s="12">
        <v>0</v>
      </c>
      <c r="C85" s="2" t="s">
        <v>65</v>
      </c>
      <c r="D85" s="2"/>
    </row>
    <row r="86" spans="1:5" x14ac:dyDescent="0.25">
      <c r="A86" s="5" t="s">
        <v>88</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105</v>
      </c>
    </row>
    <row r="89" spans="1:5" x14ac:dyDescent="0.25">
      <c r="A89" s="5" t="s">
        <v>49</v>
      </c>
      <c r="B89" s="12">
        <v>6</v>
      </c>
      <c r="C89" s="2" t="s">
        <v>50</v>
      </c>
      <c r="D89" s="2" t="s">
        <v>75</v>
      </c>
    </row>
    <row r="90" spans="1:5" x14ac:dyDescent="0.25">
      <c r="A90" s="5"/>
      <c r="B90" s="12"/>
      <c r="C90" s="2"/>
      <c r="D90" s="2"/>
    </row>
    <row r="91" spans="1:5" x14ac:dyDescent="0.25">
      <c r="A91" s="5" t="s">
        <v>98</v>
      </c>
      <c r="B91" s="12">
        <v>2.7397260273972604E-6</v>
      </c>
      <c r="C91" s="2" t="s">
        <v>73</v>
      </c>
      <c r="D91" s="12">
        <f>0.3*0.08/8760</f>
        <v>2.7397260273972604E-6</v>
      </c>
      <c r="E91" s="2" t="s">
        <v>76</v>
      </c>
    </row>
    <row r="92" spans="1:5" x14ac:dyDescent="0.25">
      <c r="A92" s="5" t="s">
        <v>99</v>
      </c>
      <c r="B92" s="12">
        <f>1100*0.08/8760</f>
        <v>1.0045662100456621E-2</v>
      </c>
      <c r="C92" s="2" t="s">
        <v>65</v>
      </c>
      <c r="D92" s="2" t="s">
        <v>65</v>
      </c>
    </row>
    <row r="93" spans="1:5" x14ac:dyDescent="0.25">
      <c r="A93" s="5" t="s">
        <v>100</v>
      </c>
      <c r="B93" s="12">
        <f>4600*0.08/8760</f>
        <v>4.2009132420091327E-2</v>
      </c>
      <c r="C93" s="2" t="s">
        <v>65</v>
      </c>
      <c r="D93" s="2" t="s">
        <v>77</v>
      </c>
    </row>
    <row r="94" spans="1:5" x14ac:dyDescent="0.25">
      <c r="A94" s="5" t="s">
        <v>89</v>
      </c>
      <c r="B94" s="12">
        <v>0</v>
      </c>
      <c r="C94" s="2" t="s">
        <v>65</v>
      </c>
      <c r="D94" s="2"/>
    </row>
    <row r="95" spans="1:5" x14ac:dyDescent="0.25">
      <c r="A95" s="5" t="s">
        <v>90</v>
      </c>
      <c r="B95" s="12">
        <v>0</v>
      </c>
      <c r="C95" s="2" t="s">
        <v>65</v>
      </c>
      <c r="D95" s="2"/>
    </row>
    <row r="96" spans="1:5" ht="12.95" customHeight="1" x14ac:dyDescent="0.25">
      <c r="A96" s="5" t="s">
        <v>106</v>
      </c>
      <c r="B96" s="12">
        <v>1.1351367708023474E-6</v>
      </c>
      <c r="C96" s="2" t="s">
        <v>48</v>
      </c>
      <c r="D96" s="12">
        <f>1.01^(1/(24*365.24))-1</f>
        <v>1.1351367708023474E-6</v>
      </c>
      <c r="E96" s="1" t="s">
        <v>107</v>
      </c>
    </row>
    <row r="97" spans="1:18" x14ac:dyDescent="0.25">
      <c r="A97" s="5" t="s">
        <v>64</v>
      </c>
      <c r="B97" s="12">
        <v>0.3</v>
      </c>
      <c r="C97" s="2"/>
      <c r="D97" s="2"/>
    </row>
    <row r="98" spans="1:18" x14ac:dyDescent="0.25">
      <c r="A98" s="5"/>
      <c r="B98" s="12"/>
      <c r="C98" s="2"/>
      <c r="D98" s="2"/>
    </row>
    <row r="99" spans="1:18" x14ac:dyDescent="0.25">
      <c r="A99" s="5" t="s">
        <v>91</v>
      </c>
      <c r="B99" s="12">
        <v>10</v>
      </c>
      <c r="C99" s="2" t="s">
        <v>65</v>
      </c>
      <c r="D99" s="2"/>
    </row>
    <row r="100" spans="1:18" x14ac:dyDescent="0.25">
      <c r="C100" s="10"/>
    </row>
    <row r="101" spans="1:18" x14ac:dyDescent="0.25">
      <c r="C101" s="2" t="s">
        <v>119</v>
      </c>
    </row>
    <row r="102" spans="1:18" s="3" customFormat="1" x14ac:dyDescent="0.25">
      <c r="A102" s="3" t="s">
        <v>51</v>
      </c>
      <c r="B102" s="11" t="s">
        <v>81</v>
      </c>
      <c r="C102" s="4"/>
    </row>
    <row r="103" spans="1:18" s="5" customFormat="1" ht="30" x14ac:dyDescent="0.2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row>
    <row r="104" spans="1:18" x14ac:dyDescent="0.25">
      <c r="B104" s="1"/>
    </row>
    <row r="105" spans="1:18" s="15" customFormat="1" x14ac:dyDescent="0.25">
      <c r="A105" s="15" t="s">
        <v>104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25">
      <c r="A106" s="8" t="s">
        <v>103</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25">
      <c r="A108" s="3" t="s">
        <v>53</v>
      </c>
      <c r="B108" s="11"/>
    </row>
    <row r="112" spans="1:18" x14ac:dyDescent="0.25">
      <c r="A112" s="1" t="s">
        <v>54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5F3-71CF-4790-ABCB-757487BDCD56}">
  <dimension ref="A1:T120"/>
  <sheetViews>
    <sheetView topLeftCell="A42" workbookViewId="0">
      <selection activeCell="A49" sqref="A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135</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70</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41</v>
      </c>
      <c r="B70" s="12" t="s">
        <v>61</v>
      </c>
      <c r="C70" s="2"/>
      <c r="D70" s="2"/>
    </row>
    <row r="71" spans="1:5" x14ac:dyDescent="0.25">
      <c r="A71" s="5" t="s">
        <v>93</v>
      </c>
      <c r="B71" s="14">
        <v>2.4911838084243729E-2</v>
      </c>
      <c r="C71" s="2" t="s">
        <v>65</v>
      </c>
      <c r="D71" s="2" t="s">
        <v>67</v>
      </c>
    </row>
    <row r="72" spans="1:5" x14ac:dyDescent="0.25">
      <c r="A72" s="5" t="s">
        <v>83</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94</v>
      </c>
      <c r="B75" s="14">
        <v>2.0648572594225215E-2</v>
      </c>
      <c r="C75" s="2" t="s">
        <v>65</v>
      </c>
      <c r="D75" s="2" t="s">
        <v>68</v>
      </c>
    </row>
    <row r="76" spans="1:5" x14ac:dyDescent="0.25">
      <c r="A76" s="5" t="s">
        <v>84</v>
      </c>
      <c r="B76" s="13">
        <v>1.0999999999999999E-8</v>
      </c>
      <c r="C76" s="2" t="s">
        <v>45</v>
      </c>
      <c r="D76" s="2"/>
    </row>
    <row r="77" spans="1:5" x14ac:dyDescent="0.25">
      <c r="A77" s="5"/>
      <c r="B77" s="12"/>
      <c r="C77" s="2"/>
      <c r="D77" s="2"/>
    </row>
    <row r="78" spans="1:5" x14ac:dyDescent="0.25">
      <c r="A78" s="5" t="s">
        <v>95</v>
      </c>
      <c r="B78" s="14">
        <v>1.1841887362491711E-2</v>
      </c>
      <c r="C78" s="2" t="s">
        <v>65</v>
      </c>
      <c r="D78" s="16">
        <v>2.7271220888813726E-2</v>
      </c>
      <c r="E78" s="2" t="s">
        <v>102</v>
      </c>
    </row>
    <row r="79" spans="1:5" x14ac:dyDescent="0.25">
      <c r="A79" s="5" t="s">
        <v>85</v>
      </c>
      <c r="B79" s="14">
        <v>2.2590009128958689E-2</v>
      </c>
      <c r="C79" s="2" t="s">
        <v>44</v>
      </c>
      <c r="D79" s="16">
        <v>2.9679010772171249E-2</v>
      </c>
      <c r="E79" s="2" t="s">
        <v>102</v>
      </c>
    </row>
    <row r="80" spans="1:5" x14ac:dyDescent="0.25">
      <c r="A80" s="5"/>
      <c r="B80" s="12"/>
      <c r="C80" s="2"/>
      <c r="D80" s="2"/>
    </row>
    <row r="81" spans="1:5" x14ac:dyDescent="0.25">
      <c r="A81" s="5" t="s">
        <v>96</v>
      </c>
      <c r="B81" s="14">
        <v>6.2433901191501419E-2</v>
      </c>
      <c r="C81" s="2" t="s">
        <v>65</v>
      </c>
      <c r="D81" s="2" t="s">
        <v>69</v>
      </c>
    </row>
    <row r="82" spans="1:5" x14ac:dyDescent="0.25">
      <c r="A82" s="5" t="s">
        <v>86</v>
      </c>
      <c r="B82" s="14">
        <v>2.5158160216169324E-2</v>
      </c>
      <c r="C82" s="2" t="s">
        <v>44</v>
      </c>
      <c r="D82" s="2"/>
    </row>
    <row r="83" spans="1:5" x14ac:dyDescent="0.25">
      <c r="A83" s="5"/>
      <c r="B83" s="12"/>
      <c r="C83" s="2"/>
      <c r="D83" s="2"/>
    </row>
    <row r="84" spans="1:5" x14ac:dyDescent="0.25">
      <c r="A84" s="5" t="s">
        <v>97</v>
      </c>
      <c r="B84" s="12">
        <f>261*0.08/8760</f>
        <v>2.3835616438356165E-3</v>
      </c>
      <c r="C84" s="2" t="s">
        <v>73</v>
      </c>
      <c r="D84" s="2" t="s">
        <v>74</v>
      </c>
    </row>
    <row r="85" spans="1:5" x14ac:dyDescent="0.25">
      <c r="A85" s="5" t="s">
        <v>87</v>
      </c>
      <c r="B85" s="12">
        <v>0</v>
      </c>
      <c r="C85" s="2" t="s">
        <v>65</v>
      </c>
      <c r="D85" s="2"/>
    </row>
    <row r="86" spans="1:5" x14ac:dyDescent="0.25">
      <c r="A86" s="5" t="s">
        <v>88</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105</v>
      </c>
    </row>
    <row r="89" spans="1:5" x14ac:dyDescent="0.25">
      <c r="A89" s="5" t="s">
        <v>49</v>
      </c>
      <c r="B89" s="12">
        <v>6</v>
      </c>
      <c r="C89" s="2" t="s">
        <v>50</v>
      </c>
      <c r="D89" s="2" t="s">
        <v>75</v>
      </c>
    </row>
    <row r="90" spans="1:5" x14ac:dyDescent="0.25">
      <c r="A90" s="5"/>
      <c r="B90" s="12"/>
      <c r="C90" s="2"/>
      <c r="D90" s="2"/>
    </row>
    <row r="91" spans="1:5" x14ac:dyDescent="0.25">
      <c r="A91" s="5" t="s">
        <v>98</v>
      </c>
      <c r="B91" s="12">
        <v>2.7397260273972604E-6</v>
      </c>
      <c r="C91" s="2" t="s">
        <v>73</v>
      </c>
      <c r="D91" s="12">
        <f>0.3*0.08/8760</f>
        <v>2.7397260273972604E-6</v>
      </c>
      <c r="E91" s="2" t="s">
        <v>76</v>
      </c>
    </row>
    <row r="92" spans="1:5" x14ac:dyDescent="0.25">
      <c r="A92" s="5" t="s">
        <v>99</v>
      </c>
      <c r="B92" s="12">
        <f>1100*0.08/8760</f>
        <v>1.0045662100456621E-2</v>
      </c>
      <c r="C92" s="2" t="s">
        <v>65</v>
      </c>
      <c r="D92" s="2" t="s">
        <v>65</v>
      </c>
    </row>
    <row r="93" spans="1:5" x14ac:dyDescent="0.25">
      <c r="A93" s="5" t="s">
        <v>100</v>
      </c>
      <c r="B93" s="12">
        <f>4600*0.08/8760</f>
        <v>4.2009132420091327E-2</v>
      </c>
      <c r="C93" s="2" t="s">
        <v>65</v>
      </c>
      <c r="D93" s="2" t="s">
        <v>77</v>
      </c>
    </row>
    <row r="94" spans="1:5" x14ac:dyDescent="0.25">
      <c r="A94" s="5" t="s">
        <v>89</v>
      </c>
      <c r="B94" s="12">
        <v>0</v>
      </c>
      <c r="C94" s="2" t="s">
        <v>65</v>
      </c>
      <c r="D94" s="2"/>
    </row>
    <row r="95" spans="1:5" x14ac:dyDescent="0.25">
      <c r="A95" s="5" t="s">
        <v>90</v>
      </c>
      <c r="B95" s="12">
        <v>0</v>
      </c>
      <c r="C95" s="2" t="s">
        <v>65</v>
      </c>
      <c r="D95" s="2"/>
    </row>
    <row r="96" spans="1:5" ht="12.95" customHeight="1" x14ac:dyDescent="0.25">
      <c r="A96" s="5" t="s">
        <v>106</v>
      </c>
      <c r="B96" s="12">
        <v>1.1351367708023474E-6</v>
      </c>
      <c r="C96" s="2" t="s">
        <v>48</v>
      </c>
      <c r="D96" s="12">
        <f>1.01^(1/(24*365.24))-1</f>
        <v>1.1351367708023474E-6</v>
      </c>
      <c r="E96" s="1" t="s">
        <v>107</v>
      </c>
    </row>
    <row r="97" spans="1:20" x14ac:dyDescent="0.25">
      <c r="A97" s="5" t="s">
        <v>64</v>
      </c>
      <c r="B97" s="12">
        <v>0.3</v>
      </c>
      <c r="C97" s="2"/>
      <c r="D97" s="2"/>
    </row>
    <row r="98" spans="1:20" x14ac:dyDescent="0.25">
      <c r="A98" s="5"/>
      <c r="B98" s="12"/>
      <c r="C98" s="2"/>
      <c r="D98" s="2"/>
    </row>
    <row r="99" spans="1:20" x14ac:dyDescent="0.25">
      <c r="A99" s="5" t="s">
        <v>91</v>
      </c>
      <c r="B99" s="12">
        <v>10</v>
      </c>
      <c r="C99" s="2" t="s">
        <v>65</v>
      </c>
      <c r="D99" s="2"/>
    </row>
    <row r="100" spans="1:20" x14ac:dyDescent="0.25">
      <c r="C100" s="10"/>
    </row>
    <row r="101" spans="1:20" x14ac:dyDescent="0.25">
      <c r="C101" s="2" t="s">
        <v>119</v>
      </c>
    </row>
    <row r="102" spans="1:20" s="3" customFormat="1" x14ac:dyDescent="0.25">
      <c r="A102" s="3" t="s">
        <v>51</v>
      </c>
      <c r="B102" s="11" t="s">
        <v>81</v>
      </c>
      <c r="C102" s="4"/>
    </row>
    <row r="103" spans="1:20" s="5" customFormat="1" ht="30" x14ac:dyDescent="0.2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row>
    <row r="104" spans="1:20" x14ac:dyDescent="0.25">
      <c r="B104" s="1"/>
    </row>
    <row r="105" spans="1:20" s="15" customFormat="1" x14ac:dyDescent="0.25">
      <c r="A105" s="15" t="s">
        <v>136</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row>
    <row r="106" spans="1:20" s="15" customFormat="1" x14ac:dyDescent="0.25">
      <c r="A106" s="15" t="s">
        <v>137</v>
      </c>
      <c r="B106" s="15">
        <v>2014</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row>
    <row r="107" spans="1:20" s="15" customFormat="1" x14ac:dyDescent="0.25">
      <c r="A107" s="15" t="s">
        <v>138</v>
      </c>
      <c r="B107" s="15">
        <v>2013</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row>
    <row r="108" spans="1:20" s="15" customFormat="1" x14ac:dyDescent="0.25">
      <c r="A108" s="15" t="s">
        <v>139</v>
      </c>
      <c r="B108" s="15">
        <v>2012</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row>
    <row r="109" spans="1:20" s="15" customFormat="1" x14ac:dyDescent="0.25">
      <c r="A109" s="15" t="s">
        <v>140</v>
      </c>
      <c r="B109" s="15">
        <v>2011</v>
      </c>
      <c r="C109" s="15">
        <v>2015</v>
      </c>
      <c r="D109" s="15">
        <v>0.6</v>
      </c>
      <c r="E109" s="15">
        <v>0.6</v>
      </c>
      <c r="F109" s="15">
        <v>1</v>
      </c>
      <c r="G109" s="15">
        <v>1</v>
      </c>
      <c r="H109" s="15">
        <v>2.2999999999999998</v>
      </c>
      <c r="I109" s="15">
        <v>2.2999999999999998</v>
      </c>
      <c r="J109" s="15">
        <v>0.86666666666666003</v>
      </c>
      <c r="K109" s="15">
        <v>0.86666666666666003</v>
      </c>
      <c r="L109" s="15">
        <v>0.4</v>
      </c>
      <c r="M109" s="15">
        <v>0.4</v>
      </c>
      <c r="N109" s="15">
        <v>0.4</v>
      </c>
      <c r="O109" s="15">
        <v>0.2</v>
      </c>
      <c r="P109" s="15">
        <v>0.2</v>
      </c>
      <c r="Q109" s="15">
        <v>0.2</v>
      </c>
      <c r="R109" s="15">
        <v>0.2</v>
      </c>
      <c r="S109" s="15">
        <v>0.2</v>
      </c>
      <c r="T109" s="15">
        <v>1</v>
      </c>
    </row>
    <row r="110" spans="1:20" s="15" customFormat="1" x14ac:dyDescent="0.25">
      <c r="A110" s="15" t="s">
        <v>141</v>
      </c>
      <c r="B110" s="15">
        <v>2010</v>
      </c>
      <c r="C110" s="15">
        <v>2015</v>
      </c>
      <c r="D110" s="15">
        <v>0.6</v>
      </c>
      <c r="E110" s="15">
        <v>0.6</v>
      </c>
      <c r="F110" s="15">
        <v>1</v>
      </c>
      <c r="G110" s="15">
        <v>1</v>
      </c>
      <c r="H110" s="15">
        <v>2.2999999999999998</v>
      </c>
      <c r="I110" s="15">
        <v>2.2999999999999998</v>
      </c>
      <c r="J110" s="15">
        <v>0.86666666666666003</v>
      </c>
      <c r="K110" s="15">
        <v>0.86666666666666003</v>
      </c>
      <c r="L110" s="15">
        <v>0.4</v>
      </c>
      <c r="M110" s="15">
        <v>0.4</v>
      </c>
      <c r="N110" s="15">
        <v>0.4</v>
      </c>
      <c r="O110" s="15">
        <v>0.2</v>
      </c>
      <c r="P110" s="15">
        <v>0.2</v>
      </c>
      <c r="Q110" s="15">
        <v>0.2</v>
      </c>
      <c r="R110" s="15">
        <v>0.2</v>
      </c>
      <c r="S110" s="15">
        <v>0.2</v>
      </c>
      <c r="T110" s="15">
        <v>1</v>
      </c>
    </row>
    <row r="111" spans="1:20" s="15" customFormat="1" x14ac:dyDescent="0.25">
      <c r="A111" s="15" t="s">
        <v>142</v>
      </c>
      <c r="B111" s="15">
        <v>2009</v>
      </c>
      <c r="C111" s="15">
        <v>2015</v>
      </c>
      <c r="D111" s="15">
        <v>0.6</v>
      </c>
      <c r="E111" s="15">
        <v>0.6</v>
      </c>
      <c r="F111" s="15">
        <v>1</v>
      </c>
      <c r="G111" s="15">
        <v>1</v>
      </c>
      <c r="H111" s="15">
        <v>2.2999999999999998</v>
      </c>
      <c r="I111" s="15">
        <v>2.2999999999999998</v>
      </c>
      <c r="J111" s="15">
        <v>0.86666666666666003</v>
      </c>
      <c r="K111" s="15">
        <v>0.86666666666666003</v>
      </c>
      <c r="L111" s="15">
        <v>0.4</v>
      </c>
      <c r="M111" s="15">
        <v>0.4</v>
      </c>
      <c r="N111" s="15">
        <v>0.4</v>
      </c>
      <c r="O111" s="15">
        <v>0.2</v>
      </c>
      <c r="P111" s="15">
        <v>0.2</v>
      </c>
      <c r="Q111" s="15">
        <v>0.2</v>
      </c>
      <c r="R111" s="15">
        <v>0.2</v>
      </c>
      <c r="S111" s="15">
        <v>0.2</v>
      </c>
      <c r="T111" s="15">
        <v>1</v>
      </c>
    </row>
    <row r="112" spans="1:20" s="15" customFormat="1" x14ac:dyDescent="0.25">
      <c r="A112" s="15" t="s">
        <v>143</v>
      </c>
      <c r="B112" s="15">
        <v>2008</v>
      </c>
      <c r="C112" s="15">
        <v>2015</v>
      </c>
      <c r="D112" s="15">
        <v>0.6</v>
      </c>
      <c r="E112" s="15">
        <v>0.6</v>
      </c>
      <c r="F112" s="15">
        <v>1</v>
      </c>
      <c r="G112" s="15">
        <v>1</v>
      </c>
      <c r="H112" s="15">
        <v>2.2999999999999998</v>
      </c>
      <c r="I112" s="15">
        <v>2.2999999999999998</v>
      </c>
      <c r="J112" s="15">
        <v>0.86666666666666003</v>
      </c>
      <c r="K112" s="15">
        <v>0.86666666666666003</v>
      </c>
      <c r="L112" s="15">
        <v>0.4</v>
      </c>
      <c r="M112" s="15">
        <v>0.4</v>
      </c>
      <c r="N112" s="15">
        <v>0.4</v>
      </c>
      <c r="O112" s="15">
        <v>0.2</v>
      </c>
      <c r="P112" s="15">
        <v>0.2</v>
      </c>
      <c r="Q112" s="15">
        <v>0.2</v>
      </c>
      <c r="R112" s="15">
        <v>0.2</v>
      </c>
      <c r="S112" s="15">
        <v>0.2</v>
      </c>
      <c r="T112" s="15">
        <v>1</v>
      </c>
    </row>
    <row r="113" spans="1:20" s="15" customFormat="1" x14ac:dyDescent="0.25">
      <c r="A113" s="15" t="s">
        <v>144</v>
      </c>
      <c r="B113" s="15">
        <v>2007</v>
      </c>
      <c r="C113" s="15">
        <v>2015</v>
      </c>
      <c r="D113" s="15">
        <v>0.6</v>
      </c>
      <c r="E113" s="15">
        <v>0.6</v>
      </c>
      <c r="F113" s="15">
        <v>1</v>
      </c>
      <c r="G113" s="15">
        <v>1</v>
      </c>
      <c r="H113" s="15">
        <v>2.2999999999999998</v>
      </c>
      <c r="I113" s="15">
        <v>2.2999999999999998</v>
      </c>
      <c r="J113" s="15">
        <v>0.86666666666666003</v>
      </c>
      <c r="K113" s="15">
        <v>0.86666666666666003</v>
      </c>
      <c r="L113" s="15">
        <v>0.4</v>
      </c>
      <c r="M113" s="15">
        <v>0.4</v>
      </c>
      <c r="N113" s="15">
        <v>0.4</v>
      </c>
      <c r="O113" s="15">
        <v>0.2</v>
      </c>
      <c r="P113" s="15">
        <v>0.2</v>
      </c>
      <c r="Q113" s="15">
        <v>0.2</v>
      </c>
      <c r="R113" s="15">
        <v>0.2</v>
      </c>
      <c r="S113" s="15">
        <v>0.2</v>
      </c>
      <c r="T113" s="15">
        <v>1</v>
      </c>
    </row>
    <row r="114" spans="1:20" s="15" customFormat="1" x14ac:dyDescent="0.25">
      <c r="A114" s="15" t="s">
        <v>145</v>
      </c>
      <c r="B114" s="15">
        <v>2006</v>
      </c>
      <c r="C114" s="15">
        <v>2015</v>
      </c>
      <c r="D114" s="15">
        <v>0.6</v>
      </c>
      <c r="E114" s="15">
        <v>0.6</v>
      </c>
      <c r="F114" s="15">
        <v>1</v>
      </c>
      <c r="G114" s="15">
        <v>1</v>
      </c>
      <c r="H114" s="15">
        <v>2.2999999999999998</v>
      </c>
      <c r="I114" s="15">
        <v>2.2999999999999998</v>
      </c>
      <c r="J114" s="15">
        <v>0.86666666666666003</v>
      </c>
      <c r="K114" s="15">
        <v>0.86666666666666003</v>
      </c>
      <c r="L114" s="15">
        <v>0.4</v>
      </c>
      <c r="M114" s="15">
        <v>0.4</v>
      </c>
      <c r="N114" s="15">
        <v>0.4</v>
      </c>
      <c r="O114" s="15">
        <v>0.2</v>
      </c>
      <c r="P114" s="15">
        <v>0.2</v>
      </c>
      <c r="Q114" s="15">
        <v>0.2</v>
      </c>
      <c r="R114" s="15">
        <v>0.2</v>
      </c>
      <c r="S114" s="15">
        <v>0.2</v>
      </c>
      <c r="T114" s="15">
        <v>1</v>
      </c>
    </row>
    <row r="115" spans="1:20" x14ac:dyDescent="0.25">
      <c r="B115" s="1"/>
      <c r="D115" s="10"/>
    </row>
    <row r="116" spans="1:20" s="3" customFormat="1" x14ac:dyDescent="0.25">
      <c r="A116" s="3" t="s">
        <v>53</v>
      </c>
      <c r="D116" s="11"/>
    </row>
    <row r="120" spans="1:20" s="10" customFormat="1" x14ac:dyDescent="0.25">
      <c r="A120" s="1" t="s">
        <v>54</v>
      </c>
      <c r="C120" s="1"/>
      <c r="D120" s="1"/>
      <c r="E120" s="1"/>
      <c r="F120" s="1"/>
      <c r="G120" s="1"/>
      <c r="H120" s="1"/>
      <c r="I120" s="1"/>
      <c r="J120" s="1"/>
      <c r="K120" s="1"/>
      <c r="L120" s="1"/>
      <c r="M120" s="1"/>
      <c r="N120" s="1"/>
      <c r="O120" s="1"/>
      <c r="P120" s="1"/>
      <c r="Q120" s="1"/>
      <c r="R120" s="1"/>
      <c r="S120" s="1"/>
      <c r="T120" s="1"/>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A31D-6BD7-4871-811D-118FFE6482B3}">
  <dimension ref="A1:V114"/>
  <sheetViews>
    <sheetView topLeftCell="A25" workbookViewId="0">
      <selection activeCell="A49" sqref="A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152</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70</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41</v>
      </c>
      <c r="B70" s="12" t="s">
        <v>61</v>
      </c>
      <c r="C70" s="2"/>
      <c r="D70" s="2"/>
    </row>
    <row r="71" spans="1:5" x14ac:dyDescent="0.25">
      <c r="A71" s="5" t="s">
        <v>93</v>
      </c>
      <c r="B71" s="14">
        <v>2.4911838084243729E-2</v>
      </c>
      <c r="C71" s="2" t="s">
        <v>65</v>
      </c>
      <c r="D71" s="2" t="s">
        <v>67</v>
      </c>
    </row>
    <row r="72" spans="1:5" x14ac:dyDescent="0.25">
      <c r="A72" s="5" t="s">
        <v>83</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94</v>
      </c>
      <c r="B75" s="14">
        <v>2.0648572594225215E-2</v>
      </c>
      <c r="C75" s="2" t="s">
        <v>65</v>
      </c>
      <c r="D75" s="2" t="s">
        <v>68</v>
      </c>
    </row>
    <row r="76" spans="1:5" x14ac:dyDescent="0.25">
      <c r="A76" s="5" t="s">
        <v>84</v>
      </c>
      <c r="B76" s="13">
        <v>1.0999999999999999E-8</v>
      </c>
      <c r="C76" s="2" t="s">
        <v>45</v>
      </c>
      <c r="D76" s="2"/>
    </row>
    <row r="77" spans="1:5" x14ac:dyDescent="0.25">
      <c r="A77" s="5"/>
      <c r="B77" s="12"/>
      <c r="C77" s="2"/>
      <c r="D77" s="2"/>
    </row>
    <row r="78" spans="1:5" x14ac:dyDescent="0.25">
      <c r="A78" s="5" t="s">
        <v>95</v>
      </c>
      <c r="B78" s="14">
        <v>1.1841887362491711E-2</v>
      </c>
      <c r="C78" s="2" t="s">
        <v>65</v>
      </c>
      <c r="D78" s="16">
        <v>2.7271220888813726E-2</v>
      </c>
      <c r="E78" s="2" t="s">
        <v>102</v>
      </c>
    </row>
    <row r="79" spans="1:5" x14ac:dyDescent="0.25">
      <c r="A79" s="5" t="s">
        <v>85</v>
      </c>
      <c r="B79" s="14">
        <v>2.2590009128958689E-2</v>
      </c>
      <c r="C79" s="2" t="s">
        <v>44</v>
      </c>
      <c r="D79" s="16">
        <v>2.9679010772171249E-2</v>
      </c>
      <c r="E79" s="2" t="s">
        <v>102</v>
      </c>
    </row>
    <row r="80" spans="1:5" x14ac:dyDescent="0.25">
      <c r="A80" s="5"/>
      <c r="B80" s="12"/>
      <c r="C80" s="2"/>
      <c r="D80" s="2"/>
    </row>
    <row r="81" spans="1:5" x14ac:dyDescent="0.25">
      <c r="A81" s="5" t="s">
        <v>96</v>
      </c>
      <c r="B81" s="14">
        <v>6.2433901191501419E-2</v>
      </c>
      <c r="C81" s="2" t="s">
        <v>65</v>
      </c>
      <c r="D81" s="2" t="s">
        <v>69</v>
      </c>
    </row>
    <row r="82" spans="1:5" x14ac:dyDescent="0.25">
      <c r="A82" s="5" t="s">
        <v>86</v>
      </c>
      <c r="B82" s="14">
        <v>2.5158160216169324E-2</v>
      </c>
      <c r="C82" s="2" t="s">
        <v>44</v>
      </c>
      <c r="D82" s="2"/>
    </row>
    <row r="83" spans="1:5" x14ac:dyDescent="0.25">
      <c r="A83" s="5"/>
      <c r="B83" s="12"/>
      <c r="C83" s="2"/>
      <c r="D83" s="2"/>
    </row>
    <row r="84" spans="1:5" x14ac:dyDescent="0.25">
      <c r="A84" s="5" t="s">
        <v>97</v>
      </c>
      <c r="B84" s="12">
        <f>261*0.08/8760</f>
        <v>2.3835616438356165E-3</v>
      </c>
      <c r="C84" s="2" t="s">
        <v>73</v>
      </c>
      <c r="D84" s="2" t="s">
        <v>74</v>
      </c>
    </row>
    <row r="85" spans="1:5" x14ac:dyDescent="0.25">
      <c r="A85" s="5" t="s">
        <v>87</v>
      </c>
      <c r="B85" s="12">
        <v>0</v>
      </c>
      <c r="C85" s="2" t="s">
        <v>65</v>
      </c>
      <c r="D85" s="2"/>
    </row>
    <row r="86" spans="1:5" x14ac:dyDescent="0.25">
      <c r="A86" s="5" t="s">
        <v>88</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105</v>
      </c>
    </row>
    <row r="89" spans="1:5" x14ac:dyDescent="0.25">
      <c r="A89" s="5" t="s">
        <v>49</v>
      </c>
      <c r="B89" s="12">
        <v>6</v>
      </c>
      <c r="C89" s="2" t="s">
        <v>50</v>
      </c>
      <c r="D89" s="2" t="s">
        <v>75</v>
      </c>
    </row>
    <row r="90" spans="1:5" x14ac:dyDescent="0.25">
      <c r="A90" s="5"/>
      <c r="B90" s="12"/>
      <c r="C90" s="2"/>
      <c r="D90" s="2"/>
    </row>
    <row r="91" spans="1:5" x14ac:dyDescent="0.25">
      <c r="A91" s="5" t="s">
        <v>98</v>
      </c>
      <c r="B91" s="12">
        <v>2.7397260273972604E-6</v>
      </c>
      <c r="C91" s="2" t="s">
        <v>73</v>
      </c>
      <c r="D91" s="12">
        <f>0.3*0.08/8760</f>
        <v>2.7397260273972604E-6</v>
      </c>
      <c r="E91" s="2" t="s">
        <v>76</v>
      </c>
    </row>
    <row r="92" spans="1:5" x14ac:dyDescent="0.25">
      <c r="A92" s="5" t="s">
        <v>99</v>
      </c>
      <c r="B92" s="12">
        <f>1100*0.08/8760</f>
        <v>1.0045662100456621E-2</v>
      </c>
      <c r="C92" s="2" t="s">
        <v>65</v>
      </c>
      <c r="D92" s="2" t="s">
        <v>65</v>
      </c>
    </row>
    <row r="93" spans="1:5" x14ac:dyDescent="0.25">
      <c r="A93" s="5" t="s">
        <v>100</v>
      </c>
      <c r="B93" s="12">
        <f>4600*0.08/8760</f>
        <v>4.2009132420091327E-2</v>
      </c>
      <c r="C93" s="2" t="s">
        <v>65</v>
      </c>
      <c r="D93" s="2" t="s">
        <v>77</v>
      </c>
    </row>
    <row r="94" spans="1:5" x14ac:dyDescent="0.25">
      <c r="A94" s="5" t="s">
        <v>89</v>
      </c>
      <c r="B94" s="12">
        <v>0</v>
      </c>
      <c r="C94" s="2" t="s">
        <v>65</v>
      </c>
      <c r="D94" s="2"/>
    </row>
    <row r="95" spans="1:5" x14ac:dyDescent="0.25">
      <c r="A95" s="5" t="s">
        <v>90</v>
      </c>
      <c r="B95" s="12">
        <v>0</v>
      </c>
      <c r="C95" s="2" t="s">
        <v>65</v>
      </c>
      <c r="D95" s="2"/>
    </row>
    <row r="96" spans="1:5" ht="12.95" customHeight="1" x14ac:dyDescent="0.25">
      <c r="A96" s="5" t="s">
        <v>106</v>
      </c>
      <c r="B96" s="12">
        <v>1.1351367708023474E-6</v>
      </c>
      <c r="C96" s="2" t="s">
        <v>48</v>
      </c>
      <c r="D96" s="12">
        <f>1.01^(1/(24*365.24))-1</f>
        <v>1.1351367708023474E-6</v>
      </c>
      <c r="E96" s="1" t="s">
        <v>107</v>
      </c>
    </row>
    <row r="97" spans="1:22" x14ac:dyDescent="0.25">
      <c r="A97" s="5" t="s">
        <v>64</v>
      </c>
      <c r="B97" s="12">
        <v>0.3</v>
      </c>
      <c r="C97" s="2"/>
      <c r="D97" s="2"/>
    </row>
    <row r="98" spans="1:22" x14ac:dyDescent="0.25">
      <c r="A98" s="5"/>
      <c r="B98" s="12"/>
      <c r="C98" s="2"/>
      <c r="D98" s="2"/>
    </row>
    <row r="99" spans="1:22" x14ac:dyDescent="0.25">
      <c r="A99" s="5" t="s">
        <v>91</v>
      </c>
      <c r="B99" s="12">
        <v>10</v>
      </c>
      <c r="C99" s="2" t="s">
        <v>65</v>
      </c>
      <c r="D99" s="2"/>
    </row>
    <row r="100" spans="1:22" x14ac:dyDescent="0.25">
      <c r="C100" s="10"/>
    </row>
    <row r="101" spans="1:22" x14ac:dyDescent="0.25">
      <c r="C101" s="2" t="s">
        <v>119</v>
      </c>
    </row>
    <row r="102" spans="1:22" s="3" customFormat="1" x14ac:dyDescent="0.25">
      <c r="A102" s="3" t="s">
        <v>51</v>
      </c>
      <c r="B102" s="11" t="s">
        <v>81</v>
      </c>
      <c r="C102" s="4"/>
    </row>
    <row r="103" spans="1:22" s="5" customFormat="1" ht="30" x14ac:dyDescent="0.2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c r="U103" s="5" t="s">
        <v>47</v>
      </c>
      <c r="V103" s="5" t="s">
        <v>106</v>
      </c>
    </row>
    <row r="104" spans="1:22" x14ac:dyDescent="0.25">
      <c r="B104" s="1"/>
    </row>
    <row r="105" spans="1:22" s="15" customFormat="1" x14ac:dyDescent="0.25">
      <c r="A105" s="15" t="s">
        <v>148</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c r="U105" s="15">
        <f>1.07^(1/(365.24*24))-1</f>
        <v>7.71854460834831E-6</v>
      </c>
      <c r="V105" s="15">
        <f>1.07^(1/(365.24*24))-1</f>
        <v>7.71854460834831E-6</v>
      </c>
    </row>
    <row r="106" spans="1:22" s="15" customFormat="1" x14ac:dyDescent="0.25">
      <c r="A106" s="15" t="s">
        <v>149</v>
      </c>
      <c r="B106" s="15">
        <v>2015</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c r="U106" s="15">
        <f>1.03^(1/(365.24*24))-1</f>
        <v>3.3720809238246829E-6</v>
      </c>
      <c r="V106" s="15">
        <f>1.03^(1/(365.24*24))-1</f>
        <v>3.3720809238246829E-6</v>
      </c>
    </row>
    <row r="107" spans="1:22" s="15" customFormat="1" x14ac:dyDescent="0.25">
      <c r="A107" s="15" t="s">
        <v>150</v>
      </c>
      <c r="B107" s="15">
        <v>2015</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c r="U107" s="15">
        <f>1.01^(1/(365.24*24))-1</f>
        <v>1.1351367708023474E-6</v>
      </c>
      <c r="V107" s="15">
        <f>1.01^(1/(365.24*24))-1</f>
        <v>1.1351367708023474E-6</v>
      </c>
    </row>
    <row r="108" spans="1:22" s="15" customFormat="1" x14ac:dyDescent="0.25">
      <c r="A108" s="15" t="s">
        <v>151</v>
      </c>
      <c r="B108" s="15">
        <v>2015</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c r="U108" s="15">
        <f>1^(1/(365.24*24))-1</f>
        <v>0</v>
      </c>
      <c r="V108" s="15">
        <f>1^(1/(365.24*24))-1</f>
        <v>0</v>
      </c>
    </row>
    <row r="109" spans="1:22" x14ac:dyDescent="0.25">
      <c r="B109" s="1"/>
      <c r="D109" s="10"/>
    </row>
    <row r="110" spans="1:22" s="3" customFormat="1" x14ac:dyDescent="0.25">
      <c r="A110" s="3" t="s">
        <v>53</v>
      </c>
      <c r="D110" s="11"/>
    </row>
    <row r="114" spans="1:20" s="10" customFormat="1" x14ac:dyDescent="0.25">
      <c r="A114" s="1" t="s">
        <v>54</v>
      </c>
      <c r="C114" s="1"/>
      <c r="D114" s="1"/>
      <c r="E114" s="1"/>
      <c r="F114" s="1"/>
      <c r="G114" s="1"/>
      <c r="H114" s="1"/>
      <c r="I114" s="1"/>
      <c r="J114" s="1"/>
      <c r="K114" s="1"/>
      <c r="L114" s="1"/>
      <c r="M114" s="1"/>
      <c r="N114" s="1"/>
      <c r="O114" s="1"/>
      <c r="P114" s="1"/>
      <c r="Q114" s="1"/>
      <c r="R114" s="1"/>
      <c r="S114" s="1"/>
      <c r="T114" s="1"/>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B0C2-FE99-434C-ADBB-D79DBB252CC7}">
  <dimension ref="A1:T116"/>
  <sheetViews>
    <sheetView topLeftCell="A31" workbookViewId="0">
      <selection activeCell="A49" sqref="A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118</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70</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41</v>
      </c>
      <c r="B70" s="12" t="s">
        <v>61</v>
      </c>
      <c r="C70" s="2"/>
      <c r="D70" s="2"/>
    </row>
    <row r="71" spans="1:5" x14ac:dyDescent="0.25">
      <c r="A71" s="5" t="s">
        <v>93</v>
      </c>
      <c r="B71" s="14">
        <v>2.4911838084243729E-2</v>
      </c>
      <c r="C71" s="2" t="s">
        <v>65</v>
      </c>
      <c r="D71" s="2" t="s">
        <v>67</v>
      </c>
    </row>
    <row r="72" spans="1:5" x14ac:dyDescent="0.25">
      <c r="A72" s="5" t="s">
        <v>83</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94</v>
      </c>
      <c r="B75" s="14">
        <v>2.0648572594225215E-2</v>
      </c>
      <c r="C75" s="2" t="s">
        <v>65</v>
      </c>
      <c r="D75" s="2" t="s">
        <v>68</v>
      </c>
    </row>
    <row r="76" spans="1:5" x14ac:dyDescent="0.25">
      <c r="A76" s="5" t="s">
        <v>84</v>
      </c>
      <c r="B76" s="13">
        <v>1.0999999999999999E-8</v>
      </c>
      <c r="C76" s="2" t="s">
        <v>45</v>
      </c>
      <c r="D76" s="2"/>
    </row>
    <row r="77" spans="1:5" x14ac:dyDescent="0.25">
      <c r="A77" s="5"/>
      <c r="B77" s="12"/>
      <c r="C77" s="2"/>
      <c r="D77" s="2"/>
    </row>
    <row r="78" spans="1:5" x14ac:dyDescent="0.25">
      <c r="A78" s="5" t="s">
        <v>95</v>
      </c>
      <c r="B78" s="14">
        <v>1.1841887362491711E-2</v>
      </c>
      <c r="C78" s="2" t="s">
        <v>65</v>
      </c>
      <c r="D78" s="16">
        <v>2.7271220888813726E-2</v>
      </c>
      <c r="E78" s="2" t="s">
        <v>102</v>
      </c>
    </row>
    <row r="79" spans="1:5" x14ac:dyDescent="0.25">
      <c r="A79" s="5" t="s">
        <v>85</v>
      </c>
      <c r="B79" s="14">
        <v>2.2590009128958689E-2</v>
      </c>
      <c r="C79" s="2" t="s">
        <v>44</v>
      </c>
      <c r="D79" s="16">
        <v>2.9679010772171249E-2</v>
      </c>
      <c r="E79" s="2" t="s">
        <v>102</v>
      </c>
    </row>
    <row r="80" spans="1:5" x14ac:dyDescent="0.25">
      <c r="A80" s="5"/>
      <c r="B80" s="12"/>
      <c r="C80" s="2"/>
      <c r="D80" s="2"/>
    </row>
    <row r="81" spans="1:5" x14ac:dyDescent="0.25">
      <c r="A81" s="5" t="s">
        <v>96</v>
      </c>
      <c r="B81" s="14">
        <v>6.2433901191501419E-2</v>
      </c>
      <c r="C81" s="2" t="s">
        <v>65</v>
      </c>
      <c r="D81" s="2" t="s">
        <v>69</v>
      </c>
    </row>
    <row r="82" spans="1:5" x14ac:dyDescent="0.25">
      <c r="A82" s="5" t="s">
        <v>86</v>
      </c>
      <c r="B82" s="14">
        <v>2.5158160216169324E-2</v>
      </c>
      <c r="C82" s="2" t="s">
        <v>44</v>
      </c>
      <c r="D82" s="2"/>
    </row>
    <row r="83" spans="1:5" x14ac:dyDescent="0.25">
      <c r="A83" s="5"/>
      <c r="B83" s="12"/>
      <c r="C83" s="2"/>
      <c r="D83" s="2"/>
    </row>
    <row r="84" spans="1:5" x14ac:dyDescent="0.25">
      <c r="A84" s="5" t="s">
        <v>97</v>
      </c>
      <c r="B84" s="12">
        <f>261*0.08/8760</f>
        <v>2.3835616438356165E-3</v>
      </c>
      <c r="C84" s="2" t="s">
        <v>73</v>
      </c>
      <c r="D84" s="2" t="s">
        <v>74</v>
      </c>
    </row>
    <row r="85" spans="1:5" x14ac:dyDescent="0.25">
      <c r="A85" s="5" t="s">
        <v>87</v>
      </c>
      <c r="B85" s="12">
        <v>0</v>
      </c>
      <c r="C85" s="2" t="s">
        <v>65</v>
      </c>
      <c r="D85" s="2"/>
    </row>
    <row r="86" spans="1:5" x14ac:dyDescent="0.25">
      <c r="A86" s="5" t="s">
        <v>88</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105</v>
      </c>
    </row>
    <row r="89" spans="1:5" x14ac:dyDescent="0.25">
      <c r="A89" s="5" t="s">
        <v>49</v>
      </c>
      <c r="B89" s="12">
        <v>6</v>
      </c>
      <c r="C89" s="2" t="s">
        <v>50</v>
      </c>
      <c r="D89" s="2" t="s">
        <v>75</v>
      </c>
    </row>
    <row r="90" spans="1:5" x14ac:dyDescent="0.25">
      <c r="A90" s="5"/>
      <c r="B90" s="12"/>
      <c r="C90" s="2"/>
      <c r="D90" s="2"/>
    </row>
    <row r="91" spans="1:5" x14ac:dyDescent="0.25">
      <c r="A91" s="5" t="s">
        <v>98</v>
      </c>
      <c r="B91" s="12">
        <v>2.7397260273972604E-6</v>
      </c>
      <c r="C91" s="2" t="s">
        <v>73</v>
      </c>
      <c r="D91" s="12">
        <f>0.3*0.08/8760</f>
        <v>2.7397260273972604E-6</v>
      </c>
      <c r="E91" s="2" t="s">
        <v>76</v>
      </c>
    </row>
    <row r="92" spans="1:5" x14ac:dyDescent="0.25">
      <c r="A92" s="5" t="s">
        <v>99</v>
      </c>
      <c r="B92" s="12">
        <f>1100*0.08/8760</f>
        <v>1.0045662100456621E-2</v>
      </c>
      <c r="C92" s="2" t="s">
        <v>65</v>
      </c>
      <c r="D92" s="2" t="s">
        <v>65</v>
      </c>
    </row>
    <row r="93" spans="1:5" x14ac:dyDescent="0.25">
      <c r="A93" s="5" t="s">
        <v>100</v>
      </c>
      <c r="B93" s="12">
        <f>4600*0.08/8760</f>
        <v>4.2009132420091327E-2</v>
      </c>
      <c r="C93" s="2" t="s">
        <v>65</v>
      </c>
      <c r="D93" s="2" t="s">
        <v>77</v>
      </c>
    </row>
    <row r="94" spans="1:5" x14ac:dyDescent="0.25">
      <c r="A94" s="5" t="s">
        <v>89</v>
      </c>
      <c r="B94" s="12">
        <v>0</v>
      </c>
      <c r="C94" s="2" t="s">
        <v>65</v>
      </c>
      <c r="D94" s="2"/>
    </row>
    <row r="95" spans="1:5" x14ac:dyDescent="0.25">
      <c r="A95" s="5" t="s">
        <v>90</v>
      </c>
      <c r="B95" s="12">
        <v>0</v>
      </c>
      <c r="C95" s="2" t="s">
        <v>65</v>
      </c>
      <c r="D95" s="2"/>
    </row>
    <row r="96" spans="1:5" ht="12.95" customHeight="1" x14ac:dyDescent="0.25">
      <c r="A96" s="5" t="s">
        <v>106</v>
      </c>
      <c r="B96" s="12">
        <v>1.1351367708023474E-6</v>
      </c>
      <c r="C96" s="2" t="s">
        <v>48</v>
      </c>
      <c r="D96" s="12">
        <f>1.01^(1/(24*365.24))-1</f>
        <v>1.1351367708023474E-6</v>
      </c>
      <c r="E96" s="1" t="s">
        <v>107</v>
      </c>
    </row>
    <row r="97" spans="1:20" x14ac:dyDescent="0.25">
      <c r="A97" s="5" t="s">
        <v>64</v>
      </c>
      <c r="B97" s="12">
        <v>0.3</v>
      </c>
      <c r="C97" s="2"/>
      <c r="D97" s="2"/>
    </row>
    <row r="98" spans="1:20" x14ac:dyDescent="0.25">
      <c r="A98" s="5"/>
      <c r="B98" s="12"/>
      <c r="C98" s="2"/>
      <c r="D98" s="2"/>
    </row>
    <row r="99" spans="1:20" x14ac:dyDescent="0.25">
      <c r="A99" s="5" t="s">
        <v>91</v>
      </c>
      <c r="B99" s="12">
        <v>10</v>
      </c>
      <c r="C99" s="2" t="s">
        <v>65</v>
      </c>
      <c r="D99" s="2"/>
    </row>
    <row r="100" spans="1:20" x14ac:dyDescent="0.25">
      <c r="C100" s="10"/>
    </row>
    <row r="101" spans="1:20" x14ac:dyDescent="0.25">
      <c r="C101" s="2" t="s">
        <v>119</v>
      </c>
    </row>
    <row r="102" spans="1:20" s="3" customFormat="1" x14ac:dyDescent="0.25">
      <c r="A102" s="3" t="s">
        <v>51</v>
      </c>
      <c r="B102" s="11" t="s">
        <v>81</v>
      </c>
      <c r="C102" s="4"/>
    </row>
    <row r="103" spans="1:20" s="5" customFormat="1" ht="30" x14ac:dyDescent="0.2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25">
      <c r="B104" s="1"/>
    </row>
    <row r="105" spans="1:20" s="15" customFormat="1" x14ac:dyDescent="0.25">
      <c r="A105" s="15" t="s">
        <v>113</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7">
        <v>100000000</v>
      </c>
      <c r="T105" s="17">
        <v>100000000</v>
      </c>
    </row>
    <row r="106" spans="1:20" s="15" customFormat="1" x14ac:dyDescent="0.25">
      <c r="A106" s="15" t="s">
        <v>112</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7">
        <v>1000000000</v>
      </c>
      <c r="T106" s="17">
        <v>1000000000</v>
      </c>
    </row>
    <row r="107" spans="1:20" s="15" customFormat="1" x14ac:dyDescent="0.25">
      <c r="A107" s="15" t="s">
        <v>114</v>
      </c>
      <c r="B107" s="15">
        <v>0.6</v>
      </c>
      <c r="C107" s="15">
        <v>0.6</v>
      </c>
      <c r="D107" s="15">
        <v>1</v>
      </c>
      <c r="E107" s="15">
        <v>1</v>
      </c>
      <c r="F107" s="15">
        <v>2.2999999999999998</v>
      </c>
      <c r="G107" s="15">
        <v>2.2999999999999998</v>
      </c>
      <c r="H107" s="15">
        <v>0.86666666666666003</v>
      </c>
      <c r="I107" s="15">
        <v>0.86666666666666003</v>
      </c>
      <c r="J107" s="15">
        <v>0.4</v>
      </c>
      <c r="K107" s="15">
        <v>0.4</v>
      </c>
      <c r="L107" s="15">
        <v>0.4</v>
      </c>
      <c r="M107" s="15">
        <v>0.2</v>
      </c>
      <c r="N107" s="15">
        <v>0.2</v>
      </c>
      <c r="O107" s="15">
        <v>0.2</v>
      </c>
      <c r="P107" s="15">
        <v>0.2</v>
      </c>
      <c r="Q107" s="15">
        <v>0.2</v>
      </c>
      <c r="R107" s="15">
        <v>1</v>
      </c>
      <c r="S107" s="17">
        <v>10000000000</v>
      </c>
      <c r="T107" s="17">
        <v>10000000000</v>
      </c>
    </row>
    <row r="108" spans="1:20" s="15" customFormat="1" x14ac:dyDescent="0.25">
      <c r="A108" s="15" t="s">
        <v>115</v>
      </c>
      <c r="B108" s="15">
        <v>0.6</v>
      </c>
      <c r="C108" s="15">
        <v>0.6</v>
      </c>
      <c r="D108" s="15">
        <v>1</v>
      </c>
      <c r="E108" s="15">
        <v>1</v>
      </c>
      <c r="F108" s="15">
        <v>2.2999999999999998</v>
      </c>
      <c r="G108" s="15">
        <v>2.2999999999999998</v>
      </c>
      <c r="H108" s="15">
        <v>0.86666666666666003</v>
      </c>
      <c r="I108" s="15">
        <v>0.86666666666666003</v>
      </c>
      <c r="J108" s="15">
        <v>0.4</v>
      </c>
      <c r="K108" s="15">
        <v>0.4</v>
      </c>
      <c r="L108" s="15">
        <v>0.4</v>
      </c>
      <c r="M108" s="15">
        <v>0.2</v>
      </c>
      <c r="N108" s="15">
        <v>0.2</v>
      </c>
      <c r="O108" s="15">
        <v>0.2</v>
      </c>
      <c r="P108" s="15">
        <v>0.2</v>
      </c>
      <c r="Q108" s="15">
        <v>0.2</v>
      </c>
      <c r="R108" s="15">
        <v>1</v>
      </c>
      <c r="S108" s="17">
        <v>100000000000</v>
      </c>
      <c r="T108" s="17">
        <v>100000000000</v>
      </c>
    </row>
    <row r="109" spans="1:20" s="15" customFormat="1" x14ac:dyDescent="0.25">
      <c r="A109" s="15" t="s">
        <v>116</v>
      </c>
      <c r="B109" s="15">
        <v>0.6</v>
      </c>
      <c r="C109" s="15">
        <v>0.6</v>
      </c>
      <c r="D109" s="15">
        <v>1</v>
      </c>
      <c r="E109" s="15">
        <v>1</v>
      </c>
      <c r="F109" s="15">
        <v>2.2999999999999998</v>
      </c>
      <c r="G109" s="15">
        <v>2.2999999999999998</v>
      </c>
      <c r="H109" s="15">
        <v>0.86666666666666003</v>
      </c>
      <c r="I109" s="15">
        <v>0.86666666666666003</v>
      </c>
      <c r="J109" s="15">
        <v>0.4</v>
      </c>
      <c r="K109" s="15">
        <v>0.4</v>
      </c>
      <c r="L109" s="15">
        <v>0.4</v>
      </c>
      <c r="M109" s="15">
        <v>0.2</v>
      </c>
      <c r="N109" s="15">
        <v>0.2</v>
      </c>
      <c r="O109" s="15">
        <v>0.2</v>
      </c>
      <c r="P109" s="15">
        <v>0.2</v>
      </c>
      <c r="Q109" s="15">
        <v>0.2</v>
      </c>
      <c r="R109" s="15">
        <v>1</v>
      </c>
      <c r="S109" s="17">
        <v>1000000000000</v>
      </c>
      <c r="T109" s="17">
        <v>1000000000000</v>
      </c>
    </row>
    <row r="110" spans="1:20" s="15" customFormat="1" x14ac:dyDescent="0.25">
      <c r="A110" s="15" t="s">
        <v>117</v>
      </c>
      <c r="B110" s="15">
        <v>0.6</v>
      </c>
      <c r="C110" s="15">
        <v>0.6</v>
      </c>
      <c r="D110" s="15">
        <v>1</v>
      </c>
      <c r="E110" s="15">
        <v>1</v>
      </c>
      <c r="F110" s="15">
        <v>2.2999999999999998</v>
      </c>
      <c r="G110" s="15">
        <v>2.2999999999999998</v>
      </c>
      <c r="H110" s="15">
        <v>0.86666666666666003</v>
      </c>
      <c r="I110" s="15">
        <v>0.86666666666666003</v>
      </c>
      <c r="J110" s="15">
        <v>0.4</v>
      </c>
      <c r="K110" s="15">
        <v>0.4</v>
      </c>
      <c r="L110" s="15">
        <v>0.4</v>
      </c>
      <c r="M110" s="15">
        <v>0.2</v>
      </c>
      <c r="N110" s="15">
        <v>0.2</v>
      </c>
      <c r="O110" s="15">
        <v>0.2</v>
      </c>
      <c r="P110" s="15">
        <v>0.2</v>
      </c>
      <c r="Q110" s="15">
        <v>0.2</v>
      </c>
      <c r="R110" s="15">
        <v>1</v>
      </c>
      <c r="S110" s="17">
        <v>10000000000000</v>
      </c>
      <c r="T110" s="17">
        <v>10000000000000</v>
      </c>
    </row>
    <row r="112" spans="1:20" s="3" customFormat="1" x14ac:dyDescent="0.25">
      <c r="A112" s="3" t="s">
        <v>53</v>
      </c>
      <c r="B112" s="11"/>
    </row>
    <row r="116" spans="1:1" x14ac:dyDescent="0.25">
      <c r="A116" s="1" t="s">
        <v>54</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335C-F191-4ED6-89FF-CFA62346621A}">
  <dimension ref="A1:T116"/>
  <sheetViews>
    <sheetView topLeftCell="A40" workbookViewId="0">
      <selection activeCell="A49" sqref="A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126</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70</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41</v>
      </c>
      <c r="B70" s="12" t="s">
        <v>61</v>
      </c>
      <c r="C70" s="2"/>
      <c r="D70" s="2"/>
    </row>
    <row r="71" spans="1:5" x14ac:dyDescent="0.25">
      <c r="A71" s="5" t="s">
        <v>93</v>
      </c>
      <c r="B71" s="14">
        <v>2.4911838084243729E-2</v>
      </c>
      <c r="C71" s="2" t="s">
        <v>65</v>
      </c>
      <c r="D71" s="2" t="s">
        <v>67</v>
      </c>
    </row>
    <row r="72" spans="1:5" x14ac:dyDescent="0.25">
      <c r="A72" s="5" t="s">
        <v>83</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94</v>
      </c>
      <c r="B75" s="14">
        <v>2.0648572594225215E-2</v>
      </c>
      <c r="C75" s="2" t="s">
        <v>65</v>
      </c>
      <c r="D75" s="2" t="s">
        <v>68</v>
      </c>
    </row>
    <row r="76" spans="1:5" x14ac:dyDescent="0.25">
      <c r="A76" s="5" t="s">
        <v>84</v>
      </c>
      <c r="B76" s="13">
        <v>1.0999999999999999E-8</v>
      </c>
      <c r="C76" s="2" t="s">
        <v>45</v>
      </c>
      <c r="D76" s="2"/>
    </row>
    <row r="77" spans="1:5" x14ac:dyDescent="0.25">
      <c r="A77" s="5"/>
      <c r="B77" s="12"/>
      <c r="C77" s="2"/>
      <c r="D77" s="2"/>
    </row>
    <row r="78" spans="1:5" x14ac:dyDescent="0.25">
      <c r="A78" s="5" t="s">
        <v>95</v>
      </c>
      <c r="B78" s="14">
        <v>1.1841887362491711E-2</v>
      </c>
      <c r="C78" s="2" t="s">
        <v>65</v>
      </c>
      <c r="D78" s="16">
        <v>2.7271220888813726E-2</v>
      </c>
      <c r="E78" s="2" t="s">
        <v>102</v>
      </c>
    </row>
    <row r="79" spans="1:5" x14ac:dyDescent="0.25">
      <c r="A79" s="5" t="s">
        <v>85</v>
      </c>
      <c r="B79" s="14">
        <v>2.2590009128958689E-2</v>
      </c>
      <c r="C79" s="2" t="s">
        <v>44</v>
      </c>
      <c r="D79" s="16">
        <v>2.9679010772171249E-2</v>
      </c>
      <c r="E79" s="2" t="s">
        <v>102</v>
      </c>
    </row>
    <row r="80" spans="1:5" x14ac:dyDescent="0.25">
      <c r="A80" s="5"/>
      <c r="B80" s="12"/>
      <c r="C80" s="2"/>
      <c r="D80" s="2"/>
    </row>
    <row r="81" spans="1:5" x14ac:dyDescent="0.25">
      <c r="A81" s="5" t="s">
        <v>96</v>
      </c>
      <c r="B81" s="14">
        <v>6.2433901191501419E-2</v>
      </c>
      <c r="C81" s="2" t="s">
        <v>65</v>
      </c>
      <c r="D81" s="2" t="s">
        <v>69</v>
      </c>
    </row>
    <row r="82" spans="1:5" x14ac:dyDescent="0.25">
      <c r="A82" s="5" t="s">
        <v>86</v>
      </c>
      <c r="B82" s="14">
        <v>2.5158160216169324E-2</v>
      </c>
      <c r="C82" s="2" t="s">
        <v>44</v>
      </c>
      <c r="D82" s="2"/>
    </row>
    <row r="83" spans="1:5" x14ac:dyDescent="0.25">
      <c r="A83" s="5"/>
      <c r="B83" s="12"/>
      <c r="C83" s="2"/>
      <c r="D83" s="2"/>
    </row>
    <row r="84" spans="1:5" x14ac:dyDescent="0.25">
      <c r="A84" s="5" t="s">
        <v>97</v>
      </c>
      <c r="B84" s="12">
        <f>261*0.08/8760</f>
        <v>2.3835616438356165E-3</v>
      </c>
      <c r="C84" s="2" t="s">
        <v>73</v>
      </c>
      <c r="D84" s="2" t="s">
        <v>74</v>
      </c>
    </row>
    <row r="85" spans="1:5" x14ac:dyDescent="0.25">
      <c r="A85" s="5" t="s">
        <v>87</v>
      </c>
      <c r="B85" s="12">
        <v>0</v>
      </c>
      <c r="C85" s="2" t="s">
        <v>65</v>
      </c>
      <c r="D85" s="2"/>
    </row>
    <row r="86" spans="1:5" x14ac:dyDescent="0.25">
      <c r="A86" s="5" t="s">
        <v>88</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105</v>
      </c>
    </row>
    <row r="89" spans="1:5" x14ac:dyDescent="0.25">
      <c r="A89" s="5" t="s">
        <v>49</v>
      </c>
      <c r="B89" s="12">
        <v>6</v>
      </c>
      <c r="C89" s="2" t="s">
        <v>50</v>
      </c>
      <c r="D89" s="2" t="s">
        <v>75</v>
      </c>
    </row>
    <row r="90" spans="1:5" x14ac:dyDescent="0.25">
      <c r="A90" s="5"/>
      <c r="B90" s="12"/>
      <c r="C90" s="2"/>
      <c r="D90" s="2"/>
    </row>
    <row r="91" spans="1:5" x14ac:dyDescent="0.25">
      <c r="A91" s="5" t="s">
        <v>98</v>
      </c>
      <c r="B91" s="12">
        <v>2.7397260273972604E-6</v>
      </c>
      <c r="C91" s="2" t="s">
        <v>73</v>
      </c>
      <c r="D91" s="12">
        <f>0.3*0.08/8760</f>
        <v>2.7397260273972604E-6</v>
      </c>
      <c r="E91" s="2" t="s">
        <v>76</v>
      </c>
    </row>
    <row r="92" spans="1:5" x14ac:dyDescent="0.25">
      <c r="A92" s="5" t="s">
        <v>99</v>
      </c>
      <c r="B92" s="12">
        <f>1100*0.08/8760</f>
        <v>1.0045662100456621E-2</v>
      </c>
      <c r="C92" s="2" t="s">
        <v>65</v>
      </c>
      <c r="D92" s="2" t="s">
        <v>65</v>
      </c>
    </row>
    <row r="93" spans="1:5" x14ac:dyDescent="0.25">
      <c r="A93" s="5" t="s">
        <v>100</v>
      </c>
      <c r="B93" s="12">
        <f>4600*0.08/8760</f>
        <v>4.2009132420091327E-2</v>
      </c>
      <c r="C93" s="2" t="s">
        <v>65</v>
      </c>
      <c r="D93" s="2" t="s">
        <v>77</v>
      </c>
    </row>
    <row r="94" spans="1:5" x14ac:dyDescent="0.25">
      <c r="A94" s="5" t="s">
        <v>89</v>
      </c>
      <c r="B94" s="12">
        <v>0</v>
      </c>
      <c r="C94" s="2" t="s">
        <v>65</v>
      </c>
      <c r="D94" s="2"/>
    </row>
    <row r="95" spans="1:5" x14ac:dyDescent="0.25">
      <c r="A95" s="5" t="s">
        <v>90</v>
      </c>
      <c r="B95" s="12">
        <v>0</v>
      </c>
      <c r="C95" s="2" t="s">
        <v>65</v>
      </c>
      <c r="D95" s="2"/>
    </row>
    <row r="96" spans="1:5" ht="12.95" customHeight="1" x14ac:dyDescent="0.25">
      <c r="A96" s="5" t="s">
        <v>106</v>
      </c>
      <c r="B96" s="12">
        <v>1.1351367708023474E-6</v>
      </c>
      <c r="C96" s="2" t="s">
        <v>48</v>
      </c>
      <c r="D96" s="12">
        <f>1.01^(1/(24*365.24))-1</f>
        <v>1.1351367708023474E-6</v>
      </c>
      <c r="E96" s="1" t="s">
        <v>107</v>
      </c>
    </row>
    <row r="97" spans="1:20" x14ac:dyDescent="0.25">
      <c r="A97" s="5" t="s">
        <v>64</v>
      </c>
      <c r="B97" s="12">
        <v>0.3</v>
      </c>
      <c r="C97" s="2"/>
      <c r="D97" s="2"/>
    </row>
    <row r="98" spans="1:20" x14ac:dyDescent="0.25">
      <c r="A98" s="5"/>
      <c r="B98" s="12"/>
      <c r="C98" s="2"/>
      <c r="D98" s="2"/>
    </row>
    <row r="99" spans="1:20" x14ac:dyDescent="0.25">
      <c r="A99" s="5" t="s">
        <v>91</v>
      </c>
      <c r="B99" s="12">
        <v>10</v>
      </c>
      <c r="C99" s="2" t="s">
        <v>65</v>
      </c>
      <c r="D99" s="2"/>
    </row>
    <row r="100" spans="1:20" x14ac:dyDescent="0.25">
      <c r="C100" s="10"/>
    </row>
    <row r="101" spans="1:20" x14ac:dyDescent="0.25">
      <c r="C101" s="2" t="s">
        <v>119</v>
      </c>
    </row>
    <row r="102" spans="1:20" s="3" customFormat="1" x14ac:dyDescent="0.25">
      <c r="A102" s="3" t="s">
        <v>51</v>
      </c>
      <c r="B102" s="11" t="s">
        <v>81</v>
      </c>
      <c r="C102" s="4"/>
    </row>
    <row r="103" spans="1:20" s="5" customFormat="1" ht="30" x14ac:dyDescent="0.2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25">
      <c r="B104" s="1"/>
    </row>
    <row r="105" spans="1:20" s="15" customFormat="1" x14ac:dyDescent="0.25">
      <c r="A105" s="15" t="s">
        <v>120</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25">
      <c r="A106" s="15" t="s">
        <v>121</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25">
      <c r="A107" s="15" t="s">
        <v>122</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25">
      <c r="A108" s="15" t="s">
        <v>123</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25">
      <c r="A109" s="15" t="s">
        <v>124</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25">
      <c r="A110" s="15" t="s">
        <v>125</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25">
      <c r="A112" s="3" t="s">
        <v>53</v>
      </c>
      <c r="B112" s="11"/>
    </row>
    <row r="116" spans="1:1" x14ac:dyDescent="0.25">
      <c r="A116" s="1" t="s">
        <v>54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F5ED-661D-4D09-9F77-3E237FF024FA}">
  <dimension ref="A1:T116"/>
  <sheetViews>
    <sheetView topLeftCell="A28" workbookViewId="0">
      <selection activeCell="A49" sqref="A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133</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70</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41</v>
      </c>
      <c r="B70" s="12" t="s">
        <v>61</v>
      </c>
      <c r="C70" s="2"/>
      <c r="D70" s="2"/>
    </row>
    <row r="71" spans="1:5" x14ac:dyDescent="0.25">
      <c r="A71" s="5" t="s">
        <v>93</v>
      </c>
      <c r="B71" s="14">
        <v>2.4911838084243729E-2</v>
      </c>
      <c r="C71" s="2" t="s">
        <v>65</v>
      </c>
      <c r="D71" s="2" t="s">
        <v>67</v>
      </c>
    </row>
    <row r="72" spans="1:5" x14ac:dyDescent="0.25">
      <c r="A72" s="5" t="s">
        <v>83</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94</v>
      </c>
      <c r="B75" s="14">
        <v>2.0648572594225215E-2</v>
      </c>
      <c r="C75" s="2" t="s">
        <v>65</v>
      </c>
      <c r="D75" s="2" t="s">
        <v>68</v>
      </c>
    </row>
    <row r="76" spans="1:5" x14ac:dyDescent="0.25">
      <c r="A76" s="5" t="s">
        <v>84</v>
      </c>
      <c r="B76" s="13">
        <v>1.0999999999999999E-8</v>
      </c>
      <c r="C76" s="2" t="s">
        <v>45</v>
      </c>
      <c r="D76" s="2"/>
    </row>
    <row r="77" spans="1:5" x14ac:dyDescent="0.25">
      <c r="A77" s="5"/>
      <c r="B77" s="12"/>
      <c r="C77" s="2"/>
      <c r="D77" s="2"/>
    </row>
    <row r="78" spans="1:5" x14ac:dyDescent="0.25">
      <c r="A78" s="5" t="s">
        <v>95</v>
      </c>
      <c r="B78" s="14">
        <v>1.1841887362491711E-2</v>
      </c>
      <c r="C78" s="2" t="s">
        <v>65</v>
      </c>
      <c r="D78" s="16">
        <v>2.7271220888813726E-2</v>
      </c>
      <c r="E78" s="2" t="s">
        <v>102</v>
      </c>
    </row>
    <row r="79" spans="1:5" x14ac:dyDescent="0.25">
      <c r="A79" s="5" t="s">
        <v>85</v>
      </c>
      <c r="B79" s="14">
        <v>2.2590009128958689E-2</v>
      </c>
      <c r="C79" s="2" t="s">
        <v>44</v>
      </c>
      <c r="D79" s="16">
        <v>2.9679010772171249E-2</v>
      </c>
      <c r="E79" s="2" t="s">
        <v>102</v>
      </c>
    </row>
    <row r="80" spans="1:5" x14ac:dyDescent="0.25">
      <c r="A80" s="5"/>
      <c r="B80" s="12"/>
      <c r="C80" s="2"/>
      <c r="D80" s="2"/>
    </row>
    <row r="81" spans="1:5" x14ac:dyDescent="0.25">
      <c r="A81" s="5" t="s">
        <v>96</v>
      </c>
      <c r="B81" s="14">
        <v>6.2433901191501419E-2</v>
      </c>
      <c r="C81" s="2" t="s">
        <v>65</v>
      </c>
      <c r="D81" s="2" t="s">
        <v>69</v>
      </c>
    </row>
    <row r="82" spans="1:5" x14ac:dyDescent="0.25">
      <c r="A82" s="5" t="s">
        <v>86</v>
      </c>
      <c r="B82" s="14">
        <v>2.5158160216169324E-2</v>
      </c>
      <c r="C82" s="2" t="s">
        <v>44</v>
      </c>
      <c r="D82" s="2"/>
    </row>
    <row r="83" spans="1:5" x14ac:dyDescent="0.25">
      <c r="A83" s="5"/>
      <c r="B83" s="12"/>
      <c r="C83" s="2"/>
      <c r="D83" s="2"/>
    </row>
    <row r="84" spans="1:5" x14ac:dyDescent="0.25">
      <c r="A84" s="5" t="s">
        <v>97</v>
      </c>
      <c r="B84" s="12">
        <f>261*0.08/8760</f>
        <v>2.3835616438356165E-3</v>
      </c>
      <c r="C84" s="2" t="s">
        <v>73</v>
      </c>
      <c r="D84" s="2" t="s">
        <v>74</v>
      </c>
    </row>
    <row r="85" spans="1:5" x14ac:dyDescent="0.25">
      <c r="A85" s="5" t="s">
        <v>87</v>
      </c>
      <c r="B85" s="12">
        <v>0</v>
      </c>
      <c r="C85" s="2" t="s">
        <v>65</v>
      </c>
      <c r="D85" s="2"/>
    </row>
    <row r="86" spans="1:5" x14ac:dyDescent="0.25">
      <c r="A86" s="5" t="s">
        <v>88</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105</v>
      </c>
    </row>
    <row r="89" spans="1:5" x14ac:dyDescent="0.25">
      <c r="A89" s="5" t="s">
        <v>49</v>
      </c>
      <c r="B89" s="12">
        <v>6</v>
      </c>
      <c r="C89" s="2" t="s">
        <v>50</v>
      </c>
      <c r="D89" s="2" t="s">
        <v>75</v>
      </c>
    </row>
    <row r="90" spans="1:5" x14ac:dyDescent="0.25">
      <c r="A90" s="5"/>
      <c r="B90" s="12"/>
      <c r="C90" s="2"/>
      <c r="D90" s="2"/>
    </row>
    <row r="91" spans="1:5" x14ac:dyDescent="0.25">
      <c r="A91" s="5" t="s">
        <v>98</v>
      </c>
      <c r="B91" s="12">
        <v>2.7397260273972604E-6</v>
      </c>
      <c r="C91" s="2" t="s">
        <v>73</v>
      </c>
      <c r="D91" s="12">
        <f>0.3*0.08/8760</f>
        <v>2.7397260273972604E-6</v>
      </c>
      <c r="E91" s="2" t="s">
        <v>76</v>
      </c>
    </row>
    <row r="92" spans="1:5" x14ac:dyDescent="0.25">
      <c r="A92" s="5" t="s">
        <v>99</v>
      </c>
      <c r="B92" s="12">
        <f>1100*0.08/8760</f>
        <v>1.0045662100456621E-2</v>
      </c>
      <c r="C92" s="2" t="s">
        <v>65</v>
      </c>
      <c r="D92" s="2" t="s">
        <v>65</v>
      </c>
    </row>
    <row r="93" spans="1:5" x14ac:dyDescent="0.25">
      <c r="A93" s="5" t="s">
        <v>100</v>
      </c>
      <c r="B93" s="12">
        <f>4600*0.08/8760</f>
        <v>4.2009132420091327E-2</v>
      </c>
      <c r="C93" s="2" t="s">
        <v>65</v>
      </c>
      <c r="D93" s="2" t="s">
        <v>77</v>
      </c>
    </row>
    <row r="94" spans="1:5" x14ac:dyDescent="0.25">
      <c r="A94" s="5" t="s">
        <v>89</v>
      </c>
      <c r="B94" s="12">
        <v>0</v>
      </c>
      <c r="C94" s="2" t="s">
        <v>65</v>
      </c>
      <c r="D94" s="2"/>
    </row>
    <row r="95" spans="1:5" x14ac:dyDescent="0.25">
      <c r="A95" s="5" t="s">
        <v>90</v>
      </c>
      <c r="B95" s="12">
        <v>0</v>
      </c>
      <c r="C95" s="2" t="s">
        <v>65</v>
      </c>
      <c r="D95" s="2"/>
    </row>
    <row r="96" spans="1:5" ht="12.95" customHeight="1" x14ac:dyDescent="0.25">
      <c r="A96" s="5" t="s">
        <v>106</v>
      </c>
      <c r="B96" s="12">
        <v>1.1351367708023474E-6</v>
      </c>
      <c r="C96" s="2" t="s">
        <v>48</v>
      </c>
      <c r="D96" s="12">
        <f>1.01^(1/(24*365.24))-1</f>
        <v>1.1351367708023474E-6</v>
      </c>
      <c r="E96" s="1" t="s">
        <v>107</v>
      </c>
    </row>
    <row r="97" spans="1:20" x14ac:dyDescent="0.25">
      <c r="A97" s="5" t="s">
        <v>64</v>
      </c>
      <c r="B97" s="12">
        <v>0.3</v>
      </c>
      <c r="C97" s="2"/>
      <c r="D97" s="2"/>
    </row>
    <row r="98" spans="1:20" x14ac:dyDescent="0.25">
      <c r="A98" s="5"/>
      <c r="B98" s="12"/>
      <c r="C98" s="2"/>
      <c r="D98" s="2"/>
    </row>
    <row r="99" spans="1:20" x14ac:dyDescent="0.25">
      <c r="A99" s="5" t="s">
        <v>91</v>
      </c>
      <c r="B99" s="12">
        <v>10</v>
      </c>
      <c r="C99" s="2" t="s">
        <v>65</v>
      </c>
      <c r="D99" s="2"/>
    </row>
    <row r="100" spans="1:20" x14ac:dyDescent="0.25">
      <c r="C100" s="10"/>
    </row>
    <row r="101" spans="1:20" x14ac:dyDescent="0.25">
      <c r="C101" s="2" t="s">
        <v>119</v>
      </c>
    </row>
    <row r="102" spans="1:20" s="3" customFormat="1" x14ac:dyDescent="0.25">
      <c r="A102" s="3" t="s">
        <v>51</v>
      </c>
      <c r="B102" s="11" t="s">
        <v>81</v>
      </c>
      <c r="C102" s="4"/>
    </row>
    <row r="103" spans="1:20" s="5" customFormat="1" ht="30" x14ac:dyDescent="0.2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25">
      <c r="B104" s="1"/>
    </row>
    <row r="105" spans="1:20" s="15" customFormat="1" x14ac:dyDescent="0.25">
      <c r="A105" s="15" t="s">
        <v>127</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25">
      <c r="A106" s="15" t="s">
        <v>128</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25">
      <c r="A107" s="15" t="s">
        <v>129</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25">
      <c r="A108" s="15" t="s">
        <v>130</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25">
      <c r="A109" s="15" t="s">
        <v>131</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25">
      <c r="A110" s="15" t="s">
        <v>132</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25">
      <c r="A112" s="3" t="s">
        <v>53</v>
      </c>
      <c r="B112" s="11"/>
    </row>
    <row r="116" spans="1:1" x14ac:dyDescent="0.25">
      <c r="A116" s="1" t="s">
        <v>54</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A23C-713E-4F09-9EE7-90C0F3AF5059}">
  <dimension ref="A1:S112"/>
  <sheetViews>
    <sheetView topLeftCell="A25" workbookViewId="0">
      <selection activeCell="A49" sqref="A4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78</v>
      </c>
      <c r="B5" s="10"/>
    </row>
    <row r="6" spans="1:2" s="2" customFormat="1" x14ac:dyDescent="0.25">
      <c r="A6" s="2" t="s">
        <v>79</v>
      </c>
      <c r="B6" s="10"/>
    </row>
    <row r="7" spans="1:2" s="2" customFormat="1" x14ac:dyDescent="0.25">
      <c r="A7" s="2" t="s">
        <v>80</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92</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82</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111</v>
      </c>
      <c r="C43" s="2" t="s">
        <v>20</v>
      </c>
    </row>
    <row r="44" spans="1:3" x14ac:dyDescent="0.25">
      <c r="A44" s="5" t="s">
        <v>28</v>
      </c>
      <c r="B44" s="12" t="s">
        <v>60</v>
      </c>
      <c r="C44" s="2" t="s">
        <v>29</v>
      </c>
    </row>
    <row r="45" spans="1:3" x14ac:dyDescent="0.25">
      <c r="A45" s="5" t="s">
        <v>21</v>
      </c>
      <c r="B45" s="12" t="s">
        <v>22</v>
      </c>
      <c r="C45" s="2" t="s">
        <v>23</v>
      </c>
    </row>
    <row r="46" spans="1:3" x14ac:dyDescent="0.25">
      <c r="A46" s="5"/>
      <c r="B46" s="12"/>
      <c r="C46" s="2"/>
    </row>
    <row r="47" spans="1:3" x14ac:dyDescent="0.25">
      <c r="A47" s="5" t="s">
        <v>24</v>
      </c>
      <c r="B47" s="12" t="b">
        <v>1</v>
      </c>
      <c r="C47" s="2" t="s">
        <v>25</v>
      </c>
    </row>
    <row r="48" spans="1:3" x14ac:dyDescent="0.25">
      <c r="A48" s="5" t="s">
        <v>26</v>
      </c>
      <c r="B48" s="12" t="b">
        <v>0</v>
      </c>
      <c r="C48" s="2" t="s">
        <v>27</v>
      </c>
    </row>
    <row r="49" spans="1:4" x14ac:dyDescent="0.25">
      <c r="A49" s="5" t="s">
        <v>146</v>
      </c>
      <c r="B49" s="12" t="b">
        <v>1</v>
      </c>
      <c r="C49" s="2" t="s">
        <v>70</v>
      </c>
    </row>
    <row r="52" spans="1:4" x14ac:dyDescent="0.25">
      <c r="C52" s="2"/>
    </row>
    <row r="53" spans="1:4" s="3" customFormat="1" x14ac:dyDescent="0.25">
      <c r="A53" s="3" t="s">
        <v>30</v>
      </c>
      <c r="B53" s="11" t="s">
        <v>31</v>
      </c>
      <c r="C53" s="4"/>
    </row>
    <row r="54" spans="1:4" x14ac:dyDescent="0.25">
      <c r="C54" s="2"/>
    </row>
    <row r="55" spans="1:4" x14ac:dyDescent="0.25">
      <c r="A55" s="5" t="s">
        <v>55</v>
      </c>
      <c r="B55" s="13">
        <v>1000000000000</v>
      </c>
      <c r="C55" s="2" t="s">
        <v>57</v>
      </c>
    </row>
    <row r="56" spans="1:4" x14ac:dyDescent="0.25">
      <c r="A56" s="5" t="s">
        <v>56</v>
      </c>
      <c r="B56" s="13">
        <v>1000000000000</v>
      </c>
      <c r="C56" s="2" t="s">
        <v>58</v>
      </c>
    </row>
    <row r="57" spans="1:4" x14ac:dyDescent="0.25">
      <c r="A57" s="5"/>
      <c r="B57" s="12"/>
      <c r="C57" s="2"/>
    </row>
    <row r="58" spans="1:4" x14ac:dyDescent="0.25">
      <c r="A58" s="5" t="s">
        <v>32</v>
      </c>
      <c r="B58" s="12" t="s">
        <v>63</v>
      </c>
      <c r="C58" s="2"/>
    </row>
    <row r="59" spans="1:4" x14ac:dyDescent="0.25">
      <c r="A59" s="5" t="s">
        <v>71</v>
      </c>
      <c r="B59" s="12" t="b">
        <v>1</v>
      </c>
      <c r="C59" s="2" t="s">
        <v>72</v>
      </c>
    </row>
    <row r="60" spans="1:4" x14ac:dyDescent="0.25">
      <c r="A60" s="5"/>
      <c r="B60" s="12"/>
      <c r="C60" s="2"/>
      <c r="D60" s="2"/>
    </row>
    <row r="61" spans="1:4" x14ac:dyDescent="0.25">
      <c r="A61" s="5" t="s">
        <v>33</v>
      </c>
      <c r="B61" s="12">
        <v>2015</v>
      </c>
      <c r="C61" s="2" t="s">
        <v>101</v>
      </c>
      <c r="D61" s="2"/>
    </row>
    <row r="62" spans="1:4" x14ac:dyDescent="0.25">
      <c r="A62" s="5" t="s">
        <v>34</v>
      </c>
      <c r="B62" s="12">
        <v>1</v>
      </c>
      <c r="C62" s="2" t="s">
        <v>101</v>
      </c>
      <c r="D62" s="2"/>
    </row>
    <row r="63" spans="1:4" x14ac:dyDescent="0.25">
      <c r="A63" s="5" t="s">
        <v>35</v>
      </c>
      <c r="B63" s="12">
        <v>1</v>
      </c>
      <c r="C63" s="2" t="s">
        <v>101</v>
      </c>
      <c r="D63" s="2"/>
    </row>
    <row r="64" spans="1:4" x14ac:dyDescent="0.25">
      <c r="A64" s="5" t="s">
        <v>36</v>
      </c>
      <c r="B64" s="12">
        <v>1</v>
      </c>
      <c r="C64" s="2" t="s">
        <v>101</v>
      </c>
      <c r="D64" s="2"/>
    </row>
    <row r="65" spans="1:5" x14ac:dyDescent="0.25">
      <c r="A65" s="5" t="s">
        <v>37</v>
      </c>
      <c r="B65" s="12">
        <v>2015</v>
      </c>
      <c r="C65" s="2" t="s">
        <v>101</v>
      </c>
      <c r="D65" s="2"/>
    </row>
    <row r="66" spans="1:5" x14ac:dyDescent="0.25">
      <c r="A66" s="5" t="s">
        <v>38</v>
      </c>
      <c r="B66" s="12">
        <v>12</v>
      </c>
      <c r="C66" s="2" t="s">
        <v>101</v>
      </c>
      <c r="D66" s="2"/>
    </row>
    <row r="67" spans="1:5" x14ac:dyDescent="0.25">
      <c r="A67" s="5" t="s">
        <v>39</v>
      </c>
      <c r="B67" s="12">
        <v>31</v>
      </c>
      <c r="C67" s="2" t="s">
        <v>101</v>
      </c>
      <c r="D67" s="2"/>
    </row>
    <row r="68" spans="1:5" x14ac:dyDescent="0.25">
      <c r="A68" s="5" t="s">
        <v>40</v>
      </c>
      <c r="B68" s="12">
        <v>24</v>
      </c>
      <c r="C68" s="2" t="s">
        <v>101</v>
      </c>
      <c r="D68" s="2"/>
    </row>
    <row r="69" spans="1:5" x14ac:dyDescent="0.25">
      <c r="A69" s="5"/>
      <c r="B69" s="12"/>
      <c r="C69" s="2"/>
      <c r="D69" s="2"/>
    </row>
    <row r="70" spans="1:5" x14ac:dyDescent="0.25">
      <c r="A70" s="5" t="s">
        <v>41</v>
      </c>
      <c r="B70" s="12" t="s">
        <v>61</v>
      </c>
      <c r="C70" s="2"/>
      <c r="D70" s="2"/>
    </row>
    <row r="71" spans="1:5" x14ac:dyDescent="0.25">
      <c r="A71" s="5" t="s">
        <v>93</v>
      </c>
      <c r="B71" s="14">
        <v>2.4911838084243729E-2</v>
      </c>
      <c r="C71" s="2" t="s">
        <v>65</v>
      </c>
      <c r="D71" s="2" t="s">
        <v>67</v>
      </c>
    </row>
    <row r="72" spans="1:5" x14ac:dyDescent="0.25">
      <c r="A72" s="5" t="s">
        <v>83</v>
      </c>
      <c r="B72" s="13">
        <f>0.00000001</f>
        <v>1E-8</v>
      </c>
      <c r="C72" s="2" t="s">
        <v>42</v>
      </c>
      <c r="D72" s="2"/>
    </row>
    <row r="73" spans="1:5" x14ac:dyDescent="0.25">
      <c r="A73" s="5"/>
      <c r="B73" s="12"/>
      <c r="C73" s="2"/>
      <c r="D73" s="2"/>
    </row>
    <row r="74" spans="1:5" x14ac:dyDescent="0.25">
      <c r="A74" s="5" t="s">
        <v>43</v>
      </c>
      <c r="B74" s="12" t="s">
        <v>62</v>
      </c>
      <c r="C74" s="2"/>
      <c r="D74" s="2"/>
    </row>
    <row r="75" spans="1:5" x14ac:dyDescent="0.25">
      <c r="A75" s="5" t="s">
        <v>94</v>
      </c>
      <c r="B75" s="14">
        <v>2.0648572594225215E-2</v>
      </c>
      <c r="C75" s="2" t="s">
        <v>65</v>
      </c>
      <c r="D75" s="2" t="s">
        <v>68</v>
      </c>
    </row>
    <row r="76" spans="1:5" x14ac:dyDescent="0.25">
      <c r="A76" s="5" t="s">
        <v>84</v>
      </c>
      <c r="B76" s="13">
        <v>1.0999999999999999E-8</v>
      </c>
      <c r="C76" s="2" t="s">
        <v>45</v>
      </c>
      <c r="D76" s="2"/>
    </row>
    <row r="77" spans="1:5" x14ac:dyDescent="0.25">
      <c r="A77" s="5"/>
      <c r="B77" s="12"/>
      <c r="C77" s="2"/>
      <c r="D77" s="2"/>
    </row>
    <row r="78" spans="1:5" x14ac:dyDescent="0.25">
      <c r="A78" s="5" t="s">
        <v>95</v>
      </c>
      <c r="B78" s="14">
        <v>1.1841887362491711E-2</v>
      </c>
      <c r="C78" s="2" t="s">
        <v>65</v>
      </c>
      <c r="D78" s="16">
        <v>2.7271220888813726E-2</v>
      </c>
      <c r="E78" s="2" t="s">
        <v>102</v>
      </c>
    </row>
    <row r="79" spans="1:5" x14ac:dyDescent="0.25">
      <c r="A79" s="5" t="s">
        <v>85</v>
      </c>
      <c r="B79" s="14">
        <v>2.2590009128958689E-2</v>
      </c>
      <c r="C79" s="2" t="s">
        <v>44</v>
      </c>
      <c r="D79" s="16">
        <v>2.9679010772171249E-2</v>
      </c>
      <c r="E79" s="2" t="s">
        <v>102</v>
      </c>
    </row>
    <row r="80" spans="1:5" x14ac:dyDescent="0.25">
      <c r="A80" s="5"/>
      <c r="B80" s="12"/>
      <c r="C80" s="2"/>
      <c r="D80" s="2"/>
    </row>
    <row r="81" spans="1:5" x14ac:dyDescent="0.25">
      <c r="A81" s="5" t="s">
        <v>96</v>
      </c>
      <c r="B81" s="14">
        <v>6.2433901191501419E-2</v>
      </c>
      <c r="C81" s="2" t="s">
        <v>65</v>
      </c>
      <c r="D81" s="2" t="s">
        <v>69</v>
      </c>
    </row>
    <row r="82" spans="1:5" x14ac:dyDescent="0.25">
      <c r="A82" s="5" t="s">
        <v>86</v>
      </c>
      <c r="B82" s="14">
        <v>2.5158160216169324E-2</v>
      </c>
      <c r="C82" s="2" t="s">
        <v>44</v>
      </c>
      <c r="D82" s="2"/>
    </row>
    <row r="83" spans="1:5" x14ac:dyDescent="0.25">
      <c r="A83" s="5"/>
      <c r="B83" s="12"/>
      <c r="C83" s="2"/>
      <c r="D83" s="2"/>
    </row>
    <row r="84" spans="1:5" x14ac:dyDescent="0.25">
      <c r="A84" s="5" t="s">
        <v>97</v>
      </c>
      <c r="B84" s="12">
        <f>261*0.08/8760</f>
        <v>2.3835616438356165E-3</v>
      </c>
      <c r="C84" s="2" t="s">
        <v>73</v>
      </c>
      <c r="D84" s="2" t="s">
        <v>74</v>
      </c>
    </row>
    <row r="85" spans="1:5" x14ac:dyDescent="0.25">
      <c r="A85" s="5" t="s">
        <v>87</v>
      </c>
      <c r="B85" s="12">
        <v>0</v>
      </c>
      <c r="C85" s="2" t="s">
        <v>65</v>
      </c>
      <c r="D85" s="2"/>
    </row>
    <row r="86" spans="1:5" x14ac:dyDescent="0.25">
      <c r="A86" s="5" t="s">
        <v>88</v>
      </c>
      <c r="B86" s="12">
        <v>0</v>
      </c>
      <c r="C86" s="2" t="s">
        <v>65</v>
      </c>
      <c r="D86" s="2"/>
    </row>
    <row r="87" spans="1:5" x14ac:dyDescent="0.25">
      <c r="A87" s="5" t="s">
        <v>46</v>
      </c>
      <c r="B87" s="12">
        <v>0.9</v>
      </c>
      <c r="C87" s="2"/>
      <c r="D87" s="2"/>
    </row>
    <row r="88" spans="1:5" ht="12.95" customHeight="1" x14ac:dyDescent="0.25">
      <c r="A88" s="5" t="s">
        <v>47</v>
      </c>
      <c r="B88" s="12">
        <f>1.01^(1/(24*365.24/12))-1</f>
        <v>1.3621726294266168E-5</v>
      </c>
      <c r="C88" s="2" t="s">
        <v>48</v>
      </c>
      <c r="D88" s="2"/>
      <c r="E88" s="1" t="s">
        <v>105</v>
      </c>
    </row>
    <row r="89" spans="1:5" x14ac:dyDescent="0.25">
      <c r="A89" s="5" t="s">
        <v>49</v>
      </c>
      <c r="B89" s="12">
        <v>6</v>
      </c>
      <c r="C89" s="2" t="s">
        <v>50</v>
      </c>
      <c r="D89" s="2" t="s">
        <v>75</v>
      </c>
    </row>
    <row r="90" spans="1:5" x14ac:dyDescent="0.25">
      <c r="A90" s="5"/>
      <c r="B90" s="12"/>
      <c r="C90" s="2"/>
      <c r="D90" s="2"/>
    </row>
    <row r="91" spans="1:5" x14ac:dyDescent="0.25">
      <c r="A91" s="5" t="s">
        <v>98</v>
      </c>
      <c r="B91" s="12">
        <v>2.7397260273972604E-6</v>
      </c>
      <c r="C91" s="2" t="s">
        <v>73</v>
      </c>
      <c r="D91" s="12">
        <f>0.3*0.08/8760</f>
        <v>2.7397260273972604E-6</v>
      </c>
      <c r="E91" s="2" t="s">
        <v>76</v>
      </c>
    </row>
    <row r="92" spans="1:5" x14ac:dyDescent="0.25">
      <c r="A92" s="5" t="s">
        <v>99</v>
      </c>
      <c r="B92" s="12">
        <f>1100*0.08/8760</f>
        <v>1.0045662100456621E-2</v>
      </c>
      <c r="C92" s="2" t="s">
        <v>65</v>
      </c>
      <c r="D92" s="2" t="s">
        <v>65</v>
      </c>
    </row>
    <row r="93" spans="1:5" x14ac:dyDescent="0.25">
      <c r="A93" s="5" t="s">
        <v>100</v>
      </c>
      <c r="B93" s="12">
        <f>4600*0.08/8760</f>
        <v>4.2009132420091327E-2</v>
      </c>
      <c r="C93" s="2" t="s">
        <v>65</v>
      </c>
      <c r="D93" s="2" t="s">
        <v>77</v>
      </c>
    </row>
    <row r="94" spans="1:5" x14ac:dyDescent="0.25">
      <c r="A94" s="5" t="s">
        <v>89</v>
      </c>
      <c r="B94" s="12">
        <v>0</v>
      </c>
      <c r="C94" s="2" t="s">
        <v>65</v>
      </c>
      <c r="D94" s="2"/>
    </row>
    <row r="95" spans="1:5" x14ac:dyDescent="0.25">
      <c r="A95" s="5" t="s">
        <v>90</v>
      </c>
      <c r="B95" s="12">
        <v>0</v>
      </c>
      <c r="C95" s="2" t="s">
        <v>65</v>
      </c>
      <c r="D95" s="2"/>
    </row>
    <row r="96" spans="1:5" ht="12.95" customHeight="1" x14ac:dyDescent="0.25">
      <c r="A96" s="5" t="s">
        <v>106</v>
      </c>
      <c r="B96" s="12">
        <v>1.1351367708023474E-6</v>
      </c>
      <c r="C96" s="2" t="s">
        <v>48</v>
      </c>
      <c r="D96" s="12">
        <f>1.01^(1/(24*365.24))-1</f>
        <v>1.1351367708023474E-6</v>
      </c>
      <c r="E96" s="1" t="s">
        <v>107</v>
      </c>
    </row>
    <row r="97" spans="1:19" x14ac:dyDescent="0.25">
      <c r="A97" s="5" t="s">
        <v>64</v>
      </c>
      <c r="B97" s="12">
        <v>0.3</v>
      </c>
      <c r="C97" s="2"/>
      <c r="D97" s="2"/>
    </row>
    <row r="98" spans="1:19" x14ac:dyDescent="0.25">
      <c r="A98" s="5"/>
      <c r="B98" s="12"/>
      <c r="C98" s="2"/>
      <c r="D98" s="2"/>
    </row>
    <row r="99" spans="1:19" x14ac:dyDescent="0.25">
      <c r="A99" s="5" t="s">
        <v>91</v>
      </c>
      <c r="B99" s="12">
        <v>10</v>
      </c>
      <c r="C99" s="2" t="s">
        <v>65</v>
      </c>
      <c r="D99" s="2"/>
    </row>
    <row r="100" spans="1:19" x14ac:dyDescent="0.25">
      <c r="C100" s="2" t="s">
        <v>59</v>
      </c>
    </row>
    <row r="101" spans="1:19" s="3" customFormat="1" x14ac:dyDescent="0.25">
      <c r="A101" s="3" t="s">
        <v>51</v>
      </c>
      <c r="B101" s="11" t="s">
        <v>81</v>
      </c>
      <c r="C101" s="4"/>
    </row>
    <row r="102" spans="1:19" s="5" customFormat="1" ht="30" x14ac:dyDescent="0.25">
      <c r="A102" s="5" t="s">
        <v>52</v>
      </c>
      <c r="B102" s="5" t="s">
        <v>93</v>
      </c>
      <c r="C102" s="5" t="s">
        <v>83</v>
      </c>
      <c r="D102" s="5" t="s">
        <v>94</v>
      </c>
      <c r="E102" s="5" t="s">
        <v>84</v>
      </c>
      <c r="F102" s="5" t="s">
        <v>95</v>
      </c>
      <c r="G102" s="5" t="s">
        <v>85</v>
      </c>
      <c r="H102" s="5" t="s">
        <v>96</v>
      </c>
      <c r="I102" s="5" t="s">
        <v>86</v>
      </c>
      <c r="J102" s="5" t="s">
        <v>97</v>
      </c>
      <c r="K102" s="5" t="s">
        <v>87</v>
      </c>
      <c r="L102" s="5" t="s">
        <v>88</v>
      </c>
      <c r="M102" s="5" t="s">
        <v>98</v>
      </c>
      <c r="N102" s="5" t="s">
        <v>99</v>
      </c>
      <c r="O102" s="5" t="s">
        <v>100</v>
      </c>
      <c r="P102" s="5" t="s">
        <v>89</v>
      </c>
      <c r="Q102" s="5" t="s">
        <v>90</v>
      </c>
      <c r="R102" s="5" t="s">
        <v>91</v>
      </c>
      <c r="S102" s="5" t="s">
        <v>106</v>
      </c>
    </row>
    <row r="103" spans="1:19" x14ac:dyDescent="0.25">
      <c r="B103" s="1"/>
    </row>
    <row r="104" spans="1:19" s="15" customFormat="1" x14ac:dyDescent="0.25">
      <c r="A104" s="15" t="s">
        <v>108</v>
      </c>
      <c r="B104" s="15">
        <v>0.6</v>
      </c>
      <c r="C104" s="15">
        <v>0.6</v>
      </c>
      <c r="D104" s="15">
        <v>1</v>
      </c>
      <c r="E104" s="15">
        <v>1</v>
      </c>
      <c r="F104" s="15">
        <v>2.2999999999999998</v>
      </c>
      <c r="G104" s="15">
        <v>2.2999999999999998</v>
      </c>
      <c r="H104" s="15">
        <v>0.86666666666666003</v>
      </c>
      <c r="I104" s="15">
        <v>0.86666666666666003</v>
      </c>
      <c r="J104" s="15">
        <v>0.4</v>
      </c>
      <c r="K104" s="15">
        <v>0.4</v>
      </c>
      <c r="L104" s="15">
        <v>0.4</v>
      </c>
      <c r="M104" s="15">
        <v>0.2</v>
      </c>
      <c r="N104" s="15">
        <v>0.2</v>
      </c>
      <c r="O104" s="15">
        <v>0.2</v>
      </c>
      <c r="P104" s="15">
        <v>0.2</v>
      </c>
      <c r="Q104" s="15">
        <v>0.2</v>
      </c>
      <c r="R104" s="15">
        <v>1</v>
      </c>
      <c r="S104" s="15">
        <f>2^(1/(365.24*24))-1</f>
        <v>7.9077522813664203E-5</v>
      </c>
    </row>
    <row r="105" spans="1:19" s="15" customFormat="1" x14ac:dyDescent="0.25">
      <c r="A105" s="15" t="s">
        <v>109</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5">
        <f>1.1^(1/(365.24*24))-1</f>
        <v>1.0873067248118318E-5</v>
      </c>
    </row>
    <row r="106" spans="1:19" s="15" customFormat="1" x14ac:dyDescent="0.25">
      <c r="A106" s="15" t="s">
        <v>110</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5">
        <f>1.01^(1/(365.24*24))-1</f>
        <v>1.1351367708023474E-6</v>
      </c>
    </row>
    <row r="107" spans="1:19" x14ac:dyDescent="0.25">
      <c r="B107" s="1"/>
    </row>
    <row r="108" spans="1:19" s="3" customFormat="1" x14ac:dyDescent="0.25">
      <c r="A108" s="3" t="s">
        <v>53</v>
      </c>
      <c r="B108" s="11"/>
    </row>
    <row r="110" spans="1:19" s="6" customFormat="1" x14ac:dyDescent="0.25">
      <c r="A110" s="8" t="s">
        <v>103</v>
      </c>
      <c r="B110" s="6">
        <v>1</v>
      </c>
      <c r="C110" s="6">
        <v>1</v>
      </c>
      <c r="D110" s="6">
        <v>1</v>
      </c>
      <c r="E110" s="6">
        <v>1</v>
      </c>
      <c r="F110" s="6">
        <v>1</v>
      </c>
      <c r="G110" s="6">
        <v>1</v>
      </c>
      <c r="H110" s="6">
        <v>1</v>
      </c>
      <c r="I110" s="6">
        <v>1</v>
      </c>
      <c r="J110" s="6">
        <v>1</v>
      </c>
      <c r="K110" s="6">
        <v>1</v>
      </c>
      <c r="L110" s="6">
        <v>1</v>
      </c>
      <c r="M110" s="6">
        <v>1</v>
      </c>
      <c r="N110" s="6">
        <v>1</v>
      </c>
      <c r="O110" s="6">
        <v>1</v>
      </c>
      <c r="P110" s="6">
        <v>1</v>
      </c>
      <c r="Q110" s="6">
        <v>1</v>
      </c>
      <c r="R110" s="6">
        <v>1</v>
      </c>
    </row>
    <row r="112" spans="1:19" x14ac:dyDescent="0.25">
      <c r="A112"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EIAbaseTest</vt:lpstr>
      <vt:lpstr>carbon_cost_test</vt:lpstr>
      <vt:lpstr>EIAbaseTestMonth</vt:lpstr>
      <vt:lpstr>testyears</vt:lpstr>
      <vt:lpstr>test_decay</vt:lpstr>
      <vt:lpstr>testScaling</vt:lpstr>
      <vt:lpstr>baseScaling</vt:lpstr>
      <vt:lpstr>nukeStorScaling</vt:lpstr>
      <vt:lpstr>PGP storage decay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Mengyao Yuan</cp:lastModifiedBy>
  <dcterms:created xsi:type="dcterms:W3CDTF">2018-06-05T21:59:17Z</dcterms:created>
  <dcterms:modified xsi:type="dcterms:W3CDTF">2018-11-08T20:57:10Z</dcterms:modified>
</cp:coreProperties>
</file>