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XPC\Desktop\"/>
    </mc:Choice>
  </mc:AlternateContent>
  <xr:revisionPtr revIDLastSave="0" documentId="13_ncr:1_{21051310-868A-44B4-B55E-55C68DEF5F3A}" xr6:coauthVersionLast="40" xr6:coauthVersionMax="40" xr10:uidLastSave="{00000000-0000-0000-0000-000000000000}"/>
  <bookViews>
    <workbookView xWindow="-110" yWindow="-110" windowWidth="19420" windowHeight="10420" tabRatio="550" activeTab="2" xr2:uid="{00000000-000D-0000-FFFF-FFFF00000000}"/>
  </bookViews>
  <sheets>
    <sheet name="总计" sheetId="2" r:id="rId1"/>
    <sheet name="追加开发人日" sheetId="1" r:id="rId2"/>
    <sheet name="CloudsLab2.0" sheetId="5" r:id="rId3"/>
    <sheet name="上海支撑费用" sheetId="3" r:id="rId4"/>
  </sheets>
  <externalReferences>
    <externalReference r:id="rId5"/>
    <externalReference r:id="rId6"/>
  </externalReferences>
  <definedNames>
    <definedName name="ALMU">[1]配置计算!$C$40</definedName>
    <definedName name="bias">#REF!</definedName>
    <definedName name="HK2RMB">1.07</definedName>
    <definedName name="IMSP">[1]配置计算!$C$51</definedName>
    <definedName name="ISYS">[1]配置计算!$C$48</definedName>
    <definedName name="JIGUI">'[1]CS21-IPS 200 主设备'!$G$7</definedName>
    <definedName name="JISHU1">#REF!</definedName>
    <definedName name="JISHU3">#REF!</definedName>
    <definedName name="LINK_64K">[1]配置计算!$C$11</definedName>
    <definedName name="LINK2M">[1]配置计算!$C$12</definedName>
    <definedName name="MCU">[1]配置计算!$C$49</definedName>
    <definedName name="MPP_16E1">[1]配置计算!$C$52</definedName>
    <definedName name="MPP_1HL">[1]配置计算!$C$54</definedName>
    <definedName name="MPP_4E1">[1]配置计算!$C$53</definedName>
    <definedName name="NSU">[1]配置计算!$C$50</definedName>
    <definedName name="OMS">[1]配置计算!$C$39</definedName>
    <definedName name="plus">#REF!</definedName>
    <definedName name="profit">#REF!</definedName>
    <definedName name="rdbms2">#REF!</definedName>
    <definedName name="Reserve4Warranty">'[2]C&amp;P'!$B$6</definedName>
    <definedName name="unit">#REF!</definedName>
    <definedName name="US2RMB">8.3</definedName>
    <definedName name="Warranty_Period">'[2]C&amp;P'!$C$6</definedName>
    <definedName name="机架">[1]配置计算!$C$44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I7" i="3"/>
  <c r="I8" i="3" s="1"/>
  <c r="I5" i="3"/>
  <c r="D3" i="3"/>
  <c r="I3" i="3" s="1"/>
  <c r="I9" i="3" s="1"/>
  <c r="I11" i="3" s="1"/>
  <c r="C6" i="2" s="1"/>
  <c r="F97" i="1"/>
  <c r="F99" i="1" s="1"/>
  <c r="C3" i="2" s="1"/>
  <c r="F8" i="2"/>
  <c r="E8" i="2"/>
  <c r="C5" i="2" l="1"/>
  <c r="C7" i="2" s="1"/>
  <c r="E7" i="2" l="1"/>
  <c r="F7" i="2" s="1"/>
</calcChain>
</file>

<file path=xl/sharedStrings.xml><?xml version="1.0" encoding="utf-8"?>
<sst xmlns="http://schemas.openxmlformats.org/spreadsheetml/2006/main" count="306" uniqueCount="206">
  <si>
    <t>序号</t>
  </si>
  <si>
    <t>问题内容</t>
  </si>
  <si>
    <t>担当者</t>
  </si>
  <si>
    <t>暂时不对应</t>
  </si>
  <si>
    <t>完成</t>
  </si>
  <si>
    <t>院系，机构等重大配置，在删除时需要有警告提示，提示其重要性。另外，信息并非删除，仅仅是后台数据失效后，不在当前界面显示</t>
  </si>
  <si>
    <t>机构管理删除，只要该机构被使用就提示不能被删除，其他的都是假删除的</t>
  </si>
  <si>
    <t>登录Console做实验和平台实验要分开</t>
  </si>
  <si>
    <t>lijianfeng</t>
  </si>
  <si>
    <t>20180629 前已经修改</t>
  </si>
  <si>
    <t>平台管理员的左侧菜单顺序调整；兰明@AWS给出具体调整的顺序，见附件图片</t>
  </si>
  <si>
    <t>yuzhh</t>
  </si>
  <si>
    <t>对应数据库配置修改</t>
  </si>
  <si>
    <t>策略管理-这个页面上应该能够浏览下载和修改已经上传的策略文件。用户可以查看当前策略的具体信息，无须在线修改，可以通过重新上传的方式更新策略。</t>
  </si>
  <si>
    <t>用户管理员登录后自己属于哪个院系哪个班级要有显示。登录后右上角除了用户信息外，还有其所属组织的信息提示</t>
  </si>
  <si>
    <t xml:space="preserve">机构管理功能，院系管理员只能看到本院系机构信息，只有机构管理没有权限隔离
</t>
  </si>
  <si>
    <t>平台共享的课程，调用AWS资源的时候要在自己的Account里边启用资源。老师或院系管理员都可以发布平台级的公开课程，但课程所使用的实验资源（IAM key）的信息，需要在真正做实验的用户的账号内启动并计费。</t>
  </si>
  <si>
    <t>不适用教师的IAM，使用当前院系的IAM账号，启动资源</t>
  </si>
  <si>
    <t>所有显示界面，当有有效及失效信息同时显示时，如课程，有效的在前，然后再按照时间，名字等信息排列显示。</t>
  </si>
  <si>
    <t>zhenghuangkun</t>
  </si>
  <si>
    <t>用户的Profile信息，包括图片等，请验证是否可以修改。</t>
  </si>
  <si>
    <t>首页大图的定制修改方式，余经理提供简单步骤</t>
  </si>
  <si>
    <t>提供更换图片的方法，不修改代码</t>
  </si>
  <si>
    <t>概览的费用报表显示，至少显示当前账号已发生总费用，及大类汇总。（会后新增）</t>
  </si>
  <si>
    <t>课程列表加上优先以课程状态排序。
修改sql 语句</t>
  </si>
  <si>
    <t>院系管理员权限隔离的问题。院系管理员只能看到自己所属院系的信息及配置，无法看到其他院系的信息和配置。平台管理员可以看到所有的院系及以下的数据。实现方式通过登录用户所属的院系（院系ID及名字）判断</t>
  </si>
  <si>
    <t>wangy,yuzhh</t>
  </si>
  <si>
    <t>暂未对应</t>
  </si>
  <si>
    <t>创建新的平台管理员账号后，用新的管理员账号和错误的密码，提示： 凭据认证失败,未找到对应的账号，改成“用户名或密码错误”</t>
  </si>
  <si>
    <t>【新建AWS IAM信息】默认密码是对应的IAM的密码吗？需要添加说明。</t>
  </si>
  <si>
    <t>平台、院系、教师/学生的IAM User权限是什么？</t>
  </si>
  <si>
    <t xml:space="preserve"> 默认模板需要简化，去掉不需要的信息</t>
  </si>
  <si>
    <t>***. 个人发布的平台共享模板，其他老师看不到</t>
  </si>
  <si>
    <t>***. 院系管理员不能管理机构</t>
  </si>
  <si>
    <t>页面布局，伸缩。已修改，待测试。</t>
  </si>
  <si>
    <t>课程在设计模板和策略时，全部为可选内容，不用必选控制，操作人员需有相关知识设计模板。</t>
  </si>
  <si>
    <t>数据库的初始化脚本（不急）</t>
  </si>
  <si>
    <t>.操作手册后期的完善，按照业务流程组织内容，加入页面导航信息（主页-&gt;平台管理员-&gt;模板设计）</t>
  </si>
  <si>
    <t>图片更新</t>
  </si>
  <si>
    <t>网页小图标</t>
  </si>
  <si>
    <t>yuzhh</t>
  </si>
  <si>
    <t>lijianfeng，yuzhh</t>
  </si>
  <si>
    <t>[AWS Account]管理，
1) [主账号（是/否）]有什么区别？要添加说明。“主账户“  =&gt;”付款账户“</t>
  </si>
  <si>
    <t>[关联邮箱]是指哪个邮箱？做什么用途？要添加说明。邮箱隐藏</t>
  </si>
  <si>
    <t>***. 新增院系管理员用户的IAM User这个地方逻辑有错误
aws 申请完成account 账户之后是否会有一个默认的IAM账户，这个IAM账户先填写到系统中。
平台管理员直接创建院系管理的员的IAM用户</t>
  </si>
  <si>
    <t>平台管理员，可以删除或停用所有课程，而不用一个一个老师去删除修改。
平台管理员权限加上，支持课程下架。管理员可以删除</t>
  </si>
  <si>
    <t>进度</t>
  </si>
  <si>
    <t>复杂实验类型，学生可以受限访问console.</t>
  </si>
  <si>
    <t>学生端显示，连接windows实例</t>
  </si>
  <si>
    <t>平台管理员权限没看到“机构管理”、“课程审核”、“模板审核”的功能。</t>
  </si>
  <si>
    <t>课程发布设定成到时间自动发布。</t>
  </si>
  <si>
    <t>[我的模板]页面的三个标签页下都看不到教师自己创建的模板。</t>
  </si>
  <si>
    <t>[镜像管理]里没看见新增镜像的功能。</t>
  </si>
  <si>
    <t xml:space="preserve">创建IAM用户，现实的用户名、起的实例等的tag要有用户对应标识，比如邮箱，username.
</t>
  </si>
  <si>
    <t>系统用户操作手册</t>
  </si>
  <si>
    <t>创建平台用户时（院系管理员、教师、学生）需要自动调用AWS API去创建对应的IAM user.</t>
  </si>
  <si>
    <t>网页页脚加上页脚页面，页脚页面通过网址合并。</t>
  </si>
  <si>
    <t>上传的课程图标以及其他的图建议能自动转尺寸比例和分辨率。</t>
  </si>
  <si>
    <t>是否将AWS控制台的输入提前（每次你都是先输入控制台，然后才是用户信息）</t>
  </si>
  <si>
    <t>iam用户权限太大，需要定制，并形成可以导入的json，便于其他用户部署使用。</t>
  </si>
  <si>
    <t>通过API创建教师用户（建议）</t>
  </si>
  <si>
    <t>教师端建议增加直接关闭学生资源的权限。</t>
  </si>
  <si>
    <t>帮助系统不完善，每个功能挂件点要有[?]弹出提示框。</t>
  </si>
  <si>
    <t xml:space="preserve">需要支持AWS global账号。链接到AWS Global Acct:院系管理员添加账号时应可选“Global区域”或“中国区域”。
</t>
  </si>
  <si>
    <t>支持spot instance.</t>
  </si>
  <si>
    <t>模板发布审核的流程中，审核的人要能够试用这个模板。</t>
  </si>
  <si>
    <t>增加学习AWS的可能，需要登录AWS Console</t>
  </si>
  <si>
    <t>创建失败</t>
  </si>
  <si>
    <t>通过平台管理员权限增加院系管理员不成功，因此没办法测试院系管理员的功能。</t>
  </si>
  <si>
    <t>登录后点击左上角平台名称，页面显示404.</t>
  </si>
  <si>
    <t>[新建AWS IAM信息]，点击[提交]按钮，页面没变化，也没有进一步提示。院系管理员功能无法继续测试。</t>
  </si>
  <si>
    <t>平台管理员可否修改其他用户密码？在[编辑用户信息]只提示默认密码，建议增加“重置密码”功能。</t>
  </si>
  <si>
    <t>建议给平台管理员增加[禁用]和[激活]其他用户的功能。同理，院系管理员可以对院系下用户具备此功能。</t>
  </si>
  <si>
    <t>密码的后六位,是否安全，是否可以发到邮箱中？</t>
  </si>
  <si>
    <t>目前没有让学生“注册”的功能，只能由教师添加学生信息后，才能登录平台。</t>
  </si>
  <si>
    <t>在未登录时，点击【热门课程】-【开始实验】，提示登录，登录后页面跳转至 首页。修改建议：登录后直接进入之前点击的【开始实验】所对应的实验课程。</t>
  </si>
  <si>
    <t>密钥下载和链接向导：能否再简洁一些，建议直接给出putty/putty gen下载链接，如果用putty登录EC2,pem文件需要改为ppk格式，建议链接向导直接明确链接实例的几种方式(ssh/putty/mindterm...)。</t>
  </si>
  <si>
    <t>点击【开始实验】进入实验页面，未点击【启动资源】时，上面应该显示该实验的总时长，而不是0时0分0秒。</t>
  </si>
  <si>
    <t>资源启动完成后，进度条滚动应该停止，防止用户误解资源启动尚未成功。</t>
  </si>
  <si>
    <t>既然给出了公有DNS地址，在【连接向导】弹出的页面中，建议给出DNS地址，代替公有IP地址。</t>
  </si>
  <si>
    <t>实验过程当中，点击右上角的用户图标跳转到别的页面去后， 不知道自己正在进行的实验是哪个。修改建议：如果有正在进行的实验， 在页面顶端用户图标左侧滚动显示“您有正在运行的实验- xxxx,点击此处可返回实验页面”。并且建议提示“学生不操作多长时间后系统自动退出”，再次登录后是否可以回到退出时的状态？</t>
  </si>
  <si>
    <t>点击【安全退出】时，如有正在运行的实验,要有提示“您有正在运行的实验- xxxx, 是否结束实验并释放资源？”。释放资源后提示学生“已使用的时间”。</t>
  </si>
  <si>
    <t>课程属性（学生，院系，平台）提前，根据输入屏蔽后续按钮</t>
  </si>
  <si>
    <t>实验组输入失败。配置实验组，建议提供excel模板给老师，支持excel表格</t>
  </si>
  <si>
    <t>实验时间生效，显示默认时间日期（如果精细管理需要时间）。</t>
  </si>
  <si>
    <t>上传文件类型目前设定只支持pdf,原本可以上传word,jpg等其他类型。</t>
  </si>
  <si>
    <t>课程设计-基本信息-上传图片，需要标明图片格式:jpg/bmp等，图片大小建议扩至5M内（目前只有1M）。</t>
  </si>
  <si>
    <t>学生的基本信息，必填项打上“*”号。</t>
  </si>
  <si>
    <t>登录时，如果用户名密码输错，重新输入时，验证码在1分钟内是否仍然有效？</t>
  </si>
  <si>
    <t xml:space="preserve">教师登录成功的首页中，概览的内容建议修改为：该教师所属班级的学生实验完成情况
</t>
  </si>
  <si>
    <t xml:space="preserve">[新增课程]页面，[添加课程]类型，上传图片的过程中：
   1）没有提示图片正在上传，等待后提示“图片上传完成”；
   2）自动返回新增课程页面后，提示“添加课程类型失败”，但是在[课程类型
      选择]下拉列表中，可以看到刚才新增的“人工智能”课程类型。
</t>
  </si>
  <si>
    <t xml:space="preserve">[新增课程]页面，点击[添加实验]，输入完各项信息后，点击[添加]按钮，所添加内容被清空，没有信息提示；单击[取消]按钮，回到[新增课程]页面，没看到刚才添加的实验，刷新页面后，提示“请求上传接口出现异常”。
</t>
  </si>
  <si>
    <t>在[新增课程]页面，单击[专业]下拉列表框中只有一个选项“no result found”
上述11-14为连续操作。</t>
  </si>
  <si>
    <t xml:space="preserve">重新单击左侧[课程设计]菜单项，在[新增课程]页面，输入各项信息，添加实验，返回[新增课程]页面后，看不到新添加的实验，点击[提交]按钮后，提示未上传图片，上传图片后，这时在当前页面的[课程实验]下方显示出来刚才添加的实验了。
</t>
  </si>
  <si>
    <t>单击左侧[实验组]菜单，[新增实验组]页面:
  1）应该显示学生所在的班级和邮箱，这样可以根据班级和邮箱检索和选择学生；2）输入“2016级"和手机号搜索不到学生，实际上是有的；
  3）建议增加一个分级树形选择，这样学生多了后容易按”学校-学院-班级“定位，增加复选列表框，搜索选择的学生添加进这个列表后可以进行增删维护，否则学生多了后不容易维护。
  4）单击[确定]按钮后，组名对话框不能输入。</t>
  </si>
  <si>
    <t>[模板管理]-[添加一个新的模板]-[添加资源脚本]，选择一个从现有模板的[预览完整版模板资源脚本]时下载不改名保存的的模板文件，提示“选择的文件中包含不支持的格式”，把下载的文件改成"abc.template"再次选择，没有错误提示；添加资源脚本可以多次添加相同的文件，但是点击[开始上传]按钮后提示“同时最多只能上传的数量为1”。</t>
  </si>
  <si>
    <t>教师添加了自己的模板后，在[课程管理]-[新增课程]-[添加实验]的[实验模板]下拉列表中看不到自己新建的模板，只能看到平台的模板。</t>
  </si>
  <si>
    <t>学生的实验组，可以显示哪些学生实验</t>
  </si>
  <si>
    <t>实验课程失效，不是删除，</t>
  </si>
  <si>
    <t>实验开始后，按钮变成“继续实验”</t>
  </si>
  <si>
    <t>增加课程路径的定义</t>
  </si>
  <si>
    <t xml:space="preserve">课程状态 加入实验课程状态，有效，失效，发布等等，“已过期”或“或已失效”的课程变为灰色，不再能够查看。
</t>
  </si>
  <si>
    <t xml:space="preserve">学生的状态不要用“删除”，改为“失效”，然后让“失效”的账号排到页尾，
并且让“失效”的学生以后可以被“激活”。
</t>
  </si>
  <si>
    <t xml:space="preserve">“模板管理”的“学生信息”：只显示已通过的学生人数，看不到学生姓名，评分等具体信息 </t>
  </si>
  <si>
    <t xml:space="preserve">显示为“AWS教学实验平台”或“AWS教学实验服务平台”的界面，先改成“云普乐斯教学实验平台”
</t>
  </si>
  <si>
    <t xml:space="preserve">[注册账号]的功能如果暂时不提供，建议隐藏链接，或给出暂时不支持开放注册的提示。
</t>
  </si>
  <si>
    <t>首页的“概览”里需要添加该平台的概括介绍。</t>
  </si>
  <si>
    <t>院系账单管理，实例类型余额提醒。</t>
  </si>
  <si>
    <t>修改可用额度，已开发票金额时出现无法修改</t>
  </si>
  <si>
    <t>院系管理员登录的概览中已审核课程/未审核课程的数据与审核课程页面数据不一致</t>
  </si>
  <si>
    <t>页面的已使用金额显示出错</t>
  </si>
  <si>
    <t>教师建的模板应该也是能发布的。</t>
  </si>
  <si>
    <t>对应情况</t>
  </si>
  <si>
    <t>教师创建模板的显示在模板制作菜单中模板制作标签页中</t>
  </si>
  <si>
    <t>镜像只能通过运行中的实例创建</t>
  </si>
  <si>
    <t>启动实例时已经有添加院系、年级、班级、姓名等tag</t>
  </si>
  <si>
    <t>1.教师端 - 已完成
2.学生端 - 已完成</t>
  </si>
  <si>
    <t>页脚已经预留，页脚页面已经有，具体需要内容请提供具体需求</t>
  </si>
  <si>
    <t>优先度较低</t>
  </si>
  <si>
    <t>动态创建IAM</t>
  </si>
  <si>
    <t>一期基本功能已完善，其它二期继续</t>
  </si>
  <si>
    <t>功能已修复</t>
  </si>
  <si>
    <t>每个用户可以自行修改自己的密码
用户有找回密码的功能，不需要管理员重置，密码属于个人隐私</t>
  </si>
  <si>
    <t>已完善</t>
  </si>
  <si>
    <t>学号后6位是为方便学生考虑，学生可自行修改密码
密码通过邮件发送属于不安全操作，不建议</t>
  </si>
  <si>
    <t>学校使用，若是让学生自行注册，院系信息会出现乱填现象，所以注册功能建立不需要放开。
学校的管理系统没有见过有自行注册的
打算将其隐藏</t>
  </si>
  <si>
    <t>需要记录之前的URL，重定向到之前的URL</t>
  </si>
  <si>
    <t>启动完成后，隐藏或者显示100%</t>
  </si>
  <si>
    <t>(学生启动实验后，在实验页面外的其他页面右上角者会有提示正在进行的实验，点击其中【继续实验】按钮可以回到该实验)</t>
  </si>
  <si>
    <t>如果没有确定统一格式，显示将会出错。为方便在页面显示和教师配置考虑才决定用pdf。
Word 在线预览实现起来比较麻烦，统一使用PDF，老师可以使用word 编辑，或者PPT又或者其他的都可以使用office 工具转成PDF再上传</t>
  </si>
  <si>
    <t>1分钟内仍然有效，设定倒计目的是不让用户一直按。
如果想设定一分钟时间，可以修改。可是一分钟失效太短了，考虑网络问题</t>
  </si>
  <si>
    <t>（教师可以看到已发布/未发布课程，正在进行实验的学生）</t>
  </si>
  <si>
    <t>该现象我们调查是否会再现，如果再现属于BUG，我们尽快修复
-&gt;
已完善</t>
  </si>
  <si>
    <t>因为没有选择所属院系，先单击所属院系就有了</t>
  </si>
  <si>
    <t>可能是该操作输完信息后未点【保存】或【提交】
我们试试是否会再现
-&gt;
已完善</t>
  </si>
  <si>
    <t>完善</t>
  </si>
  <si>
    <t>对应中</t>
  </si>
  <si>
    <t>对应需要</t>
  </si>
  <si>
    <t>完上</t>
  </si>
  <si>
    <t>打算将其隐藏，若需要，二期完善该功能</t>
  </si>
  <si>
    <t>BUG优先解决，时间允许，加上账单功能</t>
  </si>
  <si>
    <t>BUG</t>
  </si>
  <si>
    <t>右上角除了显示姓名还要显示机构，例如
"计算机学院 张三"</t>
  </si>
  <si>
    <t>这个需求在需求式样书里面没有明确记载，测试阶段客户提出修改要求，但是该需求会影响到其他与模板相关的功能，涉及原有表结构的更改和新表增加等。</t>
  </si>
  <si>
    <t>这个功能一期需求书里未包含，但是客户要求一期提供，改动量较大，一期追加工数对应。</t>
  </si>
  <si>
    <t>原本设计课程审核、模板审核属于院系管理员工作，平台管理员不需要关心。
如果解决必须要显示，我们可以后台权限配置加上。</t>
  </si>
  <si>
    <t>若是设定自动发布时间，该课程需要审核，审核时间是院系管理员把控，教师没法控制管理，所以课程需要审核后才能发布，改成定时自动发布后流程有影响。</t>
  </si>
  <si>
    <t>追加对应工作量（人/日）</t>
  </si>
  <si>
    <t>二期规划，教师可以在AWS控制台上浏览到所属学生所有的资源，可以对学生资源进行关闭操作</t>
  </si>
  <si>
    <t>二期规划</t>
  </si>
  <si>
    <t>二期规划，调用API创建iam，用户体验将会进一步提高。</t>
  </si>
  <si>
    <t>二期规划，动态创建IAM 估计需要2~3个人月的开发量，一期调整困难</t>
  </si>
  <si>
    <t>完成</t>
  </si>
  <si>
    <t>学生端基本信息 修改出生年月 和住址 不生效</t>
  </si>
  <si>
    <t>管理端账单数值精确到小数点后两位,
账单数值与文件中内容有出入。</t>
  </si>
  <si>
    <t>学生端课程详情页面，授课教师模块没有固定，会出现换行现象</t>
  </si>
  <si>
    <t>hongqinmin</t>
  </si>
  <si>
    <t>hongqinmin</t>
  </si>
  <si>
    <t>lijianfeng</t>
  </si>
  <si>
    <t>问题，当天对应</t>
  </si>
  <si>
    <t>测试验证</t>
  </si>
  <si>
    <t>同意结算</t>
  </si>
  <si>
    <t>智岛意见</t>
  </si>
  <si>
    <t>不同意</t>
  </si>
  <si>
    <t>名称</t>
  </si>
  <si>
    <t>价格</t>
  </si>
  <si>
    <t>税点</t>
  </si>
  <si>
    <t>价款</t>
  </si>
  <si>
    <t>增值税款</t>
  </si>
  <si>
    <t>费用总计（含税）</t>
  </si>
  <si>
    <t>人日单价</t>
  </si>
  <si>
    <t>金额</t>
  </si>
  <si>
    <t>总计(人日)</t>
  </si>
  <si>
    <t>■费用概算</t>
  </si>
  <si>
    <t>作业内容</t>
  </si>
  <si>
    <t>費用項目</t>
  </si>
  <si>
    <t>单价（人民币）</t>
  </si>
  <si>
    <t>期間</t>
  </si>
  <si>
    <t>人数</t>
  </si>
  <si>
    <t>費用（人民币，元）</t>
  </si>
  <si>
    <t>人件費小計①：</t>
  </si>
  <si>
    <t>差旅費-交通費(市内)</t>
  </si>
  <si>
    <t>差旅費-住宿費</t>
  </si>
  <si>
    <t>差旅費-伙食补贴</t>
  </si>
  <si>
    <t>差旅费小計②：</t>
  </si>
  <si>
    <t>小计（①+②）</t>
  </si>
  <si>
    <t>合计</t>
  </si>
  <si>
    <t>差旅費-交通費(航空/动车)</t>
  </si>
  <si>
    <t>上海往返，动车，实报实销，</t>
  </si>
  <si>
    <t>实报实销，标准360/天</t>
  </si>
  <si>
    <t>一、一期追加开发内容</t>
  </si>
  <si>
    <t>最终价</t>
  </si>
  <si>
    <t>四、上海支撑费用（6/28~6/29）</t>
  </si>
  <si>
    <t>CloudLabs2.0开发估算</t>
  </si>
  <si>
    <t>AWS 账户“池”</t>
  </si>
  <si>
    <t>账户</t>
  </si>
  <si>
    <t>基于亚马逊云教育管理平台
二期费用（含一期追加）</t>
  </si>
  <si>
    <t>二、二期费用</t>
  </si>
  <si>
    <t>三、软件开发管理费用(5%)</t>
  </si>
  <si>
    <t>需求方向</t>
  </si>
  <si>
    <t>需求概述</t>
  </si>
  <si>
    <t>具体需求</t>
  </si>
  <si>
    <t>所创建资源的清理</t>
  </si>
  <si>
    <t xml:space="preserve">AWS账户Account“池”的创建与分配：
1. 系统外申请一定数量的AWS accounts账号
2. 数据表存放该AWS accounts账号，如accounts_pool_tbl
3.建立逻辑上的对应，如：
 AWSAccountsPool-1 , AWS账户1
 AWSAccountsPool-1 , AWS账户2
 AWSAccountsPool-1 , AWS账户N
4. 学生做普通上机实验时（不登录Console控制台），使用指定的AWS Account 或者 “池中”指定的AWSAccount，如账户1；如果是AWS相关实验（登录Console），从“池”中取得一个未被使用的AWS Account，并与学生账号临时绑定，登录AWS完成实验。
5. 实验完成后，解除与“池中”中账号的绑定。
 </t>
  </si>
  <si>
    <t>登录控制台后，实验的学生根据自己的权限可能会创建资源，这些资源并没有在实验完成后，由学生主动的删除。
如EC2的实验，学生可能在实验的过程中，创建安全组，EBS，秘钥对等，在实验结束后学生可能仅仅删除了EC2，甚至EC2都没有删除，这时需要有清理资源的程序，完成所有非默认资源的清理。
#1 记录所有学生创建的资源
#2 实验完成后，安装顺序删除所创建资源</t>
  </si>
  <si>
    <t>实验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</si>
</sst>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176" formatCode="&quot;1日本円=&quot;0#.###&quot;人民元&quot;"/>
    <numFmt numFmtId="177" formatCode="&quot;total &quot;0.#&quot;人月&quot;"/>
    <numFmt numFmtId="178" formatCode="&quot;単金：￥&quot;0,000"/>
    <numFmt numFmtId="179" formatCode="0,000&quot;元/人日&quot;"/>
    <numFmt numFmtId="180" formatCode="#&quot;日&quot;"/>
    <numFmt numFmtId="181" formatCode="###&quot;元/日&quot;"/>
    <numFmt numFmtId="182" formatCode="000&quot;元/日&quot;"/>
    <numFmt numFmtId="183" formatCode="&quot;残業手当：￥&quot;0,000"/>
    <numFmt numFmtId="184" formatCode="0,000&quot;円/往復&quot;"/>
    <numFmt numFmtId="185" formatCode="0,000&quot;人民元&quot;"/>
    <numFmt numFmtId="186" formatCode="&quot;¥&quot;* #,##0"/>
    <numFmt numFmtId="187" formatCode="#,000&quot;元/往返&quot;"/>
  </numFmts>
  <fonts count="15" x14ac:knownFonts="1">
    <font>
      <sz val="11"/>
      <color theme="1"/>
      <name val="等线"/>
      <scheme val="minor"/>
    </font>
    <font>
      <sz val="9"/>
      <color rgb="FF000000"/>
      <name val="等线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宋体"/>
      <charset val="134"/>
    </font>
    <font>
      <b/>
      <sz val="22"/>
      <color rgb="FF000000"/>
      <name val="宋体"/>
      <charset val="134"/>
    </font>
    <font>
      <b/>
      <sz val="10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u/>
      <sz val="11"/>
      <color theme="11"/>
      <name val="等线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79992065187536243"/>
        <bgColor rgb="FFFFFFFF"/>
      </patternFill>
    </fill>
    <fill>
      <patternFill patternType="solid">
        <fgColor theme="5" tint="0.7999206518753624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FFFFFF"/>
      </patternFill>
    </fill>
    <fill>
      <patternFill patternType="solid">
        <fgColor theme="6" tint="0.59993285927915285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9"/>
        <bgColor rgb="FFFFFFFF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7">
    <xf numFmtId="0" fontId="0" fillId="0" borderId="0" xfId="0"/>
    <xf numFmtId="0" fontId="0" fillId="4" borderId="0" xfId="0" applyFill="1"/>
    <xf numFmtId="0" fontId="0" fillId="3" borderId="0" xfId="0" applyFill="1"/>
    <xf numFmtId="0" fontId="0" fillId="4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0" fillId="5" borderId="0" xfId="0" applyFill="1"/>
    <xf numFmtId="0" fontId="0" fillId="6" borderId="0" xfId="0" applyFill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/>
    <xf numFmtId="0" fontId="5" fillId="8" borderId="5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5" fontId="5" fillId="9" borderId="1" xfId="1" applyNumberFormat="1" applyFont="1" applyFill="1" applyBorder="1" applyAlignment="1">
      <alignment horizontal="right" vertical="center"/>
    </xf>
    <xf numFmtId="0" fontId="3" fillId="0" borderId="1" xfId="1" applyBorder="1"/>
    <xf numFmtId="0" fontId="3" fillId="0" borderId="9" xfId="1" applyBorder="1"/>
    <xf numFmtId="0" fontId="3" fillId="9" borderId="0" xfId="1" applyFill="1" applyAlignment="1">
      <alignment vertical="center"/>
    </xf>
    <xf numFmtId="0" fontId="6" fillId="9" borderId="10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/>
    </xf>
    <xf numFmtId="5" fontId="5" fillId="10" borderId="1" xfId="1" applyNumberFormat="1" applyFont="1" applyFill="1" applyBorder="1" applyAlignment="1">
      <alignment horizontal="right" vertical="center"/>
    </xf>
    <xf numFmtId="9" fontId="5" fillId="10" borderId="1" xfId="1" applyNumberFormat="1" applyFont="1" applyFill="1" applyBorder="1" applyAlignment="1">
      <alignment horizontal="right" vertical="center"/>
    </xf>
    <xf numFmtId="5" fontId="5" fillId="10" borderId="9" xfId="1" applyNumberFormat="1" applyFont="1" applyFill="1" applyBorder="1" applyAlignment="1">
      <alignment horizontal="right" vertical="center"/>
    </xf>
    <xf numFmtId="0" fontId="3" fillId="0" borderId="0" xfId="1" applyAlignment="1">
      <alignment vertical="center"/>
    </xf>
    <xf numFmtId="5" fontId="5" fillId="7" borderId="11" xfId="1" applyNumberFormat="1" applyFont="1" applyFill="1" applyBorder="1" applyAlignment="1">
      <alignment horizontal="right" vertical="center"/>
    </xf>
    <xf numFmtId="9" fontId="5" fillId="7" borderId="11" xfId="1" applyNumberFormat="1" applyFont="1" applyFill="1" applyBorder="1" applyAlignment="1">
      <alignment horizontal="right" vertical="center"/>
    </xf>
    <xf numFmtId="5" fontId="5" fillId="7" borderId="12" xfId="1" applyNumberFormat="1" applyFont="1" applyFill="1" applyBorder="1" applyAlignment="1">
      <alignment horizontal="right" vertical="center"/>
    </xf>
    <xf numFmtId="0" fontId="3" fillId="0" borderId="0" xfId="1" applyAlignment="1">
      <alignment vertical="top" wrapText="1"/>
    </xf>
    <xf numFmtId="0" fontId="7" fillId="7" borderId="1" xfId="0" applyFont="1" applyFill="1" applyBorder="1"/>
    <xf numFmtId="0" fontId="8" fillId="9" borderId="0" xfId="3" applyFont="1" applyFill="1" applyAlignment="1">
      <alignment horizontal="left" vertical="center"/>
    </xf>
    <xf numFmtId="0" fontId="9" fillId="9" borderId="0" xfId="3" applyFont="1" applyFill="1" applyAlignment="1">
      <alignment horizontal="right" vertical="center"/>
    </xf>
    <xf numFmtId="176" fontId="9" fillId="0" borderId="0" xfId="3" applyNumberFormat="1" applyFont="1" applyAlignment="1">
      <alignment horizontal="right" vertical="center"/>
    </xf>
    <xf numFmtId="0" fontId="9" fillId="0" borderId="0" xfId="3" applyFont="1">
      <alignment vertical="center"/>
    </xf>
    <xf numFmtId="0" fontId="9" fillId="8" borderId="4" xfId="3" applyFont="1" applyFill="1" applyBorder="1" applyAlignment="1">
      <alignment horizontal="center" vertical="center"/>
    </xf>
    <xf numFmtId="0" fontId="9" fillId="8" borderId="13" xfId="3" applyFont="1" applyFill="1" applyBorder="1" applyAlignment="1">
      <alignment horizontal="center" vertical="center"/>
    </xf>
    <xf numFmtId="0" fontId="9" fillId="8" borderId="5" xfId="3" applyFont="1" applyFill="1" applyBorder="1" applyAlignment="1">
      <alignment horizontal="center" vertical="center"/>
    </xf>
    <xf numFmtId="177" fontId="9" fillId="8" borderId="14" xfId="3" applyNumberFormat="1" applyFont="1" applyFill="1" applyBorder="1" applyAlignment="1">
      <alignment horizontal="center" vertical="center"/>
    </xf>
    <xf numFmtId="0" fontId="9" fillId="0" borderId="6" xfId="3" applyFont="1" applyBorder="1">
      <alignment vertical="center"/>
    </xf>
    <xf numFmtId="3" fontId="9" fillId="0" borderId="0" xfId="3" applyNumberFormat="1" applyFont="1">
      <alignment vertical="center"/>
    </xf>
    <xf numFmtId="178" fontId="9" fillId="12" borderId="17" xfId="3" applyNumberFormat="1" applyFont="1" applyFill="1" applyBorder="1" applyAlignment="1">
      <alignment horizontal="left" vertical="center"/>
    </xf>
    <xf numFmtId="179" fontId="9" fillId="12" borderId="18" xfId="3" applyNumberFormat="1" applyFont="1" applyFill="1" applyBorder="1" applyAlignment="1">
      <alignment horizontal="right" vertical="center"/>
    </xf>
    <xf numFmtId="3" fontId="10" fillId="12" borderId="17" xfId="3" applyNumberFormat="1" applyFont="1" applyFill="1" applyBorder="1">
      <alignment vertical="center"/>
    </xf>
    <xf numFmtId="0" fontId="9" fillId="0" borderId="9" xfId="3" applyFont="1" applyBorder="1">
      <alignment vertical="center"/>
    </xf>
    <xf numFmtId="0" fontId="9" fillId="9" borderId="0" xfId="3" applyFont="1" applyFill="1">
      <alignment vertical="center"/>
    </xf>
    <xf numFmtId="3" fontId="9" fillId="9" borderId="1" xfId="3" applyNumberFormat="1" applyFont="1" applyFill="1" applyBorder="1">
      <alignment vertical="center"/>
    </xf>
    <xf numFmtId="181" fontId="9" fillId="9" borderId="20" xfId="3" applyNumberFormat="1" applyFont="1" applyFill="1" applyBorder="1">
      <alignment vertical="center"/>
    </xf>
    <xf numFmtId="182" fontId="9" fillId="9" borderId="20" xfId="3" applyNumberFormat="1" applyFont="1" applyFill="1" applyBorder="1">
      <alignment vertical="center"/>
    </xf>
    <xf numFmtId="183" fontId="9" fillId="12" borderId="21" xfId="3" applyNumberFormat="1" applyFont="1" applyFill="1" applyBorder="1" applyAlignment="1">
      <alignment horizontal="left" vertical="center"/>
    </xf>
    <xf numFmtId="184" fontId="9" fillId="12" borderId="18" xfId="3" applyNumberFormat="1" applyFont="1" applyFill="1" applyBorder="1">
      <alignment vertical="center"/>
    </xf>
    <xf numFmtId="3" fontId="10" fillId="12" borderId="23" xfId="3" applyNumberFormat="1" applyFont="1" applyFill="1" applyBorder="1">
      <alignment vertical="center"/>
    </xf>
    <xf numFmtId="183" fontId="8" fillId="0" borderId="25" xfId="3" applyNumberFormat="1" applyFont="1" applyBorder="1" applyAlignment="1">
      <alignment horizontal="left" vertical="center"/>
    </xf>
    <xf numFmtId="183" fontId="8" fillId="0" borderId="11" xfId="3" applyNumberFormat="1" applyFont="1" applyBorder="1" applyAlignment="1">
      <alignment horizontal="left" vertical="center"/>
    </xf>
    <xf numFmtId="3" fontId="10" fillId="13" borderId="11" xfId="3" applyNumberFormat="1" applyFont="1" applyFill="1" applyBorder="1">
      <alignment vertical="center"/>
    </xf>
    <xf numFmtId="0" fontId="9" fillId="0" borderId="12" xfId="3" applyFont="1" applyBorder="1">
      <alignment vertical="center"/>
    </xf>
    <xf numFmtId="0" fontId="9" fillId="0" borderId="0" xfId="3" applyFont="1" applyAlignment="1">
      <alignment horizontal="center" vertical="center"/>
    </xf>
    <xf numFmtId="186" fontId="9" fillId="0" borderId="0" xfId="3" applyNumberFormat="1" applyFont="1" applyAlignment="1">
      <alignment horizontal="right" vertical="center"/>
    </xf>
    <xf numFmtId="0" fontId="8" fillId="7" borderId="0" xfId="3" applyFont="1" applyFill="1">
      <alignment vertical="center"/>
    </xf>
    <xf numFmtId="0" fontId="9" fillId="7" borderId="0" xfId="3" applyFont="1" applyFill="1">
      <alignment vertical="center"/>
    </xf>
    <xf numFmtId="3" fontId="8" fillId="7" borderId="0" xfId="3" applyNumberFormat="1" applyFont="1" applyFill="1">
      <alignment vertical="center"/>
    </xf>
    <xf numFmtId="0" fontId="9" fillId="9" borderId="0" xfId="3" applyFont="1" applyFill="1" applyAlignment="1">
      <alignment horizontal="left" vertical="center"/>
    </xf>
    <xf numFmtId="187" fontId="9" fillId="9" borderId="20" xfId="3" applyNumberFormat="1" applyFont="1" applyFill="1" applyBorder="1">
      <alignment vertical="center"/>
    </xf>
    <xf numFmtId="0" fontId="2" fillId="0" borderId="0" xfId="5" applyFont="1" applyAlignment="1">
      <alignment vertical="center" wrapText="1"/>
    </xf>
    <xf numFmtId="5" fontId="5" fillId="7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14" borderId="29" xfId="0" applyFont="1" applyFill="1" applyBorder="1" applyAlignment="1">
      <alignment horizontal="center" vertical="top" wrapText="1"/>
    </xf>
    <xf numFmtId="0" fontId="2" fillId="0" borderId="29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4" fillId="0" borderId="3" xfId="1" applyFont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/>
    </xf>
    <xf numFmtId="0" fontId="5" fillId="8" borderId="5" xfId="1" applyFont="1" applyFill="1" applyBorder="1" applyAlignment="1">
      <alignment horizontal="center" vertical="center"/>
    </xf>
    <xf numFmtId="0" fontId="6" fillId="9" borderId="7" xfId="1" applyFont="1" applyFill="1" applyBorder="1" applyAlignment="1">
      <alignment horizontal="left" vertical="center"/>
    </xf>
    <xf numFmtId="0" fontId="3" fillId="0" borderId="8" xfId="2" applyBorder="1" applyAlignment="1">
      <alignment vertical="center"/>
    </xf>
    <xf numFmtId="0" fontId="0" fillId="0" borderId="8" xfId="0" applyBorder="1" applyAlignment="1">
      <alignment vertical="center"/>
    </xf>
    <xf numFmtId="0" fontId="6" fillId="10" borderId="10" xfId="1" applyFont="1" applyFill="1" applyBorder="1" applyAlignment="1">
      <alignment horizontal="left" vertical="center"/>
    </xf>
    <xf numFmtId="0" fontId="6" fillId="10" borderId="1" xfId="1" applyFont="1" applyFill="1" applyBorder="1" applyAlignment="1">
      <alignment horizontal="left" vertical="center"/>
    </xf>
    <xf numFmtId="0" fontId="6" fillId="7" borderId="28" xfId="1" applyFont="1" applyFill="1" applyBorder="1" applyAlignment="1">
      <alignment horizontal="left" vertical="center"/>
    </xf>
    <xf numFmtId="0" fontId="6" fillId="7" borderId="27" xfId="1" applyFont="1" applyFill="1" applyBorder="1" applyAlignment="1">
      <alignment horizontal="left" vertical="center"/>
    </xf>
    <xf numFmtId="0" fontId="9" fillId="8" borderId="14" xfId="3" applyFont="1" applyFill="1" applyBorder="1" applyAlignment="1">
      <alignment horizontal="center" vertical="center"/>
    </xf>
    <xf numFmtId="0" fontId="9" fillId="8" borderId="15" xfId="3" applyFont="1" applyFill="1" applyBorder="1" applyAlignment="1">
      <alignment horizontal="center" vertical="center"/>
    </xf>
    <xf numFmtId="178" fontId="9" fillId="11" borderId="16" xfId="3" applyNumberFormat="1" applyFont="1" applyFill="1" applyBorder="1" applyAlignment="1">
      <alignment horizontal="center" vertical="center" wrapText="1"/>
    </xf>
    <xf numFmtId="178" fontId="9" fillId="11" borderId="19" xfId="3" applyNumberFormat="1" applyFont="1" applyFill="1" applyBorder="1" applyAlignment="1">
      <alignment horizontal="center" vertical="center"/>
    </xf>
    <xf numFmtId="178" fontId="9" fillId="11" borderId="24" xfId="3" applyNumberFormat="1" applyFont="1" applyFill="1" applyBorder="1" applyAlignment="1">
      <alignment horizontal="center" vertical="center"/>
    </xf>
    <xf numFmtId="180" fontId="9" fillId="11" borderId="17" xfId="3" applyNumberFormat="1" applyFont="1" applyFill="1" applyBorder="1" applyAlignment="1">
      <alignment horizontal="right" vertical="center"/>
    </xf>
    <xf numFmtId="180" fontId="9" fillId="11" borderId="8" xfId="3" applyNumberFormat="1" applyFont="1" applyFill="1" applyBorder="1" applyAlignment="1">
      <alignment horizontal="right" vertical="center"/>
    </xf>
    <xf numFmtId="0" fontId="9" fillId="11" borderId="17" xfId="3" applyFont="1" applyFill="1" applyBorder="1" applyAlignment="1">
      <alignment horizontal="right" vertical="center"/>
    </xf>
    <xf numFmtId="0" fontId="9" fillId="11" borderId="8" xfId="3" applyFont="1" applyFill="1" applyBorder="1" applyAlignment="1">
      <alignment horizontal="right" vertical="center"/>
    </xf>
    <xf numFmtId="0" fontId="9" fillId="6" borderId="1" xfId="3" applyFont="1" applyFill="1" applyBorder="1" applyAlignment="1">
      <alignment horizontal="right" vertical="center"/>
    </xf>
    <xf numFmtId="0" fontId="3" fillId="0" borderId="1" xfId="4" applyBorder="1" applyAlignment="1">
      <alignment horizontal="right" vertical="center"/>
    </xf>
    <xf numFmtId="0" fontId="9" fillId="6" borderId="17" xfId="3" applyFont="1" applyFill="1" applyBorder="1" applyAlignment="1">
      <alignment horizontal="right" vertical="center"/>
    </xf>
    <xf numFmtId="0" fontId="9" fillId="6" borderId="8" xfId="3" applyFont="1" applyFill="1" applyBorder="1" applyAlignment="1">
      <alignment horizontal="right" vertical="center"/>
    </xf>
    <xf numFmtId="185" fontId="9" fillId="12" borderId="21" xfId="3" applyNumberFormat="1" applyFont="1" applyFill="1" applyBorder="1" applyAlignment="1">
      <alignment horizontal="right" vertical="center"/>
    </xf>
    <xf numFmtId="185" fontId="9" fillId="12" borderId="22" xfId="3" applyNumberFormat="1" applyFont="1" applyFill="1" applyBorder="1" applyAlignment="1">
      <alignment horizontal="right" vertical="center"/>
    </xf>
    <xf numFmtId="183" fontId="8" fillId="0" borderId="26" xfId="3" applyNumberFormat="1" applyFont="1" applyBorder="1" applyAlignment="1">
      <alignment horizontal="right" vertical="center"/>
    </xf>
    <xf numFmtId="183" fontId="8" fillId="0" borderId="27" xfId="3" applyNumberFormat="1" applyFont="1" applyBorder="1" applyAlignment="1">
      <alignment horizontal="right" vertical="center"/>
    </xf>
    <xf numFmtId="0" fontId="9" fillId="9" borderId="0" xfId="3" applyFont="1" applyFill="1" applyAlignment="1">
      <alignment horizontal="left" vertical="center" wrapText="1"/>
    </xf>
    <xf numFmtId="0" fontId="2" fillId="15" borderId="17" xfId="5" applyFont="1" applyFill="1" applyBorder="1" applyAlignment="1">
      <alignment horizontal="center" vertical="center" wrapText="1"/>
    </xf>
    <xf numFmtId="0" fontId="2" fillId="15" borderId="30" xfId="5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14" borderId="3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3" fillId="0" borderId="8" xfId="0" applyFont="1" applyBorder="1" applyAlignment="1">
      <alignment horizontal="left" vertical="top" wrapText="1"/>
    </xf>
  </cellXfs>
  <cellStyles count="8">
    <cellStyle name="標準 2" xfId="3" xr:uid="{00000000-0005-0000-0000-000035000000}"/>
    <cellStyle name="常规" xfId="0" builtinId="0"/>
    <cellStyle name="常规 2" xfId="2" xr:uid="{00000000-0005-0000-0000-000031000000}"/>
    <cellStyle name="常规 3" xfId="4" xr:uid="{00000000-0005-0000-0000-000032000000}"/>
    <cellStyle name="常规 4" xfId="5" xr:uid="{00000000-0005-0000-0000-000033000000}"/>
    <cellStyle name="常规_大客户系统硬件产品报价0509" xfId="1" xr:uid="{00000000-0005-0000-0000-000034000000}"/>
    <cellStyle name="超链接" xfId="6" builtinId="8" hidden="1"/>
    <cellStyle name="已访问的超链接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huangqr/LOCALS~1/Temp/CS21-IPS200&#37197;&#32622;&#25253;&#20215;&#31119;&#23500;VC&#39033;&#30446;(64E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&#28145;&#22323;&#24314;&#34892;/&#28145;&#22323;&#24314;&#34892;/GR%20Calculato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程勘查数据"/>
      <sheetName val="配置计算"/>
      <sheetName val="SUMMARY"/>
      <sheetName val="CS21-IPS 200 主设备"/>
      <sheetName val="CS21-IPS200 工程附配件"/>
      <sheetName val="主设备清点汇总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R"/>
      <sheetName val="C&amp;P"/>
      <sheetName val="总用户报价"/>
      <sheetName val="光纤卡"/>
      <sheetName val="交换机"/>
      <sheetName val="光纤"/>
      <sheetName val="GR710R"/>
      <sheetName val="GR720C"/>
      <sheetName val="GR720F"/>
      <sheetName val="GR720R"/>
      <sheetName val="GR7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C4" sqref="C4"/>
    </sheetView>
  </sheetViews>
  <sheetFormatPr defaultRowHeight="15" x14ac:dyDescent="0.25"/>
  <cols>
    <col min="1" max="1" width="16.83203125" style="37" customWidth="1"/>
    <col min="2" max="2" width="14.58203125" style="37" customWidth="1"/>
    <col min="3" max="3" width="18.4140625" style="37" customWidth="1"/>
    <col min="4" max="4" width="9" style="37" customWidth="1"/>
    <col min="5" max="5" width="12.4140625" style="37" customWidth="1"/>
    <col min="6" max="6" width="11.25" style="37" customWidth="1"/>
    <col min="7" max="256" width="9" style="37" customWidth="1"/>
    <col min="257" max="257" width="16.83203125" style="37" customWidth="1"/>
    <col min="258" max="258" width="14.58203125" style="37" customWidth="1"/>
    <col min="259" max="259" width="18.4140625" style="37" customWidth="1"/>
    <col min="260" max="260" width="9" style="37" customWidth="1"/>
    <col min="261" max="261" width="12.4140625" style="37" customWidth="1"/>
    <col min="262" max="262" width="11.25" style="37" customWidth="1"/>
    <col min="263" max="512" width="9" style="37" customWidth="1"/>
    <col min="513" max="513" width="16.83203125" style="37" customWidth="1"/>
    <col min="514" max="514" width="14.58203125" style="37" customWidth="1"/>
    <col min="515" max="515" width="18.4140625" style="37" customWidth="1"/>
    <col min="516" max="516" width="9" style="37" customWidth="1"/>
    <col min="517" max="517" width="12.4140625" style="37" customWidth="1"/>
    <col min="518" max="518" width="11.25" style="37" customWidth="1"/>
    <col min="519" max="768" width="9" style="37" customWidth="1"/>
    <col min="769" max="769" width="16.83203125" style="37" customWidth="1"/>
    <col min="770" max="770" width="14.58203125" style="37" customWidth="1"/>
    <col min="771" max="771" width="18.4140625" style="37" customWidth="1"/>
    <col min="772" max="772" width="9" style="37" customWidth="1"/>
    <col min="773" max="773" width="12.4140625" style="37" customWidth="1"/>
    <col min="774" max="774" width="11.25" style="37" customWidth="1"/>
    <col min="775" max="1024" width="9" style="37" customWidth="1"/>
    <col min="1025" max="1025" width="16.83203125" style="37" customWidth="1"/>
    <col min="1026" max="1026" width="14.58203125" style="37" customWidth="1"/>
    <col min="1027" max="1027" width="18.4140625" style="37" customWidth="1"/>
    <col min="1028" max="1028" width="9" style="37" customWidth="1"/>
    <col min="1029" max="1029" width="12.4140625" style="37" customWidth="1"/>
    <col min="1030" max="1030" width="11.25" style="37" customWidth="1"/>
    <col min="1031" max="1280" width="9" style="37" customWidth="1"/>
    <col min="1281" max="1281" width="16.83203125" style="37" customWidth="1"/>
    <col min="1282" max="1282" width="14.58203125" style="37" customWidth="1"/>
    <col min="1283" max="1283" width="18.4140625" style="37" customWidth="1"/>
    <col min="1284" max="1284" width="9" style="37" customWidth="1"/>
    <col min="1285" max="1285" width="12.4140625" style="37" customWidth="1"/>
    <col min="1286" max="1286" width="11.25" style="37" customWidth="1"/>
    <col min="1287" max="1536" width="9" style="37" customWidth="1"/>
    <col min="1537" max="1537" width="16.83203125" style="37" customWidth="1"/>
    <col min="1538" max="1538" width="14.58203125" style="37" customWidth="1"/>
    <col min="1539" max="1539" width="18.4140625" style="37" customWidth="1"/>
    <col min="1540" max="1540" width="9" style="37" customWidth="1"/>
    <col min="1541" max="1541" width="12.4140625" style="37" customWidth="1"/>
    <col min="1542" max="1542" width="11.25" style="37" customWidth="1"/>
    <col min="1543" max="1792" width="9" style="37" customWidth="1"/>
    <col min="1793" max="1793" width="16.83203125" style="37" customWidth="1"/>
    <col min="1794" max="1794" width="14.58203125" style="37" customWidth="1"/>
    <col min="1795" max="1795" width="18.4140625" style="37" customWidth="1"/>
    <col min="1796" max="1796" width="9" style="37" customWidth="1"/>
    <col min="1797" max="1797" width="12.4140625" style="37" customWidth="1"/>
    <col min="1798" max="1798" width="11.25" style="37" customWidth="1"/>
    <col min="1799" max="2048" width="9" style="37" customWidth="1"/>
    <col min="2049" max="2049" width="16.83203125" style="37" customWidth="1"/>
    <col min="2050" max="2050" width="14.58203125" style="37" customWidth="1"/>
    <col min="2051" max="2051" width="18.4140625" style="37" customWidth="1"/>
    <col min="2052" max="2052" width="9" style="37" customWidth="1"/>
    <col min="2053" max="2053" width="12.4140625" style="37" customWidth="1"/>
    <col min="2054" max="2054" width="11.25" style="37" customWidth="1"/>
    <col min="2055" max="2304" width="9" style="37" customWidth="1"/>
    <col min="2305" max="2305" width="16.83203125" style="37" customWidth="1"/>
    <col min="2306" max="2306" width="14.58203125" style="37" customWidth="1"/>
    <col min="2307" max="2307" width="18.4140625" style="37" customWidth="1"/>
    <col min="2308" max="2308" width="9" style="37" customWidth="1"/>
    <col min="2309" max="2309" width="12.4140625" style="37" customWidth="1"/>
    <col min="2310" max="2310" width="11.25" style="37" customWidth="1"/>
    <col min="2311" max="2560" width="9" style="37" customWidth="1"/>
    <col min="2561" max="2561" width="16.83203125" style="37" customWidth="1"/>
    <col min="2562" max="2562" width="14.58203125" style="37" customWidth="1"/>
    <col min="2563" max="2563" width="18.4140625" style="37" customWidth="1"/>
    <col min="2564" max="2564" width="9" style="37" customWidth="1"/>
    <col min="2565" max="2565" width="12.4140625" style="37" customWidth="1"/>
    <col min="2566" max="2566" width="11.25" style="37" customWidth="1"/>
    <col min="2567" max="2816" width="9" style="37" customWidth="1"/>
    <col min="2817" max="2817" width="16.83203125" style="37" customWidth="1"/>
    <col min="2818" max="2818" width="14.58203125" style="37" customWidth="1"/>
    <col min="2819" max="2819" width="18.4140625" style="37" customWidth="1"/>
    <col min="2820" max="2820" width="9" style="37" customWidth="1"/>
    <col min="2821" max="2821" width="12.4140625" style="37" customWidth="1"/>
    <col min="2822" max="2822" width="11.25" style="37" customWidth="1"/>
    <col min="2823" max="3072" width="9" style="37" customWidth="1"/>
    <col min="3073" max="3073" width="16.83203125" style="37" customWidth="1"/>
    <col min="3074" max="3074" width="14.58203125" style="37" customWidth="1"/>
    <col min="3075" max="3075" width="18.4140625" style="37" customWidth="1"/>
    <col min="3076" max="3076" width="9" style="37" customWidth="1"/>
    <col min="3077" max="3077" width="12.4140625" style="37" customWidth="1"/>
    <col min="3078" max="3078" width="11.25" style="37" customWidth="1"/>
    <col min="3079" max="3328" width="9" style="37" customWidth="1"/>
    <col min="3329" max="3329" width="16.83203125" style="37" customWidth="1"/>
    <col min="3330" max="3330" width="14.58203125" style="37" customWidth="1"/>
    <col min="3331" max="3331" width="18.4140625" style="37" customWidth="1"/>
    <col min="3332" max="3332" width="9" style="37" customWidth="1"/>
    <col min="3333" max="3333" width="12.4140625" style="37" customWidth="1"/>
    <col min="3334" max="3334" width="11.25" style="37" customWidth="1"/>
    <col min="3335" max="3584" width="9" style="37" customWidth="1"/>
    <col min="3585" max="3585" width="16.83203125" style="37" customWidth="1"/>
    <col min="3586" max="3586" width="14.58203125" style="37" customWidth="1"/>
    <col min="3587" max="3587" width="18.4140625" style="37" customWidth="1"/>
    <col min="3588" max="3588" width="9" style="37" customWidth="1"/>
    <col min="3589" max="3589" width="12.4140625" style="37" customWidth="1"/>
    <col min="3590" max="3590" width="11.25" style="37" customWidth="1"/>
    <col min="3591" max="3840" width="9" style="37" customWidth="1"/>
    <col min="3841" max="3841" width="16.83203125" style="37" customWidth="1"/>
    <col min="3842" max="3842" width="14.58203125" style="37" customWidth="1"/>
    <col min="3843" max="3843" width="18.4140625" style="37" customWidth="1"/>
    <col min="3844" max="3844" width="9" style="37" customWidth="1"/>
    <col min="3845" max="3845" width="12.4140625" style="37" customWidth="1"/>
    <col min="3846" max="3846" width="11.25" style="37" customWidth="1"/>
    <col min="3847" max="4096" width="9" style="37" customWidth="1"/>
    <col min="4097" max="4097" width="16.83203125" style="37" customWidth="1"/>
    <col min="4098" max="4098" width="14.58203125" style="37" customWidth="1"/>
    <col min="4099" max="4099" width="18.4140625" style="37" customWidth="1"/>
    <col min="4100" max="4100" width="9" style="37" customWidth="1"/>
    <col min="4101" max="4101" width="12.4140625" style="37" customWidth="1"/>
    <col min="4102" max="4102" width="11.25" style="37" customWidth="1"/>
    <col min="4103" max="4352" width="9" style="37" customWidth="1"/>
    <col min="4353" max="4353" width="16.83203125" style="37" customWidth="1"/>
    <col min="4354" max="4354" width="14.58203125" style="37" customWidth="1"/>
    <col min="4355" max="4355" width="18.4140625" style="37" customWidth="1"/>
    <col min="4356" max="4356" width="9" style="37" customWidth="1"/>
    <col min="4357" max="4357" width="12.4140625" style="37" customWidth="1"/>
    <col min="4358" max="4358" width="11.25" style="37" customWidth="1"/>
    <col min="4359" max="4608" width="9" style="37" customWidth="1"/>
    <col min="4609" max="4609" width="16.83203125" style="37" customWidth="1"/>
    <col min="4610" max="4610" width="14.58203125" style="37" customWidth="1"/>
    <col min="4611" max="4611" width="18.4140625" style="37" customWidth="1"/>
    <col min="4612" max="4612" width="9" style="37" customWidth="1"/>
    <col min="4613" max="4613" width="12.4140625" style="37" customWidth="1"/>
    <col min="4614" max="4614" width="11.25" style="37" customWidth="1"/>
    <col min="4615" max="4864" width="9" style="37" customWidth="1"/>
    <col min="4865" max="4865" width="16.83203125" style="37" customWidth="1"/>
    <col min="4866" max="4866" width="14.58203125" style="37" customWidth="1"/>
    <col min="4867" max="4867" width="18.4140625" style="37" customWidth="1"/>
    <col min="4868" max="4868" width="9" style="37" customWidth="1"/>
    <col min="4869" max="4869" width="12.4140625" style="37" customWidth="1"/>
    <col min="4870" max="4870" width="11.25" style="37" customWidth="1"/>
    <col min="4871" max="5120" width="9" style="37" customWidth="1"/>
    <col min="5121" max="5121" width="16.83203125" style="37" customWidth="1"/>
    <col min="5122" max="5122" width="14.58203125" style="37" customWidth="1"/>
    <col min="5123" max="5123" width="18.4140625" style="37" customWidth="1"/>
    <col min="5124" max="5124" width="9" style="37" customWidth="1"/>
    <col min="5125" max="5125" width="12.4140625" style="37" customWidth="1"/>
    <col min="5126" max="5126" width="11.25" style="37" customWidth="1"/>
    <col min="5127" max="5376" width="9" style="37" customWidth="1"/>
    <col min="5377" max="5377" width="16.83203125" style="37" customWidth="1"/>
    <col min="5378" max="5378" width="14.58203125" style="37" customWidth="1"/>
    <col min="5379" max="5379" width="18.4140625" style="37" customWidth="1"/>
    <col min="5380" max="5380" width="9" style="37" customWidth="1"/>
    <col min="5381" max="5381" width="12.4140625" style="37" customWidth="1"/>
    <col min="5382" max="5382" width="11.25" style="37" customWidth="1"/>
    <col min="5383" max="5632" width="9" style="37" customWidth="1"/>
    <col min="5633" max="5633" width="16.83203125" style="37" customWidth="1"/>
    <col min="5634" max="5634" width="14.58203125" style="37" customWidth="1"/>
    <col min="5635" max="5635" width="18.4140625" style="37" customWidth="1"/>
    <col min="5636" max="5636" width="9" style="37" customWidth="1"/>
    <col min="5637" max="5637" width="12.4140625" style="37" customWidth="1"/>
    <col min="5638" max="5638" width="11.25" style="37" customWidth="1"/>
    <col min="5639" max="5888" width="9" style="37" customWidth="1"/>
    <col min="5889" max="5889" width="16.83203125" style="37" customWidth="1"/>
    <col min="5890" max="5890" width="14.58203125" style="37" customWidth="1"/>
    <col min="5891" max="5891" width="18.4140625" style="37" customWidth="1"/>
    <col min="5892" max="5892" width="9" style="37" customWidth="1"/>
    <col min="5893" max="5893" width="12.4140625" style="37" customWidth="1"/>
    <col min="5894" max="5894" width="11.25" style="37" customWidth="1"/>
    <col min="5895" max="6144" width="9" style="37" customWidth="1"/>
    <col min="6145" max="6145" width="16.83203125" style="37" customWidth="1"/>
    <col min="6146" max="6146" width="14.58203125" style="37" customWidth="1"/>
    <col min="6147" max="6147" width="18.4140625" style="37" customWidth="1"/>
    <col min="6148" max="6148" width="9" style="37" customWidth="1"/>
    <col min="6149" max="6149" width="12.4140625" style="37" customWidth="1"/>
    <col min="6150" max="6150" width="11.25" style="37" customWidth="1"/>
    <col min="6151" max="6400" width="9" style="37" customWidth="1"/>
    <col min="6401" max="6401" width="16.83203125" style="37" customWidth="1"/>
    <col min="6402" max="6402" width="14.58203125" style="37" customWidth="1"/>
    <col min="6403" max="6403" width="18.4140625" style="37" customWidth="1"/>
    <col min="6404" max="6404" width="9" style="37" customWidth="1"/>
    <col min="6405" max="6405" width="12.4140625" style="37" customWidth="1"/>
    <col min="6406" max="6406" width="11.25" style="37" customWidth="1"/>
    <col min="6407" max="6656" width="9" style="37" customWidth="1"/>
    <col min="6657" max="6657" width="16.83203125" style="37" customWidth="1"/>
    <col min="6658" max="6658" width="14.58203125" style="37" customWidth="1"/>
    <col min="6659" max="6659" width="18.4140625" style="37" customWidth="1"/>
    <col min="6660" max="6660" width="9" style="37" customWidth="1"/>
    <col min="6661" max="6661" width="12.4140625" style="37" customWidth="1"/>
    <col min="6662" max="6662" width="11.25" style="37" customWidth="1"/>
    <col min="6663" max="6912" width="9" style="37" customWidth="1"/>
    <col min="6913" max="6913" width="16.83203125" style="37" customWidth="1"/>
    <col min="6914" max="6914" width="14.58203125" style="37" customWidth="1"/>
    <col min="6915" max="6915" width="18.4140625" style="37" customWidth="1"/>
    <col min="6916" max="6916" width="9" style="37" customWidth="1"/>
    <col min="6917" max="6917" width="12.4140625" style="37" customWidth="1"/>
    <col min="6918" max="6918" width="11.25" style="37" customWidth="1"/>
    <col min="6919" max="7168" width="9" style="37" customWidth="1"/>
    <col min="7169" max="7169" width="16.83203125" style="37" customWidth="1"/>
    <col min="7170" max="7170" width="14.58203125" style="37" customWidth="1"/>
    <col min="7171" max="7171" width="18.4140625" style="37" customWidth="1"/>
    <col min="7172" max="7172" width="9" style="37" customWidth="1"/>
    <col min="7173" max="7173" width="12.4140625" style="37" customWidth="1"/>
    <col min="7174" max="7174" width="11.25" style="37" customWidth="1"/>
    <col min="7175" max="7424" width="9" style="37" customWidth="1"/>
    <col min="7425" max="7425" width="16.83203125" style="37" customWidth="1"/>
    <col min="7426" max="7426" width="14.58203125" style="37" customWidth="1"/>
    <col min="7427" max="7427" width="18.4140625" style="37" customWidth="1"/>
    <col min="7428" max="7428" width="9" style="37" customWidth="1"/>
    <col min="7429" max="7429" width="12.4140625" style="37" customWidth="1"/>
    <col min="7430" max="7430" width="11.25" style="37" customWidth="1"/>
    <col min="7431" max="7680" width="9" style="37" customWidth="1"/>
    <col min="7681" max="7681" width="16.83203125" style="37" customWidth="1"/>
    <col min="7682" max="7682" width="14.58203125" style="37" customWidth="1"/>
    <col min="7683" max="7683" width="18.4140625" style="37" customWidth="1"/>
    <col min="7684" max="7684" width="9" style="37" customWidth="1"/>
    <col min="7685" max="7685" width="12.4140625" style="37" customWidth="1"/>
    <col min="7686" max="7686" width="11.25" style="37" customWidth="1"/>
    <col min="7687" max="7936" width="9" style="37" customWidth="1"/>
    <col min="7937" max="7937" width="16.83203125" style="37" customWidth="1"/>
    <col min="7938" max="7938" width="14.58203125" style="37" customWidth="1"/>
    <col min="7939" max="7939" width="18.4140625" style="37" customWidth="1"/>
    <col min="7940" max="7940" width="9" style="37" customWidth="1"/>
    <col min="7941" max="7941" width="12.4140625" style="37" customWidth="1"/>
    <col min="7942" max="7942" width="11.25" style="37" customWidth="1"/>
    <col min="7943" max="8192" width="9" style="37" customWidth="1"/>
    <col min="8193" max="8193" width="16.83203125" style="37" customWidth="1"/>
    <col min="8194" max="8194" width="14.58203125" style="37" customWidth="1"/>
    <col min="8195" max="8195" width="18.4140625" style="37" customWidth="1"/>
    <col min="8196" max="8196" width="9" style="37" customWidth="1"/>
    <col min="8197" max="8197" width="12.4140625" style="37" customWidth="1"/>
    <col min="8198" max="8198" width="11.25" style="37" customWidth="1"/>
    <col min="8199" max="8448" width="9" style="37" customWidth="1"/>
    <col min="8449" max="8449" width="16.83203125" style="37" customWidth="1"/>
    <col min="8450" max="8450" width="14.58203125" style="37" customWidth="1"/>
    <col min="8451" max="8451" width="18.4140625" style="37" customWidth="1"/>
    <col min="8452" max="8452" width="9" style="37" customWidth="1"/>
    <col min="8453" max="8453" width="12.4140625" style="37" customWidth="1"/>
    <col min="8454" max="8454" width="11.25" style="37" customWidth="1"/>
    <col min="8455" max="8704" width="9" style="37" customWidth="1"/>
    <col min="8705" max="8705" width="16.83203125" style="37" customWidth="1"/>
    <col min="8706" max="8706" width="14.58203125" style="37" customWidth="1"/>
    <col min="8707" max="8707" width="18.4140625" style="37" customWidth="1"/>
    <col min="8708" max="8708" width="9" style="37" customWidth="1"/>
    <col min="8709" max="8709" width="12.4140625" style="37" customWidth="1"/>
    <col min="8710" max="8710" width="11.25" style="37" customWidth="1"/>
    <col min="8711" max="8960" width="9" style="37" customWidth="1"/>
    <col min="8961" max="8961" width="16.83203125" style="37" customWidth="1"/>
    <col min="8962" max="8962" width="14.58203125" style="37" customWidth="1"/>
    <col min="8963" max="8963" width="18.4140625" style="37" customWidth="1"/>
    <col min="8964" max="8964" width="9" style="37" customWidth="1"/>
    <col min="8965" max="8965" width="12.4140625" style="37" customWidth="1"/>
    <col min="8966" max="8966" width="11.25" style="37" customWidth="1"/>
    <col min="8967" max="9216" width="9" style="37" customWidth="1"/>
    <col min="9217" max="9217" width="16.83203125" style="37" customWidth="1"/>
    <col min="9218" max="9218" width="14.58203125" style="37" customWidth="1"/>
    <col min="9219" max="9219" width="18.4140625" style="37" customWidth="1"/>
    <col min="9220" max="9220" width="9" style="37" customWidth="1"/>
    <col min="9221" max="9221" width="12.4140625" style="37" customWidth="1"/>
    <col min="9222" max="9222" width="11.25" style="37" customWidth="1"/>
    <col min="9223" max="9472" width="9" style="37" customWidth="1"/>
    <col min="9473" max="9473" width="16.83203125" style="37" customWidth="1"/>
    <col min="9474" max="9474" width="14.58203125" style="37" customWidth="1"/>
    <col min="9475" max="9475" width="18.4140625" style="37" customWidth="1"/>
    <col min="9476" max="9476" width="9" style="37" customWidth="1"/>
    <col min="9477" max="9477" width="12.4140625" style="37" customWidth="1"/>
    <col min="9478" max="9478" width="11.25" style="37" customWidth="1"/>
    <col min="9479" max="9728" width="9" style="37" customWidth="1"/>
    <col min="9729" max="9729" width="16.83203125" style="37" customWidth="1"/>
    <col min="9730" max="9730" width="14.58203125" style="37" customWidth="1"/>
    <col min="9731" max="9731" width="18.4140625" style="37" customWidth="1"/>
    <col min="9732" max="9732" width="9" style="37" customWidth="1"/>
    <col min="9733" max="9733" width="12.4140625" style="37" customWidth="1"/>
    <col min="9734" max="9734" width="11.25" style="37" customWidth="1"/>
    <col min="9735" max="9984" width="9" style="37" customWidth="1"/>
    <col min="9985" max="9985" width="16.83203125" style="37" customWidth="1"/>
    <col min="9986" max="9986" width="14.58203125" style="37" customWidth="1"/>
    <col min="9987" max="9987" width="18.4140625" style="37" customWidth="1"/>
    <col min="9988" max="9988" width="9" style="37" customWidth="1"/>
    <col min="9989" max="9989" width="12.4140625" style="37" customWidth="1"/>
    <col min="9990" max="9990" width="11.25" style="37" customWidth="1"/>
    <col min="9991" max="10240" width="9" style="37" customWidth="1"/>
    <col min="10241" max="10241" width="16.83203125" style="37" customWidth="1"/>
    <col min="10242" max="10242" width="14.58203125" style="37" customWidth="1"/>
    <col min="10243" max="10243" width="18.4140625" style="37" customWidth="1"/>
    <col min="10244" max="10244" width="9" style="37" customWidth="1"/>
    <col min="10245" max="10245" width="12.4140625" style="37" customWidth="1"/>
    <col min="10246" max="10246" width="11.25" style="37" customWidth="1"/>
    <col min="10247" max="10496" width="9" style="37" customWidth="1"/>
    <col min="10497" max="10497" width="16.83203125" style="37" customWidth="1"/>
    <col min="10498" max="10498" width="14.58203125" style="37" customWidth="1"/>
    <col min="10499" max="10499" width="18.4140625" style="37" customWidth="1"/>
    <col min="10500" max="10500" width="9" style="37" customWidth="1"/>
    <col min="10501" max="10501" width="12.4140625" style="37" customWidth="1"/>
    <col min="10502" max="10502" width="11.25" style="37" customWidth="1"/>
    <col min="10503" max="10752" width="9" style="37" customWidth="1"/>
    <col min="10753" max="10753" width="16.83203125" style="37" customWidth="1"/>
    <col min="10754" max="10754" width="14.58203125" style="37" customWidth="1"/>
    <col min="10755" max="10755" width="18.4140625" style="37" customWidth="1"/>
    <col min="10756" max="10756" width="9" style="37" customWidth="1"/>
    <col min="10757" max="10757" width="12.4140625" style="37" customWidth="1"/>
    <col min="10758" max="10758" width="11.25" style="37" customWidth="1"/>
    <col min="10759" max="11008" width="9" style="37" customWidth="1"/>
    <col min="11009" max="11009" width="16.83203125" style="37" customWidth="1"/>
    <col min="11010" max="11010" width="14.58203125" style="37" customWidth="1"/>
    <col min="11011" max="11011" width="18.4140625" style="37" customWidth="1"/>
    <col min="11012" max="11012" width="9" style="37" customWidth="1"/>
    <col min="11013" max="11013" width="12.4140625" style="37" customWidth="1"/>
    <col min="11014" max="11014" width="11.25" style="37" customWidth="1"/>
    <col min="11015" max="11264" width="9" style="37" customWidth="1"/>
    <col min="11265" max="11265" width="16.83203125" style="37" customWidth="1"/>
    <col min="11266" max="11266" width="14.58203125" style="37" customWidth="1"/>
    <col min="11267" max="11267" width="18.4140625" style="37" customWidth="1"/>
    <col min="11268" max="11268" width="9" style="37" customWidth="1"/>
    <col min="11269" max="11269" width="12.4140625" style="37" customWidth="1"/>
    <col min="11270" max="11270" width="11.25" style="37" customWidth="1"/>
    <col min="11271" max="11520" width="9" style="37" customWidth="1"/>
    <col min="11521" max="11521" width="16.83203125" style="37" customWidth="1"/>
    <col min="11522" max="11522" width="14.58203125" style="37" customWidth="1"/>
    <col min="11523" max="11523" width="18.4140625" style="37" customWidth="1"/>
    <col min="11524" max="11524" width="9" style="37" customWidth="1"/>
    <col min="11525" max="11525" width="12.4140625" style="37" customWidth="1"/>
    <col min="11526" max="11526" width="11.25" style="37" customWidth="1"/>
    <col min="11527" max="11776" width="9" style="37" customWidth="1"/>
    <col min="11777" max="11777" width="16.83203125" style="37" customWidth="1"/>
    <col min="11778" max="11778" width="14.58203125" style="37" customWidth="1"/>
    <col min="11779" max="11779" width="18.4140625" style="37" customWidth="1"/>
    <col min="11780" max="11780" width="9" style="37" customWidth="1"/>
    <col min="11781" max="11781" width="12.4140625" style="37" customWidth="1"/>
    <col min="11782" max="11782" width="11.25" style="37" customWidth="1"/>
    <col min="11783" max="12032" width="9" style="37" customWidth="1"/>
    <col min="12033" max="12033" width="16.83203125" style="37" customWidth="1"/>
    <col min="12034" max="12034" width="14.58203125" style="37" customWidth="1"/>
    <col min="12035" max="12035" width="18.4140625" style="37" customWidth="1"/>
    <col min="12036" max="12036" width="9" style="37" customWidth="1"/>
    <col min="12037" max="12037" width="12.4140625" style="37" customWidth="1"/>
    <col min="12038" max="12038" width="11.25" style="37" customWidth="1"/>
    <col min="12039" max="12288" width="9" style="37" customWidth="1"/>
    <col min="12289" max="12289" width="16.83203125" style="37" customWidth="1"/>
    <col min="12290" max="12290" width="14.58203125" style="37" customWidth="1"/>
    <col min="12291" max="12291" width="18.4140625" style="37" customWidth="1"/>
    <col min="12292" max="12292" width="9" style="37" customWidth="1"/>
    <col min="12293" max="12293" width="12.4140625" style="37" customWidth="1"/>
    <col min="12294" max="12294" width="11.25" style="37" customWidth="1"/>
    <col min="12295" max="12544" width="9" style="37" customWidth="1"/>
    <col min="12545" max="12545" width="16.83203125" style="37" customWidth="1"/>
    <col min="12546" max="12546" width="14.58203125" style="37" customWidth="1"/>
    <col min="12547" max="12547" width="18.4140625" style="37" customWidth="1"/>
    <col min="12548" max="12548" width="9" style="37" customWidth="1"/>
    <col min="12549" max="12549" width="12.4140625" style="37" customWidth="1"/>
    <col min="12550" max="12550" width="11.25" style="37" customWidth="1"/>
    <col min="12551" max="12800" width="9" style="37" customWidth="1"/>
    <col min="12801" max="12801" width="16.83203125" style="37" customWidth="1"/>
    <col min="12802" max="12802" width="14.58203125" style="37" customWidth="1"/>
    <col min="12803" max="12803" width="18.4140625" style="37" customWidth="1"/>
    <col min="12804" max="12804" width="9" style="37" customWidth="1"/>
    <col min="12805" max="12805" width="12.4140625" style="37" customWidth="1"/>
    <col min="12806" max="12806" width="11.25" style="37" customWidth="1"/>
    <col min="12807" max="13056" width="9" style="37" customWidth="1"/>
    <col min="13057" max="13057" width="16.83203125" style="37" customWidth="1"/>
    <col min="13058" max="13058" width="14.58203125" style="37" customWidth="1"/>
    <col min="13059" max="13059" width="18.4140625" style="37" customWidth="1"/>
    <col min="13060" max="13060" width="9" style="37" customWidth="1"/>
    <col min="13061" max="13061" width="12.4140625" style="37" customWidth="1"/>
    <col min="13062" max="13062" width="11.25" style="37" customWidth="1"/>
    <col min="13063" max="13312" width="9" style="37" customWidth="1"/>
    <col min="13313" max="13313" width="16.83203125" style="37" customWidth="1"/>
    <col min="13314" max="13314" width="14.58203125" style="37" customWidth="1"/>
    <col min="13315" max="13315" width="18.4140625" style="37" customWidth="1"/>
    <col min="13316" max="13316" width="9" style="37" customWidth="1"/>
    <col min="13317" max="13317" width="12.4140625" style="37" customWidth="1"/>
    <col min="13318" max="13318" width="11.25" style="37" customWidth="1"/>
    <col min="13319" max="13568" width="9" style="37" customWidth="1"/>
    <col min="13569" max="13569" width="16.83203125" style="37" customWidth="1"/>
    <col min="13570" max="13570" width="14.58203125" style="37" customWidth="1"/>
    <col min="13571" max="13571" width="18.4140625" style="37" customWidth="1"/>
    <col min="13572" max="13572" width="9" style="37" customWidth="1"/>
    <col min="13573" max="13573" width="12.4140625" style="37" customWidth="1"/>
    <col min="13574" max="13574" width="11.25" style="37" customWidth="1"/>
    <col min="13575" max="13824" width="9" style="37" customWidth="1"/>
    <col min="13825" max="13825" width="16.83203125" style="37" customWidth="1"/>
    <col min="13826" max="13826" width="14.58203125" style="37" customWidth="1"/>
    <col min="13827" max="13827" width="18.4140625" style="37" customWidth="1"/>
    <col min="13828" max="13828" width="9" style="37" customWidth="1"/>
    <col min="13829" max="13829" width="12.4140625" style="37" customWidth="1"/>
    <col min="13830" max="13830" width="11.25" style="37" customWidth="1"/>
    <col min="13831" max="14080" width="9" style="37" customWidth="1"/>
    <col min="14081" max="14081" width="16.83203125" style="37" customWidth="1"/>
    <col min="14082" max="14082" width="14.58203125" style="37" customWidth="1"/>
    <col min="14083" max="14083" width="18.4140625" style="37" customWidth="1"/>
    <col min="14084" max="14084" width="9" style="37" customWidth="1"/>
    <col min="14085" max="14085" width="12.4140625" style="37" customWidth="1"/>
    <col min="14086" max="14086" width="11.25" style="37" customWidth="1"/>
    <col min="14087" max="14336" width="9" style="37" customWidth="1"/>
    <col min="14337" max="14337" width="16.83203125" style="37" customWidth="1"/>
    <col min="14338" max="14338" width="14.58203125" style="37" customWidth="1"/>
    <col min="14339" max="14339" width="18.4140625" style="37" customWidth="1"/>
    <col min="14340" max="14340" width="9" style="37" customWidth="1"/>
    <col min="14341" max="14341" width="12.4140625" style="37" customWidth="1"/>
    <col min="14342" max="14342" width="11.25" style="37" customWidth="1"/>
    <col min="14343" max="14592" width="9" style="37" customWidth="1"/>
    <col min="14593" max="14593" width="16.83203125" style="37" customWidth="1"/>
    <col min="14594" max="14594" width="14.58203125" style="37" customWidth="1"/>
    <col min="14595" max="14595" width="18.4140625" style="37" customWidth="1"/>
    <col min="14596" max="14596" width="9" style="37" customWidth="1"/>
    <col min="14597" max="14597" width="12.4140625" style="37" customWidth="1"/>
    <col min="14598" max="14598" width="11.25" style="37" customWidth="1"/>
    <col min="14599" max="14848" width="9" style="37" customWidth="1"/>
    <col min="14849" max="14849" width="16.83203125" style="37" customWidth="1"/>
    <col min="14850" max="14850" width="14.58203125" style="37" customWidth="1"/>
    <col min="14851" max="14851" width="18.4140625" style="37" customWidth="1"/>
    <col min="14852" max="14852" width="9" style="37" customWidth="1"/>
    <col min="14853" max="14853" width="12.4140625" style="37" customWidth="1"/>
    <col min="14854" max="14854" width="11.25" style="37" customWidth="1"/>
    <col min="14855" max="15104" width="9" style="37" customWidth="1"/>
    <col min="15105" max="15105" width="16.83203125" style="37" customWidth="1"/>
    <col min="15106" max="15106" width="14.58203125" style="37" customWidth="1"/>
    <col min="15107" max="15107" width="18.4140625" style="37" customWidth="1"/>
    <col min="15108" max="15108" width="9" style="37" customWidth="1"/>
    <col min="15109" max="15109" width="12.4140625" style="37" customWidth="1"/>
    <col min="15110" max="15110" width="11.25" style="37" customWidth="1"/>
    <col min="15111" max="15360" width="9" style="37" customWidth="1"/>
    <col min="15361" max="15361" width="16.83203125" style="37" customWidth="1"/>
    <col min="15362" max="15362" width="14.58203125" style="37" customWidth="1"/>
    <col min="15363" max="15363" width="18.4140625" style="37" customWidth="1"/>
    <col min="15364" max="15364" width="9" style="37" customWidth="1"/>
    <col min="15365" max="15365" width="12.4140625" style="37" customWidth="1"/>
    <col min="15366" max="15366" width="11.25" style="37" customWidth="1"/>
    <col min="15367" max="15616" width="9" style="37" customWidth="1"/>
    <col min="15617" max="15617" width="16.83203125" style="37" customWidth="1"/>
    <col min="15618" max="15618" width="14.58203125" style="37" customWidth="1"/>
    <col min="15619" max="15619" width="18.4140625" style="37" customWidth="1"/>
    <col min="15620" max="15620" width="9" style="37" customWidth="1"/>
    <col min="15621" max="15621" width="12.4140625" style="37" customWidth="1"/>
    <col min="15622" max="15622" width="11.25" style="37" customWidth="1"/>
    <col min="15623" max="15872" width="9" style="37" customWidth="1"/>
    <col min="15873" max="15873" width="16.83203125" style="37" customWidth="1"/>
    <col min="15874" max="15874" width="14.58203125" style="37" customWidth="1"/>
    <col min="15875" max="15875" width="18.4140625" style="37" customWidth="1"/>
    <col min="15876" max="15876" width="9" style="37" customWidth="1"/>
    <col min="15877" max="15877" width="12.4140625" style="37" customWidth="1"/>
    <col min="15878" max="15878" width="11.25" style="37" customWidth="1"/>
    <col min="15879" max="16128" width="9" style="37" customWidth="1"/>
    <col min="16129" max="16129" width="16.83203125" style="37" customWidth="1"/>
    <col min="16130" max="16130" width="14.58203125" style="37" customWidth="1"/>
    <col min="16131" max="16131" width="18.4140625" style="37" customWidth="1"/>
    <col min="16132" max="16132" width="9" style="37" customWidth="1"/>
    <col min="16133" max="16133" width="12.4140625" style="37" customWidth="1"/>
    <col min="16134" max="16134" width="11.25" style="37" customWidth="1"/>
    <col min="16135" max="16384" width="9" style="37" customWidth="1"/>
  </cols>
  <sheetData>
    <row r="1" spans="1:11" ht="52.5" customHeight="1" x14ac:dyDescent="0.25">
      <c r="A1" s="93" t="s">
        <v>196</v>
      </c>
      <c r="B1" s="93"/>
      <c r="C1" s="93"/>
      <c r="D1" s="93"/>
      <c r="E1" s="93"/>
      <c r="F1" s="93"/>
    </row>
    <row r="2" spans="1:11" ht="28.5" customHeight="1" x14ac:dyDescent="0.25">
      <c r="A2" s="94" t="s">
        <v>164</v>
      </c>
      <c r="B2" s="95"/>
      <c r="C2" s="38" t="s">
        <v>165</v>
      </c>
      <c r="D2" s="38" t="s">
        <v>166</v>
      </c>
      <c r="E2" s="38" t="s">
        <v>167</v>
      </c>
      <c r="F2" s="39" t="s">
        <v>168</v>
      </c>
    </row>
    <row r="3" spans="1:11" s="43" customFormat="1" ht="26.25" customHeight="1" x14ac:dyDescent="0.25">
      <c r="A3" s="96" t="s">
        <v>190</v>
      </c>
      <c r="B3" s="97"/>
      <c r="C3" s="40">
        <f>追加开发人日!F99</f>
        <v>55200</v>
      </c>
      <c r="D3" s="41"/>
      <c r="E3" s="41"/>
      <c r="F3" s="42"/>
      <c r="G3" s="37"/>
      <c r="H3" s="37"/>
      <c r="I3" s="37"/>
      <c r="J3" s="37"/>
      <c r="K3" s="37"/>
    </row>
    <row r="4" spans="1:11" s="43" customFormat="1" ht="26.25" customHeight="1" x14ac:dyDescent="0.25">
      <c r="A4" s="96" t="s">
        <v>197</v>
      </c>
      <c r="B4" s="98"/>
      <c r="C4" s="40" t="e">
        <f>'CloudsLab2.0'!#REF!</f>
        <v>#REF!</v>
      </c>
      <c r="D4" s="41"/>
      <c r="E4" s="41"/>
      <c r="F4" s="42"/>
      <c r="G4" s="37"/>
      <c r="H4" s="37"/>
      <c r="I4" s="37"/>
      <c r="J4" s="37"/>
      <c r="K4" s="37"/>
    </row>
    <row r="5" spans="1:11" s="43" customFormat="1" ht="26.25" customHeight="1" x14ac:dyDescent="0.25">
      <c r="A5" s="44" t="s">
        <v>198</v>
      </c>
      <c r="B5" s="45"/>
      <c r="C5" s="40" t="e">
        <f>(C3+C4)*5%</f>
        <v>#REF!</v>
      </c>
      <c r="D5" s="41"/>
      <c r="E5" s="41"/>
      <c r="F5" s="42"/>
      <c r="G5" s="37"/>
      <c r="H5" s="37"/>
      <c r="I5" s="37"/>
      <c r="J5" s="37"/>
      <c r="K5" s="37"/>
    </row>
    <row r="6" spans="1:11" s="43" customFormat="1" ht="26.25" customHeight="1" x14ac:dyDescent="0.25">
      <c r="A6" s="96" t="s">
        <v>192</v>
      </c>
      <c r="B6" s="97"/>
      <c r="C6" s="40">
        <f>上海支撑费用!I11</f>
        <v>3893</v>
      </c>
      <c r="D6" s="41"/>
      <c r="E6" s="41"/>
      <c r="F6" s="42"/>
      <c r="G6" s="37"/>
      <c r="H6" s="37"/>
      <c r="I6" s="37"/>
      <c r="J6" s="37"/>
      <c r="K6" s="37"/>
    </row>
    <row r="7" spans="1:11" s="49" customFormat="1" ht="30" customHeight="1" x14ac:dyDescent="0.25">
      <c r="A7" s="99" t="s">
        <v>169</v>
      </c>
      <c r="B7" s="100"/>
      <c r="C7" s="46" t="e">
        <f>SUM(C3:C6)</f>
        <v>#REF!</v>
      </c>
      <c r="D7" s="47">
        <v>0.06</v>
      </c>
      <c r="E7" s="46" t="e">
        <f>C7/(1+D7)</f>
        <v>#REF!</v>
      </c>
      <c r="F7" s="48" t="e">
        <f>C7-E7</f>
        <v>#REF!</v>
      </c>
      <c r="G7" s="37"/>
      <c r="H7" s="37"/>
      <c r="I7" s="37"/>
      <c r="J7" s="37"/>
      <c r="K7" s="37"/>
    </row>
    <row r="8" spans="1:11" s="49" customFormat="1" ht="32.25" customHeight="1" x14ac:dyDescent="0.3">
      <c r="A8" s="101" t="s">
        <v>191</v>
      </c>
      <c r="B8" s="102"/>
      <c r="C8" s="50">
        <v>536000</v>
      </c>
      <c r="D8" s="51">
        <v>0.06</v>
      </c>
      <c r="E8" s="88">
        <f>C8/(1+D8)</f>
        <v>505660.37735849054</v>
      </c>
      <c r="F8" s="52">
        <f>C8-E8</f>
        <v>30339.622641509457</v>
      </c>
    </row>
    <row r="9" spans="1:11" ht="14.25" customHeight="1" x14ac:dyDescent="0.25">
      <c r="A9" s="53"/>
      <c r="B9" s="53"/>
      <c r="C9" s="53"/>
    </row>
    <row r="10" spans="1:11" ht="15.75" customHeight="1" x14ac:dyDescent="0.25">
      <c r="A10" s="53"/>
      <c r="B10" s="53"/>
    </row>
    <row r="11" spans="1:11" ht="14.25" customHeight="1" x14ac:dyDescent="0.25">
      <c r="A11" s="53"/>
      <c r="B11" s="53"/>
      <c r="C11" s="53"/>
    </row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</sheetData>
  <mergeCells count="7">
    <mergeCell ref="A7:B7"/>
    <mergeCell ref="A8:B8"/>
    <mergeCell ref="A1:F1"/>
    <mergeCell ref="A2:B2"/>
    <mergeCell ref="A3:B3"/>
    <mergeCell ref="A4:B4"/>
    <mergeCell ref="A6:B6"/>
  </mergeCells>
  <phoneticPr fontId="1" type="noConversion"/>
  <pageMargins left="0.62" right="0.63" top="0.69" bottom="0.7" header="0.5" footer="0.38"/>
  <pageSetup paperSize="9" scale="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topLeftCell="A91" zoomScale="85" zoomScaleNormal="85" workbookViewId="0">
      <selection activeCell="B95" sqref="B95"/>
    </sheetView>
  </sheetViews>
  <sheetFormatPr defaultRowHeight="14" x14ac:dyDescent="0.3"/>
  <cols>
    <col min="2" max="2" width="65" style="4" customWidth="1"/>
    <col min="3" max="3" width="47.58203125" style="4" customWidth="1"/>
    <col min="4" max="4" width="15.83203125" customWidth="1"/>
    <col min="5" max="5" width="15.4140625" customWidth="1"/>
    <col min="6" max="6" width="22" style="36" customWidth="1"/>
    <col min="7" max="7" width="12.1640625" customWidth="1"/>
  </cols>
  <sheetData>
    <row r="1" spans="1:7" s="4" customFormat="1" ht="22.5" customHeight="1" x14ac:dyDescent="0.3">
      <c r="A1" s="9" t="s">
        <v>0</v>
      </c>
      <c r="B1" s="9" t="s">
        <v>1</v>
      </c>
      <c r="C1" s="9" t="s">
        <v>112</v>
      </c>
      <c r="D1" s="9" t="s">
        <v>2</v>
      </c>
      <c r="E1" s="9" t="s">
        <v>46</v>
      </c>
      <c r="F1" s="30" t="s">
        <v>147</v>
      </c>
      <c r="G1" s="10" t="s">
        <v>162</v>
      </c>
    </row>
    <row r="2" spans="1:7" s="8" customFormat="1" ht="45" customHeight="1" x14ac:dyDescent="0.3">
      <c r="A2" s="11">
        <v>1</v>
      </c>
      <c r="B2" s="12" t="s">
        <v>153</v>
      </c>
      <c r="C2" s="12" t="s">
        <v>159</v>
      </c>
      <c r="D2" s="11" t="s">
        <v>157</v>
      </c>
      <c r="E2" s="11" t="s">
        <v>160</v>
      </c>
      <c r="F2" s="31"/>
      <c r="G2" s="11"/>
    </row>
    <row r="3" spans="1:7" s="8" customFormat="1" ht="32.25" customHeight="1" x14ac:dyDescent="0.3">
      <c r="A3" s="11">
        <v>2</v>
      </c>
      <c r="B3" s="12" t="s">
        <v>155</v>
      </c>
      <c r="C3" s="12" t="s">
        <v>159</v>
      </c>
      <c r="D3" s="11" t="s">
        <v>156</v>
      </c>
      <c r="E3" s="11" t="s">
        <v>160</v>
      </c>
      <c r="F3" s="31"/>
      <c r="G3" s="11"/>
    </row>
    <row r="4" spans="1:7" s="8" customFormat="1" ht="38.25" customHeight="1" x14ac:dyDescent="0.3">
      <c r="A4" s="11">
        <v>3</v>
      </c>
      <c r="B4" s="12" t="s">
        <v>154</v>
      </c>
      <c r="C4" s="12" t="s">
        <v>159</v>
      </c>
      <c r="D4" s="11" t="s">
        <v>158</v>
      </c>
      <c r="E4" s="11" t="s">
        <v>160</v>
      </c>
      <c r="F4" s="31"/>
      <c r="G4" s="11"/>
    </row>
    <row r="5" spans="1:7" s="3" customFormat="1" ht="57.75" customHeight="1" x14ac:dyDescent="0.3">
      <c r="A5" s="13"/>
      <c r="B5" s="14" t="s">
        <v>25</v>
      </c>
      <c r="C5" s="14" t="s">
        <v>15</v>
      </c>
      <c r="D5" s="13" t="s">
        <v>26</v>
      </c>
      <c r="E5" s="13" t="s">
        <v>4</v>
      </c>
      <c r="F5" s="32">
        <v>3</v>
      </c>
      <c r="G5" s="13"/>
    </row>
    <row r="6" spans="1:7" s="3" customFormat="1" ht="42" customHeight="1" x14ac:dyDescent="0.3">
      <c r="A6" s="13"/>
      <c r="B6" s="14" t="s">
        <v>5</v>
      </c>
      <c r="C6" s="14" t="s">
        <v>6</v>
      </c>
      <c r="D6" s="13" t="s">
        <v>26</v>
      </c>
      <c r="E6" s="13" t="s">
        <v>4</v>
      </c>
      <c r="F6" s="32">
        <v>3</v>
      </c>
      <c r="G6" s="13"/>
    </row>
    <row r="7" spans="1:7" s="3" customFormat="1" ht="23.25" customHeight="1" x14ac:dyDescent="0.3">
      <c r="A7" s="13"/>
      <c r="B7" s="14" t="s">
        <v>10</v>
      </c>
      <c r="C7" s="15" t="s">
        <v>12</v>
      </c>
      <c r="D7" s="13" t="s">
        <v>11</v>
      </c>
      <c r="E7" s="13" t="s">
        <v>4</v>
      </c>
      <c r="F7" s="33">
        <v>1</v>
      </c>
      <c r="G7" s="13"/>
    </row>
    <row r="8" spans="1:7" s="3" customFormat="1" ht="49.5" customHeight="1" x14ac:dyDescent="0.3">
      <c r="A8" s="13"/>
      <c r="B8" s="14" t="s">
        <v>13</v>
      </c>
      <c r="C8" s="15" t="s">
        <v>27</v>
      </c>
      <c r="D8" s="13" t="s">
        <v>8</v>
      </c>
      <c r="E8" s="13" t="s">
        <v>4</v>
      </c>
      <c r="F8" s="33">
        <v>2</v>
      </c>
      <c r="G8" s="13"/>
    </row>
    <row r="9" spans="1:7" s="3" customFormat="1" ht="33" customHeight="1" x14ac:dyDescent="0.3">
      <c r="A9" s="13"/>
      <c r="B9" s="14" t="s">
        <v>14</v>
      </c>
      <c r="C9" s="14" t="s">
        <v>142</v>
      </c>
      <c r="D9" s="13" t="s">
        <v>26</v>
      </c>
      <c r="E9" s="13" t="s">
        <v>4</v>
      </c>
      <c r="F9" s="32">
        <v>2</v>
      </c>
      <c r="G9" s="13"/>
    </row>
    <row r="10" spans="1:7" s="3" customFormat="1" ht="56.25" customHeight="1" x14ac:dyDescent="0.3">
      <c r="A10" s="13"/>
      <c r="B10" s="14" t="s">
        <v>16</v>
      </c>
      <c r="C10" s="15" t="s">
        <v>17</v>
      </c>
      <c r="D10" s="13" t="s">
        <v>8</v>
      </c>
      <c r="E10" s="13" t="s">
        <v>4</v>
      </c>
      <c r="F10" s="33">
        <v>4</v>
      </c>
      <c r="G10" s="13"/>
    </row>
    <row r="11" spans="1:7" s="3" customFormat="1" ht="33" customHeight="1" x14ac:dyDescent="0.3">
      <c r="A11" s="13"/>
      <c r="B11" s="14" t="s">
        <v>18</v>
      </c>
      <c r="C11" s="14" t="s">
        <v>24</v>
      </c>
      <c r="D11" s="13" t="s">
        <v>19</v>
      </c>
      <c r="E11" s="13" t="s">
        <v>4</v>
      </c>
      <c r="F11" s="32">
        <v>2</v>
      </c>
      <c r="G11" s="13"/>
    </row>
    <row r="12" spans="1:7" s="3" customFormat="1" ht="21.75" customHeight="1" x14ac:dyDescent="0.3">
      <c r="A12" s="13"/>
      <c r="B12" s="14" t="s">
        <v>21</v>
      </c>
      <c r="C12" s="15" t="s">
        <v>22</v>
      </c>
      <c r="D12" s="13" t="s">
        <v>40</v>
      </c>
      <c r="E12" s="13" t="s">
        <v>4</v>
      </c>
      <c r="F12" s="33">
        <v>1</v>
      </c>
      <c r="G12" s="13"/>
    </row>
    <row r="13" spans="1:7" s="1" customFormat="1" ht="60" customHeight="1" x14ac:dyDescent="0.3">
      <c r="A13" s="16"/>
      <c r="B13" s="14" t="s">
        <v>111</v>
      </c>
      <c r="C13" s="14" t="s">
        <v>143</v>
      </c>
      <c r="D13" s="13" t="s">
        <v>41</v>
      </c>
      <c r="E13" s="13" t="s">
        <v>152</v>
      </c>
      <c r="F13" s="33">
        <v>10</v>
      </c>
      <c r="G13" s="16" t="s">
        <v>163</v>
      </c>
    </row>
    <row r="14" spans="1:7" s="1" customFormat="1" ht="42" customHeight="1" x14ac:dyDescent="0.3">
      <c r="A14" s="18"/>
      <c r="B14" s="19" t="s">
        <v>47</v>
      </c>
      <c r="C14" s="19" t="s">
        <v>144</v>
      </c>
      <c r="D14" s="18" t="s">
        <v>41</v>
      </c>
      <c r="E14" s="18" t="s">
        <v>4</v>
      </c>
      <c r="F14" s="20">
        <v>20</v>
      </c>
      <c r="G14" s="18" t="s">
        <v>161</v>
      </c>
    </row>
    <row r="15" spans="1:7" s="1" customFormat="1" ht="45" customHeight="1" x14ac:dyDescent="0.3">
      <c r="A15" s="16"/>
      <c r="B15" s="15" t="s">
        <v>48</v>
      </c>
      <c r="C15" s="14" t="s">
        <v>144</v>
      </c>
      <c r="D15" s="13" t="s">
        <v>41</v>
      </c>
      <c r="E15" s="13" t="s">
        <v>4</v>
      </c>
      <c r="F15" s="33">
        <v>14</v>
      </c>
      <c r="G15" s="16" t="s">
        <v>163</v>
      </c>
    </row>
    <row r="16" spans="1:7" s="1" customFormat="1" ht="57" customHeight="1" x14ac:dyDescent="0.3">
      <c r="A16" s="18"/>
      <c r="B16" s="19" t="s">
        <v>49</v>
      </c>
      <c r="C16" s="19" t="s">
        <v>145</v>
      </c>
      <c r="D16" s="18" t="s">
        <v>41</v>
      </c>
      <c r="E16" s="18" t="s">
        <v>4</v>
      </c>
      <c r="F16" s="20">
        <v>5</v>
      </c>
      <c r="G16" s="18" t="s">
        <v>161</v>
      </c>
    </row>
    <row r="17" spans="1:7" s="1" customFormat="1" ht="65.25" customHeight="1" x14ac:dyDescent="0.3">
      <c r="A17" s="18"/>
      <c r="B17" s="19" t="s">
        <v>50</v>
      </c>
      <c r="C17" s="19" t="s">
        <v>146</v>
      </c>
      <c r="D17" s="18" t="s">
        <v>41</v>
      </c>
      <c r="E17" s="18" t="s">
        <v>4</v>
      </c>
      <c r="F17" s="20">
        <v>3</v>
      </c>
      <c r="G17" s="18" t="s">
        <v>161</v>
      </c>
    </row>
    <row r="18" spans="1:7" s="1" customFormat="1" ht="21" customHeight="1" x14ac:dyDescent="0.45">
      <c r="A18" s="16"/>
      <c r="B18" s="14" t="s">
        <v>62</v>
      </c>
      <c r="C18" s="14" t="s">
        <v>120</v>
      </c>
      <c r="D18" s="13" t="s">
        <v>41</v>
      </c>
      <c r="E18" s="13" t="s">
        <v>4</v>
      </c>
      <c r="F18" s="33"/>
      <c r="G18" s="17"/>
    </row>
    <row r="19" spans="1:7" s="1" customFormat="1" ht="24" customHeight="1" x14ac:dyDescent="0.45">
      <c r="A19" s="16"/>
      <c r="B19" s="14" t="s">
        <v>51</v>
      </c>
      <c r="C19" s="14" t="s">
        <v>113</v>
      </c>
      <c r="D19" s="13" t="s">
        <v>41</v>
      </c>
      <c r="E19" s="13" t="s">
        <v>4</v>
      </c>
      <c r="F19" s="33"/>
      <c r="G19" s="17"/>
    </row>
    <row r="20" spans="1:7" s="1" customFormat="1" ht="24.75" customHeight="1" x14ac:dyDescent="0.45">
      <c r="A20" s="16"/>
      <c r="B20" s="14" t="s">
        <v>52</v>
      </c>
      <c r="C20" s="14" t="s">
        <v>114</v>
      </c>
      <c r="D20" s="13" t="s">
        <v>41</v>
      </c>
      <c r="E20" s="13" t="s">
        <v>4</v>
      </c>
      <c r="F20" s="33"/>
      <c r="G20" s="17"/>
    </row>
    <row r="21" spans="1:7" s="1" customFormat="1" ht="49.5" customHeight="1" x14ac:dyDescent="0.45">
      <c r="A21" s="16"/>
      <c r="B21" s="14" t="s">
        <v>53</v>
      </c>
      <c r="C21" s="14" t="s">
        <v>115</v>
      </c>
      <c r="D21" s="13" t="s">
        <v>41</v>
      </c>
      <c r="E21" s="13" t="s">
        <v>4</v>
      </c>
      <c r="F21" s="33"/>
      <c r="G21" s="17"/>
    </row>
    <row r="22" spans="1:7" s="1" customFormat="1" ht="33" customHeight="1" x14ac:dyDescent="0.45">
      <c r="A22" s="16"/>
      <c r="B22" s="14" t="s">
        <v>54</v>
      </c>
      <c r="C22" s="14" t="s">
        <v>116</v>
      </c>
      <c r="D22" s="13" t="s">
        <v>41</v>
      </c>
      <c r="E22" s="13" t="s">
        <v>4</v>
      </c>
      <c r="F22" s="33"/>
      <c r="G22" s="17"/>
    </row>
    <row r="23" spans="1:7" s="1" customFormat="1" ht="33" customHeight="1" x14ac:dyDescent="0.45">
      <c r="A23" s="16"/>
      <c r="B23" s="14" t="s">
        <v>56</v>
      </c>
      <c r="C23" s="14" t="s">
        <v>117</v>
      </c>
      <c r="D23" s="13" t="s">
        <v>41</v>
      </c>
      <c r="E23" s="13" t="s">
        <v>4</v>
      </c>
      <c r="F23" s="33"/>
      <c r="G23" s="17"/>
    </row>
    <row r="24" spans="1:7" s="1" customFormat="1" ht="16.5" customHeight="1" x14ac:dyDescent="0.45">
      <c r="A24" s="16"/>
      <c r="B24" s="14" t="s">
        <v>57</v>
      </c>
      <c r="C24" s="14" t="s">
        <v>118</v>
      </c>
      <c r="D24" s="13" t="s">
        <v>41</v>
      </c>
      <c r="E24" s="13" t="s">
        <v>4</v>
      </c>
      <c r="F24" s="33"/>
      <c r="G24" s="17"/>
    </row>
    <row r="25" spans="1:7" s="1" customFormat="1" ht="33" customHeight="1" x14ac:dyDescent="0.45">
      <c r="A25" s="16"/>
      <c r="B25" s="14" t="s">
        <v>59</v>
      </c>
      <c r="C25" s="14"/>
      <c r="D25" s="13" t="s">
        <v>41</v>
      </c>
      <c r="E25" s="13" t="s">
        <v>4</v>
      </c>
      <c r="F25" s="33"/>
      <c r="G25" s="17"/>
    </row>
    <row r="26" spans="1:7" s="1" customFormat="1" ht="16.5" customHeight="1" x14ac:dyDescent="0.45">
      <c r="A26" s="16"/>
      <c r="B26" s="14" t="s">
        <v>60</v>
      </c>
      <c r="C26" s="14" t="s">
        <v>119</v>
      </c>
      <c r="D26" s="13" t="s">
        <v>41</v>
      </c>
      <c r="E26" s="13" t="s">
        <v>4</v>
      </c>
      <c r="F26" s="33"/>
      <c r="G26" s="17"/>
    </row>
    <row r="27" spans="1:7" s="1" customFormat="1" ht="49.5" customHeight="1" x14ac:dyDescent="0.45">
      <c r="A27" s="16"/>
      <c r="B27" s="14" t="s">
        <v>63</v>
      </c>
      <c r="C27" s="14"/>
      <c r="D27" s="13" t="s">
        <v>41</v>
      </c>
      <c r="E27" s="13" t="s">
        <v>4</v>
      </c>
      <c r="F27" s="33"/>
      <c r="G27" s="17"/>
    </row>
    <row r="28" spans="1:7" s="1" customFormat="1" ht="16.5" customHeight="1" x14ac:dyDescent="0.45">
      <c r="A28" s="16"/>
      <c r="B28" s="14" t="s">
        <v>64</v>
      </c>
      <c r="C28" s="14"/>
      <c r="D28" s="13" t="s">
        <v>41</v>
      </c>
      <c r="E28" s="13" t="s">
        <v>4</v>
      </c>
      <c r="F28" s="33"/>
      <c r="G28" s="17"/>
    </row>
    <row r="29" spans="1:7" s="3" customFormat="1" ht="16.5" customHeight="1" x14ac:dyDescent="0.3">
      <c r="A29" s="13"/>
      <c r="B29" s="15" t="s">
        <v>7</v>
      </c>
      <c r="C29" s="15" t="s">
        <v>9</v>
      </c>
      <c r="D29" s="13" t="s">
        <v>41</v>
      </c>
      <c r="E29" s="13" t="s">
        <v>4</v>
      </c>
      <c r="F29" s="33"/>
      <c r="G29" s="13"/>
    </row>
    <row r="30" spans="1:7" s="3" customFormat="1" ht="33" customHeight="1" x14ac:dyDescent="0.3">
      <c r="A30" s="13"/>
      <c r="B30" s="14" t="s">
        <v>28</v>
      </c>
      <c r="C30" s="14"/>
      <c r="D30" s="13" t="s">
        <v>41</v>
      </c>
      <c r="E30" s="13" t="s">
        <v>4</v>
      </c>
      <c r="F30" s="33"/>
      <c r="G30" s="13"/>
    </row>
    <row r="31" spans="1:7" s="3" customFormat="1" ht="49.5" customHeight="1" x14ac:dyDescent="0.3">
      <c r="A31" s="13"/>
      <c r="B31" s="14" t="s">
        <v>42</v>
      </c>
      <c r="C31" s="14"/>
      <c r="D31" s="13" t="s">
        <v>41</v>
      </c>
      <c r="E31" s="13" t="s">
        <v>4</v>
      </c>
      <c r="F31" s="33"/>
      <c r="G31" s="13"/>
    </row>
    <row r="32" spans="1:7" s="3" customFormat="1" ht="16.5" customHeight="1" x14ac:dyDescent="0.3">
      <c r="A32" s="13"/>
      <c r="B32" s="14" t="s">
        <v>43</v>
      </c>
      <c r="C32" s="14"/>
      <c r="D32" s="13" t="s">
        <v>41</v>
      </c>
      <c r="E32" s="13" t="s">
        <v>4</v>
      </c>
      <c r="F32" s="33"/>
      <c r="G32" s="13"/>
    </row>
    <row r="33" spans="1:7" s="3" customFormat="1" ht="16.5" customHeight="1" x14ac:dyDescent="0.3">
      <c r="A33" s="13"/>
      <c r="B33" s="14" t="s">
        <v>29</v>
      </c>
      <c r="C33" s="14"/>
      <c r="D33" s="13" t="s">
        <v>41</v>
      </c>
      <c r="E33" s="13" t="s">
        <v>4</v>
      </c>
      <c r="F33" s="33"/>
      <c r="G33" s="13"/>
    </row>
    <row r="34" spans="1:7" s="3" customFormat="1" ht="16.5" customHeight="1" x14ac:dyDescent="0.3">
      <c r="A34" s="13"/>
      <c r="B34" s="14" t="s">
        <v>32</v>
      </c>
      <c r="C34" s="14"/>
      <c r="D34" s="13" t="s">
        <v>41</v>
      </c>
      <c r="E34" s="13" t="s">
        <v>4</v>
      </c>
      <c r="F34" s="33"/>
      <c r="G34" s="13"/>
    </row>
    <row r="35" spans="1:7" s="3" customFormat="1" ht="16.5" customHeight="1" x14ac:dyDescent="0.3">
      <c r="A35" s="13"/>
      <c r="B35" s="15" t="s">
        <v>33</v>
      </c>
      <c r="C35" s="15"/>
      <c r="D35" s="13" t="s">
        <v>41</v>
      </c>
      <c r="E35" s="13" t="s">
        <v>4</v>
      </c>
      <c r="F35" s="33"/>
      <c r="G35" s="13"/>
    </row>
    <row r="36" spans="1:7" s="3" customFormat="1" ht="33" customHeight="1" x14ac:dyDescent="0.3">
      <c r="A36" s="13"/>
      <c r="B36" s="14" t="s">
        <v>45</v>
      </c>
      <c r="C36" s="14"/>
      <c r="D36" s="13" t="s">
        <v>41</v>
      </c>
      <c r="E36" s="13" t="s">
        <v>4</v>
      </c>
      <c r="F36" s="33"/>
      <c r="G36" s="13"/>
    </row>
    <row r="37" spans="1:7" s="3" customFormat="1" ht="16.5" customHeight="1" x14ac:dyDescent="0.3">
      <c r="A37" s="13"/>
      <c r="B37" s="15" t="s">
        <v>34</v>
      </c>
      <c r="C37" s="15"/>
      <c r="D37" s="13" t="s">
        <v>41</v>
      </c>
      <c r="E37" s="13" t="s">
        <v>4</v>
      </c>
      <c r="F37" s="33"/>
      <c r="G37" s="13"/>
    </row>
    <row r="38" spans="1:7" s="3" customFormat="1" ht="33" customHeight="1" x14ac:dyDescent="0.3">
      <c r="A38" s="13"/>
      <c r="B38" s="14" t="s">
        <v>35</v>
      </c>
      <c r="C38" s="14"/>
      <c r="D38" s="13" t="s">
        <v>41</v>
      </c>
      <c r="E38" s="13" t="s">
        <v>4</v>
      </c>
      <c r="F38" s="33"/>
      <c r="G38" s="13"/>
    </row>
    <row r="39" spans="1:7" s="3" customFormat="1" ht="33" customHeight="1" x14ac:dyDescent="0.3">
      <c r="A39" s="13"/>
      <c r="B39" s="14" t="s">
        <v>37</v>
      </c>
      <c r="C39" s="14"/>
      <c r="D39" s="13" t="s">
        <v>41</v>
      </c>
      <c r="E39" s="13" t="s">
        <v>4</v>
      </c>
      <c r="F39" s="33"/>
      <c r="G39" s="13"/>
    </row>
    <row r="40" spans="1:7" s="3" customFormat="1" ht="16.5" customHeight="1" x14ac:dyDescent="0.3">
      <c r="A40" s="13"/>
      <c r="B40" s="15" t="s">
        <v>38</v>
      </c>
      <c r="C40" s="15"/>
      <c r="D40" s="13" t="s">
        <v>41</v>
      </c>
      <c r="E40" s="13" t="s">
        <v>4</v>
      </c>
      <c r="F40" s="33"/>
      <c r="G40" s="13"/>
    </row>
    <row r="41" spans="1:7" s="3" customFormat="1" ht="16.5" customHeight="1" x14ac:dyDescent="0.3">
      <c r="A41" s="13"/>
      <c r="B41" s="15" t="s">
        <v>39</v>
      </c>
      <c r="C41" s="15"/>
      <c r="D41" s="13" t="s">
        <v>41</v>
      </c>
      <c r="E41" s="13" t="s">
        <v>4</v>
      </c>
      <c r="F41" s="33"/>
      <c r="G41" s="13"/>
    </row>
    <row r="42" spans="1:7" s="7" customFormat="1" ht="33" customHeight="1" x14ac:dyDescent="0.45">
      <c r="A42" s="21"/>
      <c r="B42" s="22" t="s">
        <v>55</v>
      </c>
      <c r="C42" s="22" t="s">
        <v>151</v>
      </c>
      <c r="D42" s="23" t="s">
        <v>41</v>
      </c>
      <c r="E42" s="23"/>
      <c r="F42" s="34"/>
      <c r="G42" s="24"/>
    </row>
    <row r="43" spans="1:7" s="7" customFormat="1" ht="21" customHeight="1" x14ac:dyDescent="0.45">
      <c r="A43" s="21"/>
      <c r="B43" s="22" t="s">
        <v>58</v>
      </c>
      <c r="C43" s="22" t="s">
        <v>150</v>
      </c>
      <c r="D43" s="23" t="s">
        <v>41</v>
      </c>
      <c r="E43" s="23"/>
      <c r="F43" s="34"/>
      <c r="G43" s="24"/>
    </row>
    <row r="44" spans="1:7" s="7" customFormat="1" ht="33" customHeight="1" x14ac:dyDescent="0.45">
      <c r="A44" s="21"/>
      <c r="B44" s="22" t="s">
        <v>61</v>
      </c>
      <c r="C44" s="22" t="s">
        <v>148</v>
      </c>
      <c r="D44" s="23" t="s">
        <v>41</v>
      </c>
      <c r="E44" s="23"/>
      <c r="F44" s="34"/>
      <c r="G44" s="24"/>
    </row>
    <row r="45" spans="1:7" s="7" customFormat="1" ht="21" customHeight="1" x14ac:dyDescent="0.45">
      <c r="A45" s="21"/>
      <c r="B45" s="22" t="s">
        <v>65</v>
      </c>
      <c r="C45" s="22" t="s">
        <v>149</v>
      </c>
      <c r="D45" s="23" t="s">
        <v>41</v>
      </c>
      <c r="E45" s="23"/>
      <c r="F45" s="34"/>
      <c r="G45" s="24"/>
    </row>
    <row r="46" spans="1:7" s="5" customFormat="1" ht="16.5" customHeight="1" x14ac:dyDescent="0.3">
      <c r="A46" s="25"/>
      <c r="B46" s="26" t="s">
        <v>20</v>
      </c>
      <c r="C46" s="26"/>
      <c r="D46" s="25"/>
      <c r="E46" s="25" t="s">
        <v>3</v>
      </c>
      <c r="F46" s="35"/>
      <c r="G46" s="25"/>
    </row>
    <row r="47" spans="1:7" s="5" customFormat="1" ht="33" customHeight="1" x14ac:dyDescent="0.3">
      <c r="A47" s="25"/>
      <c r="B47" s="26" t="s">
        <v>23</v>
      </c>
      <c r="C47" s="26"/>
      <c r="D47" s="25"/>
      <c r="E47" s="25" t="s">
        <v>3</v>
      </c>
      <c r="F47" s="35"/>
      <c r="G47" s="25"/>
    </row>
    <row r="48" spans="1:7" s="6" customFormat="1" ht="57" customHeight="1" x14ac:dyDescent="0.3">
      <c r="A48" s="27"/>
      <c r="B48" s="26" t="s">
        <v>44</v>
      </c>
      <c r="C48" s="26"/>
      <c r="D48" s="27"/>
      <c r="E48" s="27" t="s">
        <v>3</v>
      </c>
      <c r="F48" s="35"/>
      <c r="G48" s="27"/>
    </row>
    <row r="49" spans="1:7" s="5" customFormat="1" ht="16.5" customHeight="1" x14ac:dyDescent="0.3">
      <c r="A49" s="25"/>
      <c r="B49" s="26" t="s">
        <v>30</v>
      </c>
      <c r="C49" s="26"/>
      <c r="D49" s="25"/>
      <c r="E49" s="25" t="s">
        <v>3</v>
      </c>
      <c r="F49" s="35"/>
      <c r="G49" s="25"/>
    </row>
    <row r="50" spans="1:7" s="5" customFormat="1" ht="16.5" customHeight="1" x14ac:dyDescent="0.3">
      <c r="A50" s="25"/>
      <c r="B50" s="26" t="s">
        <v>31</v>
      </c>
      <c r="C50" s="26"/>
      <c r="D50" s="25"/>
      <c r="E50" s="25" t="s">
        <v>3</v>
      </c>
      <c r="F50" s="35"/>
      <c r="G50" s="25"/>
    </row>
    <row r="51" spans="1:7" s="5" customFormat="1" ht="16.5" customHeight="1" x14ac:dyDescent="0.3">
      <c r="A51" s="25"/>
      <c r="B51" s="27" t="s">
        <v>36</v>
      </c>
      <c r="C51" s="27"/>
      <c r="D51" s="25"/>
      <c r="E51" s="25" t="s">
        <v>3</v>
      </c>
      <c r="F51" s="35"/>
      <c r="G51" s="25"/>
    </row>
    <row r="52" spans="1:7" s="2" customFormat="1" ht="16.5" customHeight="1" x14ac:dyDescent="0.45">
      <c r="A52" s="28"/>
      <c r="B52" s="26" t="s">
        <v>66</v>
      </c>
      <c r="C52" s="26"/>
      <c r="D52" s="29"/>
      <c r="E52" s="29"/>
      <c r="F52" s="35"/>
      <c r="G52" s="29"/>
    </row>
    <row r="53" spans="1:7" s="2" customFormat="1" ht="16.5" customHeight="1" x14ac:dyDescent="0.45">
      <c r="A53" s="28"/>
      <c r="B53" s="26" t="s">
        <v>67</v>
      </c>
      <c r="C53" s="26" t="s">
        <v>121</v>
      </c>
      <c r="D53" s="29"/>
      <c r="E53" s="29"/>
      <c r="F53" s="35"/>
      <c r="G53" s="29"/>
    </row>
    <row r="54" spans="1:7" s="2" customFormat="1" ht="33" customHeight="1" x14ac:dyDescent="0.45">
      <c r="A54" s="28"/>
      <c r="B54" s="26" t="s">
        <v>68</v>
      </c>
      <c r="C54" s="26" t="s">
        <v>121</v>
      </c>
      <c r="D54" s="29"/>
      <c r="E54" s="29"/>
      <c r="F54" s="35"/>
      <c r="G54" s="29"/>
    </row>
    <row r="55" spans="1:7" s="2" customFormat="1" ht="16.5" customHeight="1" x14ac:dyDescent="0.45">
      <c r="A55" s="28"/>
      <c r="B55" s="26" t="s">
        <v>69</v>
      </c>
      <c r="C55" s="26"/>
      <c r="D55" s="29"/>
      <c r="E55" s="29"/>
      <c r="F55" s="35"/>
      <c r="G55" s="29"/>
    </row>
    <row r="56" spans="1:7" s="2" customFormat="1" ht="33" customHeight="1" x14ac:dyDescent="0.45">
      <c r="A56" s="28"/>
      <c r="B56" s="26" t="s">
        <v>70</v>
      </c>
      <c r="C56" s="26" t="s">
        <v>121</v>
      </c>
      <c r="D56" s="29"/>
      <c r="E56" s="29"/>
      <c r="F56" s="35"/>
      <c r="G56" s="29"/>
    </row>
    <row r="57" spans="1:7" s="2" customFormat="1" ht="49.5" customHeight="1" x14ac:dyDescent="0.45">
      <c r="A57" s="28"/>
      <c r="B57" s="26" t="s">
        <v>71</v>
      </c>
      <c r="C57" s="26" t="s">
        <v>122</v>
      </c>
      <c r="D57" s="29"/>
      <c r="E57" s="29"/>
      <c r="F57" s="35"/>
      <c r="G57" s="29"/>
    </row>
    <row r="58" spans="1:7" s="2" customFormat="1" ht="33" customHeight="1" x14ac:dyDescent="0.45">
      <c r="A58" s="28"/>
      <c r="B58" s="26" t="s">
        <v>72</v>
      </c>
      <c r="C58" s="26" t="s">
        <v>123</v>
      </c>
      <c r="D58" s="29"/>
      <c r="E58" s="29"/>
      <c r="F58" s="35"/>
      <c r="G58" s="29"/>
    </row>
    <row r="59" spans="1:7" s="2" customFormat="1" ht="33" customHeight="1" x14ac:dyDescent="0.45">
      <c r="A59" s="28"/>
      <c r="B59" s="26" t="s">
        <v>73</v>
      </c>
      <c r="C59" s="26" t="s">
        <v>124</v>
      </c>
      <c r="D59" s="29"/>
      <c r="E59" s="29"/>
      <c r="F59" s="35"/>
      <c r="G59" s="29"/>
    </row>
    <row r="60" spans="1:7" s="2" customFormat="1" ht="66" customHeight="1" x14ac:dyDescent="0.45">
      <c r="A60" s="28"/>
      <c r="B60" s="26" t="s">
        <v>74</v>
      </c>
      <c r="C60" s="26" t="s">
        <v>125</v>
      </c>
      <c r="D60" s="29"/>
      <c r="E60" s="29"/>
      <c r="F60" s="35"/>
      <c r="G60" s="29"/>
    </row>
    <row r="61" spans="1:7" s="2" customFormat="1" ht="49.5" customHeight="1" x14ac:dyDescent="0.45">
      <c r="A61" s="28"/>
      <c r="B61" s="26" t="s">
        <v>75</v>
      </c>
      <c r="C61" s="26" t="s">
        <v>126</v>
      </c>
      <c r="D61" s="29"/>
      <c r="E61" s="29"/>
      <c r="F61" s="35"/>
      <c r="G61" s="29"/>
    </row>
    <row r="62" spans="1:7" s="2" customFormat="1" ht="49.5" customHeight="1" x14ac:dyDescent="0.45">
      <c r="A62" s="28"/>
      <c r="B62" s="26" t="s">
        <v>76</v>
      </c>
      <c r="C62" s="26"/>
      <c r="D62" s="29"/>
      <c r="E62" s="29"/>
      <c r="F62" s="35"/>
      <c r="G62" s="29"/>
    </row>
    <row r="63" spans="1:7" s="2" customFormat="1" ht="33" customHeight="1" x14ac:dyDescent="0.45">
      <c r="A63" s="28"/>
      <c r="B63" s="26" t="s">
        <v>77</v>
      </c>
      <c r="C63" s="26"/>
      <c r="D63" s="29"/>
      <c r="E63" s="29"/>
      <c r="F63" s="35"/>
      <c r="G63" s="29"/>
    </row>
    <row r="64" spans="1:7" s="2" customFormat="1" ht="16.5" customHeight="1" x14ac:dyDescent="0.45">
      <c r="A64" s="28"/>
      <c r="B64" s="26" t="s">
        <v>78</v>
      </c>
      <c r="C64" s="26" t="s">
        <v>127</v>
      </c>
      <c r="D64" s="29"/>
      <c r="E64" s="29"/>
      <c r="F64" s="35"/>
      <c r="G64" s="29"/>
    </row>
    <row r="65" spans="1:7" s="2" customFormat="1" ht="33" customHeight="1" x14ac:dyDescent="0.45">
      <c r="A65" s="28"/>
      <c r="B65" s="26" t="s">
        <v>79</v>
      </c>
      <c r="C65" s="26"/>
      <c r="D65" s="29"/>
      <c r="E65" s="29"/>
      <c r="F65" s="35"/>
      <c r="G65" s="29"/>
    </row>
    <row r="66" spans="1:7" s="2" customFormat="1" ht="82.5" customHeight="1" x14ac:dyDescent="0.45">
      <c r="A66" s="28"/>
      <c r="B66" s="26" t="s">
        <v>80</v>
      </c>
      <c r="C66" s="26" t="s">
        <v>128</v>
      </c>
      <c r="D66" s="29"/>
      <c r="E66" s="29"/>
      <c r="F66" s="35"/>
      <c r="G66" s="29"/>
    </row>
    <row r="67" spans="1:7" s="2" customFormat="1" ht="49.5" customHeight="1" x14ac:dyDescent="0.45">
      <c r="A67" s="28"/>
      <c r="B67" s="26" t="s">
        <v>81</v>
      </c>
      <c r="C67" s="26"/>
      <c r="D67" s="29"/>
      <c r="E67" s="29"/>
      <c r="F67" s="35"/>
      <c r="G67" s="29"/>
    </row>
    <row r="68" spans="1:7" s="2" customFormat="1" ht="16.5" customHeight="1" x14ac:dyDescent="0.45">
      <c r="A68" s="28"/>
      <c r="B68" s="26" t="s">
        <v>82</v>
      </c>
      <c r="C68" s="26" t="s">
        <v>123</v>
      </c>
      <c r="D68" s="29"/>
      <c r="E68" s="29"/>
      <c r="F68" s="35"/>
      <c r="G68" s="29"/>
    </row>
    <row r="69" spans="1:7" s="2" customFormat="1" ht="16.5" customHeight="1" x14ac:dyDescent="0.45">
      <c r="A69" s="28"/>
      <c r="B69" s="26" t="s">
        <v>83</v>
      </c>
      <c r="C69" s="26" t="s">
        <v>123</v>
      </c>
      <c r="D69" s="29"/>
      <c r="E69" s="29"/>
      <c r="F69" s="35"/>
      <c r="G69" s="29"/>
    </row>
    <row r="70" spans="1:7" s="2" customFormat="1" ht="16.5" customHeight="1" x14ac:dyDescent="0.45">
      <c r="A70" s="28"/>
      <c r="B70" s="26" t="s">
        <v>84</v>
      </c>
      <c r="C70" s="26" t="s">
        <v>123</v>
      </c>
      <c r="D70" s="29"/>
      <c r="E70" s="29"/>
      <c r="F70" s="35"/>
      <c r="G70" s="29"/>
    </row>
    <row r="71" spans="1:7" s="2" customFormat="1" ht="99" customHeight="1" x14ac:dyDescent="0.45">
      <c r="A71" s="28"/>
      <c r="B71" s="26" t="s">
        <v>85</v>
      </c>
      <c r="C71" s="26" t="s">
        <v>129</v>
      </c>
      <c r="D71" s="29"/>
      <c r="E71" s="29"/>
      <c r="F71" s="35"/>
      <c r="G71" s="29"/>
    </row>
    <row r="72" spans="1:7" s="2" customFormat="1" ht="33" customHeight="1" x14ac:dyDescent="0.45">
      <c r="A72" s="28"/>
      <c r="B72" s="26" t="s">
        <v>86</v>
      </c>
      <c r="C72" s="26" t="s">
        <v>123</v>
      </c>
      <c r="D72" s="29"/>
      <c r="E72" s="29"/>
      <c r="F72" s="35"/>
      <c r="G72" s="29"/>
    </row>
    <row r="73" spans="1:7" s="2" customFormat="1" ht="16.5" customHeight="1" x14ac:dyDescent="0.45">
      <c r="A73" s="28"/>
      <c r="B73" s="26" t="s">
        <v>87</v>
      </c>
      <c r="C73" s="26" t="s">
        <v>123</v>
      </c>
      <c r="D73" s="29"/>
      <c r="E73" s="29"/>
      <c r="F73" s="35"/>
      <c r="G73" s="29"/>
    </row>
    <row r="74" spans="1:7" s="2" customFormat="1" ht="49.5" customHeight="1" x14ac:dyDescent="0.45">
      <c r="A74" s="28"/>
      <c r="B74" s="26" t="s">
        <v>88</v>
      </c>
      <c r="C74" s="26" t="s">
        <v>130</v>
      </c>
      <c r="D74" s="29"/>
      <c r="E74" s="29"/>
      <c r="F74" s="35"/>
      <c r="G74" s="29"/>
    </row>
    <row r="75" spans="1:7" s="2" customFormat="1" ht="49.5" customHeight="1" x14ac:dyDescent="0.45">
      <c r="A75" s="28"/>
      <c r="B75" s="26" t="s">
        <v>89</v>
      </c>
      <c r="C75" s="26" t="s">
        <v>131</v>
      </c>
      <c r="D75" s="29"/>
      <c r="E75" s="29"/>
      <c r="F75" s="35"/>
      <c r="G75" s="29"/>
    </row>
    <row r="76" spans="1:7" s="2" customFormat="1" ht="99" customHeight="1" x14ac:dyDescent="0.45">
      <c r="A76" s="28"/>
      <c r="B76" s="26" t="s">
        <v>90</v>
      </c>
      <c r="C76" s="26" t="s">
        <v>123</v>
      </c>
      <c r="D76" s="29"/>
      <c r="E76" s="29"/>
      <c r="F76" s="35"/>
      <c r="G76" s="29"/>
    </row>
    <row r="77" spans="1:7" s="2" customFormat="1" ht="82.5" customHeight="1" x14ac:dyDescent="0.45">
      <c r="A77" s="28"/>
      <c r="B77" s="26" t="s">
        <v>91</v>
      </c>
      <c r="C77" s="26" t="s">
        <v>132</v>
      </c>
      <c r="D77" s="29"/>
      <c r="E77" s="29"/>
      <c r="F77" s="35"/>
      <c r="G77" s="29"/>
    </row>
    <row r="78" spans="1:7" s="2" customFormat="1" ht="49.5" customHeight="1" x14ac:dyDescent="0.45">
      <c r="A78" s="28"/>
      <c r="B78" s="26" t="s">
        <v>92</v>
      </c>
      <c r="C78" s="26" t="s">
        <v>133</v>
      </c>
      <c r="D78" s="29"/>
      <c r="E78" s="29"/>
      <c r="F78" s="35"/>
      <c r="G78" s="29"/>
    </row>
    <row r="79" spans="1:7" s="2" customFormat="1" ht="99" customHeight="1" x14ac:dyDescent="0.45">
      <c r="A79" s="28"/>
      <c r="B79" s="26" t="s">
        <v>93</v>
      </c>
      <c r="C79" s="26" t="s">
        <v>134</v>
      </c>
      <c r="D79" s="29"/>
      <c r="E79" s="29"/>
      <c r="F79" s="35"/>
      <c r="G79" s="29"/>
    </row>
    <row r="80" spans="1:7" s="2" customFormat="1" ht="115.5" customHeight="1" x14ac:dyDescent="0.45">
      <c r="A80" s="28"/>
      <c r="B80" s="26" t="s">
        <v>94</v>
      </c>
      <c r="C80" s="26" t="s">
        <v>123</v>
      </c>
      <c r="D80" s="29"/>
      <c r="E80" s="29"/>
      <c r="F80" s="35"/>
      <c r="G80" s="29"/>
    </row>
    <row r="81" spans="1:7" s="2" customFormat="1" ht="82.5" customHeight="1" x14ac:dyDescent="0.45">
      <c r="A81" s="28"/>
      <c r="B81" s="26" t="s">
        <v>95</v>
      </c>
      <c r="C81" s="26" t="s">
        <v>135</v>
      </c>
      <c r="D81" s="29"/>
      <c r="E81" s="29"/>
      <c r="F81" s="35"/>
      <c r="G81" s="29"/>
    </row>
    <row r="82" spans="1:7" s="2" customFormat="1" ht="33" customHeight="1" x14ac:dyDescent="0.45">
      <c r="A82" s="28"/>
      <c r="B82" s="26" t="s">
        <v>96</v>
      </c>
      <c r="C82" s="26" t="s">
        <v>123</v>
      </c>
      <c r="D82" s="29"/>
      <c r="E82" s="29"/>
      <c r="F82" s="35"/>
      <c r="G82" s="29"/>
    </row>
    <row r="83" spans="1:7" s="2" customFormat="1" ht="16.5" customHeight="1" x14ac:dyDescent="0.45">
      <c r="A83" s="28"/>
      <c r="B83" s="26" t="s">
        <v>97</v>
      </c>
      <c r="C83" s="26" t="s">
        <v>123</v>
      </c>
      <c r="D83" s="29"/>
      <c r="E83" s="29"/>
      <c r="F83" s="35"/>
      <c r="G83" s="29"/>
    </row>
    <row r="84" spans="1:7" s="2" customFormat="1" ht="16.5" customHeight="1" x14ac:dyDescent="0.45">
      <c r="A84" s="28"/>
      <c r="B84" s="26" t="s">
        <v>98</v>
      </c>
      <c r="C84" s="26" t="s">
        <v>123</v>
      </c>
      <c r="D84" s="29"/>
      <c r="E84" s="29"/>
      <c r="F84" s="35"/>
      <c r="G84" s="29"/>
    </row>
    <row r="85" spans="1:7" s="2" customFormat="1" ht="16.5" customHeight="1" x14ac:dyDescent="0.45">
      <c r="A85" s="28"/>
      <c r="B85" s="26" t="s">
        <v>99</v>
      </c>
      <c r="C85" s="26" t="s">
        <v>136</v>
      </c>
      <c r="D85" s="29"/>
      <c r="E85" s="29"/>
      <c r="F85" s="35"/>
      <c r="G85" s="29"/>
    </row>
    <row r="86" spans="1:7" s="2" customFormat="1" ht="16.5" customHeight="1" x14ac:dyDescent="0.45">
      <c r="A86" s="28"/>
      <c r="B86" s="26" t="s">
        <v>100</v>
      </c>
      <c r="C86" s="26" t="s">
        <v>136</v>
      </c>
      <c r="D86" s="29"/>
      <c r="E86" s="29"/>
      <c r="F86" s="35"/>
      <c r="G86" s="29"/>
    </row>
    <row r="87" spans="1:7" s="2" customFormat="1" ht="49.5" customHeight="1" x14ac:dyDescent="0.45">
      <c r="A87" s="28"/>
      <c r="B87" s="26" t="s">
        <v>101</v>
      </c>
      <c r="C87" s="26" t="s">
        <v>123</v>
      </c>
      <c r="D87" s="29"/>
      <c r="E87" s="29"/>
      <c r="F87" s="35"/>
      <c r="G87" s="29"/>
    </row>
    <row r="88" spans="1:7" s="2" customFormat="1" ht="66" customHeight="1" x14ac:dyDescent="0.45">
      <c r="A88" s="28"/>
      <c r="B88" s="26" t="s">
        <v>102</v>
      </c>
      <c r="C88" s="26" t="s">
        <v>123</v>
      </c>
      <c r="D88" s="29"/>
      <c r="E88" s="29"/>
      <c r="F88" s="35"/>
      <c r="G88" s="29"/>
    </row>
    <row r="89" spans="1:7" s="2" customFormat="1" ht="33" customHeight="1" x14ac:dyDescent="0.45">
      <c r="A89" s="28"/>
      <c r="B89" s="26" t="s">
        <v>103</v>
      </c>
      <c r="C89" s="26" t="s">
        <v>137</v>
      </c>
      <c r="D89" s="29"/>
      <c r="E89" s="29"/>
      <c r="F89" s="35"/>
      <c r="G89" s="29"/>
    </row>
    <row r="90" spans="1:7" s="2" customFormat="1" ht="49.5" customHeight="1" x14ac:dyDescent="0.45">
      <c r="A90" s="28"/>
      <c r="B90" s="26" t="s">
        <v>104</v>
      </c>
      <c r="C90" s="26" t="s">
        <v>138</v>
      </c>
      <c r="D90" s="29"/>
      <c r="E90" s="29"/>
      <c r="F90" s="35"/>
      <c r="G90" s="29"/>
    </row>
    <row r="91" spans="1:7" s="2" customFormat="1" ht="49.5" customHeight="1" x14ac:dyDescent="0.45">
      <c r="A91" s="28"/>
      <c r="B91" s="26" t="s">
        <v>105</v>
      </c>
      <c r="C91" s="26" t="s">
        <v>139</v>
      </c>
      <c r="D91" s="29"/>
      <c r="E91" s="29"/>
      <c r="F91" s="35"/>
      <c r="G91" s="29"/>
    </row>
    <row r="92" spans="1:7" s="2" customFormat="1" ht="16.5" customHeight="1" x14ac:dyDescent="0.45">
      <c r="A92" s="28"/>
      <c r="B92" s="26" t="s">
        <v>106</v>
      </c>
      <c r="C92" s="26"/>
      <c r="D92" s="29"/>
      <c r="E92" s="29"/>
      <c r="F92" s="35"/>
      <c r="G92" s="29"/>
    </row>
    <row r="93" spans="1:7" s="2" customFormat="1" ht="16.5" customHeight="1" x14ac:dyDescent="0.45">
      <c r="A93" s="28"/>
      <c r="B93" s="26" t="s">
        <v>107</v>
      </c>
      <c r="C93" s="26" t="s">
        <v>140</v>
      </c>
      <c r="D93" s="29"/>
      <c r="E93" s="29"/>
      <c r="F93" s="35"/>
      <c r="G93" s="29"/>
    </row>
    <row r="94" spans="1:7" s="2" customFormat="1" ht="16.5" customHeight="1" x14ac:dyDescent="0.45">
      <c r="A94" s="28"/>
      <c r="B94" s="26" t="s">
        <v>108</v>
      </c>
      <c r="C94" s="26" t="s">
        <v>141</v>
      </c>
      <c r="D94" s="29"/>
      <c r="E94" s="29"/>
      <c r="F94" s="35"/>
      <c r="G94" s="29"/>
    </row>
    <row r="95" spans="1:7" s="2" customFormat="1" ht="33" customHeight="1" x14ac:dyDescent="0.45">
      <c r="A95" s="28"/>
      <c r="B95" s="26" t="s">
        <v>109</v>
      </c>
      <c r="C95" s="26" t="s">
        <v>141</v>
      </c>
      <c r="D95" s="29"/>
      <c r="E95" s="29"/>
      <c r="F95" s="35"/>
      <c r="G95" s="29"/>
    </row>
    <row r="96" spans="1:7" s="2" customFormat="1" ht="16.5" customHeight="1" x14ac:dyDescent="0.45">
      <c r="A96" s="28"/>
      <c r="B96" s="27" t="s">
        <v>110</v>
      </c>
      <c r="C96" s="27" t="s">
        <v>141</v>
      </c>
      <c r="D96" s="29"/>
      <c r="E96" s="29"/>
      <c r="F96" s="35"/>
      <c r="G96" s="29"/>
    </row>
    <row r="97" spans="5:6" ht="16.5" x14ac:dyDescent="0.4">
      <c r="E97" s="54" t="s">
        <v>172</v>
      </c>
      <c r="F97" s="54">
        <f>SUM(F2:F96)-F13-F15</f>
        <v>46</v>
      </c>
    </row>
    <row r="98" spans="5:6" ht="16.5" x14ac:dyDescent="0.4">
      <c r="E98" s="54" t="s">
        <v>170</v>
      </c>
      <c r="F98" s="54">
        <v>1200</v>
      </c>
    </row>
    <row r="99" spans="5:6" ht="16.5" x14ac:dyDescent="0.4">
      <c r="E99" s="54" t="s">
        <v>171</v>
      </c>
      <c r="F99" s="54">
        <f>F97*F98</f>
        <v>55200</v>
      </c>
    </row>
  </sheetData>
  <phoneticPr fontId="1" type="noConversion"/>
  <dataValidations count="1">
    <dataValidation type="list" allowBlank="1" showInputMessage="1" showErrorMessage="1" sqref="E42:E47 E5:E29" xr:uid="{00000000-0002-0000-0100-000000000000}">
      <formula1>"未着手,完成,暂时不对应"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abSelected="1" zoomScale="90" zoomScaleNormal="90" workbookViewId="0">
      <selection activeCell="C8" sqref="C8"/>
    </sheetView>
  </sheetViews>
  <sheetFormatPr defaultColWidth="9" defaultRowHeight="16.5" x14ac:dyDescent="0.3"/>
  <cols>
    <col min="1" max="1" width="14.58203125" style="87" customWidth="1"/>
    <col min="2" max="2" width="17.75" style="87" customWidth="1"/>
    <col min="3" max="3" width="46.83203125" style="87" customWidth="1"/>
    <col min="4" max="5" width="9" style="87" customWidth="1"/>
    <col min="6" max="16384" width="9" style="87"/>
  </cols>
  <sheetData>
    <row r="1" spans="1:3" x14ac:dyDescent="0.3">
      <c r="A1" s="121" t="s">
        <v>193</v>
      </c>
      <c r="B1" s="122"/>
      <c r="C1" s="122"/>
    </row>
    <row r="2" spans="1:3" s="89" customFormat="1" ht="33" customHeight="1" x14ac:dyDescent="0.3">
      <c r="A2" s="124" t="s">
        <v>199</v>
      </c>
      <c r="B2" s="90" t="s">
        <v>200</v>
      </c>
      <c r="C2" s="90" t="s">
        <v>201</v>
      </c>
    </row>
    <row r="3" spans="1:3" s="89" customFormat="1" ht="255" customHeight="1" x14ac:dyDescent="0.3">
      <c r="A3" s="125" t="s">
        <v>195</v>
      </c>
      <c r="B3" s="126" t="s">
        <v>194</v>
      </c>
      <c r="C3" s="91" t="s">
        <v>203</v>
      </c>
    </row>
    <row r="4" spans="1:3" s="89" customFormat="1" ht="171" customHeight="1" x14ac:dyDescent="0.3">
      <c r="A4" s="123" t="s">
        <v>205</v>
      </c>
      <c r="B4" s="92" t="s">
        <v>202</v>
      </c>
      <c r="C4" s="91" t="s">
        <v>204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R13"/>
  <sheetViews>
    <sheetView workbookViewId="0">
      <selection activeCell="D3" sqref="D3"/>
    </sheetView>
  </sheetViews>
  <sheetFormatPr defaultColWidth="9" defaultRowHeight="16.5" x14ac:dyDescent="0.3"/>
  <cols>
    <col min="1" max="1" width="1.25" style="58" customWidth="1"/>
    <col min="2" max="2" width="16.4140625" style="58" customWidth="1"/>
    <col min="3" max="3" width="23.4140625" style="58" customWidth="1"/>
    <col min="4" max="4" width="18" style="58" customWidth="1"/>
    <col min="5" max="5" width="8" style="58" customWidth="1"/>
    <col min="6" max="6" width="5.1640625" style="58" customWidth="1"/>
    <col min="7" max="7" width="8" style="58" customWidth="1"/>
    <col min="8" max="8" width="5.1640625" style="58" customWidth="1"/>
    <col min="9" max="9" width="20.75" style="58" customWidth="1"/>
    <col min="10" max="10" width="24.58203125" style="58" customWidth="1"/>
    <col min="11" max="12" width="9" style="58" customWidth="1"/>
    <col min="13" max="16384" width="9" style="58"/>
  </cols>
  <sheetData>
    <row r="1" spans="2:18" ht="15.75" customHeight="1" x14ac:dyDescent="0.3">
      <c r="B1" s="55" t="s">
        <v>173</v>
      </c>
      <c r="C1" s="56"/>
      <c r="D1" s="56"/>
      <c r="E1" s="56"/>
      <c r="F1" s="56"/>
      <c r="G1" s="56"/>
      <c r="H1" s="56"/>
      <c r="I1" s="56"/>
      <c r="J1" s="57"/>
    </row>
    <row r="2" spans="2:18" ht="15.75" customHeight="1" x14ac:dyDescent="0.3">
      <c r="B2" s="59" t="s">
        <v>174</v>
      </c>
      <c r="C2" s="60" t="s">
        <v>175</v>
      </c>
      <c r="D2" s="61" t="s">
        <v>176</v>
      </c>
      <c r="E2" s="103" t="s">
        <v>177</v>
      </c>
      <c r="F2" s="104"/>
      <c r="G2" s="103" t="s">
        <v>178</v>
      </c>
      <c r="H2" s="104"/>
      <c r="I2" s="62" t="s">
        <v>179</v>
      </c>
      <c r="J2" s="63"/>
      <c r="R2" s="64"/>
    </row>
    <row r="3" spans="2:18" ht="15.75" customHeight="1" x14ac:dyDescent="0.3">
      <c r="B3" s="105"/>
      <c r="C3" s="65" t="s">
        <v>180</v>
      </c>
      <c r="D3" s="66">
        <f>1200*1.05</f>
        <v>1260</v>
      </c>
      <c r="E3" s="108">
        <v>2</v>
      </c>
      <c r="F3" s="109"/>
      <c r="G3" s="110">
        <v>1</v>
      </c>
      <c r="H3" s="111"/>
      <c r="I3" s="67">
        <f>D3*G3*E3</f>
        <v>2520</v>
      </c>
      <c r="J3" s="68"/>
    </row>
    <row r="4" spans="2:18" ht="15.75" customHeight="1" x14ac:dyDescent="0.3">
      <c r="B4" s="106"/>
      <c r="C4" s="69" t="s">
        <v>187</v>
      </c>
      <c r="D4" s="86"/>
      <c r="E4" s="112"/>
      <c r="F4" s="113"/>
      <c r="G4" s="114">
        <v>1</v>
      </c>
      <c r="H4" s="115"/>
      <c r="I4" s="70">
        <v>755</v>
      </c>
      <c r="J4" s="68" t="s">
        <v>188</v>
      </c>
    </row>
    <row r="5" spans="2:18" ht="15.75" customHeight="1" x14ac:dyDescent="0.3">
      <c r="B5" s="106"/>
      <c r="C5" s="69" t="s">
        <v>181</v>
      </c>
      <c r="D5" s="71">
        <v>100</v>
      </c>
      <c r="E5" s="112">
        <v>2</v>
      </c>
      <c r="F5" s="113"/>
      <c r="G5" s="114">
        <v>1</v>
      </c>
      <c r="H5" s="115"/>
      <c r="I5" s="70">
        <f>D5*E5*G5</f>
        <v>200</v>
      </c>
      <c r="J5" s="68"/>
    </row>
    <row r="6" spans="2:18" ht="15.75" customHeight="1" x14ac:dyDescent="0.3">
      <c r="B6" s="106"/>
      <c r="C6" s="69" t="s">
        <v>182</v>
      </c>
      <c r="D6" s="72">
        <v>360</v>
      </c>
      <c r="E6" s="112">
        <v>1</v>
      </c>
      <c r="F6" s="113"/>
      <c r="G6" s="114">
        <v>1</v>
      </c>
      <c r="H6" s="115"/>
      <c r="I6" s="70">
        <v>218</v>
      </c>
      <c r="J6" s="68" t="s">
        <v>189</v>
      </c>
    </row>
    <row r="7" spans="2:18" ht="15.75" customHeight="1" x14ac:dyDescent="0.3">
      <c r="B7" s="106"/>
      <c r="C7" s="69" t="s">
        <v>183</v>
      </c>
      <c r="D7" s="72">
        <v>100</v>
      </c>
      <c r="E7" s="112">
        <v>2</v>
      </c>
      <c r="F7" s="113"/>
      <c r="G7" s="114">
        <v>1</v>
      </c>
      <c r="H7" s="115"/>
      <c r="I7" s="70">
        <f>D7*E7*G7</f>
        <v>200</v>
      </c>
      <c r="J7" s="68"/>
    </row>
    <row r="8" spans="2:18" ht="15.75" customHeight="1" x14ac:dyDescent="0.3">
      <c r="B8" s="106"/>
      <c r="C8" s="73" t="s">
        <v>184</v>
      </c>
      <c r="D8" s="74"/>
      <c r="E8" s="116"/>
      <c r="F8" s="117"/>
      <c r="G8" s="116"/>
      <c r="H8" s="117"/>
      <c r="I8" s="75">
        <f>SUM(I4:I7)</f>
        <v>1373</v>
      </c>
      <c r="J8" s="68"/>
    </row>
    <row r="9" spans="2:18" ht="15.75" customHeight="1" x14ac:dyDescent="0.3">
      <c r="B9" s="107"/>
      <c r="C9" s="76" t="s">
        <v>185</v>
      </c>
      <c r="D9" s="77"/>
      <c r="E9" s="118"/>
      <c r="F9" s="119"/>
      <c r="G9" s="118"/>
      <c r="H9" s="119"/>
      <c r="I9" s="78">
        <f>I3++I8</f>
        <v>3893</v>
      </c>
      <c r="J9" s="79"/>
    </row>
    <row r="10" spans="2:18" ht="6" customHeight="1" x14ac:dyDescent="0.3">
      <c r="B10" s="80"/>
      <c r="C10" s="80"/>
      <c r="D10" s="80"/>
      <c r="E10" s="80"/>
      <c r="F10" s="80"/>
      <c r="G10" s="80"/>
      <c r="H10" s="80"/>
      <c r="I10" s="81"/>
    </row>
    <row r="11" spans="2:18" x14ac:dyDescent="0.3">
      <c r="C11" s="82" t="s">
        <v>186</v>
      </c>
      <c r="D11" s="83"/>
      <c r="E11" s="83"/>
      <c r="F11" s="83"/>
      <c r="G11" s="83"/>
      <c r="H11" s="83"/>
      <c r="I11" s="84">
        <f>I9</f>
        <v>3893</v>
      </c>
    </row>
    <row r="12" spans="2:18" x14ac:dyDescent="0.3">
      <c r="B12" s="69"/>
      <c r="C12" s="85"/>
      <c r="D12" s="69"/>
      <c r="E12" s="69"/>
      <c r="F12" s="69"/>
      <c r="G12" s="69"/>
      <c r="H12" s="69"/>
      <c r="I12" s="69"/>
    </row>
    <row r="13" spans="2:18" x14ac:dyDescent="0.3">
      <c r="B13" s="120"/>
      <c r="C13" s="120"/>
      <c r="D13" s="120"/>
      <c r="E13" s="120"/>
      <c r="F13" s="120"/>
      <c r="G13" s="120"/>
      <c r="H13" s="120"/>
      <c r="I13" s="120"/>
    </row>
  </sheetData>
  <mergeCells count="18">
    <mergeCell ref="G9:H9"/>
    <mergeCell ref="B13:I13"/>
    <mergeCell ref="E2:F2"/>
    <mergeCell ref="G2:H2"/>
    <mergeCell ref="B3:B9"/>
    <mergeCell ref="E3:F3"/>
    <mergeCell ref="G3:H3"/>
    <mergeCell ref="E4:F4"/>
    <mergeCell ref="G4:H4"/>
    <mergeCell ref="E5:F5"/>
    <mergeCell ref="G5:H5"/>
    <mergeCell ref="E6:F6"/>
    <mergeCell ref="G6:H6"/>
    <mergeCell ref="E7:F7"/>
    <mergeCell ref="G7:H7"/>
    <mergeCell ref="E8:F8"/>
    <mergeCell ref="G8:H8"/>
    <mergeCell ref="E9:F9"/>
  </mergeCells>
  <phoneticPr fontId="1" type="noConversion"/>
  <pageMargins left="0.71" right="0.71" top="0.75" bottom="0.75" header="0.31" footer="0.31"/>
  <pageSetup paperSize="9" scale="99" orientation="landscape" r:id="rId1"/>
  <headerFooter>
    <oddHeader>&amp;C亚马逊北京上海出差标准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总计</vt:lpstr>
      <vt:lpstr>追加开发人日</vt:lpstr>
      <vt:lpstr>CloudsLab2.0</vt:lpstr>
      <vt:lpstr>上海支撑费用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XPC</dc:creator>
  <cp:lastModifiedBy>XPC</cp:lastModifiedBy>
  <cp:revision>3</cp:revision>
  <dcterms:created xsi:type="dcterms:W3CDTF">2019-02-24T04:43:10Z</dcterms:created>
  <dcterms:modified xsi:type="dcterms:W3CDTF">2019-02-24T04:46:02Z</dcterms:modified>
</cp:coreProperties>
</file>